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16935" windowHeight="4560"/>
  </bookViews>
  <sheets>
    <sheet name="Rekapitulace stavby" sheetId="1" r:id="rId1"/>
    <sheet name="SO 121.01 - Úpravy silnic..." sheetId="2" r:id="rId2"/>
    <sheet name="SO 121.02 - Úpravy chodní..." sheetId="3" r:id="rId3"/>
    <sheet name="SO 181 - Přechodné doprav..." sheetId="4" r:id="rId4"/>
    <sheet name="SO 191 - Stálé dopravní z..." sheetId="5" r:id="rId5"/>
    <sheet name="VON - Vedlejší a ostatní ..." sheetId="6" r:id="rId6"/>
    <sheet name="Pokyny pro vyplnění" sheetId="7" r:id="rId7"/>
  </sheets>
  <definedNames>
    <definedName name="_xlnm._FilterDatabase" localSheetId="1" hidden="1">'SO 121.01 - Úpravy silnic...'!$C$88:$K$334</definedName>
    <definedName name="_xlnm._FilterDatabase" localSheetId="2" hidden="1">'SO 121.02 - Úpravy chodní...'!$C$87:$K$177</definedName>
    <definedName name="_xlnm._FilterDatabase" localSheetId="3" hidden="1">'SO 181 - Přechodné doprav...'!$C$79:$K$108</definedName>
    <definedName name="_xlnm._FilterDatabase" localSheetId="4" hidden="1">'SO 191 - Stálé dopravní z...'!$C$78:$K$134</definedName>
    <definedName name="_xlnm._FilterDatabase" localSheetId="5" hidden="1">'VON - Vedlejší a ostatní ...'!$C$82:$K$125</definedName>
    <definedName name="_xlnm.Print_Titles" localSheetId="0">'Rekapitulace stavby'!$49:$49</definedName>
    <definedName name="_xlnm.Print_Titles" localSheetId="1">'SO 121.01 - Úpravy silnic...'!$88:$88</definedName>
    <definedName name="_xlnm.Print_Titles" localSheetId="2">'SO 121.02 - Úpravy chodní...'!$87:$87</definedName>
    <definedName name="_xlnm.Print_Titles" localSheetId="3">'SO 181 - Přechodné doprav...'!$79:$79</definedName>
    <definedName name="_xlnm.Print_Titles" localSheetId="4">'SO 191 - Stálé dopravní z...'!$78:$78</definedName>
    <definedName name="_xlnm.Print_Titles" localSheetId="5">'VON - Vedlejší a ostatní ...'!$82:$82</definedName>
    <definedName name="_xlnm.Print_Area" localSheetId="6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stavby'!$C$39:$AQ$58</definedName>
    <definedName name="_xlnm.Print_Area" localSheetId="1">'SO 121.01 - Úpravy silnic...'!$C$4:$J$38,'SO 121.01 - Úpravy silnic...'!$C$44:$J$68,'SO 121.01 - Úpravy silnic...'!$C$74:$K$334</definedName>
    <definedName name="_xlnm.Print_Area" localSheetId="2">'SO 121.02 - Úpravy chodní...'!$C$4:$J$38,'SO 121.02 - Úpravy chodní...'!$C$44:$J$67,'SO 121.02 - Úpravy chodní...'!$C$73:$K$177</definedName>
    <definedName name="_xlnm.Print_Area" localSheetId="3">'SO 181 - Přechodné doprav...'!$C$4:$J$36,'SO 181 - Přechodné doprav...'!$C$42:$J$61,'SO 181 - Přechodné doprav...'!$C$67:$K$108</definedName>
    <definedName name="_xlnm.Print_Area" localSheetId="4">'SO 191 - Stálé dopravní z...'!$C$4:$J$36,'SO 191 - Stálé dopravní z...'!$C$42:$J$60,'SO 191 - Stálé dopravní z...'!$C$66:$K$134</definedName>
    <definedName name="_xlnm.Print_Area" localSheetId="5">'VON - Vedlejší a ostatní ...'!$C$4:$J$36,'VON - Vedlejší a ostatní ...'!$C$42:$J$64,'VON - Vedlejší a ostatní ...'!$C$70:$K$125</definedName>
  </definedNames>
  <calcPr calcId="145621"/>
</workbook>
</file>

<file path=xl/calcChain.xml><?xml version="1.0" encoding="utf-8"?>
<calcChain xmlns="http://schemas.openxmlformats.org/spreadsheetml/2006/main">
  <c r="AY57" i="1" l="1"/>
  <c r="AX57" i="1"/>
  <c r="BI123" i="6"/>
  <c r="BH123" i="6"/>
  <c r="BG123" i="6"/>
  <c r="BF123" i="6"/>
  <c r="T123" i="6"/>
  <c r="T122" i="6" s="1"/>
  <c r="R123" i="6"/>
  <c r="R122" i="6"/>
  <c r="P123" i="6"/>
  <c r="P122" i="6" s="1"/>
  <c r="BK123" i="6"/>
  <c r="BK122" i="6" s="1"/>
  <c r="J122" i="6" s="1"/>
  <c r="J63" i="6" s="1"/>
  <c r="J123" i="6"/>
  <c r="BE123" i="6"/>
  <c r="BI120" i="6"/>
  <c r="BH120" i="6"/>
  <c r="BG120" i="6"/>
  <c r="BF120" i="6"/>
  <c r="T120" i="6"/>
  <c r="T119" i="6"/>
  <c r="R120" i="6"/>
  <c r="R119" i="6" s="1"/>
  <c r="P120" i="6"/>
  <c r="P119" i="6"/>
  <c r="BK120" i="6"/>
  <c r="BK119" i="6" s="1"/>
  <c r="J119" i="6" s="1"/>
  <c r="J62" i="6" s="1"/>
  <c r="J120" i="6"/>
  <c r="BE120" i="6"/>
  <c r="BI117" i="6"/>
  <c r="BH117" i="6"/>
  <c r="BG117" i="6"/>
  <c r="BF117" i="6"/>
  <c r="T117" i="6"/>
  <c r="T116" i="6"/>
  <c r="R117" i="6"/>
  <c r="R116" i="6" s="1"/>
  <c r="P117" i="6"/>
  <c r="P116" i="6"/>
  <c r="BK117" i="6"/>
  <c r="BK116" i="6" s="1"/>
  <c r="J116" i="6" s="1"/>
  <c r="J61" i="6" s="1"/>
  <c r="J117" i="6"/>
  <c r="BE117" i="6"/>
  <c r="BI114" i="6"/>
  <c r="BH114" i="6"/>
  <c r="BG114" i="6"/>
  <c r="BF114" i="6"/>
  <c r="T114" i="6"/>
  <c r="R114" i="6"/>
  <c r="P114" i="6"/>
  <c r="P107" i="6" s="1"/>
  <c r="BK114" i="6"/>
  <c r="J114" i="6"/>
  <c r="BE114" i="6"/>
  <c r="BI111" i="6"/>
  <c r="BH111" i="6"/>
  <c r="BG111" i="6"/>
  <c r="BF111" i="6"/>
  <c r="T111" i="6"/>
  <c r="T107" i="6" s="1"/>
  <c r="R111" i="6"/>
  <c r="P111" i="6"/>
  <c r="BK111" i="6"/>
  <c r="J111" i="6"/>
  <c r="BE111" i="6"/>
  <c r="BI108" i="6"/>
  <c r="BH108" i="6"/>
  <c r="BG108" i="6"/>
  <c r="BF108" i="6"/>
  <c r="T108" i="6"/>
  <c r="R108" i="6"/>
  <c r="R107" i="6"/>
  <c r="P108" i="6"/>
  <c r="BK108" i="6"/>
  <c r="BK107" i="6" s="1"/>
  <c r="J107" i="6" s="1"/>
  <c r="J60" i="6" s="1"/>
  <c r="J108" i="6"/>
  <c r="BE108" i="6" s="1"/>
  <c r="BI104" i="6"/>
  <c r="BH104" i="6"/>
  <c r="BG104" i="6"/>
  <c r="BF104" i="6"/>
  <c r="T104" i="6"/>
  <c r="R104" i="6"/>
  <c r="P104" i="6"/>
  <c r="BK104" i="6"/>
  <c r="J104" i="6"/>
  <c r="BE104" i="6"/>
  <c r="BI101" i="6"/>
  <c r="BH101" i="6"/>
  <c r="BG101" i="6"/>
  <c r="BF101" i="6"/>
  <c r="T101" i="6"/>
  <c r="R101" i="6"/>
  <c r="P101" i="6"/>
  <c r="BK101" i="6"/>
  <c r="J101" i="6"/>
  <c r="BE101" i="6" s="1"/>
  <c r="BI98" i="6"/>
  <c r="BH98" i="6"/>
  <c r="BG98" i="6"/>
  <c r="BF98" i="6"/>
  <c r="T98" i="6"/>
  <c r="T97" i="6"/>
  <c r="R98" i="6"/>
  <c r="R97" i="6" s="1"/>
  <c r="P98" i="6"/>
  <c r="P97" i="6"/>
  <c r="BK98" i="6"/>
  <c r="BK97" i="6"/>
  <c r="J97" i="6" s="1"/>
  <c r="J59" i="6" s="1"/>
  <c r="J98" i="6"/>
  <c r="BE98" i="6"/>
  <c r="BI94" i="6"/>
  <c r="BH94" i="6"/>
  <c r="BG94" i="6"/>
  <c r="BF94" i="6"/>
  <c r="T94" i="6"/>
  <c r="R94" i="6"/>
  <c r="P94" i="6"/>
  <c r="P85" i="6" s="1"/>
  <c r="P84" i="6" s="1"/>
  <c r="P83" i="6" s="1"/>
  <c r="AU57" i="1" s="1"/>
  <c r="BK94" i="6"/>
  <c r="J94" i="6"/>
  <c r="BE94" i="6"/>
  <c r="BI92" i="6"/>
  <c r="BH92" i="6"/>
  <c r="BG92" i="6"/>
  <c r="BF92" i="6"/>
  <c r="T92" i="6"/>
  <c r="T85" i="6" s="1"/>
  <c r="R92" i="6"/>
  <c r="P92" i="6"/>
  <c r="BK92" i="6"/>
  <c r="J92" i="6"/>
  <c r="BE92" i="6"/>
  <c r="BI89" i="6"/>
  <c r="BH89" i="6"/>
  <c r="BG89" i="6"/>
  <c r="F32" i="6" s="1"/>
  <c r="BB57" i="1" s="1"/>
  <c r="BF89" i="6"/>
  <c r="T89" i="6"/>
  <c r="R89" i="6"/>
  <c r="P89" i="6"/>
  <c r="BK89" i="6"/>
  <c r="J89" i="6"/>
  <c r="BE89" i="6"/>
  <c r="BI86" i="6"/>
  <c r="F34" i="6" s="1"/>
  <c r="BD57" i="1" s="1"/>
  <c r="BH86" i="6"/>
  <c r="F33" i="6" s="1"/>
  <c r="BC57" i="1" s="1"/>
  <c r="BG86" i="6"/>
  <c r="BF86" i="6"/>
  <c r="J31" i="6" s="1"/>
  <c r="AW57" i="1" s="1"/>
  <c r="F31" i="6"/>
  <c r="BA57" i="1" s="1"/>
  <c r="T86" i="6"/>
  <c r="R86" i="6"/>
  <c r="R85" i="6"/>
  <c r="P86" i="6"/>
  <c r="BK86" i="6"/>
  <c r="BK85" i="6" s="1"/>
  <c r="J86" i="6"/>
  <c r="BE86" i="6" s="1"/>
  <c r="J79" i="6"/>
  <c r="F79" i="6"/>
  <c r="F77" i="6"/>
  <c r="E75" i="6"/>
  <c r="J51" i="6"/>
  <c r="F51" i="6"/>
  <c r="F49" i="6"/>
  <c r="E47" i="6"/>
  <c r="J18" i="6"/>
  <c r="E18" i="6"/>
  <c r="F52" i="6" s="1"/>
  <c r="F80" i="6"/>
  <c r="J17" i="6"/>
  <c r="J12" i="6"/>
  <c r="J77" i="6" s="1"/>
  <c r="E7" i="6"/>
  <c r="E73" i="6"/>
  <c r="E45" i="6"/>
  <c r="AY56" i="1"/>
  <c r="AX56" i="1"/>
  <c r="BI133" i="5"/>
  <c r="BH133" i="5"/>
  <c r="BG133" i="5"/>
  <c r="BF133" i="5"/>
  <c r="T133" i="5"/>
  <c r="R133" i="5"/>
  <c r="P133" i="5"/>
  <c r="BK133" i="5"/>
  <c r="J133" i="5"/>
  <c r="BE133" i="5" s="1"/>
  <c r="BI131" i="5"/>
  <c r="BH131" i="5"/>
  <c r="BG131" i="5"/>
  <c r="BF131" i="5"/>
  <c r="T131" i="5"/>
  <c r="T130" i="5" s="1"/>
  <c r="R131" i="5"/>
  <c r="R130" i="5" s="1"/>
  <c r="P131" i="5"/>
  <c r="P130" i="5" s="1"/>
  <c r="BK131" i="5"/>
  <c r="BK130" i="5"/>
  <c r="J130" i="5" s="1"/>
  <c r="J59" i="5" s="1"/>
  <c r="J131" i="5"/>
  <c r="BE131" i="5"/>
  <c r="BI127" i="5"/>
  <c r="BH127" i="5"/>
  <c r="BG127" i="5"/>
  <c r="BF127" i="5"/>
  <c r="T127" i="5"/>
  <c r="R127" i="5"/>
  <c r="P127" i="5"/>
  <c r="BK127" i="5"/>
  <c r="J127" i="5"/>
  <c r="BE127" i="5"/>
  <c r="BI124" i="5"/>
  <c r="BH124" i="5"/>
  <c r="BG124" i="5"/>
  <c r="BF124" i="5"/>
  <c r="T124" i="5"/>
  <c r="R124" i="5"/>
  <c r="P124" i="5"/>
  <c r="BK124" i="5"/>
  <c r="J124" i="5"/>
  <c r="BE124" i="5"/>
  <c r="BI121" i="5"/>
  <c r="BH121" i="5"/>
  <c r="BG121" i="5"/>
  <c r="BF121" i="5"/>
  <c r="T121" i="5"/>
  <c r="R121" i="5"/>
  <c r="P121" i="5"/>
  <c r="BK121" i="5"/>
  <c r="J121" i="5"/>
  <c r="BE121" i="5"/>
  <c r="BI118" i="5"/>
  <c r="BH118" i="5"/>
  <c r="BG118" i="5"/>
  <c r="BF118" i="5"/>
  <c r="T118" i="5"/>
  <c r="R118" i="5"/>
  <c r="P118" i="5"/>
  <c r="BK118" i="5"/>
  <c r="J118" i="5"/>
  <c r="BE118" i="5" s="1"/>
  <c r="BI114" i="5"/>
  <c r="BH114" i="5"/>
  <c r="BG114" i="5"/>
  <c r="BF114" i="5"/>
  <c r="T114" i="5"/>
  <c r="R114" i="5"/>
  <c r="P114" i="5"/>
  <c r="BK114" i="5"/>
  <c r="J114" i="5"/>
  <c r="BE114" i="5"/>
  <c r="BI111" i="5"/>
  <c r="BH111" i="5"/>
  <c r="BG111" i="5"/>
  <c r="BF111" i="5"/>
  <c r="T111" i="5"/>
  <c r="R111" i="5"/>
  <c r="P111" i="5"/>
  <c r="BK111" i="5"/>
  <c r="J111" i="5"/>
  <c r="BE111" i="5"/>
  <c r="BI108" i="5"/>
  <c r="BH108" i="5"/>
  <c r="BG108" i="5"/>
  <c r="BF108" i="5"/>
  <c r="T108" i="5"/>
  <c r="R108" i="5"/>
  <c r="P108" i="5"/>
  <c r="BK108" i="5"/>
  <c r="J108" i="5"/>
  <c r="BE108" i="5"/>
  <c r="BI105" i="5"/>
  <c r="BH105" i="5"/>
  <c r="BG105" i="5"/>
  <c r="BF105" i="5"/>
  <c r="T105" i="5"/>
  <c r="R105" i="5"/>
  <c r="P105" i="5"/>
  <c r="BK105" i="5"/>
  <c r="J105" i="5"/>
  <c r="BE105" i="5"/>
  <c r="BI102" i="5"/>
  <c r="BH102" i="5"/>
  <c r="BG102" i="5"/>
  <c r="BF102" i="5"/>
  <c r="T102" i="5"/>
  <c r="R102" i="5"/>
  <c r="P102" i="5"/>
  <c r="BK102" i="5"/>
  <c r="J102" i="5"/>
  <c r="BE102" i="5"/>
  <c r="BI99" i="5"/>
  <c r="BH99" i="5"/>
  <c r="BG99" i="5"/>
  <c r="BF99" i="5"/>
  <c r="T99" i="5"/>
  <c r="R99" i="5"/>
  <c r="P99" i="5"/>
  <c r="BK99" i="5"/>
  <c r="J99" i="5"/>
  <c r="BE99" i="5"/>
  <c r="BI96" i="5"/>
  <c r="BH96" i="5"/>
  <c r="BG96" i="5"/>
  <c r="BF96" i="5"/>
  <c r="T96" i="5"/>
  <c r="R96" i="5"/>
  <c r="P96" i="5"/>
  <c r="BK96" i="5"/>
  <c r="J96" i="5"/>
  <c r="BE96" i="5" s="1"/>
  <c r="BI93" i="5"/>
  <c r="BH93" i="5"/>
  <c r="BG93" i="5"/>
  <c r="BF93" i="5"/>
  <c r="T93" i="5"/>
  <c r="R93" i="5"/>
  <c r="P93" i="5"/>
  <c r="BK93" i="5"/>
  <c r="J93" i="5"/>
  <c r="BE93" i="5"/>
  <c r="BI90" i="5"/>
  <c r="BH90" i="5"/>
  <c r="BG90" i="5"/>
  <c r="BF90" i="5"/>
  <c r="J31" i="5" s="1"/>
  <c r="AW56" i="1" s="1"/>
  <c r="T90" i="5"/>
  <c r="R90" i="5"/>
  <c r="P90" i="5"/>
  <c r="BK90" i="5"/>
  <c r="J90" i="5"/>
  <c r="BE90" i="5"/>
  <c r="BI86" i="5"/>
  <c r="BH86" i="5"/>
  <c r="BG86" i="5"/>
  <c r="BF86" i="5"/>
  <c r="T86" i="5"/>
  <c r="R86" i="5"/>
  <c r="P86" i="5"/>
  <c r="BK86" i="5"/>
  <c r="J86" i="5"/>
  <c r="BE86" i="5"/>
  <c r="BI82" i="5"/>
  <c r="F34" i="5" s="1"/>
  <c r="BD56" i="1" s="1"/>
  <c r="BH82" i="5"/>
  <c r="F33" i="5" s="1"/>
  <c r="BC56" i="1" s="1"/>
  <c r="BG82" i="5"/>
  <c r="F32" i="5"/>
  <c r="BB56" i="1" s="1"/>
  <c r="BF82" i="5"/>
  <c r="T82" i="5"/>
  <c r="T81" i="5"/>
  <c r="T80" i="5" s="1"/>
  <c r="T79" i="5" s="1"/>
  <c r="R82" i="5"/>
  <c r="R81" i="5"/>
  <c r="R80" i="5" s="1"/>
  <c r="R79" i="5" s="1"/>
  <c r="P82" i="5"/>
  <c r="P81" i="5"/>
  <c r="P80" i="5" s="1"/>
  <c r="P79" i="5" s="1"/>
  <c r="AU56" i="1" s="1"/>
  <c r="BK82" i="5"/>
  <c r="BK81" i="5" s="1"/>
  <c r="J82" i="5"/>
  <c r="BE82" i="5"/>
  <c r="J75" i="5"/>
  <c r="F75" i="5"/>
  <c r="F73" i="5"/>
  <c r="E71" i="5"/>
  <c r="J51" i="5"/>
  <c r="F51" i="5"/>
  <c r="F49" i="5"/>
  <c r="E47" i="5"/>
  <c r="J18" i="5"/>
  <c r="E18" i="5"/>
  <c r="F76" i="5" s="1"/>
  <c r="J17" i="5"/>
  <c r="J12" i="5"/>
  <c r="J73" i="5" s="1"/>
  <c r="E7" i="5"/>
  <c r="E45" i="5" s="1"/>
  <c r="E69" i="5"/>
  <c r="AY55" i="1"/>
  <c r="AX55" i="1"/>
  <c r="BI106" i="4"/>
  <c r="BH106" i="4"/>
  <c r="BG106" i="4"/>
  <c r="BF106" i="4"/>
  <c r="T106" i="4"/>
  <c r="T102" i="4" s="1"/>
  <c r="T101" i="4" s="1"/>
  <c r="R106" i="4"/>
  <c r="P106" i="4"/>
  <c r="BK106" i="4"/>
  <c r="J106" i="4"/>
  <c r="BE106" i="4" s="1"/>
  <c r="BI103" i="4"/>
  <c r="BH103" i="4"/>
  <c r="BG103" i="4"/>
  <c r="BF103" i="4"/>
  <c r="T103" i="4"/>
  <c r="R103" i="4"/>
  <c r="R102" i="4" s="1"/>
  <c r="R101" i="4" s="1"/>
  <c r="P103" i="4"/>
  <c r="P102" i="4" s="1"/>
  <c r="P101" i="4" s="1"/>
  <c r="BK103" i="4"/>
  <c r="BK102" i="4"/>
  <c r="J102" i="4" s="1"/>
  <c r="J60" i="4" s="1"/>
  <c r="J103" i="4"/>
  <c r="BE103" i="4" s="1"/>
  <c r="BI98" i="4"/>
  <c r="BH98" i="4"/>
  <c r="BG98" i="4"/>
  <c r="BF98" i="4"/>
  <c r="T98" i="4"/>
  <c r="R98" i="4"/>
  <c r="P98" i="4"/>
  <c r="BK98" i="4"/>
  <c r="J98" i="4"/>
  <c r="BE98" i="4" s="1"/>
  <c r="BI95" i="4"/>
  <c r="BH95" i="4"/>
  <c r="BG95" i="4"/>
  <c r="BF95" i="4"/>
  <c r="T95" i="4"/>
  <c r="R95" i="4"/>
  <c r="P95" i="4"/>
  <c r="BK95" i="4"/>
  <c r="J95" i="4"/>
  <c r="BE95" i="4"/>
  <c r="BI92" i="4"/>
  <c r="F34" i="4" s="1"/>
  <c r="BD55" i="1" s="1"/>
  <c r="BH92" i="4"/>
  <c r="BG92" i="4"/>
  <c r="BF92" i="4"/>
  <c r="T92" i="4"/>
  <c r="R92" i="4"/>
  <c r="P92" i="4"/>
  <c r="BK92" i="4"/>
  <c r="J92" i="4"/>
  <c r="BE92" i="4" s="1"/>
  <c r="BI89" i="4"/>
  <c r="BH89" i="4"/>
  <c r="BG89" i="4"/>
  <c r="BF89" i="4"/>
  <c r="T89" i="4"/>
  <c r="R89" i="4"/>
  <c r="P89" i="4"/>
  <c r="BK89" i="4"/>
  <c r="J89" i="4"/>
  <c r="BE89" i="4"/>
  <c r="BI86" i="4"/>
  <c r="BH86" i="4"/>
  <c r="BG86" i="4"/>
  <c r="BF86" i="4"/>
  <c r="T86" i="4"/>
  <c r="R86" i="4"/>
  <c r="P86" i="4"/>
  <c r="BK86" i="4"/>
  <c r="J86" i="4"/>
  <c r="BE86" i="4" s="1"/>
  <c r="BI83" i="4"/>
  <c r="BH83" i="4"/>
  <c r="F33" i="4" s="1"/>
  <c r="BC55" i="1" s="1"/>
  <c r="BG83" i="4"/>
  <c r="F32" i="4" s="1"/>
  <c r="BB55" i="1" s="1"/>
  <c r="BF83" i="4"/>
  <c r="F31" i="4" s="1"/>
  <c r="BA55" i="1" s="1"/>
  <c r="J31" i="4"/>
  <c r="AW55" i="1" s="1"/>
  <c r="T83" i="4"/>
  <c r="T82" i="4" s="1"/>
  <c r="T81" i="4" s="1"/>
  <c r="R83" i="4"/>
  <c r="R82" i="4" s="1"/>
  <c r="R81" i="4" s="1"/>
  <c r="R80" i="4" s="1"/>
  <c r="P83" i="4"/>
  <c r="P82" i="4" s="1"/>
  <c r="P81" i="4" s="1"/>
  <c r="P80" i="4" s="1"/>
  <c r="AU55" i="1" s="1"/>
  <c r="BK83" i="4"/>
  <c r="BK82" i="4" s="1"/>
  <c r="J83" i="4"/>
  <c r="BE83" i="4"/>
  <c r="J30" i="4" s="1"/>
  <c r="AV55" i="1" s="1"/>
  <c r="AT55" i="1" s="1"/>
  <c r="J76" i="4"/>
  <c r="F76" i="4"/>
  <c r="F74" i="4"/>
  <c r="E72" i="4"/>
  <c r="J51" i="4"/>
  <c r="F51" i="4"/>
  <c r="F49" i="4"/>
  <c r="E47" i="4"/>
  <c r="J18" i="4"/>
  <c r="E18" i="4"/>
  <c r="F77" i="4" s="1"/>
  <c r="J17" i="4"/>
  <c r="J12" i="4"/>
  <c r="J74" i="4" s="1"/>
  <c r="E7" i="4"/>
  <c r="E70" i="4" s="1"/>
  <c r="AY54" i="1"/>
  <c r="AX54" i="1"/>
  <c r="BI176" i="3"/>
  <c r="BH176" i="3"/>
  <c r="BG176" i="3"/>
  <c r="BF176" i="3"/>
  <c r="T176" i="3"/>
  <c r="R176" i="3"/>
  <c r="P176" i="3"/>
  <c r="BK176" i="3"/>
  <c r="J176" i="3"/>
  <c r="BE176" i="3" s="1"/>
  <c r="BI174" i="3"/>
  <c r="BH174" i="3"/>
  <c r="BG174" i="3"/>
  <c r="BF174" i="3"/>
  <c r="T174" i="3"/>
  <c r="T173" i="3"/>
  <c r="R174" i="3"/>
  <c r="R173" i="3" s="1"/>
  <c r="P174" i="3"/>
  <c r="P173" i="3"/>
  <c r="BK174" i="3"/>
  <c r="BK173" i="3" s="1"/>
  <c r="J173" i="3" s="1"/>
  <c r="J66" i="3" s="1"/>
  <c r="J174" i="3"/>
  <c r="BE174" i="3" s="1"/>
  <c r="BI170" i="3"/>
  <c r="BH170" i="3"/>
  <c r="BG170" i="3"/>
  <c r="BF170" i="3"/>
  <c r="T170" i="3"/>
  <c r="R170" i="3"/>
  <c r="P170" i="3"/>
  <c r="BK170" i="3"/>
  <c r="J170" i="3"/>
  <c r="BE170" i="3"/>
  <c r="BI165" i="3"/>
  <c r="BH165" i="3"/>
  <c r="BG165" i="3"/>
  <c r="BF165" i="3"/>
  <c r="T165" i="3"/>
  <c r="R165" i="3"/>
  <c r="P165" i="3"/>
  <c r="BK165" i="3"/>
  <c r="J165" i="3"/>
  <c r="BE165" i="3" s="1"/>
  <c r="BI160" i="3"/>
  <c r="BH160" i="3"/>
  <c r="BG160" i="3"/>
  <c r="BF160" i="3"/>
  <c r="T160" i="3"/>
  <c r="R160" i="3"/>
  <c r="P160" i="3"/>
  <c r="BK160" i="3"/>
  <c r="J160" i="3"/>
  <c r="BE160" i="3"/>
  <c r="BI157" i="3"/>
  <c r="BH157" i="3"/>
  <c r="BG157" i="3"/>
  <c r="BF157" i="3"/>
  <c r="T157" i="3"/>
  <c r="T156" i="3" s="1"/>
  <c r="R157" i="3"/>
  <c r="R156" i="3"/>
  <c r="P157" i="3"/>
  <c r="P156" i="3" s="1"/>
  <c r="BK157" i="3"/>
  <c r="BK156" i="3"/>
  <c r="J156" i="3" s="1"/>
  <c r="J65" i="3" s="1"/>
  <c r="J157" i="3"/>
  <c r="BE157" i="3"/>
  <c r="BI153" i="3"/>
  <c r="BH153" i="3"/>
  <c r="BG153" i="3"/>
  <c r="BF153" i="3"/>
  <c r="T153" i="3"/>
  <c r="R153" i="3"/>
  <c r="P153" i="3"/>
  <c r="BK153" i="3"/>
  <c r="J153" i="3"/>
  <c r="BE153" i="3"/>
  <c r="BI151" i="3"/>
  <c r="BH151" i="3"/>
  <c r="BG151" i="3"/>
  <c r="BF151" i="3"/>
  <c r="T151" i="3"/>
  <c r="R151" i="3"/>
  <c r="P151" i="3"/>
  <c r="BK151" i="3"/>
  <c r="J151" i="3"/>
  <c r="BE151" i="3"/>
  <c r="BI149" i="3"/>
  <c r="BH149" i="3"/>
  <c r="BG149" i="3"/>
  <c r="BF149" i="3"/>
  <c r="T149" i="3"/>
  <c r="R149" i="3"/>
  <c r="P149" i="3"/>
  <c r="BK149" i="3"/>
  <c r="J149" i="3"/>
  <c r="BE149" i="3"/>
  <c r="BI146" i="3"/>
  <c r="BH146" i="3"/>
  <c r="BG146" i="3"/>
  <c r="BF146" i="3"/>
  <c r="T146" i="3"/>
  <c r="R146" i="3"/>
  <c r="P146" i="3"/>
  <c r="BK146" i="3"/>
  <c r="J146" i="3"/>
  <c r="BE146" i="3"/>
  <c r="BI143" i="3"/>
  <c r="BH143" i="3"/>
  <c r="BG143" i="3"/>
  <c r="BF143" i="3"/>
  <c r="T143" i="3"/>
  <c r="R143" i="3"/>
  <c r="P143" i="3"/>
  <c r="BK143" i="3"/>
  <c r="J143" i="3"/>
  <c r="BE143" i="3"/>
  <c r="BI140" i="3"/>
  <c r="BH140" i="3"/>
  <c r="BG140" i="3"/>
  <c r="BF140" i="3"/>
  <c r="T140" i="3"/>
  <c r="R140" i="3"/>
  <c r="R130" i="3" s="1"/>
  <c r="P140" i="3"/>
  <c r="BK140" i="3"/>
  <c r="J140" i="3"/>
  <c r="BE140" i="3"/>
  <c r="BI137" i="3"/>
  <c r="BH137" i="3"/>
  <c r="BG137" i="3"/>
  <c r="BF137" i="3"/>
  <c r="T137" i="3"/>
  <c r="R137" i="3"/>
  <c r="P137" i="3"/>
  <c r="BK137" i="3"/>
  <c r="BK130" i="3" s="1"/>
  <c r="J130" i="3" s="1"/>
  <c r="J64" i="3" s="1"/>
  <c r="J137" i="3"/>
  <c r="BE137" i="3"/>
  <c r="BI131" i="3"/>
  <c r="BH131" i="3"/>
  <c r="BG131" i="3"/>
  <c r="BF131" i="3"/>
  <c r="T131" i="3"/>
  <c r="T130" i="3"/>
  <c r="R131" i="3"/>
  <c r="P131" i="3"/>
  <c r="P130" i="3"/>
  <c r="BK131" i="3"/>
  <c r="J131" i="3"/>
  <c r="BE131" i="3" s="1"/>
  <c r="BI127" i="3"/>
  <c r="BH127" i="3"/>
  <c r="BG127" i="3"/>
  <c r="BF127" i="3"/>
  <c r="T127" i="3"/>
  <c r="R127" i="3"/>
  <c r="P127" i="3"/>
  <c r="BK127" i="3"/>
  <c r="J127" i="3"/>
  <c r="BE127" i="3"/>
  <c r="BI124" i="3"/>
  <c r="BH124" i="3"/>
  <c r="BG124" i="3"/>
  <c r="BF124" i="3"/>
  <c r="T124" i="3"/>
  <c r="R124" i="3"/>
  <c r="P124" i="3"/>
  <c r="BK124" i="3"/>
  <c r="J124" i="3"/>
  <c r="BE124" i="3"/>
  <c r="BI121" i="3"/>
  <c r="BH121" i="3"/>
  <c r="BG121" i="3"/>
  <c r="BF121" i="3"/>
  <c r="T121" i="3"/>
  <c r="R121" i="3"/>
  <c r="P121" i="3"/>
  <c r="BK121" i="3"/>
  <c r="J121" i="3"/>
  <c r="BE121" i="3"/>
  <c r="BI118" i="3"/>
  <c r="BH118" i="3"/>
  <c r="BG118" i="3"/>
  <c r="BF118" i="3"/>
  <c r="T118" i="3"/>
  <c r="R118" i="3"/>
  <c r="P118" i="3"/>
  <c r="BK118" i="3"/>
  <c r="J118" i="3"/>
  <c r="BE118" i="3"/>
  <c r="BI115" i="3"/>
  <c r="BH115" i="3"/>
  <c r="BG115" i="3"/>
  <c r="BF115" i="3"/>
  <c r="T115" i="3"/>
  <c r="R115" i="3"/>
  <c r="P115" i="3"/>
  <c r="BK115" i="3"/>
  <c r="J115" i="3"/>
  <c r="BE115" i="3"/>
  <c r="BI112" i="3"/>
  <c r="BH112" i="3"/>
  <c r="BG112" i="3"/>
  <c r="BF112" i="3"/>
  <c r="T112" i="3"/>
  <c r="R112" i="3"/>
  <c r="P112" i="3"/>
  <c r="BK112" i="3"/>
  <c r="BK108" i="3" s="1"/>
  <c r="J108" i="3" s="1"/>
  <c r="J63" i="3" s="1"/>
  <c r="J112" i="3"/>
  <c r="BE112" i="3"/>
  <c r="BI109" i="3"/>
  <c r="BH109" i="3"/>
  <c r="BG109" i="3"/>
  <c r="BF109" i="3"/>
  <c r="T109" i="3"/>
  <c r="T108" i="3"/>
  <c r="R109" i="3"/>
  <c r="R108" i="3"/>
  <c r="P109" i="3"/>
  <c r="P108" i="3"/>
  <c r="BK109" i="3"/>
  <c r="J109" i="3"/>
  <c r="BE109" i="3" s="1"/>
  <c r="BI105" i="3"/>
  <c r="BH105" i="3"/>
  <c r="BG105" i="3"/>
  <c r="BF105" i="3"/>
  <c r="T105" i="3"/>
  <c r="R105" i="3"/>
  <c r="P105" i="3"/>
  <c r="BK105" i="3"/>
  <c r="J105" i="3"/>
  <c r="BE105" i="3"/>
  <c r="BI102" i="3"/>
  <c r="BH102" i="3"/>
  <c r="BG102" i="3"/>
  <c r="BF102" i="3"/>
  <c r="T102" i="3"/>
  <c r="R102" i="3"/>
  <c r="P102" i="3"/>
  <c r="BK102" i="3"/>
  <c r="J102" i="3"/>
  <c r="BE102" i="3"/>
  <c r="BI99" i="3"/>
  <c r="BH99" i="3"/>
  <c r="BG99" i="3"/>
  <c r="BF99" i="3"/>
  <c r="T99" i="3"/>
  <c r="R99" i="3"/>
  <c r="P99" i="3"/>
  <c r="BK99" i="3"/>
  <c r="J99" i="3"/>
  <c r="BE99" i="3"/>
  <c r="BI95" i="3"/>
  <c r="BH95" i="3"/>
  <c r="BG95" i="3"/>
  <c r="BF95" i="3"/>
  <c r="T95" i="3"/>
  <c r="R95" i="3"/>
  <c r="P95" i="3"/>
  <c r="BK95" i="3"/>
  <c r="J95" i="3"/>
  <c r="BE95" i="3"/>
  <c r="BI91" i="3"/>
  <c r="F36" i="3"/>
  <c r="BD54" i="1" s="1"/>
  <c r="BH91" i="3"/>
  <c r="F35" i="3" s="1"/>
  <c r="BC54" i="1" s="1"/>
  <c r="BG91" i="3"/>
  <c r="F34" i="3" s="1"/>
  <c r="BB54" i="1" s="1"/>
  <c r="BF91" i="3"/>
  <c r="J33" i="3" s="1"/>
  <c r="AW54" i="1" s="1"/>
  <c r="T91" i="3"/>
  <c r="T90" i="3" s="1"/>
  <c r="T89" i="3" s="1"/>
  <c r="T88" i="3" s="1"/>
  <c r="R91" i="3"/>
  <c r="R90" i="3"/>
  <c r="R89" i="3" s="1"/>
  <c r="R88" i="3" s="1"/>
  <c r="P91" i="3"/>
  <c r="P90" i="3" s="1"/>
  <c r="BK91" i="3"/>
  <c r="BK90" i="3" s="1"/>
  <c r="J91" i="3"/>
  <c r="BE91" i="3"/>
  <c r="J84" i="3"/>
  <c r="F84" i="3"/>
  <c r="F82" i="3"/>
  <c r="E80" i="3"/>
  <c r="J55" i="3"/>
  <c r="F55" i="3"/>
  <c r="F53" i="3"/>
  <c r="E51" i="3"/>
  <c r="J20" i="3"/>
  <c r="E20" i="3"/>
  <c r="F85" i="3" s="1"/>
  <c r="F56" i="3"/>
  <c r="J19" i="3"/>
  <c r="J14" i="3"/>
  <c r="J82" i="3"/>
  <c r="J53" i="3"/>
  <c r="E7" i="3"/>
  <c r="E76" i="3" s="1"/>
  <c r="AY53" i="1"/>
  <c r="AX53" i="1"/>
  <c r="BI333" i="2"/>
  <c r="BH333" i="2"/>
  <c r="BG333" i="2"/>
  <c r="BF333" i="2"/>
  <c r="T333" i="2"/>
  <c r="R333" i="2"/>
  <c r="P333" i="2"/>
  <c r="P330" i="2" s="1"/>
  <c r="BK333" i="2"/>
  <c r="J333" i="2"/>
  <c r="BE333" i="2"/>
  <c r="BI331" i="2"/>
  <c r="BH331" i="2"/>
  <c r="BG331" i="2"/>
  <c r="BF331" i="2"/>
  <c r="T331" i="2"/>
  <c r="T330" i="2" s="1"/>
  <c r="R331" i="2"/>
  <c r="R330" i="2"/>
  <c r="P331" i="2"/>
  <c r="BK331" i="2"/>
  <c r="BK330" i="2" s="1"/>
  <c r="J330" i="2" s="1"/>
  <c r="J67" i="2" s="1"/>
  <c r="J331" i="2"/>
  <c r="BE331" i="2"/>
  <c r="BI326" i="2"/>
  <c r="BH326" i="2"/>
  <c r="BG326" i="2"/>
  <c r="BF326" i="2"/>
  <c r="T326" i="2"/>
  <c r="R326" i="2"/>
  <c r="P326" i="2"/>
  <c r="BK326" i="2"/>
  <c r="J326" i="2"/>
  <c r="BE326" i="2"/>
  <c r="BI323" i="2"/>
  <c r="BH323" i="2"/>
  <c r="BG323" i="2"/>
  <c r="BF323" i="2"/>
  <c r="T323" i="2"/>
  <c r="R323" i="2"/>
  <c r="P323" i="2"/>
  <c r="BK323" i="2"/>
  <c r="J323" i="2"/>
  <c r="BE323" i="2"/>
  <c r="BI320" i="2"/>
  <c r="BH320" i="2"/>
  <c r="BG320" i="2"/>
  <c r="BF320" i="2"/>
  <c r="T320" i="2"/>
  <c r="R320" i="2"/>
  <c r="P320" i="2"/>
  <c r="BK320" i="2"/>
  <c r="J320" i="2"/>
  <c r="BE320" i="2" s="1"/>
  <c r="BI316" i="2"/>
  <c r="BH316" i="2"/>
  <c r="BG316" i="2"/>
  <c r="BF316" i="2"/>
  <c r="T316" i="2"/>
  <c r="R316" i="2"/>
  <c r="P316" i="2"/>
  <c r="BK316" i="2"/>
  <c r="J316" i="2"/>
  <c r="BE316" i="2"/>
  <c r="BI312" i="2"/>
  <c r="BH312" i="2"/>
  <c r="BG312" i="2"/>
  <c r="BF312" i="2"/>
  <c r="T312" i="2"/>
  <c r="T311" i="2" s="1"/>
  <c r="R312" i="2"/>
  <c r="R311" i="2" s="1"/>
  <c r="P312" i="2"/>
  <c r="P311" i="2" s="1"/>
  <c r="BK312" i="2"/>
  <c r="BK311" i="2" s="1"/>
  <c r="J311" i="2" s="1"/>
  <c r="J66" i="2" s="1"/>
  <c r="J312" i="2"/>
  <c r="BE312" i="2"/>
  <c r="BI307" i="2"/>
  <c r="BH307" i="2"/>
  <c r="BG307" i="2"/>
  <c r="BF307" i="2"/>
  <c r="T307" i="2"/>
  <c r="R307" i="2"/>
  <c r="P307" i="2"/>
  <c r="BK307" i="2"/>
  <c r="J307" i="2"/>
  <c r="BE307" i="2"/>
  <c r="BI303" i="2"/>
  <c r="BH303" i="2"/>
  <c r="BG303" i="2"/>
  <c r="BF303" i="2"/>
  <c r="T303" i="2"/>
  <c r="R303" i="2"/>
  <c r="P303" i="2"/>
  <c r="BK303" i="2"/>
  <c r="J303" i="2"/>
  <c r="BE303" i="2"/>
  <c r="BI300" i="2"/>
  <c r="BH300" i="2"/>
  <c r="BG300" i="2"/>
  <c r="BF300" i="2"/>
  <c r="T300" i="2"/>
  <c r="R300" i="2"/>
  <c r="P300" i="2"/>
  <c r="BK300" i="2"/>
  <c r="J300" i="2"/>
  <c r="BE300" i="2" s="1"/>
  <c r="BI297" i="2"/>
  <c r="BH297" i="2"/>
  <c r="BG297" i="2"/>
  <c r="BF297" i="2"/>
  <c r="T297" i="2"/>
  <c r="R297" i="2"/>
  <c r="P297" i="2"/>
  <c r="BK297" i="2"/>
  <c r="J297" i="2"/>
  <c r="BE297" i="2"/>
  <c r="BI294" i="2"/>
  <c r="BH294" i="2"/>
  <c r="BG294" i="2"/>
  <c r="BF294" i="2"/>
  <c r="T294" i="2"/>
  <c r="R294" i="2"/>
  <c r="P294" i="2"/>
  <c r="BK294" i="2"/>
  <c r="J294" i="2"/>
  <c r="BE294" i="2"/>
  <c r="BI291" i="2"/>
  <c r="BH291" i="2"/>
  <c r="BG291" i="2"/>
  <c r="BF291" i="2"/>
  <c r="T291" i="2"/>
  <c r="R291" i="2"/>
  <c r="P291" i="2"/>
  <c r="BK291" i="2"/>
  <c r="J291" i="2"/>
  <c r="BE291" i="2"/>
  <c r="BI288" i="2"/>
  <c r="BH288" i="2"/>
  <c r="BG288" i="2"/>
  <c r="BF288" i="2"/>
  <c r="T288" i="2"/>
  <c r="R288" i="2"/>
  <c r="P288" i="2"/>
  <c r="BK288" i="2"/>
  <c r="J288" i="2"/>
  <c r="BE288" i="2"/>
  <c r="BI285" i="2"/>
  <c r="BH285" i="2"/>
  <c r="BG285" i="2"/>
  <c r="BF285" i="2"/>
  <c r="T285" i="2"/>
  <c r="R285" i="2"/>
  <c r="P285" i="2"/>
  <c r="BK285" i="2"/>
  <c r="J285" i="2"/>
  <c r="BE285" i="2"/>
  <c r="BI282" i="2"/>
  <c r="BH282" i="2"/>
  <c r="BG282" i="2"/>
  <c r="BF282" i="2"/>
  <c r="T282" i="2"/>
  <c r="R282" i="2"/>
  <c r="P282" i="2"/>
  <c r="BK282" i="2"/>
  <c r="J282" i="2"/>
  <c r="BE282" i="2"/>
  <c r="BI279" i="2"/>
  <c r="BH279" i="2"/>
  <c r="BG279" i="2"/>
  <c r="BF279" i="2"/>
  <c r="T279" i="2"/>
  <c r="R279" i="2"/>
  <c r="P279" i="2"/>
  <c r="BK279" i="2"/>
  <c r="J279" i="2"/>
  <c r="BE279" i="2"/>
  <c r="BI276" i="2"/>
  <c r="BH276" i="2"/>
  <c r="BG276" i="2"/>
  <c r="BF276" i="2"/>
  <c r="T276" i="2"/>
  <c r="R276" i="2"/>
  <c r="P276" i="2"/>
  <c r="BK276" i="2"/>
  <c r="J276" i="2"/>
  <c r="BE276" i="2"/>
  <c r="BI273" i="2"/>
  <c r="BH273" i="2"/>
  <c r="BG273" i="2"/>
  <c r="BF273" i="2"/>
  <c r="T273" i="2"/>
  <c r="R273" i="2"/>
  <c r="P273" i="2"/>
  <c r="BK273" i="2"/>
  <c r="J273" i="2"/>
  <c r="BE273" i="2"/>
  <c r="BI270" i="2"/>
  <c r="BH270" i="2"/>
  <c r="BG270" i="2"/>
  <c r="BF270" i="2"/>
  <c r="T270" i="2"/>
  <c r="T269" i="2" s="1"/>
  <c r="R270" i="2"/>
  <c r="R269" i="2"/>
  <c r="P270" i="2"/>
  <c r="P269" i="2" s="1"/>
  <c r="BK270" i="2"/>
  <c r="BK269" i="2" s="1"/>
  <c r="J269" i="2" s="1"/>
  <c r="J65" i="2" s="1"/>
  <c r="J270" i="2"/>
  <c r="BE270" i="2"/>
  <c r="BI266" i="2"/>
  <c r="BH266" i="2"/>
  <c r="BG266" i="2"/>
  <c r="BF266" i="2"/>
  <c r="T266" i="2"/>
  <c r="R266" i="2"/>
  <c r="P266" i="2"/>
  <c r="BK266" i="2"/>
  <c r="J266" i="2"/>
  <c r="BE266" i="2"/>
  <c r="BI263" i="2"/>
  <c r="BH263" i="2"/>
  <c r="BG263" i="2"/>
  <c r="BF263" i="2"/>
  <c r="T263" i="2"/>
  <c r="R263" i="2"/>
  <c r="P263" i="2"/>
  <c r="BK263" i="2"/>
  <c r="J263" i="2"/>
  <c r="BE263" i="2"/>
  <c r="BI260" i="2"/>
  <c r="BH260" i="2"/>
  <c r="BG260" i="2"/>
  <c r="BF260" i="2"/>
  <c r="T260" i="2"/>
  <c r="R260" i="2"/>
  <c r="P260" i="2"/>
  <c r="BK260" i="2"/>
  <c r="J260" i="2"/>
  <c r="BE260" i="2"/>
  <c r="BI257" i="2"/>
  <c r="BH257" i="2"/>
  <c r="BG257" i="2"/>
  <c r="BF257" i="2"/>
  <c r="T257" i="2"/>
  <c r="R257" i="2"/>
  <c r="P257" i="2"/>
  <c r="BK257" i="2"/>
  <c r="J257" i="2"/>
  <c r="BE257" i="2"/>
  <c r="BI254" i="2"/>
  <c r="BH254" i="2"/>
  <c r="BG254" i="2"/>
  <c r="BF254" i="2"/>
  <c r="T254" i="2"/>
  <c r="T253" i="2"/>
  <c r="R254" i="2"/>
  <c r="R253" i="2"/>
  <c r="P254" i="2"/>
  <c r="P253" i="2"/>
  <c r="BK254" i="2"/>
  <c r="BK253" i="2" s="1"/>
  <c r="J253" i="2" s="1"/>
  <c r="J64" i="2" s="1"/>
  <c r="J254" i="2"/>
  <c r="BE254" i="2" s="1"/>
  <c r="BI250" i="2"/>
  <c r="BH250" i="2"/>
  <c r="BG250" i="2"/>
  <c r="BF250" i="2"/>
  <c r="T250" i="2"/>
  <c r="R250" i="2"/>
  <c r="P250" i="2"/>
  <c r="BK250" i="2"/>
  <c r="J250" i="2"/>
  <c r="BE250" i="2"/>
  <c r="BI247" i="2"/>
  <c r="BH247" i="2"/>
  <c r="BG247" i="2"/>
  <c r="BF247" i="2"/>
  <c r="T247" i="2"/>
  <c r="R247" i="2"/>
  <c r="P247" i="2"/>
  <c r="BK247" i="2"/>
  <c r="J247" i="2"/>
  <c r="BE247" i="2"/>
  <c r="BI244" i="2"/>
  <c r="BH244" i="2"/>
  <c r="BG244" i="2"/>
  <c r="BF244" i="2"/>
  <c r="T244" i="2"/>
  <c r="R244" i="2"/>
  <c r="P244" i="2"/>
  <c r="BK244" i="2"/>
  <c r="J244" i="2"/>
  <c r="BE244" i="2"/>
  <c r="BI241" i="2"/>
  <c r="BH241" i="2"/>
  <c r="BG241" i="2"/>
  <c r="BF241" i="2"/>
  <c r="T241" i="2"/>
  <c r="R241" i="2"/>
  <c r="P241" i="2"/>
  <c r="BK241" i="2"/>
  <c r="J241" i="2"/>
  <c r="BE241" i="2"/>
  <c r="BI237" i="2"/>
  <c r="BH237" i="2"/>
  <c r="BG237" i="2"/>
  <c r="BF237" i="2"/>
  <c r="T237" i="2"/>
  <c r="R237" i="2"/>
  <c r="P237" i="2"/>
  <c r="BK237" i="2"/>
  <c r="J237" i="2"/>
  <c r="BE237" i="2"/>
  <c r="BI233" i="2"/>
  <c r="BH233" i="2"/>
  <c r="BG233" i="2"/>
  <c r="BF233" i="2"/>
  <c r="T233" i="2"/>
  <c r="R233" i="2"/>
  <c r="P233" i="2"/>
  <c r="BK233" i="2"/>
  <c r="J233" i="2"/>
  <c r="BE233" i="2"/>
  <c r="BI229" i="2"/>
  <c r="BH229" i="2"/>
  <c r="BG229" i="2"/>
  <c r="BF229" i="2"/>
  <c r="T229" i="2"/>
  <c r="R229" i="2"/>
  <c r="P229" i="2"/>
  <c r="BK229" i="2"/>
  <c r="J229" i="2"/>
  <c r="BE229" i="2"/>
  <c r="BI224" i="2"/>
  <c r="BH224" i="2"/>
  <c r="BG224" i="2"/>
  <c r="BF224" i="2"/>
  <c r="T224" i="2"/>
  <c r="R224" i="2"/>
  <c r="P224" i="2"/>
  <c r="BK224" i="2"/>
  <c r="J224" i="2"/>
  <c r="BE224" i="2"/>
  <c r="BI220" i="2"/>
  <c r="BH220" i="2"/>
  <c r="BG220" i="2"/>
  <c r="BF220" i="2"/>
  <c r="T220" i="2"/>
  <c r="R220" i="2"/>
  <c r="P220" i="2"/>
  <c r="BK220" i="2"/>
  <c r="J220" i="2"/>
  <c r="BE220" i="2"/>
  <c r="BI216" i="2"/>
  <c r="BH216" i="2"/>
  <c r="BG216" i="2"/>
  <c r="BF216" i="2"/>
  <c r="T216" i="2"/>
  <c r="R216" i="2"/>
  <c r="P216" i="2"/>
  <c r="BK216" i="2"/>
  <c r="J216" i="2"/>
  <c r="BE216" i="2"/>
  <c r="BI212" i="2"/>
  <c r="BH212" i="2"/>
  <c r="BG212" i="2"/>
  <c r="BF212" i="2"/>
  <c r="T212" i="2"/>
  <c r="R212" i="2"/>
  <c r="P212" i="2"/>
  <c r="BK212" i="2"/>
  <c r="J212" i="2"/>
  <c r="BE212" i="2"/>
  <c r="BI207" i="2"/>
  <c r="BH207" i="2"/>
  <c r="BG207" i="2"/>
  <c r="BF207" i="2"/>
  <c r="T207" i="2"/>
  <c r="R207" i="2"/>
  <c r="P207" i="2"/>
  <c r="BK207" i="2"/>
  <c r="J207" i="2"/>
  <c r="BE207" i="2"/>
  <c r="BI203" i="2"/>
  <c r="BH203" i="2"/>
  <c r="BG203" i="2"/>
  <c r="BF203" i="2"/>
  <c r="T203" i="2"/>
  <c r="R203" i="2"/>
  <c r="P203" i="2"/>
  <c r="BK203" i="2"/>
  <c r="J203" i="2"/>
  <c r="BE203" i="2"/>
  <c r="BI200" i="2"/>
  <c r="BH200" i="2"/>
  <c r="BG200" i="2"/>
  <c r="BF200" i="2"/>
  <c r="T200" i="2"/>
  <c r="R200" i="2"/>
  <c r="P200" i="2"/>
  <c r="BK200" i="2"/>
  <c r="J200" i="2"/>
  <c r="BE200" i="2"/>
  <c r="BI196" i="2"/>
  <c r="BH196" i="2"/>
  <c r="BG196" i="2"/>
  <c r="BF196" i="2"/>
  <c r="T196" i="2"/>
  <c r="T195" i="2"/>
  <c r="R196" i="2"/>
  <c r="R195" i="2"/>
  <c r="P196" i="2"/>
  <c r="P195" i="2"/>
  <c r="BK196" i="2"/>
  <c r="BK195" i="2"/>
  <c r="J195" i="2" s="1"/>
  <c r="J63" i="2" s="1"/>
  <c r="J196" i="2"/>
  <c r="BE196" i="2" s="1"/>
  <c r="BI190" i="2"/>
  <c r="BH190" i="2"/>
  <c r="BG190" i="2"/>
  <c r="BF190" i="2"/>
  <c r="T190" i="2"/>
  <c r="R190" i="2"/>
  <c r="P190" i="2"/>
  <c r="BK190" i="2"/>
  <c r="J190" i="2"/>
  <c r="BE190" i="2"/>
  <c r="BI187" i="2"/>
  <c r="BH187" i="2"/>
  <c r="BG187" i="2"/>
  <c r="BF187" i="2"/>
  <c r="T187" i="2"/>
  <c r="R187" i="2"/>
  <c r="P187" i="2"/>
  <c r="BK187" i="2"/>
  <c r="J187" i="2"/>
  <c r="BE187" i="2"/>
  <c r="BI184" i="2"/>
  <c r="BH184" i="2"/>
  <c r="BG184" i="2"/>
  <c r="BF184" i="2"/>
  <c r="T184" i="2"/>
  <c r="R184" i="2"/>
  <c r="P184" i="2"/>
  <c r="BK184" i="2"/>
  <c r="J184" i="2"/>
  <c r="BE184" i="2"/>
  <c r="BI181" i="2"/>
  <c r="BH181" i="2"/>
  <c r="BG181" i="2"/>
  <c r="BF181" i="2"/>
  <c r="T181" i="2"/>
  <c r="R181" i="2"/>
  <c r="P181" i="2"/>
  <c r="BK181" i="2"/>
  <c r="J181" i="2"/>
  <c r="BE181" i="2"/>
  <c r="BI178" i="2"/>
  <c r="BH178" i="2"/>
  <c r="BG178" i="2"/>
  <c r="BF178" i="2"/>
  <c r="T178" i="2"/>
  <c r="R178" i="2"/>
  <c r="P178" i="2"/>
  <c r="BK178" i="2"/>
  <c r="J178" i="2"/>
  <c r="BE178" i="2"/>
  <c r="BI171" i="2"/>
  <c r="BH171" i="2"/>
  <c r="BG171" i="2"/>
  <c r="BF171" i="2"/>
  <c r="T171" i="2"/>
  <c r="R171" i="2"/>
  <c r="P171" i="2"/>
  <c r="BK171" i="2"/>
  <c r="J171" i="2"/>
  <c r="BE171" i="2"/>
  <c r="BI165" i="2"/>
  <c r="BH165" i="2"/>
  <c r="BG165" i="2"/>
  <c r="BF165" i="2"/>
  <c r="T165" i="2"/>
  <c r="R165" i="2"/>
  <c r="P165" i="2"/>
  <c r="BK165" i="2"/>
  <c r="J165" i="2"/>
  <c r="BE165" i="2"/>
  <c r="BI158" i="2"/>
  <c r="BH158" i="2"/>
  <c r="BG158" i="2"/>
  <c r="BF158" i="2"/>
  <c r="T158" i="2"/>
  <c r="R158" i="2"/>
  <c r="P158" i="2"/>
  <c r="BK158" i="2"/>
  <c r="J158" i="2"/>
  <c r="BE158" i="2"/>
  <c r="BI153" i="2"/>
  <c r="BH153" i="2"/>
  <c r="BG153" i="2"/>
  <c r="BF153" i="2"/>
  <c r="T153" i="2"/>
  <c r="R153" i="2"/>
  <c r="P153" i="2"/>
  <c r="BK153" i="2"/>
  <c r="J153" i="2"/>
  <c r="BE153" i="2"/>
  <c r="BI147" i="2"/>
  <c r="BH147" i="2"/>
  <c r="BG147" i="2"/>
  <c r="BF147" i="2"/>
  <c r="T147" i="2"/>
  <c r="R147" i="2"/>
  <c r="P147" i="2"/>
  <c r="BK147" i="2"/>
  <c r="J147" i="2"/>
  <c r="BE147" i="2"/>
  <c r="BI143" i="2"/>
  <c r="BH143" i="2"/>
  <c r="BG143" i="2"/>
  <c r="BF143" i="2"/>
  <c r="T143" i="2"/>
  <c r="R143" i="2"/>
  <c r="P143" i="2"/>
  <c r="BK143" i="2"/>
  <c r="J143" i="2"/>
  <c r="BE143" i="2"/>
  <c r="BI140" i="2"/>
  <c r="BH140" i="2"/>
  <c r="BG140" i="2"/>
  <c r="BF140" i="2"/>
  <c r="T140" i="2"/>
  <c r="R140" i="2"/>
  <c r="P140" i="2"/>
  <c r="BK140" i="2"/>
  <c r="J140" i="2"/>
  <c r="BE140" i="2"/>
  <c r="BI136" i="2"/>
  <c r="BH136" i="2"/>
  <c r="BG136" i="2"/>
  <c r="BF136" i="2"/>
  <c r="T136" i="2"/>
  <c r="R136" i="2"/>
  <c r="P136" i="2"/>
  <c r="BK136" i="2"/>
  <c r="J136" i="2"/>
  <c r="BE136" i="2"/>
  <c r="BI132" i="2"/>
  <c r="BH132" i="2"/>
  <c r="BG132" i="2"/>
  <c r="BF132" i="2"/>
  <c r="T132" i="2"/>
  <c r="R132" i="2"/>
  <c r="P132" i="2"/>
  <c r="BK132" i="2"/>
  <c r="J132" i="2"/>
  <c r="BE132" i="2"/>
  <c r="BI128" i="2"/>
  <c r="BH128" i="2"/>
  <c r="BG128" i="2"/>
  <c r="BF128" i="2"/>
  <c r="T128" i="2"/>
  <c r="R128" i="2"/>
  <c r="P128" i="2"/>
  <c r="BK128" i="2"/>
  <c r="J128" i="2"/>
  <c r="BE128" i="2"/>
  <c r="BI123" i="2"/>
  <c r="BH123" i="2"/>
  <c r="BG123" i="2"/>
  <c r="BF123" i="2"/>
  <c r="T123" i="2"/>
  <c r="R123" i="2"/>
  <c r="P123" i="2"/>
  <c r="BK123" i="2"/>
  <c r="J123" i="2"/>
  <c r="BE123" i="2"/>
  <c r="BI120" i="2"/>
  <c r="BH120" i="2"/>
  <c r="BG120" i="2"/>
  <c r="BF120" i="2"/>
  <c r="T120" i="2"/>
  <c r="R120" i="2"/>
  <c r="P120" i="2"/>
  <c r="BK120" i="2"/>
  <c r="J120" i="2"/>
  <c r="BE120" i="2"/>
  <c r="BI117" i="2"/>
  <c r="BH117" i="2"/>
  <c r="BG117" i="2"/>
  <c r="BF117" i="2"/>
  <c r="T117" i="2"/>
  <c r="R117" i="2"/>
  <c r="P117" i="2"/>
  <c r="BK117" i="2"/>
  <c r="J117" i="2"/>
  <c r="BE117" i="2"/>
  <c r="BI114" i="2"/>
  <c r="BH114" i="2"/>
  <c r="BG114" i="2"/>
  <c r="BF114" i="2"/>
  <c r="T114" i="2"/>
  <c r="R114" i="2"/>
  <c r="P114" i="2"/>
  <c r="BK114" i="2"/>
  <c r="J114" i="2"/>
  <c r="BE114" i="2"/>
  <c r="BI111" i="2"/>
  <c r="BH111" i="2"/>
  <c r="BG111" i="2"/>
  <c r="BF111" i="2"/>
  <c r="T111" i="2"/>
  <c r="R111" i="2"/>
  <c r="P111" i="2"/>
  <c r="BK111" i="2"/>
  <c r="J111" i="2"/>
  <c r="BE111" i="2"/>
  <c r="BI108" i="2"/>
  <c r="BH108" i="2"/>
  <c r="BG108" i="2"/>
  <c r="BF108" i="2"/>
  <c r="T108" i="2"/>
  <c r="R108" i="2"/>
  <c r="P108" i="2"/>
  <c r="BK108" i="2"/>
  <c r="J108" i="2"/>
  <c r="BE108" i="2"/>
  <c r="BI105" i="2"/>
  <c r="BH105" i="2"/>
  <c r="BG105" i="2"/>
  <c r="BF105" i="2"/>
  <c r="T105" i="2"/>
  <c r="R105" i="2"/>
  <c r="P105" i="2"/>
  <c r="BK105" i="2"/>
  <c r="J105" i="2"/>
  <c r="BE105" i="2"/>
  <c r="BI102" i="2"/>
  <c r="BH102" i="2"/>
  <c r="BG102" i="2"/>
  <c r="BF102" i="2"/>
  <c r="T102" i="2"/>
  <c r="R102" i="2"/>
  <c r="P102" i="2"/>
  <c r="BK102" i="2"/>
  <c r="J102" i="2"/>
  <c r="BE102" i="2"/>
  <c r="BI99" i="2"/>
  <c r="BH99" i="2"/>
  <c r="BG99" i="2"/>
  <c r="BF99" i="2"/>
  <c r="T99" i="2"/>
  <c r="R99" i="2"/>
  <c r="P99" i="2"/>
  <c r="BK99" i="2"/>
  <c r="J99" i="2"/>
  <c r="BE99" i="2"/>
  <c r="BI95" i="2"/>
  <c r="BH95" i="2"/>
  <c r="BG95" i="2"/>
  <c r="BF95" i="2"/>
  <c r="T95" i="2"/>
  <c r="R95" i="2"/>
  <c r="P95" i="2"/>
  <c r="BK95" i="2"/>
  <c r="J95" i="2"/>
  <c r="BE95" i="2"/>
  <c r="BI92" i="2"/>
  <c r="F36" i="2"/>
  <c r="BD53" i="1" s="1"/>
  <c r="BD52" i="1" s="1"/>
  <c r="BD51" i="1" s="1"/>
  <c r="W30" i="1" s="1"/>
  <c r="BH92" i="2"/>
  <c r="F35" i="2" s="1"/>
  <c r="BC53" i="1" s="1"/>
  <c r="BG92" i="2"/>
  <c r="F34" i="2"/>
  <c r="BB53" i="1" s="1"/>
  <c r="BB52" i="1" s="1"/>
  <c r="BF92" i="2"/>
  <c r="J33" i="2" s="1"/>
  <c r="AW53" i="1" s="1"/>
  <c r="T92" i="2"/>
  <c r="T91" i="2"/>
  <c r="R92" i="2"/>
  <c r="R91" i="2"/>
  <c r="R90" i="2" s="1"/>
  <c r="R89" i="2" s="1"/>
  <c r="P92" i="2"/>
  <c r="P91" i="2"/>
  <c r="BK92" i="2"/>
  <c r="BK91" i="2" s="1"/>
  <c r="J92" i="2"/>
  <c r="BE92" i="2" s="1"/>
  <c r="J85" i="2"/>
  <c r="F85" i="2"/>
  <c r="F83" i="2"/>
  <c r="E81" i="2"/>
  <c r="J55" i="2"/>
  <c r="F55" i="2"/>
  <c r="F53" i="2"/>
  <c r="E51" i="2"/>
  <c r="J20" i="2"/>
  <c r="E20" i="2"/>
  <c r="F86" i="2" s="1"/>
  <c r="J19" i="2"/>
  <c r="J14" i="2"/>
  <c r="J83" i="2" s="1"/>
  <c r="E7" i="2"/>
  <c r="E47" i="2" s="1"/>
  <c r="E77" i="2"/>
  <c r="AS52" i="1"/>
  <c r="AS51" i="1"/>
  <c r="L47" i="1"/>
  <c r="AM46" i="1"/>
  <c r="L46" i="1"/>
  <c r="AM44" i="1"/>
  <c r="L44" i="1"/>
  <c r="L42" i="1"/>
  <c r="L41" i="1"/>
  <c r="J32" i="3" l="1"/>
  <c r="AV54" i="1" s="1"/>
  <c r="AT54" i="1" s="1"/>
  <c r="J81" i="5"/>
  <c r="J58" i="5" s="1"/>
  <c r="BK80" i="5"/>
  <c r="J91" i="2"/>
  <c r="J62" i="2" s="1"/>
  <c r="BK90" i="2"/>
  <c r="BB51" i="1"/>
  <c r="AX52" i="1"/>
  <c r="J90" i="3"/>
  <c r="J62" i="3" s="1"/>
  <c r="BK89" i="3"/>
  <c r="J30" i="5"/>
  <c r="AV56" i="1" s="1"/>
  <c r="AT56" i="1" s="1"/>
  <c r="J32" i="2"/>
  <c r="AV53" i="1" s="1"/>
  <c r="AT53" i="1" s="1"/>
  <c r="F32" i="2"/>
  <c r="AZ53" i="1" s="1"/>
  <c r="AZ52" i="1" s="1"/>
  <c r="P90" i="2"/>
  <c r="P89" i="2" s="1"/>
  <c r="AU53" i="1" s="1"/>
  <c r="P89" i="3"/>
  <c r="P88" i="3" s="1"/>
  <c r="AU54" i="1" s="1"/>
  <c r="J82" i="4"/>
  <c r="J58" i="4" s="1"/>
  <c r="BK81" i="4"/>
  <c r="F32" i="3"/>
  <c r="AZ54" i="1" s="1"/>
  <c r="F30" i="6"/>
  <c r="AZ57" i="1" s="1"/>
  <c r="J30" i="6"/>
  <c r="AV57" i="1" s="1"/>
  <c r="AT57" i="1" s="1"/>
  <c r="J85" i="6"/>
  <c r="J58" i="6" s="1"/>
  <c r="BK84" i="6"/>
  <c r="T80" i="4"/>
  <c r="F30" i="5"/>
  <c r="AZ56" i="1" s="1"/>
  <c r="T84" i="6"/>
  <c r="T83" i="6" s="1"/>
  <c r="BC52" i="1"/>
  <c r="T90" i="2"/>
  <c r="T89" i="2" s="1"/>
  <c r="R84" i="6"/>
  <c r="R83" i="6" s="1"/>
  <c r="F56" i="2"/>
  <c r="F33" i="3"/>
  <c r="BA54" i="1" s="1"/>
  <c r="F52" i="4"/>
  <c r="F30" i="4"/>
  <c r="AZ55" i="1" s="1"/>
  <c r="E45" i="4"/>
  <c r="BK101" i="4"/>
  <c r="J101" i="4" s="1"/>
  <c r="J59" i="4" s="1"/>
  <c r="J49" i="5"/>
  <c r="F31" i="5"/>
  <c r="BA56" i="1" s="1"/>
  <c r="J49" i="6"/>
  <c r="J53" i="2"/>
  <c r="E47" i="3"/>
  <c r="J49" i="4"/>
  <c r="F33" i="2"/>
  <c r="BA53" i="1" s="1"/>
  <c r="BA52" i="1" s="1"/>
  <c r="F52" i="5"/>
  <c r="BA51" i="1" l="1"/>
  <c r="AW52" i="1"/>
  <c r="J81" i="4"/>
  <c r="J57" i="4" s="1"/>
  <c r="BK80" i="4"/>
  <c r="J80" i="4" s="1"/>
  <c r="W28" i="1"/>
  <c r="AX51" i="1"/>
  <c r="BK83" i="6"/>
  <c r="J83" i="6" s="1"/>
  <c r="J84" i="6"/>
  <c r="J57" i="6" s="1"/>
  <c r="AU52" i="1"/>
  <c r="AU51" i="1" s="1"/>
  <c r="J90" i="2"/>
  <c r="J61" i="2" s="1"/>
  <c r="BK89" i="2"/>
  <c r="J89" i="2" s="1"/>
  <c r="AZ51" i="1"/>
  <c r="AV52" i="1"/>
  <c r="AT52" i="1" s="1"/>
  <c r="J80" i="5"/>
  <c r="J57" i="5" s="1"/>
  <c r="BK79" i="5"/>
  <c r="J79" i="5" s="1"/>
  <c r="AY52" i="1"/>
  <c r="BC51" i="1"/>
  <c r="J89" i="3"/>
  <c r="J61" i="3" s="1"/>
  <c r="BK88" i="3"/>
  <c r="J88" i="3" s="1"/>
  <c r="J56" i="5" l="1"/>
  <c r="J27" i="5"/>
  <c r="J56" i="4"/>
  <c r="J27" i="4"/>
  <c r="J60" i="2"/>
  <c r="J29" i="2"/>
  <c r="J56" i="6"/>
  <c r="J27" i="6"/>
  <c r="AV51" i="1"/>
  <c r="W26" i="1"/>
  <c r="J60" i="3"/>
  <c r="J29" i="3"/>
  <c r="AY51" i="1"/>
  <c r="W29" i="1"/>
  <c r="AW51" i="1"/>
  <c r="AK27" i="1" s="1"/>
  <c r="W27" i="1"/>
  <c r="AG55" i="1" l="1"/>
  <c r="AN55" i="1" s="1"/>
  <c r="J36" i="4"/>
  <c r="AG57" i="1"/>
  <c r="AN57" i="1" s="1"/>
  <c r="J36" i="6"/>
  <c r="AG56" i="1"/>
  <c r="AN56" i="1" s="1"/>
  <c r="J36" i="5"/>
  <c r="AG53" i="1"/>
  <c r="J38" i="2"/>
  <c r="J38" i="3"/>
  <c r="AG54" i="1"/>
  <c r="AN54" i="1" s="1"/>
  <c r="AT51" i="1"/>
  <c r="AK26" i="1"/>
  <c r="AN53" i="1" l="1"/>
  <c r="AG52" i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<sst xmlns="http://schemas.openxmlformats.org/spreadsheetml/2006/main" count="5263" uniqueCount="1000">
  <si>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</si>
  <si>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</si>
  <si>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</si>
  <si>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</si>
  <si>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</si>
  <si>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</si>
  <si>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</si>
  <si>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{c0b7673b-36a2-40d3-a7a2-843331016686}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</si>
  <si>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</si>
  <si>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</si>
  <si>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</si>
  <si>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</si>
  <si>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</si>
  <si>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</si>
  <si>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</si>
  <si>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</si>
  <si>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180820-1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</si>
  <si>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</si>
  <si>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</si>
  <si>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III/00519 Úhonice – Rudná</t>
  </si>
  <si>
    <t>KSO:</t>
  </si>
  <si>
    <t/>
  </si>
  <si>
    <t>CC-CZ:</t>
  </si>
  <si>
    <t>Místo:</t>
  </si>
  <si>
    <t>Úhonice – Rudná</t>
  </si>
  <si>
    <t>Datum:</t>
  </si>
  <si>
    <t>20. 8. 2018</t>
  </si>
  <si>
    <t>Zadavatel:</t>
  </si>
  <si>
    <t>IČ:</t>
  </si>
  <si>
    <t>Krajská správa a údržba silnic Středočeského kraje</t>
  </si>
  <si>
    <t>DIČ:</t>
  </si>
  <si>
    <t>Uchazeč:</t>
  </si>
  <si>
    <t>Vyplň údaj</t>
  </si>
  <si>
    <t>Projektant:</t>
  </si>
  <si>
    <t>Ateliér PROMIKA,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</si>
  <si>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</si>
  <si>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</si>
  <si>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</si>
  <si>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</si>
  <si>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</si>
  <si>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</si>
  <si>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</si>
  <si>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</si>
  <si>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</si>
  <si>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</si>
  <si>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</si>
  <si>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</si>
  <si>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</si>
  <si>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</si>
  <si>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</si>
  <si>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</si>
  <si>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</si>
  <si>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</si>
  <si>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</si>
  <si>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</si>
  <si>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</si>
  <si>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</si>
  <si>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</si>
  <si>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</si>
  <si>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</si>
  <si>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</si>
  <si>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</si>
  <si>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</si>
  <si>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</si>
  <si>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</si>
  <si>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</si>
  <si>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</si>
  <si>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</si>
  <si>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</si>
  <si>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</si>
  <si>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</si>
  <si>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</si>
  <si>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</si>
  <si>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</si>
  <si>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</si>
  <si>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121</t>
  </si>
  <si>
    <t>Silnice III/00519</t>
  </si>
  <si>
    <t>STA</t>
  </si>
  <si>
    <t>1</t>
  </si>
  <si>
    <t>{94cb8b96-0d05-4654-a2da-a3286f9b67e1}</t>
  </si>
  <si>
    <t>2</t>
  </si>
  <si>
    <t>/</t>
  </si>
  <si>
    <t>SO 121.01</t>
  </si>
  <si>
    <t>Úpravy silnice III/00519</t>
  </si>
  <si>
    <t>Soupis</t>
  </si>
  <si>
    <t>{43bc611c-e7b7-42ff-bed3-842ab0388513}</t>
  </si>
  <si>
    <t>SO 121.02</t>
  </si>
  <si>
    <t>Úpravy chodníků a obrubníků</t>
  </si>
  <si>
    <t>{6afa5af5-970e-4e72-abbf-18a22d0cd8a9}</t>
  </si>
  <si>
    <t>SO 181</t>
  </si>
  <si>
    <t>Přechodné dopravní značení</t>
  </si>
  <si>
    <t>{546f6e42-e5e1-4eeb-ac9f-8bf409c4dcfc}</t>
  </si>
  <si>
    <t>SO 191</t>
  </si>
  <si>
    <t>Stálé dopravní značení</t>
  </si>
  <si>
    <t>{3723082d-d301-4649-ab20-0226f9d9cb8d}</t>
  </si>
  <si>
    <t>VON</t>
  </si>
  <si>
    <t>Vedlejší a ostatní náklady</t>
  </si>
  <si>
    <t>{bd84c2e9-9013-4e21-99bc-414fbab1847d}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</si>
  <si>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</si>
  <si>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</si>
  <si>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</si>
  <si>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</si>
  <si>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</si>
  <si>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</si>
  <si>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</si>
  <si>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121 - Silnice III/00519</t>
  </si>
  <si>
    <t>Soupis:</t>
  </si>
  <si>
    <t>SO 121.01 - Úpravy silnice III/00519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</si>
  <si>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</si>
  <si>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</si>
  <si>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</si>
  <si>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</si>
  <si>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</si>
  <si>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</si>
  <si>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</si>
  <si>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</si>
  <si>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</si>
  <si>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</si>
  <si>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</si>
  <si>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</si>
  <si>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</si>
  <si>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</si>
  <si>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</si>
  <si>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</si>
  <si>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</si>
  <si>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</si>
  <si>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</si>
  <si>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</si>
  <si>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</si>
  <si>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</si>
  <si>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</si>
  <si>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</si>
  <si>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</si>
  <si>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</si>
  <si>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</si>
  <si>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</si>
  <si>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</si>
  <si>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</si>
  <si>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</si>
  <si>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111201102</t>
  </si>
  <si>
    <t>Odstranění křovin a stromů průměru kmene do 100 mm i s kořeny z celkové plochy přes 1000 do 10000 m2</t>
  </si>
  <si>
    <t>m2</t>
  </si>
  <si>
    <t>CS ÚRS 2018 02</t>
  </si>
  <si>
    <t>4</t>
  </si>
  <si>
    <t>-612742060</t>
  </si>
  <si>
    <t>PP</t>
  </si>
  <si>
    <t>Odstranění křovin a stromů s odstraněním kořenů  průměru kmene do 100 mm do sklonu terénu 1 : 5, při celkové ploše přes 1 000 do 10 000 m2</t>
  </si>
  <si>
    <t>VV</t>
  </si>
  <si>
    <t>"probírka stromového porostu, včetně odstranění kořenů a likvidace" 3350</t>
  </si>
  <si>
    <t>111201401</t>
  </si>
  <si>
    <t>Spálení křovin a stromů průměru kmene do 100 mm</t>
  </si>
  <si>
    <t>-545107577</t>
  </si>
  <si>
    <t>Spálení odstraněných křovin a stromů na hromadách  průměru kmene do 100 mm pro jakoukoliv plochu</t>
  </si>
  <si>
    <t>P</t>
  </si>
  <si>
    <t>Poznámka k položce:
příp. jiná likvidace dřevní hmoty dle dispozic zhotovitele</t>
  </si>
  <si>
    <t>3</t>
  </si>
  <si>
    <t>112151012</t>
  </si>
  <si>
    <t>Volné kácení stromů s rozřezáním a odvětvením D kmene do 300 mm</t>
  </si>
  <si>
    <t>kus</t>
  </si>
  <si>
    <t>1248889273</t>
  </si>
  <si>
    <t>Pokácení stromu volné v celku s odřezáním kmene a s odvětvením průměru kmene přes 200 do 300 mm</t>
  </si>
  <si>
    <t>Poznámka k položce:
vč. likvidace dřevní hmoty dle dispozic zhotovitele</t>
  </si>
  <si>
    <t>112151013</t>
  </si>
  <si>
    <t>Volné kácení stromů s rozřezáním a odvětvením D kmene do 400 mm</t>
  </si>
  <si>
    <t>-1977355299</t>
  </si>
  <si>
    <t>Pokácení stromu volné v celku s odřezáním kmene a s odvětvením průměru kmene přes 300 do 400 mm</t>
  </si>
  <si>
    <t>5</t>
  </si>
  <si>
    <t>112151014</t>
  </si>
  <si>
    <t>Volné kácení stromů s rozřezáním a odvětvením D kmene do 500 mm</t>
  </si>
  <si>
    <t>-566794111</t>
  </si>
  <si>
    <t>Pokácení stromu volné v celku s odřezáním kmene a s odvětvením průměru kmene přes 400 do 500 mm</t>
  </si>
  <si>
    <t>6</t>
  </si>
  <si>
    <t>112151018</t>
  </si>
  <si>
    <t>Volné kácení stromů s rozřezáním a odvětvením D kmene do 900 mm</t>
  </si>
  <si>
    <t>-1545507383</t>
  </si>
  <si>
    <t>Pokácení stromu volné v celku s odřezáním kmene a s odvětvením průměru kmene přes 800 do 900 mm</t>
  </si>
  <si>
    <t>7</t>
  </si>
  <si>
    <t>112201112</t>
  </si>
  <si>
    <t>Odstranění pařezů D do 0,3 m v rovině a svahu 1:5 s odklizením do 20 m a zasypáním jámy</t>
  </si>
  <si>
    <t>37451972</t>
  </si>
  <si>
    <t>Odstranění pařezu v rovině nebo na svahu do 1:5 o průměru pařezu na řezné ploše přes 200 do 300 mm</t>
  </si>
  <si>
    <t>8</t>
  </si>
  <si>
    <t>112201113</t>
  </si>
  <si>
    <t>Odstranění pařezů D do 0,4 m v rovině a svahu 1:5 s odklizením do 20 m a zasypáním jámy</t>
  </si>
  <si>
    <t>-1674155261</t>
  </si>
  <si>
    <t>Odstranění pařezu v rovině nebo na svahu do 1:5 o průměru pařezu na řezné ploše přes 300 do 400 mm</t>
  </si>
  <si>
    <t>9</t>
  </si>
  <si>
    <t>112201114</t>
  </si>
  <si>
    <t>Odstranění pařezů D do 0,5 m v rovině a svahu 1:5 s odklizením do 20 m a zasypáním jámy</t>
  </si>
  <si>
    <t>46801903</t>
  </si>
  <si>
    <t>Odstranění pařezu v rovině nebo na svahu do 1:5 o průměru pařezu na řezné ploše přes 400 do 500 mm</t>
  </si>
  <si>
    <t>10</t>
  </si>
  <si>
    <t>112201118</t>
  </si>
  <si>
    <t>Odstranění pařezů D do 0,9 m v rovině a svahu 1:5 s odklizením do 20 m a zasypáním jámy</t>
  </si>
  <si>
    <t>-1741654454</t>
  </si>
  <si>
    <t>Odstranění pařezu v rovině nebo na svahu do 1:5 o průměru pařezu na řezné ploše přes 800 do 900 mm</t>
  </si>
  <si>
    <t>11</t>
  </si>
  <si>
    <t>113107222</t>
  </si>
  <si>
    <t>Odstranění podkladu z kameniva drceného tl 200 mm strojně pl přes 200 m2</t>
  </si>
  <si>
    <t>-59849494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</si>
  <si>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</si>
  <si>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"odstranění stávající konstrukce v místě sanace podkladních vrstev (tl. průměrně 120mm), prováděno po odfrézování, mat. k likvidaci"</t>
  </si>
  <si>
    <t>"1. podúsek (v místě AZ)" 6360</t>
  </si>
  <si>
    <t>"2. podúsek (v celé šířce vozovky)" 2065</t>
  </si>
  <si>
    <t>12</t>
  </si>
  <si>
    <t>-127198823</t>
  </si>
  <si>
    <t>"odstranění stávající konstrukce v místě sanace podkladních vrstev (tl. průměrně 200mm), prováděno po odfrézování - mat. pro následné použití"</t>
  </si>
  <si>
    <t>"1 i 2. podúsek (v místě AZ)" (2755*2)*0,4/0,2</t>
  </si>
  <si>
    <t>13</t>
  </si>
  <si>
    <t>113107224</t>
  </si>
  <si>
    <t>Odstranění podkladu z kameniva drceného tl 400 mm strojně pl přes 200 m2</t>
  </si>
  <si>
    <t>50247052</t>
  </si>
  <si>
    <t>Odstranění podkladů nebo krytů strojně plochy jednotlivě přes 200 m2 s přemístěním hmot na skládku na vzdálenost do 20 m nebo s naložením na dopravní prostředek z kameniva hrubého drceného, o tl. vrstvy přes 300 do 400 mm</t>
  </si>
  <si>
    <t>Poznámka k položce:
položka vč. odstranění případných drobných zpevněných krytů konstrukcí a sjezdů</t>
  </si>
  <si>
    <t>"odstranění případné konstrukce sjezdu a stávajících konstrukcí mimo hlavní trasu, prům. tl. 350mm" 420+(94*2)</t>
  </si>
  <si>
    <t>14</t>
  </si>
  <si>
    <t>113154435</t>
  </si>
  <si>
    <t>Frézování živičného krytu tl 200 mm pruh š 2 m pl přes 10000 m2 bez překážek v trase</t>
  </si>
  <si>
    <t>2107908393</t>
  </si>
  <si>
    <t>Frézování živičného podkladu nebo krytu  s naložením na dopravní prostředek plochy přes 10 000 m2 bez překážek v trase pruhu šířky do 2 m, tloušťky vrstvy 200 mm</t>
  </si>
  <si>
    <t>Poznámka k položce:
část frézované uvažována na zpětné použití v případě optimální frakce</t>
  </si>
  <si>
    <t>"frézování vozovky (tl. průměrně 110mm), odfrézovaný materiál odkoupí zhotovitel (cena 1Kč/m2), odvoz části frézované dle dispozic zhotovitele" 14870</t>
  </si>
  <si>
    <t>121101101</t>
  </si>
  <si>
    <t>Sejmutí ornice s přemístěním na vzdálenost do 50 m</t>
  </si>
  <si>
    <t>m3</t>
  </si>
  <si>
    <t>-1065716379</t>
  </si>
  <si>
    <t>Sejmutí ornice nebo lesní půdy  s vodorovným přemístěním na hromady v místě upotřebení nebo na dočasné či trvalé skládky se složením, na vzdálenost do 50 m</t>
  </si>
  <si>
    <t>"sejmutí ornice tl. prům. 0,1m vč. naložení k odvozu (drn, degradovaná ornice)" 840*0,1</t>
  </si>
  <si>
    <t>16</t>
  </si>
  <si>
    <t>122201103</t>
  </si>
  <si>
    <t>Odkopávky a prokopávky nezapažené v hornině tř. 3 objem do 5000 m3</t>
  </si>
  <si>
    <t>-1097726115</t>
  </si>
  <si>
    <t>Odkopávky a prokopávky nezapažené  s přehozením výkopku na vzdálenost do 3 m nebo s naložením na dopravní prostředek v hornině tř. 3 přes 1 000 do 5 000 m3</t>
  </si>
  <si>
    <t>"výkop zeminy v aktivní zóně na hloubku 500 mm (průřez 0,8m2) - mat. pro následné použití"</t>
  </si>
  <si>
    <t>"1 i 2. podúsek (v místě AZ)" (2755*2)*0,8</t>
  </si>
  <si>
    <t>17</t>
  </si>
  <si>
    <t>122201109</t>
  </si>
  <si>
    <t>Příplatek za lepivost u odkopávek v hornině tř. 1 až 3</t>
  </si>
  <si>
    <t>-896642932</t>
  </si>
  <si>
    <t>Odkopávky a prokopávky nezapažené  s přehozením výkopku na vzdálenost do 3 m nebo s naložením na dopravní prostředek v hornině tř. 3 Příplatek k cenám za lepivost horniny tř. 3</t>
  </si>
  <si>
    <t>"lepivost 50%"</t>
  </si>
  <si>
    <t>4408*0,5 'Přepočtené koeficientem množství</t>
  </si>
  <si>
    <t>18</t>
  </si>
  <si>
    <t>132201201</t>
  </si>
  <si>
    <t>Hloubení rýh š do 2000 mm v hornině tř. 3 objemu do 100 m3</t>
  </si>
  <si>
    <t>-2004017433</t>
  </si>
  <si>
    <t>Hloubení zapažených i nezapažených rýh šířky přes 600 do 2 000 mm  s urovnáním dna do předepsaného profilu a spádu v hornině tř. 3 do 100 m3</t>
  </si>
  <si>
    <t>"obnova příkopu (odstranění sjezdu bez propustku, skládky) průřezu 1,5, resp. 0,7m2" 20,0*1,5+45*0,7</t>
  </si>
  <si>
    <t>"odstranění zeminy pro obnovu stávajících propustků ve sjezdech (8ks) prům. průřezu 1,0m2" 65*1,0</t>
  </si>
  <si>
    <t>"odstranění zeminy pro obnovu stávajících propustků v hlavní trase (4ks) prům. průřezu 2,8m2" 28*2,8</t>
  </si>
  <si>
    <t>19</t>
  </si>
  <si>
    <t>132201209</t>
  </si>
  <si>
    <t>Příplatek za lepivost k hloubení rýh š do 2000 mm v hornině tř. 3</t>
  </si>
  <si>
    <t>-100119850</t>
  </si>
  <si>
    <t>Hloubení zapažených i nezapažených rýh šířky přes 600 do 2 000 mm  s urovnáním dna do předepsaného profilu a spádu v hornině tř. 3 Příplatek k cenám za lepivost horniny tř. 3</t>
  </si>
  <si>
    <t>204,9*0,5 'Přepočtené koeficientem množství</t>
  </si>
  <si>
    <t>20</t>
  </si>
  <si>
    <t>162701105-1</t>
  </si>
  <si>
    <t>Vodorovné přemístění výkopku/sypaniny z horniny tř. 1 až 4 na skládku dle dodavatele stavby včetně uložení</t>
  </si>
  <si>
    <t>769652385</t>
  </si>
  <si>
    <t>"sejmutí ornice tl. prům. 0,1m (drn, degradovaná ornice)" 840*0,1</t>
  </si>
  <si>
    <t>171201211</t>
  </si>
  <si>
    <t>Poplatek za uložení stavebního odpadu - zeminy a kameniva na skládce</t>
  </si>
  <si>
    <t>t</t>
  </si>
  <si>
    <t>-1807362889</t>
  </si>
  <si>
    <t>Poplatek za uložení stavebního odpadu na skládce (skládkovné) zeminy a kameniva zatříděného do Katalogu odpadů pod kódem 170 504</t>
  </si>
  <si>
    <t>288,9*1,8 'Přepočtené koeficientem množství</t>
  </si>
  <si>
    <t>22</t>
  </si>
  <si>
    <t>181451312</t>
  </si>
  <si>
    <t>Založení trávníku strojně v jedné operaci ve svahu do 1:2</t>
  </si>
  <si>
    <t>31914122</t>
  </si>
  <si>
    <t>Založení trávníku strojně výsevem včetně utažení na ploše na svahu přes 1:5 do 1:2</t>
  </si>
  <si>
    <t>"ohumusování tl. 0,10m a osetí travním semenem" 840</t>
  </si>
  <si>
    <t>23</t>
  </si>
  <si>
    <t>M</t>
  </si>
  <si>
    <t>00572474</t>
  </si>
  <si>
    <t>osivo směs travní krajinná-svahová</t>
  </si>
  <si>
    <t>kg</t>
  </si>
  <si>
    <t>-913576826</t>
  </si>
  <si>
    <t>"ohumusování tl. 0,10m a osetí travním semenem" 840*3/100</t>
  </si>
  <si>
    <t>24</t>
  </si>
  <si>
    <t>181951102</t>
  </si>
  <si>
    <t>Úprava pláně v hornině tř. 1 až 4 se zhutněním</t>
  </si>
  <si>
    <t>1843374856</t>
  </si>
  <si>
    <t>Úprava pláně vyrovnáním výškových rozdílů  v hornině tř. 1 až 4 se zhutněním</t>
  </si>
  <si>
    <t>"nové plochy doplnění konstrukce komunikace - příprava pláně vč. zhutnění" (11020+6360+2065+608)*1,1</t>
  </si>
  <si>
    <t>25</t>
  </si>
  <si>
    <t>182301131</t>
  </si>
  <si>
    <t>Rozprostření ornice pl přes 500 m2 ve svahu přes 1:5 tl vrstvy do 100 mm</t>
  </si>
  <si>
    <t>-962246450</t>
  </si>
  <si>
    <t>Rozprostření a urovnání ornice ve svahu sklonu přes 1:5 při souvislé ploše přes 500 m2, tl. vrstvy do 100 mm</t>
  </si>
  <si>
    <t>26</t>
  </si>
  <si>
    <t>103641010-1</t>
  </si>
  <si>
    <t>zemina pro terénní úpravy -  ornice</t>
  </si>
  <si>
    <t>-1295998516</t>
  </si>
  <si>
    <t>Poznámka k položce:
materiál vč. dopravy</t>
  </si>
  <si>
    <t>"ohumusování tl. 0,10m a osetí travním semenem" 840*0,1</t>
  </si>
  <si>
    <t>84*1,8 'Přepočtené koeficientem množství</t>
  </si>
  <si>
    <t>Komunikace pozemní</t>
  </si>
  <si>
    <t>27</t>
  </si>
  <si>
    <t>564861111</t>
  </si>
  <si>
    <t>Podklad ze štěrkodrtě ŠD tl 200 mm</t>
  </si>
  <si>
    <t>-1723786713</t>
  </si>
  <si>
    <t>Podklad ze štěrkodrti ŠD  s rozprostřením a zhutněním, po zhutnění tl. 200 mm</t>
  </si>
  <si>
    <t>"doplnění konstrukce v místě sanace podkladních vrstev - tl. 200mm -  ŠDA"</t>
  </si>
  <si>
    <t>"1. i 2. podúsek (v místě AZ)" 6360</t>
  </si>
  <si>
    <t>28</t>
  </si>
  <si>
    <t>564871111</t>
  </si>
  <si>
    <t>Podklad ze štěrkodrtě ŠD tl 250 mm</t>
  </si>
  <si>
    <t>-467361759</t>
  </si>
  <si>
    <t>Podklad ze štěrkodrti ŠD  s rozprostřením a zhutněním, po zhutnění tl. 250 mm</t>
  </si>
  <si>
    <t>"konstrukce sjezdu a dalších nezpevněných konstrukcí z R mat - podklad z ŠDA tl. 250mm vč. rozšíření konstrukce 5%" 608*1,05</t>
  </si>
  <si>
    <t>29</t>
  </si>
  <si>
    <t>564931412</t>
  </si>
  <si>
    <t>Podklad z asfaltového recyklátu tl 100 mm</t>
  </si>
  <si>
    <t>1735900698</t>
  </si>
  <si>
    <t>Podklad nebo podsyp z asfaltového recyklátu  s rozprostřením a zhutněním, po zhutnění tl. 100 mm</t>
  </si>
  <si>
    <t>Poznámka k položce:
při zajištění optimální frakce při frézování stávající plochy možno použít materiál ze stavby</t>
  </si>
  <si>
    <t>"konstrukce sjezdu a dalších nezpevněných konstrukcí z R mat tl. 100mm" 608</t>
  </si>
  <si>
    <t>30</t>
  </si>
  <si>
    <t>564941412</t>
  </si>
  <si>
    <t>Podklad z asfaltového recyklátu tl 120 mm</t>
  </si>
  <si>
    <t>-202766315</t>
  </si>
  <si>
    <t>Podklad nebo podsyp z asfaltového recyklátu  s rozprostřením a zhutněním, po zhutnění tl. 120 mm</t>
  </si>
  <si>
    <t>"doplnění konstrukce v místě sanace podkladních vrstev, tl. 120mm - Rmat"</t>
  </si>
  <si>
    <t>31</t>
  </si>
  <si>
    <t>565155121-1</t>
  </si>
  <si>
    <t>Asfaltový beton vrstva podkladní FR ACP 16+ (obalované kamenivo OKS) tl 70 mm š přes 3 m</t>
  </si>
  <si>
    <t>-1671890392</t>
  </si>
  <si>
    <t>Asfaltový beton vrstva podkladní FR ACP 16+ (obalované kamenivo střednězrnné - OKS)  s rozprostřením a zhutněním v pruhu šířky přes 3 m, po zhutnění tl. 70 mm</t>
  </si>
  <si>
    <t>Poznámka k položce:
FR ACP 16+ - vrstva vyztužená rozptýlenými vlákny v množství 0,5 kg/1t asflatové směsi</t>
  </si>
  <si>
    <t>"položení asfaltových vrstev - FR ACP 16+ ; tl. 70mm ; vč. rozšíření konstrukce 3%" 14870*1,03</t>
  </si>
  <si>
    <t>32</t>
  </si>
  <si>
    <t>567121111</t>
  </si>
  <si>
    <t>Podklad ze směsi stmelené cementem SC C 3/4 (SC I) tl 120 mm</t>
  </si>
  <si>
    <t>1230917914</t>
  </si>
  <si>
    <t>Podklad ze směsi stmelené cementem SC bez dilatačních spár, s rozprostřením a zhutněním SC C 3/4 (SC I), po zhutnění tl. 120 mm</t>
  </si>
  <si>
    <t>"doplnění konstrukce v místě sanace podkladních vrstev - tl. 120mm - SC  C3/4"</t>
  </si>
  <si>
    <t>33</t>
  </si>
  <si>
    <t>567511151-1</t>
  </si>
  <si>
    <t>Recyklace podkladu za studena na místě - rozpojení a reprofilace tl 150 mm plochy přes 10000 m2 vč. dodávky pojiva</t>
  </si>
  <si>
    <t>-1277401595</t>
  </si>
  <si>
    <t>Recyklace podkladní vrstvy za studena na místě rozpojení a reprofilace podkladu s hutněním plochy přes 10 000 m2, tloušťky do 150 mm vč. dodávky pojiva</t>
  </si>
  <si>
    <t>"recyklace za studena na místě, RS 0/32 CA, (tl. 120mm), asfaltové pojivo 3% po vystěpení, cementové pojivo 5%"</t>
  </si>
  <si>
    <t>"1. podúsek (v celé šířce vozovky)" 13600</t>
  </si>
  <si>
    <t>34</t>
  </si>
  <si>
    <t>567532152-1</t>
  </si>
  <si>
    <t>Recyklace podkladu za studena na místě - promísení s pojivem, kamenivem tl 250 mm přes 10000 m2 vč. dodávky pojiva</t>
  </si>
  <si>
    <t>544194328</t>
  </si>
  <si>
    <t>Recyklace podkladní vrstvy za studena na místě promísení rozpojené směsi s kamenivem a pojivem s rozhrnutím, zhutněním a vlhčením plochy přes 10 000 m2, tloušťky po zhutnění přes 220 do 250 mm vč. dodávky pojiva</t>
  </si>
  <si>
    <t xml:space="preserve">Poznámka k položce:
vč. uložení do profilu komunikace
</t>
  </si>
  <si>
    <t>"úprava AZ na hloubku 500 mm (dle VR) s přidáním 3% směsného hydraulického pojiva, včetně vrácení zeminy a přehutnění parapláně"</t>
  </si>
  <si>
    <t>"1. i 2. podúsek (v místě AZ); (4xtl. 250mm) na 85% úseku" 4*4408*0,85</t>
  </si>
  <si>
    <t>35</t>
  </si>
  <si>
    <t>569903311</t>
  </si>
  <si>
    <t>Zřízení zemních krajnic se zhutněním</t>
  </si>
  <si>
    <t>127440384</t>
  </si>
  <si>
    <t>Zřízení zemních krajnic z hornin jakékoliv třídy  se zhutněním</t>
  </si>
  <si>
    <t>"dosypávka krajnice vhodným materiálem, včetně zhutnění, osazení a dodávka" (4855+65)*0,04</t>
  </si>
  <si>
    <t>36</t>
  </si>
  <si>
    <t>569931132</t>
  </si>
  <si>
    <t>Zpevnění krajnic asfaltovým recyklátem tl 100 mm</t>
  </si>
  <si>
    <t>-1186715192</t>
  </si>
  <si>
    <t>Zpevnění krajnic nebo komunikací pro pěší  s rozprostřením a zhutněním, po zhutnění asfaltovým recyklátem tl. 100 mm</t>
  </si>
  <si>
    <t>"zpevnění zemní krajnice R materiál, tl. 0,1 m" (4855+65)*0,5</t>
  </si>
  <si>
    <t>37</t>
  </si>
  <si>
    <t>573191111</t>
  </si>
  <si>
    <t>Postřik infiltrační kationaktivní emulzí v množství do 1 kg/m2</t>
  </si>
  <si>
    <t>1520875635</t>
  </si>
  <si>
    <t>Postřik infiltrační kationaktivní emulzí v množství do 1,00 kg/m2</t>
  </si>
  <si>
    <t>Poznámka k položce:
vč. příp. zametení a očištění podkladu</t>
  </si>
  <si>
    <t>"položení asfaltových vrstev - PI-C ; 0,6kg/m2 ; vč. rozšíření konstrukce 4%" 14870*1,04</t>
  </si>
  <si>
    <t>38</t>
  </si>
  <si>
    <t>573211100-1</t>
  </si>
  <si>
    <t>Nalití hrany asfaltovou zálivkou na tl. do 40 mm</t>
  </si>
  <si>
    <t>m</t>
  </si>
  <si>
    <t>-1642677832</t>
  </si>
  <si>
    <t>"nalití hrany asfaltovou zálivkou tl. 40 mm" 2755+83</t>
  </si>
  <si>
    <t>39</t>
  </si>
  <si>
    <t>573211100-2</t>
  </si>
  <si>
    <t>Nalití hrany asfaltovou zálivkou na tl. do 70 mm</t>
  </si>
  <si>
    <t>1785113155</t>
  </si>
  <si>
    <t>40</t>
  </si>
  <si>
    <t>573231107</t>
  </si>
  <si>
    <t>Postřik živičný spojovací ze silniční emulze v množství do 0,40 kg/m2</t>
  </si>
  <si>
    <t>768552337</t>
  </si>
  <si>
    <t>Postřik spojovací PS bez posypu kamenivem ze silniční emulze, v množství do 0,40 kg/m2</t>
  </si>
  <si>
    <t>"položení asfaltových vrstev - PS-C ; 0,35kg/m2 ; vč. rozšíření konstrukce 1%" 14870*1,01</t>
  </si>
  <si>
    <t>41</t>
  </si>
  <si>
    <t>577134121</t>
  </si>
  <si>
    <t>Asfaltový beton vrstva obrusná ACO 11 (ABS) tř. I tl 40 mm š přes 3 m z nemodifikovaného asfaltu</t>
  </si>
  <si>
    <t>1388513977</t>
  </si>
  <si>
    <t>Asfaltový beton vrstva obrusná ACO 11 (ABS)  s rozprostřením a se zhutněním z nemodifikovaného asfaltu v pruhu šířky přes 3 m tř. I, po zhutnění tl. 40 mm</t>
  </si>
  <si>
    <t>"položení asfaltových vrstev - ACO 11+ ; tl. 40mm" 14870</t>
  </si>
  <si>
    <t>Trubní vedení</t>
  </si>
  <si>
    <t>42</t>
  </si>
  <si>
    <t>877375122-0</t>
  </si>
  <si>
    <t>Napojení přípojky na novou UV včetně těsnění</t>
  </si>
  <si>
    <t>-1885447909</t>
  </si>
  <si>
    <t>"uliční vpusť - výměna" 4</t>
  </si>
  <si>
    <t>43</t>
  </si>
  <si>
    <t>895941311-1</t>
  </si>
  <si>
    <t xml:space="preserve">Zřízení vpusti kanalizační uliční z betonových dílců </t>
  </si>
  <si>
    <t>739891552</t>
  </si>
  <si>
    <t>44</t>
  </si>
  <si>
    <t>592238500-1</t>
  </si>
  <si>
    <t>sestava dílců kompletní uliční vpusti vč. mříže a koše</t>
  </si>
  <si>
    <t>-1825069090</t>
  </si>
  <si>
    <t>45</t>
  </si>
  <si>
    <t>899331111-1</t>
  </si>
  <si>
    <t>Výšková úprava uličního vstupu nebo vpusti do 200 mm zvýšením nebo snížením poklopu nebo mříže</t>
  </si>
  <si>
    <t>259828210</t>
  </si>
  <si>
    <t>"Výšková úprava mříží uličních vpustí, vč. pročištění vtokového objektu" 4</t>
  </si>
  <si>
    <t>46</t>
  </si>
  <si>
    <t>899431111-1</t>
  </si>
  <si>
    <t>Výšková úprava uličního vstupu nebo vpusti do 200 mm zvýšením nebo snížením krycího hrnce, šoupěte nebo hydrantu</t>
  </si>
  <si>
    <t>-45731939</t>
  </si>
  <si>
    <t>Výšková úprava uličního vstupu nebo vpusti do 200 mm zvýšením nebo snížením krycího hrnce, šoupěte nebo hydrantu bez úpravy armatur</t>
  </si>
  <si>
    <t>"Výšková úprava povrchových znaků vodovodu" 12</t>
  </si>
  <si>
    <t>Ostatní konstrukce a práce-bourání</t>
  </si>
  <si>
    <t>47</t>
  </si>
  <si>
    <t>919441211-1</t>
  </si>
  <si>
    <t>Čelo propustku z lomového kamene pro propustek z trub DN 300 až 500 včetně podkladního prahu, odláždění vtoku a výtoku</t>
  </si>
  <si>
    <t>672526910</t>
  </si>
  <si>
    <t>Čelo propustku  včetně římsy ze zdiva z lomového kamene, pro propustek z trub DN 300 až 500 mm včetně podkladního prahu, odláždění vtoku a výtoku</t>
  </si>
  <si>
    <t>"propustky ve sjzdech - šikmá čela  vč. příp. zemních prací (8ks)" 2*8</t>
  </si>
  <si>
    <t>48</t>
  </si>
  <si>
    <t>919441221-1</t>
  </si>
  <si>
    <t>Čelo propustku z lomového kamene pro propustek z trub DN 600 až 800 včetně podkladního prahu, odláždění vtoku a výtoku</t>
  </si>
  <si>
    <t>1134709532</t>
  </si>
  <si>
    <t>Čelo propustku  včetně římsy ze zdiva z lomového kamene, pro propustek z trub DN 600 až 800 mm včetně podkladního prahu, odláždění vtoku a výtoku</t>
  </si>
  <si>
    <t>"propustky v hlavní trase - šikmá čela  vč. příp. zemních prací (4ks)" 2*4</t>
  </si>
  <si>
    <t>49</t>
  </si>
  <si>
    <t>919521120-1</t>
  </si>
  <si>
    <t>Zřízení silničního propustku z trub betonových nebo ŽB DN 400 včetně podkladních vrstev a obetonování</t>
  </si>
  <si>
    <t>-1992043917</t>
  </si>
  <si>
    <t>Zřízení silničního propustku z trub betonových nebo železobetonových  DN 400 mm včetně podkladních vrstev a obetonování</t>
  </si>
  <si>
    <t>"propustky ve sjzdech vč. příp. zemních prací (8ks)" 89</t>
  </si>
  <si>
    <t>50</t>
  </si>
  <si>
    <t>59222010</t>
  </si>
  <si>
    <t>trouba železobetonová hrdlová přímá s integrovaným spojem 40X250 cm</t>
  </si>
  <si>
    <t>-1951053667</t>
  </si>
  <si>
    <t>89*1,01 'Přepočtené koeficientem množství</t>
  </si>
  <si>
    <t>51</t>
  </si>
  <si>
    <t>919521140-1</t>
  </si>
  <si>
    <t>Zřízení silničního propustku z trub betonových nebo ŽB DN 600 včetně podkladních vrstev a obetonování</t>
  </si>
  <si>
    <t>-260228624</t>
  </si>
  <si>
    <t>Zřízení silničního propustku z trub betonových nebo železobetonových  DN 600 mm včetně podkladních vrstev a obetonování</t>
  </si>
  <si>
    <t>"propustky v hlavní trase vč. příp. zemních prací (4ks)" 4*9</t>
  </si>
  <si>
    <t>52</t>
  </si>
  <si>
    <t>59222012</t>
  </si>
  <si>
    <t>trouba železobetonová hrdlová přímá s integrovaným spojem 60X250 cm</t>
  </si>
  <si>
    <t>-288174133</t>
  </si>
  <si>
    <t>36*1,01 'Přepočtené koeficientem množství</t>
  </si>
  <si>
    <t>53</t>
  </si>
  <si>
    <t>919735111</t>
  </si>
  <si>
    <t>Řezání stávajícího živičného krytu hl do 50 mm</t>
  </si>
  <si>
    <t>112673271</t>
  </si>
  <si>
    <t>Řezání stávajícího živičného krytu nebo podkladu  hloubky do 50 mm</t>
  </si>
  <si>
    <t>"prořezy spár při pokládce po polovinách a napojení na stávající stav" 2755+83</t>
  </si>
  <si>
    <t>54</t>
  </si>
  <si>
    <t>919735112</t>
  </si>
  <si>
    <t>Řezání stávajícího živičného krytu hl do 100 mm</t>
  </si>
  <si>
    <t>1222678557</t>
  </si>
  <si>
    <t>Řezání stávajícího živičného krytu nebo podkladu  hloubky přes 50 do 100 mm</t>
  </si>
  <si>
    <t>55</t>
  </si>
  <si>
    <t>938902113</t>
  </si>
  <si>
    <t>Čištění příkopů komunikací příkopovým rypadlem objem nánosu do 0,5 m3/m</t>
  </si>
  <si>
    <t>-1330675831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</si>
  <si>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0,30 do 0,50 m3/m</t>
  </si>
  <si>
    <t>"pročištění a profilace příkopu příkopovým rypadlem" 4855</t>
  </si>
  <si>
    <t>56</t>
  </si>
  <si>
    <t>938909612</t>
  </si>
  <si>
    <t>Odstranění nánosu na krajnicích tl do 200 mm</t>
  </si>
  <si>
    <t>2054424243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</si>
  <si>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přes 100 do 200 mm</t>
  </si>
  <si>
    <t>"stržení krajnice v šířce cca 0,5m, včetně odstranění nánosu" (4855+270)*0,5</t>
  </si>
  <si>
    <t>57</t>
  </si>
  <si>
    <t>961043111-1</t>
  </si>
  <si>
    <t>Bourání uličních vpustí kompletních</t>
  </si>
  <si>
    <t>-1964766398</t>
  </si>
  <si>
    <t>"Vybourání uličních vpustí kompletních, vč. mříže nebo poklopu" 4</t>
  </si>
  <si>
    <t>58</t>
  </si>
  <si>
    <t>966008112</t>
  </si>
  <si>
    <t>Bourání trubního propustku do DN 500</t>
  </si>
  <si>
    <t>1890057983</t>
  </si>
  <si>
    <t>Bourání trubního propustku  s odklizením a uložením vybouraného materiálu na skládku na vzdálenost do 3 m nebo s naložením na dopravní prostředek z trub DN přes 300 do 500 mm</t>
  </si>
  <si>
    <t>Poznámka k položce:
vč. odbourání stávajících čel propustků</t>
  </si>
  <si>
    <t>"odstranění ŽB rour stávajících propustků ve sjezdech prům. DN 400 (8ks)" 65</t>
  </si>
  <si>
    <t>59</t>
  </si>
  <si>
    <t>966008113</t>
  </si>
  <si>
    <t>Bourání trubního propustku do DN 800</t>
  </si>
  <si>
    <t>1114182486</t>
  </si>
  <si>
    <t>Bourání trubního propustku  s odklizením a uložením vybouraného materiálu na skládku na vzdálenost do 3 m nebo s naložením na dopravní prostředek z trub DN přes 500 do 800 mm</t>
  </si>
  <si>
    <t>"odstranění ŽB rour stávajících propustků v hlavní trase prům. DN 600 (4ks)" 28</t>
  </si>
  <si>
    <t>997</t>
  </si>
  <si>
    <t>Přesun sutě</t>
  </si>
  <si>
    <t>60</t>
  </si>
  <si>
    <t>997221551-1</t>
  </si>
  <si>
    <t>Vodorovná doprava suti na skládku ze sypkých materiálů na vzdálenost dle dodavatele stavby</t>
  </si>
  <si>
    <t>-1770705648</t>
  </si>
  <si>
    <t>Vodorovná doprava suti na skládku bez naložení, ale se složením a s hrubým urovnáním ze sypkých materiálů, na vzdálenost dle dodavatele stavby</t>
  </si>
  <si>
    <t>"kamenivo, podkladní vrstvy" 2443,25+3195,8+352,64</t>
  </si>
  <si>
    <t>"krajnice, příkop" 1573,02+645,75</t>
  </si>
  <si>
    <t>61</t>
  </si>
  <si>
    <t>997221561-1</t>
  </si>
  <si>
    <t>Vodorovná doprava suti na skládku z kusových materiálů na vzdálenost dle dodavatele stavby</t>
  </si>
  <si>
    <t>1218003564</t>
  </si>
  <si>
    <t>Vodorovná doprava suti na skládku bez naložení, ale se složením a s hrubým urovnáním z kusových materiálů na vzdálenost dle dodavatele stavby</t>
  </si>
  <si>
    <t>"vpusti" 8,8</t>
  </si>
  <si>
    <t>"propustky" 63,7+57,54</t>
  </si>
  <si>
    <t>62</t>
  </si>
  <si>
    <t>997221815</t>
  </si>
  <si>
    <t>Poplatek za uložení na skládce (skládkovné) stavebního odpadu betonového kód odpadu 170 101</t>
  </si>
  <si>
    <t>-43681924</t>
  </si>
  <si>
    <t>Poplatek za uložení stavebního odpadu na skládce (skládkovné) z prostého betonu zatříděného do Katalogu odpadů pod kódem 170 101</t>
  </si>
  <si>
    <t>63</t>
  </si>
  <si>
    <t>997221825</t>
  </si>
  <si>
    <t>Poplatek za uložení na skládce (skládkovné) stavebního odpadu železobetonového kód odpadu 170 101</t>
  </si>
  <si>
    <t>1429227314</t>
  </si>
  <si>
    <t>Poplatek za uložení stavebního odpadu na skládce (skládkovné) z armovaného betonu zatříděného do Katalogu odpadů pod kódem 170 101</t>
  </si>
  <si>
    <t>64</t>
  </si>
  <si>
    <t>997221855</t>
  </si>
  <si>
    <t>Poplatek za uložení na skládce (skládkovné) zeminy a kameniva kód odpadu 170 504</t>
  </si>
  <si>
    <t>1391020251</t>
  </si>
  <si>
    <t>998</t>
  </si>
  <si>
    <t>Přesun hmot</t>
  </si>
  <si>
    <t>65</t>
  </si>
  <si>
    <t>998225111</t>
  </si>
  <si>
    <t>Přesun hmot pro pozemní komunikace s krytem z kamene, monolitickým betonovým nebo živičným</t>
  </si>
  <si>
    <t>927047841</t>
  </si>
  <si>
    <t>Přesun hmot pro komunikace s krytem z kameniva, monolitickým betonovým nebo živičným  dopravní vzdálenost do 200 m jakékoliv délky objektu</t>
  </si>
  <si>
    <t>66</t>
  </si>
  <si>
    <t>998225193</t>
  </si>
  <si>
    <t>Příplatek k přesunu hmot pro pozemní komunikace s krytem z kamene, živičným, betonovým do 3000 m</t>
  </si>
  <si>
    <t>741433048</t>
  </si>
  <si>
    <t>Přesun hmot pro komunikace s krytem z kameniva, monolitickým betonovým nebo živičným  Příplatek k ceně za zvětšený přesun přes vymezenou největší dopravní vzdálenost do 3000 m</t>
  </si>
  <si>
    <t>SO 121.02 - Úpravy chodníků a obrubníků</t>
  </si>
  <si>
    <t xml:space="preserve">    9 - Ostatní konstrukce a práce, bourání</t>
  </si>
  <si>
    <t>113106343</t>
  </si>
  <si>
    <t>Rozebrání dlažeb při překopech komunikací pro pěší ze zámkové dlažby strojně pl do 15 m2</t>
  </si>
  <si>
    <t>495029579</t>
  </si>
  <si>
    <t>Rozebrání dlažeb a dílců při překopech inženýrských sítí s přemístěním hmot na skládku na vzdálenost do 3 m nebo s naložením na dopravní prostředek strojně plochy jednotlivě do 15 m2 komunikací pro pěší s ložem z kameniva nebo živice a s výplní spár ze zámkové dlažby</t>
  </si>
  <si>
    <t>"odstranění zesílené chodníkové konstrukce" 5</t>
  </si>
  <si>
    <t>"odstranění chodníkové konstrukce" 50</t>
  </si>
  <si>
    <t>113107322</t>
  </si>
  <si>
    <t>Odstranění podkladu z kameniva drceného tl 200 mm strojně pl do 50 m2</t>
  </si>
  <si>
    <t>1533622026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</si>
  <si>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</si>
  <si>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"odstranění zesílené chodníkové konstrukce" 5+10</t>
  </si>
  <si>
    <t>113107330</t>
  </si>
  <si>
    <t>Odstranění podkladu z betonu prostého tl 100 mm strojně pl do 50 m2</t>
  </si>
  <si>
    <t>1803388423</t>
  </si>
  <si>
    <t>Odstranění podkladů nebo krytů strojně plochy jednotlivě do 50 m2 s přemístěním hmot na skládku na vzdálenost do 3 m nebo s naložením na dopravní prostředek z betonu prostého, o tl. vrstvy do 100 mm</t>
  </si>
  <si>
    <t>"odstranění zesílené chodníkové konstrukce" 10</t>
  </si>
  <si>
    <t>113202111</t>
  </si>
  <si>
    <t>Vytrhání obrub krajníků obrubníků stojatých</t>
  </si>
  <si>
    <t>1350066923</t>
  </si>
  <si>
    <t>Vytrhání obrub  s vybouráním lože, s přemístěním hmot na skládku na vzdálenost do 3 m nebo s naložením na dopravní prostředek z krajníků nebo obrubníků stojatých</t>
  </si>
  <si>
    <t>"rozebrání betonové obruby (silniční obrubník) včetně odstranění lože" 65</t>
  </si>
  <si>
    <t>-1363950814</t>
  </si>
  <si>
    <t>"nové plochy dlažby" (12+10+60)*1,1</t>
  </si>
  <si>
    <t>564851111</t>
  </si>
  <si>
    <t>Podklad ze štěrkodrtě ŠD tl 150 mm</t>
  </si>
  <si>
    <t>281193878</t>
  </si>
  <si>
    <t>Podklad ze štěrkodrti ŠD  s rozprostřením a zhutněním, po zhutnění tl. 150 mm</t>
  </si>
  <si>
    <t>"chodník s krytem dlážděným cementobetonovou dlažbou, NÚPK D2-D-1, TDZ CH, vč. 5%rezervy na nerevnost podkladu" 60,0*1,05</t>
  </si>
  <si>
    <t>1750590389</t>
  </si>
  <si>
    <t>"chodník s krytem dlážděným cementobetonovou dlažbou, NÚPK D2-D-1-PII, TDZ VI, vč. 5%rezervy na nerevnost podkladu" (12,0+10,0)*1,05</t>
  </si>
  <si>
    <t>596211111</t>
  </si>
  <si>
    <t>Kladení zámkové dlažby komunikací pro pěší tl 60 mm skupiny A pl do 100 m2</t>
  </si>
  <si>
    <t>1527419689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</si>
  <si>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</si>
  <si>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"chodník s krytem dlážděným cementobetonovou dlažbou, NÚPK D2-D-1, TDZ CH" 60,0</t>
  </si>
  <si>
    <t>59245015</t>
  </si>
  <si>
    <t>dlažba zámková profilová základní 20x16,5x6 cm přírodní</t>
  </si>
  <si>
    <t>1401980319</t>
  </si>
  <si>
    <t>"chodník s krytem dlážděným cementobetonovou dlažbou, NÚPK D2-D-1, TDZ CH" 60,0*1,02</t>
  </si>
  <si>
    <t>596212210</t>
  </si>
  <si>
    <t>Kladení zámkové dlažby pozemních komunikací tl 80 mm skupiny A pl do 50 m2</t>
  </si>
  <si>
    <t>1856268833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</si>
  <si>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</si>
  <si>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"chodník s krytem dlážděným cementobetonovou dlažbou, NÚPK D2-D-1-PII, TDZ VI" 12,0+10,0</t>
  </si>
  <si>
    <t>59245013</t>
  </si>
  <si>
    <t>dlažba zámková profilová 20x16,5x8 cm přírodní</t>
  </si>
  <si>
    <t>47166312</t>
  </si>
  <si>
    <t>"chodník s krytem dlážděným cementobetonovou dlažbou, NÚPK D2-D-1-PII, TDZ VI" 12,0*1,03</t>
  </si>
  <si>
    <t>59245006-1</t>
  </si>
  <si>
    <t>dlažba skladebná betonová základní pro nevidomé 20 x 10 x 8 cm barevná</t>
  </si>
  <si>
    <t>1509558848</t>
  </si>
  <si>
    <t>"chodník s krytem dlážděným cementobetonovou dlažbou, NÚPK D2-D-1-PII, TDZ VI" 10,0*1,03</t>
  </si>
  <si>
    <t>Ostatní konstrukce a práce, bourání</t>
  </si>
  <si>
    <t>916131213</t>
  </si>
  <si>
    <t>Osazení silničního obrubníku betonového stojatého s boční opěrou do lože z betonu prostého</t>
  </si>
  <si>
    <t>-2105671298</t>
  </si>
  <si>
    <t>Osazení silničního obrubníku betonového se zřízením lože, s vyplněním a zatřením spár cementovou maltou stojatého s boční opěrou z betonu prostého, do lože z betonu prostého</t>
  </si>
  <si>
    <t>"betonový obrubník silniční do betonového lože s opěrou z betonu C20/25 n XF3"</t>
  </si>
  <si>
    <t>"obrubník 250/150" 40</t>
  </si>
  <si>
    <t>"obrubník přechodová 150-250/150 L+P" 4+4</t>
  </si>
  <si>
    <t>"obrubník nájezdový 150/150" 20</t>
  </si>
  <si>
    <t>59217029</t>
  </si>
  <si>
    <t>obrubník betonový silniční nájezdový 100x15x15 cm</t>
  </si>
  <si>
    <t>-1685804748</t>
  </si>
  <si>
    <t>59217025</t>
  </si>
  <si>
    <t>obrubník betonový silniční 25x15x25 cm</t>
  </si>
  <si>
    <t>-1534173751</t>
  </si>
  <si>
    <t>59217030</t>
  </si>
  <si>
    <t>obrubník betonový silniční přechodový 100x15x15-25 cm</t>
  </si>
  <si>
    <t>1095015966</t>
  </si>
  <si>
    <t>935113111</t>
  </si>
  <si>
    <t>Osazení odvodňovacího polymerbetonového žlabu s krycím roštem šířky do 200 mm</t>
  </si>
  <si>
    <t>-722684560</t>
  </si>
  <si>
    <t>Osazení odvodňovacího žlabu s krycím roštem  polymerbetonového šířky do 200 mm</t>
  </si>
  <si>
    <t>"odvodňovací žlab š.100mm v chodníku (bez přípojky) do betonového lože s opěrou" 3,0</t>
  </si>
  <si>
    <t>59227030</t>
  </si>
  <si>
    <t>žlab betonový průběžný do dlažby 100x30x10 cm</t>
  </si>
  <si>
    <t>486470455</t>
  </si>
  <si>
    <t>56241015</t>
  </si>
  <si>
    <t>rošt můstkový C250 plast dl 0,5m oka 6/95 pro žlab PE š 100mm</t>
  </si>
  <si>
    <t>1117932060</t>
  </si>
  <si>
    <t>966008221</t>
  </si>
  <si>
    <t>Bourání betonového nebo polymerbetonového odvodňovacího žlabu š do 200 mm</t>
  </si>
  <si>
    <t>79844553</t>
  </si>
  <si>
    <t>Bourání odvodňovacího žlabu s odklizením a uložením vybouraného materiálu na skládku na vzdálenost do 10 m nebo s naložením na dopravní prostředek betonového nebo polymerbetonového s krycím roštem šířky do 200 mm</t>
  </si>
  <si>
    <t>"rozebrání stávajícího odvodňovacího žlabu v chodníku (bez přípojky) včetně odstranění lože" 2,5</t>
  </si>
  <si>
    <t>862261694</t>
  </si>
  <si>
    <t>"kamenivo, podkladní vrstvy" 18,85</t>
  </si>
  <si>
    <t>169969426</t>
  </si>
  <si>
    <t>"dlažby" 14,3</t>
  </si>
  <si>
    <t>"beton" 2,4</t>
  </si>
  <si>
    <t>"obruby" 13,325</t>
  </si>
  <si>
    <t>627205378</t>
  </si>
  <si>
    <t>-1145388103</t>
  </si>
  <si>
    <t>998223011</t>
  </si>
  <si>
    <t>Přesun hmot pro pozemní komunikace s krytem dlážděným</t>
  </si>
  <si>
    <t>-1395622761</t>
  </si>
  <si>
    <t>Přesun hmot pro pozemní komunikace s krytem dlážděným  dopravní vzdálenost do 200 m jakékoliv délky objektu</t>
  </si>
  <si>
    <t>998223093</t>
  </si>
  <si>
    <t>Příplatek k přesunu hmot pro pozemní komunikace s krytem dlážděným za zvětšený přesun do 3000 m</t>
  </si>
  <si>
    <t>1998557784</t>
  </si>
  <si>
    <t>Přesun hmot pro pozemní komunikace s krytem dlážděným  Příplatek k ceně za zvětšený přesun přes vymezenou největší dopravní vzdálenost do 3000 m</t>
  </si>
  <si>
    <t>SO 181 - Přechodné dopravní značení</t>
  </si>
  <si>
    <t>VRN - Vedlejší rozpočtové náklady</t>
  </si>
  <si>
    <t xml:space="preserve">    VRN3 - Zařízení staveniště</t>
  </si>
  <si>
    <t>913121111</t>
  </si>
  <si>
    <t>Montáž a demontáž dočasné dopravní značky kompletní základní</t>
  </si>
  <si>
    <t>1582655881</t>
  </si>
  <si>
    <t>Montáž a demontáž dočasných dopravních značek  kompletních značek vč. podstavce a sloupku základních</t>
  </si>
  <si>
    <t>"provizorní SDZ vč. podstavce" 28</t>
  </si>
  <si>
    <t>913121112</t>
  </si>
  <si>
    <t>Montáž a demontáž dočasné dopravní značky kompletní zvětšené</t>
  </si>
  <si>
    <t>-1912702544</t>
  </si>
  <si>
    <t>Montáž a demontáž dočasných dopravních značek  kompletních značek vč. podstavce a sloupku zvětšených</t>
  </si>
  <si>
    <t>"provizorní SDZ velkoformátové vč. podstavce" 8</t>
  </si>
  <si>
    <t>913121211</t>
  </si>
  <si>
    <t>Příplatek k dočasné dopravní značce kompletní základní za první a ZKD den použití</t>
  </si>
  <si>
    <t>-228098173</t>
  </si>
  <si>
    <t>Montáž a demontáž dočasných dopravních značek  Příplatek za první a každý další den použití dočasných dopravních značek k ceně 12-1111</t>
  </si>
  <si>
    <t>"DIO při kompletní uzávěře - vyznačení uzavírky, vyznačení objízdné trasy obousměrně (7 týdnů)" 28*7*7</t>
  </si>
  <si>
    <t>913121212</t>
  </si>
  <si>
    <t>Příplatek k dočasné dopravní značce kompletní zvětšené za první a ZKD den použití</t>
  </si>
  <si>
    <t>585277290</t>
  </si>
  <si>
    <t>Montáž a demontáž dočasných dopravních značek  Příplatek za první a každý další den použití dočasných dopravních značek k ceně 12-1112</t>
  </si>
  <si>
    <t>"DIO při kompletní uzávěře - vyznačení uzavírky, vyznačení objízdné trasy obousměrně (7 týdnů)" 8*7*7</t>
  </si>
  <si>
    <t>913221112</t>
  </si>
  <si>
    <t>Montáž a demontáž dočasné dopravní zábrany světelné šířky 2,5 m s 5 světly</t>
  </si>
  <si>
    <t>465672786</t>
  </si>
  <si>
    <t>Montáž a demontáž dočasných dopravních zábran světelných včetně zásobníku na akumulátor, šířky 2,5 m, 5 světel</t>
  </si>
  <si>
    <t>"příčná zábrana Z2" 6</t>
  </si>
  <si>
    <t>913221212</t>
  </si>
  <si>
    <t>Příplatek k dočasné dopravní zábraně světelné šířky 2,5m s 5 světly za první a ZKD den použití</t>
  </si>
  <si>
    <t>970344742</t>
  </si>
  <si>
    <t>Montáž a demontáž dočasných dopravních zábran Příplatek za první a každý další den použití dočasných dopravních zábran k ceně 22-1112</t>
  </si>
  <si>
    <t>"DIO při kompletní uzávěře - vyznačení uzavírky, vyznačení objízdné trasy obousměrně (7 týdnů)" 6*7*7</t>
  </si>
  <si>
    <t>VRN</t>
  </si>
  <si>
    <t>Vedlejší rozpočtové náklady</t>
  </si>
  <si>
    <t>VRN3</t>
  </si>
  <si>
    <t>Zařízení staveniště</t>
  </si>
  <si>
    <t>031103000</t>
  </si>
  <si>
    <t>Projektové práce pro zařízení staveniště</t>
  </si>
  <si>
    <t>kpl</t>
  </si>
  <si>
    <t>1024</t>
  </si>
  <si>
    <t>-1632004952</t>
  </si>
  <si>
    <t>"zpracování podrobného projektu DIO" 1</t>
  </si>
  <si>
    <t>034303000</t>
  </si>
  <si>
    <t>Dopravní značení na staveništi</t>
  </si>
  <si>
    <t>-1673269062</t>
  </si>
  <si>
    <t>"projednání DIO, zajištění DIR" 1</t>
  </si>
  <si>
    <t>SO 191 - Stálé dopravní značení</t>
  </si>
  <si>
    <t>911331111</t>
  </si>
  <si>
    <t>Svodidlo ocelové jednostranné zádržnosti N2 se zaberaněním sloupků v rozmezí do 2 m</t>
  </si>
  <si>
    <t>-310750786</t>
  </si>
  <si>
    <t>Silniční svodidlo s osazením sloupků zaberaněním ocelové úroveň zádržnosti N2 vzdálenosti sloupků do 2 m jednostranné</t>
  </si>
  <si>
    <t>"jednostranné ocelové svodidlo s úrovní zadržení N2, vč. krátkého náběhu (5,0m) na jedné straně a napojení na stáv. svodidlo na str. druhé"</t>
  </si>
  <si>
    <t>"osazení a dodávka vč. zemních prací (2ks)" 125+115</t>
  </si>
  <si>
    <t>912211111</t>
  </si>
  <si>
    <t>Montáž směrového sloupku silničního plastového prosté uložení bez betonového základu</t>
  </si>
  <si>
    <t>1778996468</t>
  </si>
  <si>
    <t>Montáž směrového sloupku  plastového s odrazkou prostým uložením bez betonového základu silničního</t>
  </si>
  <si>
    <t>"směrové sloupky bílé" 140</t>
  </si>
  <si>
    <t>"směrové sloupky červené kulaté" 28</t>
  </si>
  <si>
    <t>40445162</t>
  </si>
  <si>
    <t>sloupek silniční směrový plastový 1000mm</t>
  </si>
  <si>
    <t>1603523615</t>
  </si>
  <si>
    <t>40445162-1</t>
  </si>
  <si>
    <t>-672809067</t>
  </si>
  <si>
    <t>914111111</t>
  </si>
  <si>
    <t>Montáž svislé dopravní značky do velikosti 1 m2 objímkami na sloupek nebo konzolu</t>
  </si>
  <si>
    <t>86902441</t>
  </si>
  <si>
    <t>Montáž svislé dopravní značky základní  velikosti do 1 m2 objímkami na sloupky nebo konzoly</t>
  </si>
  <si>
    <t>"osazení svislé dopravní značení na stávající sloupek (IS3c)" 1</t>
  </si>
  <si>
    <t>40445523</t>
  </si>
  <si>
    <t>značka dopravní svislá retroreflexní fólie tř 2 FeZn-Al rám 1100x330mm</t>
  </si>
  <si>
    <t>-708461447</t>
  </si>
  <si>
    <t>915111112</t>
  </si>
  <si>
    <t>Vodorovné dopravní značení dělící čáry souvislé š 125 mm retroreflexní bílá barva</t>
  </si>
  <si>
    <t>547085378</t>
  </si>
  <si>
    <t>Vodorovné dopravní značení stříkané barvou  dělící čára šířky 125 mm souvislá bílá retroreflexní</t>
  </si>
  <si>
    <t>"1. fáze VDZ, š. 0,125" 5438</t>
  </si>
  <si>
    <t>915121122</t>
  </si>
  <si>
    <t>Vodorovné dopravní značení vodící čáry přerušované š 250 mm retroreflexní bíllá barva</t>
  </si>
  <si>
    <t>682591738</t>
  </si>
  <si>
    <t>Vodorovné dopravní značení stříkané barvou  vodící čára bílá šířky 250 mm přerušovaná retroreflexní</t>
  </si>
  <si>
    <t>"1. fáze VDZ, š. 0,25" 95</t>
  </si>
  <si>
    <t>915211112</t>
  </si>
  <si>
    <t>Vodorovné dopravní značení dělící čáry souvislé š 125 mm retroreflexní bílý plast</t>
  </si>
  <si>
    <t>-2135463110</t>
  </si>
  <si>
    <t>Vodorovné dopravní značení stříkaným plastem  dělící čára šířky 125 mm souvislá bílá retroreflexní</t>
  </si>
  <si>
    <t>"2. fáze VDZ, š. 0,125" 5438</t>
  </si>
  <si>
    <t>915221122</t>
  </si>
  <si>
    <t>Vodorovné dopravní značení vodící čáry přerušované š 250 mm retroreflexní bílý plast</t>
  </si>
  <si>
    <t>688184578</t>
  </si>
  <si>
    <t>Vodorovné dopravní značení stříkaným plastem  vodící čára bílá šířky 250 mm přerušovaná retroreflexní</t>
  </si>
  <si>
    <t>"2. fáze VDZ, š. 0,25" 95</t>
  </si>
  <si>
    <t>915611111</t>
  </si>
  <si>
    <t>Předznačení vodorovného liniového značení</t>
  </si>
  <si>
    <t>-1765792228</t>
  </si>
  <si>
    <t>Předznačení pro vodorovné značení  stříkané barvou nebo prováděné z nátěrových hmot liniové dělicí čáry, vodicí proužky</t>
  </si>
  <si>
    <t>966005311</t>
  </si>
  <si>
    <t>Rozebrání a odstranění silničního svodidla s jednou pásnicí</t>
  </si>
  <si>
    <t>-476643101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</si>
  <si>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</si>
  <si>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"odstranění stávajícího svodidla, včetně likvidace dle dispozic zhotovitele, svodidlo N2" 125+115</t>
  </si>
  <si>
    <t>966006132</t>
  </si>
  <si>
    <t>Odstranění značek dopravních nebo orientačních se sloupky s betonovými patkami</t>
  </si>
  <si>
    <t>-1536616599</t>
  </si>
  <si>
    <t>Odstranění dopravních nebo orientačních značek se sloupkem  s uložením hmot na vzdálenost do 20 m nebo s naložením na dopravní prostředek, se zásypem jam a jeho zhutněním s betonovou patkou</t>
  </si>
  <si>
    <t>"odstranění stávající značky včetně sloupku (A7a), včetně likvidace dle dispozic zhotovitele" 1</t>
  </si>
  <si>
    <t>966006211</t>
  </si>
  <si>
    <t>Odstranění svislých dopravních značek ze sloupů, sloupků nebo konzol</t>
  </si>
  <si>
    <t>1796192883</t>
  </si>
  <si>
    <t>Odstranění (demontáž) svislých dopravních značek  s odklizením materiálu na skládku na vzdálenost do 20 m nebo s naložením na dopravní prostředek ze sloupů, sloupků nebo konzol</t>
  </si>
  <si>
    <t>"odstranění stávající značky včetně sloupku (IS3c), včetně likvidace dle dispozic zhotovitele" 1</t>
  </si>
  <si>
    <t>966007112</t>
  </si>
  <si>
    <t>Odstranění vodorovného značení frézováním barvy z čáry š do 250 mm</t>
  </si>
  <si>
    <t>-536988532</t>
  </si>
  <si>
    <t>Odstranění vodorovného dopravního značení frézováním  značeného barvou čáry šířky do 250 mm</t>
  </si>
  <si>
    <t>"odstranění vodorovného dopravního značení - čára š. 0,25m" 46/2</t>
  </si>
  <si>
    <t>542928712</t>
  </si>
  <si>
    <t>-256827488</t>
  </si>
  <si>
    <t>VON - Vedlejší a ostatní náklady</t>
  </si>
  <si>
    <t xml:space="preserve">    VRN1 - Průzkumné, geodetické a projektové práce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</si>
  <si>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</si>
  <si>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</si>
  <si>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</si>
  <si>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</si>
  <si>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VRN1</t>
  </si>
  <si>
    <t>Průzkumné, geodetické a projektové práce</t>
  </si>
  <si>
    <t>012002000</t>
  </si>
  <si>
    <t>Geodetické práce</t>
  </si>
  <si>
    <t>soubor</t>
  </si>
  <si>
    <t>-536186427</t>
  </si>
  <si>
    <t>"Geodetické práce a zaměření skutečného provedení" 1</t>
  </si>
  <si>
    <t>013244000</t>
  </si>
  <si>
    <t>Dokumentace pro provádění stavby</t>
  </si>
  <si>
    <t>297378940</t>
  </si>
  <si>
    <t>"RDS" 1</t>
  </si>
  <si>
    <t>013254000</t>
  </si>
  <si>
    <t>Dokumentace skutečného provedení stavby</t>
  </si>
  <si>
    <t>-724513757</t>
  </si>
  <si>
    <t>013294000</t>
  </si>
  <si>
    <t>Ostatní dokumentace</t>
  </si>
  <si>
    <t>2091270396</t>
  </si>
  <si>
    <t>"Fotodokumentace stavby" 1</t>
  </si>
  <si>
    <t>030001000</t>
  </si>
  <si>
    <t>-231084436</t>
  </si>
  <si>
    <t>"Zřízení, údržba, demontáž ZS vč. vyklizení - úklidu prostoru staveniště" 1</t>
  </si>
  <si>
    <t>1071211512</t>
  </si>
  <si>
    <t>"Tabule STŘEDOČESKÝ KRAJ, OMLOUVÁME SE ZA DOČASNÉ OMEZENÍ" 2</t>
  </si>
  <si>
    <t>034503000</t>
  </si>
  <si>
    <t>Informační tabule na staveništi</t>
  </si>
  <si>
    <t>-31328597</t>
  </si>
  <si>
    <t>"Informační tabule v průběhu stavby – Zhotovitel, TDS, cena, a další povinné údaje  (Povinný min. rozměr dočas. billboardu je 2,1 x 2,2m)" 2</t>
  </si>
  <si>
    <t>VRN4</t>
  </si>
  <si>
    <t>Inženýrská činnost</t>
  </si>
  <si>
    <t>043134000</t>
  </si>
  <si>
    <t>Zkoušky zatěžovací</t>
  </si>
  <si>
    <t>-1503111604</t>
  </si>
  <si>
    <t>"Zkoušky zatěžovací budou provedeny v místě sanací, počet zkoušek dle situace po odkrytí vozovkového krytu a zjištění skutečného rozsahu sanací" 10</t>
  </si>
  <si>
    <t>049103000</t>
  </si>
  <si>
    <t>Náklady vzniklé v souvislosti s realizací stavby</t>
  </si>
  <si>
    <t>719489951</t>
  </si>
  <si>
    <t>"Vytýčení inženýrských sítí jejich správci" 1</t>
  </si>
  <si>
    <t>049303000</t>
  </si>
  <si>
    <t>Náklady vzniklé v souvislosti s předáním stavby</t>
  </si>
  <si>
    <t>Kč</t>
  </si>
  <si>
    <t>934068325</t>
  </si>
  <si>
    <t>VRN6</t>
  </si>
  <si>
    <t>Územní vlivy</t>
  </si>
  <si>
    <t>060001000</t>
  </si>
  <si>
    <t>-153795339</t>
  </si>
  <si>
    <t>VRN7</t>
  </si>
  <si>
    <t>Provozní vlivy</t>
  </si>
  <si>
    <t>070001000</t>
  </si>
  <si>
    <t>-1504870315</t>
  </si>
  <si>
    <t>VRN9</t>
  </si>
  <si>
    <t>Ostatní náklady</t>
  </si>
  <si>
    <t>091704000</t>
  </si>
  <si>
    <t>Náklady na údržbu</t>
  </si>
  <si>
    <t>1083898965</t>
  </si>
  <si>
    <t>"Čištění komunikací a prostor dotčených výstavbou" 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</si>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</sst>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18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3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3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2" borderId="0" xfId="1" applyFont="1" applyFill="1" applyAlignment="1">
      <alignment vertical="center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workbookViewId="0">
      <pane ySplit="1" topLeftCell="A31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2" t="s">
        <v>16</v>
      </c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28"/>
      <c r="AQ5" s="30"/>
      <c r="BE5" s="333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58" t="s">
        <v>19</v>
      </c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28"/>
      <c r="AQ6" s="30"/>
      <c r="BE6" s="334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34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34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4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34"/>
      <c r="BS10" s="23" t="s">
        <v>8</v>
      </c>
    </row>
    <row r="11" spans="1:74" ht="18.399999999999999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21</v>
      </c>
      <c r="AO11" s="28"/>
      <c r="AP11" s="28"/>
      <c r="AQ11" s="30"/>
      <c r="BE11" s="334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4"/>
      <c r="BS12" s="23" t="s">
        <v>8</v>
      </c>
    </row>
    <row r="13" spans="1:74" ht="14.45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34"/>
      <c r="BS13" s="23" t="s">
        <v>8</v>
      </c>
    </row>
    <row r="14" spans="1:74">
      <c r="B14" s="27"/>
      <c r="C14" s="28"/>
      <c r="D14" s="28"/>
      <c r="E14" s="352" t="s">
        <v>32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34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4"/>
      <c r="BS15" s="23" t="s">
        <v>6</v>
      </c>
    </row>
    <row r="16" spans="1:74" ht="14.45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34"/>
      <c r="BS16" s="23" t="s">
        <v>6</v>
      </c>
    </row>
    <row r="17" spans="2:71" ht="18.399999999999999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21</v>
      </c>
      <c r="AO17" s="28"/>
      <c r="AP17" s="28"/>
      <c r="AQ17" s="30"/>
      <c r="BE17" s="334"/>
      <c r="BS17" s="23" t="s">
        <v>35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4"/>
      <c r="BS18" s="23" t="s">
        <v>8</v>
      </c>
    </row>
    <row r="19" spans="2:71" ht="14.45" customHeight="1">
      <c r="B19" s="27"/>
      <c r="C19" s="28"/>
      <c r="D19" s="36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4"/>
      <c r="BS19" s="23" t="s">
        <v>8</v>
      </c>
    </row>
    <row r="20" spans="2:71" ht="16.5" customHeight="1">
      <c r="B20" s="27"/>
      <c r="C20" s="28"/>
      <c r="D20" s="28"/>
      <c r="E20" s="354" t="s">
        <v>21</v>
      </c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28"/>
      <c r="AP20" s="28"/>
      <c r="AQ20" s="30"/>
      <c r="BE20" s="334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4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34"/>
    </row>
    <row r="23" spans="2:71" s="1" customFormat="1" ht="25.9" customHeight="1">
      <c r="B23" s="40"/>
      <c r="C23" s="41"/>
      <c r="D23" s="42" t="s">
        <v>37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55">
        <f>ROUND(AG51,2)</f>
        <v>0</v>
      </c>
      <c r="AL23" s="356"/>
      <c r="AM23" s="356"/>
      <c r="AN23" s="356"/>
      <c r="AO23" s="356"/>
      <c r="AP23" s="41"/>
      <c r="AQ23" s="44"/>
      <c r="BE23" s="334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34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57" t="s">
        <v>38</v>
      </c>
      <c r="M25" s="357"/>
      <c r="N25" s="357"/>
      <c r="O25" s="357"/>
      <c r="P25" s="41"/>
      <c r="Q25" s="41"/>
      <c r="R25" s="41"/>
      <c r="S25" s="41"/>
      <c r="T25" s="41"/>
      <c r="U25" s="41"/>
      <c r="V25" s="41"/>
      <c r="W25" s="357" t="s">
        <v>39</v>
      </c>
      <c r="X25" s="357"/>
      <c r="Y25" s="357"/>
      <c r="Z25" s="357"/>
      <c r="AA25" s="357"/>
      <c r="AB25" s="357"/>
      <c r="AC25" s="357"/>
      <c r="AD25" s="357"/>
      <c r="AE25" s="357"/>
      <c r="AF25" s="41"/>
      <c r="AG25" s="41"/>
      <c r="AH25" s="41"/>
      <c r="AI25" s="41"/>
      <c r="AJ25" s="41"/>
      <c r="AK25" s="357" t="s">
        <v>40</v>
      </c>
      <c r="AL25" s="357"/>
      <c r="AM25" s="357"/>
      <c r="AN25" s="357"/>
      <c r="AO25" s="357"/>
      <c r="AP25" s="41"/>
      <c r="AQ25" s="44"/>
      <c r="BE25" s="334"/>
    </row>
    <row r="26" spans="2:71" s="2" customFormat="1" ht="14.45" customHeight="1">
      <c r="B26" s="46"/>
      <c r="C26" s="47"/>
      <c r="D26" s="48" t="s">
        <v>41</v>
      </c>
      <c r="E26" s="47"/>
      <c r="F26" s="48" t="s">
        <v>42</v>
      </c>
      <c r="G26" s="47"/>
      <c r="H26" s="47"/>
      <c r="I26" s="47"/>
      <c r="J26" s="47"/>
      <c r="K26" s="47"/>
      <c r="L26" s="351">
        <v>0.21</v>
      </c>
      <c r="M26" s="336"/>
      <c r="N26" s="336"/>
      <c r="O26" s="336"/>
      <c r="P26" s="47"/>
      <c r="Q26" s="47"/>
      <c r="R26" s="47"/>
      <c r="S26" s="47"/>
      <c r="T26" s="47"/>
      <c r="U26" s="47"/>
      <c r="V26" s="47"/>
      <c r="W26" s="335">
        <f>ROUND(AZ51,2)</f>
        <v>0</v>
      </c>
      <c r="X26" s="336"/>
      <c r="Y26" s="336"/>
      <c r="Z26" s="336"/>
      <c r="AA26" s="336"/>
      <c r="AB26" s="336"/>
      <c r="AC26" s="336"/>
      <c r="AD26" s="336"/>
      <c r="AE26" s="336"/>
      <c r="AF26" s="47"/>
      <c r="AG26" s="47"/>
      <c r="AH26" s="47"/>
      <c r="AI26" s="47"/>
      <c r="AJ26" s="47"/>
      <c r="AK26" s="335">
        <f>ROUND(AV51,2)</f>
        <v>0</v>
      </c>
      <c r="AL26" s="336"/>
      <c r="AM26" s="336"/>
      <c r="AN26" s="336"/>
      <c r="AO26" s="336"/>
      <c r="AP26" s="47"/>
      <c r="AQ26" s="49"/>
      <c r="BE26" s="334"/>
    </row>
    <row r="27" spans="2:71" s="2" customFormat="1" ht="14.45" customHeight="1">
      <c r="B27" s="46"/>
      <c r="C27" s="47"/>
      <c r="D27" s="47"/>
      <c r="E27" s="47"/>
      <c r="F27" s="48" t="s">
        <v>43</v>
      </c>
      <c r="G27" s="47"/>
      <c r="H27" s="47"/>
      <c r="I27" s="47"/>
      <c r="J27" s="47"/>
      <c r="K27" s="47"/>
      <c r="L27" s="351">
        <v>0.15</v>
      </c>
      <c r="M27" s="336"/>
      <c r="N27" s="336"/>
      <c r="O27" s="336"/>
      <c r="P27" s="47"/>
      <c r="Q27" s="47"/>
      <c r="R27" s="47"/>
      <c r="S27" s="47"/>
      <c r="T27" s="47"/>
      <c r="U27" s="47"/>
      <c r="V27" s="47"/>
      <c r="W27" s="335">
        <f>ROUND(BA51,2)</f>
        <v>0</v>
      </c>
      <c r="X27" s="336"/>
      <c r="Y27" s="336"/>
      <c r="Z27" s="336"/>
      <c r="AA27" s="336"/>
      <c r="AB27" s="336"/>
      <c r="AC27" s="336"/>
      <c r="AD27" s="336"/>
      <c r="AE27" s="336"/>
      <c r="AF27" s="47"/>
      <c r="AG27" s="47"/>
      <c r="AH27" s="47"/>
      <c r="AI27" s="47"/>
      <c r="AJ27" s="47"/>
      <c r="AK27" s="335">
        <f>ROUND(AW51,2)</f>
        <v>0</v>
      </c>
      <c r="AL27" s="336"/>
      <c r="AM27" s="336"/>
      <c r="AN27" s="336"/>
      <c r="AO27" s="336"/>
      <c r="AP27" s="47"/>
      <c r="AQ27" s="49"/>
      <c r="BE27" s="334"/>
    </row>
    <row r="28" spans="2:71" s="2" customFormat="1" ht="14.45" hidden="1" customHeight="1">
      <c r="B28" s="46"/>
      <c r="C28" s="47"/>
      <c r="D28" s="47"/>
      <c r="E28" s="47"/>
      <c r="F28" s="48" t="s">
        <v>44</v>
      </c>
      <c r="G28" s="47"/>
      <c r="H28" s="47"/>
      <c r="I28" s="47"/>
      <c r="J28" s="47"/>
      <c r="K28" s="47"/>
      <c r="L28" s="351">
        <v>0.21</v>
      </c>
      <c r="M28" s="336"/>
      <c r="N28" s="336"/>
      <c r="O28" s="336"/>
      <c r="P28" s="47"/>
      <c r="Q28" s="47"/>
      <c r="R28" s="47"/>
      <c r="S28" s="47"/>
      <c r="T28" s="47"/>
      <c r="U28" s="47"/>
      <c r="V28" s="47"/>
      <c r="W28" s="335">
        <f>ROUND(BB51,2)</f>
        <v>0</v>
      </c>
      <c r="X28" s="336"/>
      <c r="Y28" s="336"/>
      <c r="Z28" s="336"/>
      <c r="AA28" s="336"/>
      <c r="AB28" s="336"/>
      <c r="AC28" s="336"/>
      <c r="AD28" s="336"/>
      <c r="AE28" s="336"/>
      <c r="AF28" s="47"/>
      <c r="AG28" s="47"/>
      <c r="AH28" s="47"/>
      <c r="AI28" s="47"/>
      <c r="AJ28" s="47"/>
      <c r="AK28" s="335">
        <v>0</v>
      </c>
      <c r="AL28" s="336"/>
      <c r="AM28" s="336"/>
      <c r="AN28" s="336"/>
      <c r="AO28" s="336"/>
      <c r="AP28" s="47"/>
      <c r="AQ28" s="49"/>
      <c r="BE28" s="334"/>
    </row>
    <row r="29" spans="2:71" s="2" customFormat="1" ht="14.45" hidden="1" customHeight="1">
      <c r="B29" s="46"/>
      <c r="C29" s="47"/>
      <c r="D29" s="47"/>
      <c r="E29" s="47"/>
      <c r="F29" s="48" t="s">
        <v>45</v>
      </c>
      <c r="G29" s="47"/>
      <c r="H29" s="47"/>
      <c r="I29" s="47"/>
      <c r="J29" s="47"/>
      <c r="K29" s="47"/>
      <c r="L29" s="351">
        <v>0.15</v>
      </c>
      <c r="M29" s="336"/>
      <c r="N29" s="336"/>
      <c r="O29" s="336"/>
      <c r="P29" s="47"/>
      <c r="Q29" s="47"/>
      <c r="R29" s="47"/>
      <c r="S29" s="47"/>
      <c r="T29" s="47"/>
      <c r="U29" s="47"/>
      <c r="V29" s="47"/>
      <c r="W29" s="335">
        <f>ROUND(BC51,2)</f>
        <v>0</v>
      </c>
      <c r="X29" s="336"/>
      <c r="Y29" s="336"/>
      <c r="Z29" s="336"/>
      <c r="AA29" s="336"/>
      <c r="AB29" s="336"/>
      <c r="AC29" s="336"/>
      <c r="AD29" s="336"/>
      <c r="AE29" s="336"/>
      <c r="AF29" s="47"/>
      <c r="AG29" s="47"/>
      <c r="AH29" s="47"/>
      <c r="AI29" s="47"/>
      <c r="AJ29" s="47"/>
      <c r="AK29" s="335">
        <v>0</v>
      </c>
      <c r="AL29" s="336"/>
      <c r="AM29" s="336"/>
      <c r="AN29" s="336"/>
      <c r="AO29" s="336"/>
      <c r="AP29" s="47"/>
      <c r="AQ29" s="49"/>
      <c r="BE29" s="334"/>
    </row>
    <row r="30" spans="2:71" s="2" customFormat="1" ht="14.45" hidden="1" customHeight="1">
      <c r="B30" s="46"/>
      <c r="C30" s="47"/>
      <c r="D30" s="47"/>
      <c r="E30" s="47"/>
      <c r="F30" s="48" t="s">
        <v>46</v>
      </c>
      <c r="G30" s="47"/>
      <c r="H30" s="47"/>
      <c r="I30" s="47"/>
      <c r="J30" s="47"/>
      <c r="K30" s="47"/>
      <c r="L30" s="351">
        <v>0</v>
      </c>
      <c r="M30" s="336"/>
      <c r="N30" s="336"/>
      <c r="O30" s="336"/>
      <c r="P30" s="47"/>
      <c r="Q30" s="47"/>
      <c r="R30" s="47"/>
      <c r="S30" s="47"/>
      <c r="T30" s="47"/>
      <c r="U30" s="47"/>
      <c r="V30" s="47"/>
      <c r="W30" s="335">
        <f>ROUND(BD51,2)</f>
        <v>0</v>
      </c>
      <c r="X30" s="336"/>
      <c r="Y30" s="336"/>
      <c r="Z30" s="336"/>
      <c r="AA30" s="336"/>
      <c r="AB30" s="336"/>
      <c r="AC30" s="336"/>
      <c r="AD30" s="336"/>
      <c r="AE30" s="336"/>
      <c r="AF30" s="47"/>
      <c r="AG30" s="47"/>
      <c r="AH30" s="47"/>
      <c r="AI30" s="47"/>
      <c r="AJ30" s="47"/>
      <c r="AK30" s="335">
        <v>0</v>
      </c>
      <c r="AL30" s="336"/>
      <c r="AM30" s="336"/>
      <c r="AN30" s="336"/>
      <c r="AO30" s="336"/>
      <c r="AP30" s="47"/>
      <c r="AQ30" s="49"/>
      <c r="BE30" s="334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34"/>
    </row>
    <row r="32" spans="2:71" s="1" customFormat="1" ht="25.9" customHeight="1">
      <c r="B32" s="40"/>
      <c r="C32" s="50"/>
      <c r="D32" s="51" t="s">
        <v>47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48</v>
      </c>
      <c r="U32" s="52"/>
      <c r="V32" s="52"/>
      <c r="W32" s="52"/>
      <c r="X32" s="337" t="s">
        <v>49</v>
      </c>
      <c r="Y32" s="338"/>
      <c r="Z32" s="338"/>
      <c r="AA32" s="338"/>
      <c r="AB32" s="338"/>
      <c r="AC32" s="52"/>
      <c r="AD32" s="52"/>
      <c r="AE32" s="52"/>
      <c r="AF32" s="52"/>
      <c r="AG32" s="52"/>
      <c r="AH32" s="52"/>
      <c r="AI32" s="52"/>
      <c r="AJ32" s="52"/>
      <c r="AK32" s="339">
        <f>SUM(AK23:AK30)</f>
        <v>0</v>
      </c>
      <c r="AL32" s="338"/>
      <c r="AM32" s="338"/>
      <c r="AN32" s="338"/>
      <c r="AO32" s="340"/>
      <c r="AP32" s="50"/>
      <c r="AQ32" s="54"/>
      <c r="BE32" s="334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50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180820-1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62" t="str">
        <f>K6</f>
        <v>III/00519 Úhonice – Rudná</v>
      </c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Úhonice – Rudná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64" t="str">
        <f>IF(AN8= "","",AN8)</f>
        <v>20. 8. 2018</v>
      </c>
      <c r="AN44" s="364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Krajská správa a údržba silnic Středočeského kraje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33</v>
      </c>
      <c r="AJ46" s="62"/>
      <c r="AK46" s="62"/>
      <c r="AL46" s="62"/>
      <c r="AM46" s="368" t="str">
        <f>IF(E17="","",E17)</f>
        <v>Ateliér PROMIKA, s.r.o.</v>
      </c>
      <c r="AN46" s="368"/>
      <c r="AO46" s="368"/>
      <c r="AP46" s="368"/>
      <c r="AQ46" s="62"/>
      <c r="AR46" s="60"/>
      <c r="AS46" s="369" t="s">
        <v>51</v>
      </c>
      <c r="AT46" s="370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31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71"/>
      <c r="AT47" s="372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73"/>
      <c r="AT48" s="374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0" t="s">
        <v>52</v>
      </c>
      <c r="D49" s="361"/>
      <c r="E49" s="361"/>
      <c r="F49" s="361"/>
      <c r="G49" s="361"/>
      <c r="H49" s="78"/>
      <c r="I49" s="365" t="s">
        <v>53</v>
      </c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6" t="s">
        <v>54</v>
      </c>
      <c r="AH49" s="361"/>
      <c r="AI49" s="361"/>
      <c r="AJ49" s="361"/>
      <c r="AK49" s="361"/>
      <c r="AL49" s="361"/>
      <c r="AM49" s="361"/>
      <c r="AN49" s="365" t="s">
        <v>55</v>
      </c>
      <c r="AO49" s="361"/>
      <c r="AP49" s="361"/>
      <c r="AQ49" s="79" t="s">
        <v>56</v>
      </c>
      <c r="AR49" s="60"/>
      <c r="AS49" s="80" t="s">
        <v>57</v>
      </c>
      <c r="AT49" s="81" t="s">
        <v>58</v>
      </c>
      <c r="AU49" s="81" t="s">
        <v>59</v>
      </c>
      <c r="AV49" s="81" t="s">
        <v>60</v>
      </c>
      <c r="AW49" s="81" t="s">
        <v>61</v>
      </c>
      <c r="AX49" s="81" t="s">
        <v>62</v>
      </c>
      <c r="AY49" s="81" t="s">
        <v>63</v>
      </c>
      <c r="AZ49" s="81" t="s">
        <v>64</v>
      </c>
      <c r="BA49" s="81" t="s">
        <v>65</v>
      </c>
      <c r="BB49" s="81" t="s">
        <v>66</v>
      </c>
      <c r="BC49" s="81" t="s">
        <v>67</v>
      </c>
      <c r="BD49" s="82" t="s">
        <v>68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69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49">
        <f>ROUND(AG52+SUM(AG55:AG57),2)</f>
        <v>0</v>
      </c>
      <c r="AH51" s="349"/>
      <c r="AI51" s="349"/>
      <c r="AJ51" s="349"/>
      <c r="AK51" s="349"/>
      <c r="AL51" s="349"/>
      <c r="AM51" s="349"/>
      <c r="AN51" s="350">
        <f t="shared" ref="AN51:AN57" si="0">SUM(AG51,AT51)</f>
        <v>0</v>
      </c>
      <c r="AO51" s="350"/>
      <c r="AP51" s="350"/>
      <c r="AQ51" s="88" t="s">
        <v>21</v>
      </c>
      <c r="AR51" s="70"/>
      <c r="AS51" s="89">
        <f>ROUND(AS52+SUM(AS55:AS57),2)</f>
        <v>0</v>
      </c>
      <c r="AT51" s="90">
        <f t="shared" ref="AT51:AT57" si="1">ROUND(SUM(AV51:AW51),2)</f>
        <v>0</v>
      </c>
      <c r="AU51" s="91">
        <f>ROUND(AU52+SUM(AU55:AU57),5)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ROUND(AZ52+SUM(AZ55:AZ57),2)</f>
        <v>0</v>
      </c>
      <c r="BA51" s="90">
        <f>ROUND(BA52+SUM(BA55:BA57),2)</f>
        <v>0</v>
      </c>
      <c r="BB51" s="90">
        <f>ROUND(BB52+SUM(BB55:BB57),2)</f>
        <v>0</v>
      </c>
      <c r="BC51" s="90">
        <f>ROUND(BC52+SUM(BC55:BC57),2)</f>
        <v>0</v>
      </c>
      <c r="BD51" s="92">
        <f>ROUND(BD52+SUM(BD55:BD57),2)</f>
        <v>0</v>
      </c>
      <c r="BS51" s="93" t="s">
        <v>70</v>
      </c>
      <c r="BT51" s="93" t="s">
        <v>71</v>
      </c>
      <c r="BU51" s="94" t="s">
        <v>72</v>
      </c>
      <c r="BV51" s="93" t="s">
        <v>73</v>
      </c>
      <c r="BW51" s="93" t="s">
        <v>7</v>
      </c>
      <c r="BX51" s="93" t="s">
        <v>74</v>
      </c>
      <c r="CL51" s="93" t="s">
        <v>21</v>
      </c>
    </row>
    <row r="52" spans="1:91" s="5" customFormat="1" ht="16.5" customHeight="1">
      <c r="B52" s="95"/>
      <c r="C52" s="96"/>
      <c r="D52" s="359" t="s">
        <v>75</v>
      </c>
      <c r="E52" s="359"/>
      <c r="F52" s="359"/>
      <c r="G52" s="359"/>
      <c r="H52" s="359"/>
      <c r="I52" s="97"/>
      <c r="J52" s="359" t="s">
        <v>76</v>
      </c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48">
        <f>ROUND(SUM(AG53:AG54),2)</f>
        <v>0</v>
      </c>
      <c r="AH52" s="345"/>
      <c r="AI52" s="345"/>
      <c r="AJ52" s="345"/>
      <c r="AK52" s="345"/>
      <c r="AL52" s="345"/>
      <c r="AM52" s="345"/>
      <c r="AN52" s="344">
        <f t="shared" si="0"/>
        <v>0</v>
      </c>
      <c r="AO52" s="345"/>
      <c r="AP52" s="345"/>
      <c r="AQ52" s="98" t="s">
        <v>77</v>
      </c>
      <c r="AR52" s="99"/>
      <c r="AS52" s="100">
        <f>ROUND(SUM(AS53:AS54),2)</f>
        <v>0</v>
      </c>
      <c r="AT52" s="101">
        <f t="shared" si="1"/>
        <v>0</v>
      </c>
      <c r="AU52" s="102">
        <f>ROUND(SUM(AU53:AU54),5)</f>
        <v>0</v>
      </c>
      <c r="AV52" s="101">
        <f>ROUND(AZ52*L26,2)</f>
        <v>0</v>
      </c>
      <c r="AW52" s="101">
        <f>ROUND(BA52*L27,2)</f>
        <v>0</v>
      </c>
      <c r="AX52" s="101">
        <f>ROUND(BB52*L26,2)</f>
        <v>0</v>
      </c>
      <c r="AY52" s="101">
        <f>ROUND(BC52*L27,2)</f>
        <v>0</v>
      </c>
      <c r="AZ52" s="101">
        <f>ROUND(SUM(AZ53:AZ54),2)</f>
        <v>0</v>
      </c>
      <c r="BA52" s="101">
        <f>ROUND(SUM(BA53:BA54),2)</f>
        <v>0</v>
      </c>
      <c r="BB52" s="101">
        <f>ROUND(SUM(BB53:BB54),2)</f>
        <v>0</v>
      </c>
      <c r="BC52" s="101">
        <f>ROUND(SUM(BC53:BC54),2)</f>
        <v>0</v>
      </c>
      <c r="BD52" s="103">
        <f>ROUND(SUM(BD53:BD54),2)</f>
        <v>0</v>
      </c>
      <c r="BS52" s="104" t="s">
        <v>70</v>
      </c>
      <c r="BT52" s="104" t="s">
        <v>78</v>
      </c>
      <c r="BU52" s="104" t="s">
        <v>72</v>
      </c>
      <c r="BV52" s="104" t="s">
        <v>73</v>
      </c>
      <c r="BW52" s="104" t="s">
        <v>79</v>
      </c>
      <c r="BX52" s="104" t="s">
        <v>7</v>
      </c>
      <c r="CL52" s="104" t="s">
        <v>21</v>
      </c>
      <c r="CM52" s="104" t="s">
        <v>80</v>
      </c>
    </row>
    <row r="53" spans="1:91" s="6" customFormat="1" ht="28.5" customHeight="1">
      <c r="A53" s="105" t="s">
        <v>81</v>
      </c>
      <c r="B53" s="106"/>
      <c r="C53" s="107"/>
      <c r="D53" s="107"/>
      <c r="E53" s="367" t="s">
        <v>82</v>
      </c>
      <c r="F53" s="367"/>
      <c r="G53" s="367"/>
      <c r="H53" s="367"/>
      <c r="I53" s="367"/>
      <c r="J53" s="107"/>
      <c r="K53" s="367" t="s">
        <v>83</v>
      </c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46">
        <f>'SO 121.01 - Úpravy silnic...'!J29</f>
        <v>0</v>
      </c>
      <c r="AH53" s="347"/>
      <c r="AI53" s="347"/>
      <c r="AJ53" s="347"/>
      <c r="AK53" s="347"/>
      <c r="AL53" s="347"/>
      <c r="AM53" s="347"/>
      <c r="AN53" s="346">
        <f t="shared" si="0"/>
        <v>0</v>
      </c>
      <c r="AO53" s="347"/>
      <c r="AP53" s="347"/>
      <c r="AQ53" s="108" t="s">
        <v>84</v>
      </c>
      <c r="AR53" s="109"/>
      <c r="AS53" s="110">
        <v>0</v>
      </c>
      <c r="AT53" s="111">
        <f t="shared" si="1"/>
        <v>0</v>
      </c>
      <c r="AU53" s="112">
        <f>'SO 121.01 - Úpravy silnic...'!P89</f>
        <v>0</v>
      </c>
      <c r="AV53" s="111">
        <f>'SO 121.01 - Úpravy silnic...'!J32</f>
        <v>0</v>
      </c>
      <c r="AW53" s="111">
        <f>'SO 121.01 - Úpravy silnic...'!J33</f>
        <v>0</v>
      </c>
      <c r="AX53" s="111">
        <f>'SO 121.01 - Úpravy silnic...'!J34</f>
        <v>0</v>
      </c>
      <c r="AY53" s="111">
        <f>'SO 121.01 - Úpravy silnic...'!J35</f>
        <v>0</v>
      </c>
      <c r="AZ53" s="111">
        <f>'SO 121.01 - Úpravy silnic...'!F32</f>
        <v>0</v>
      </c>
      <c r="BA53" s="111">
        <f>'SO 121.01 - Úpravy silnic...'!F33</f>
        <v>0</v>
      </c>
      <c r="BB53" s="111">
        <f>'SO 121.01 - Úpravy silnic...'!F34</f>
        <v>0</v>
      </c>
      <c r="BC53" s="111">
        <f>'SO 121.01 - Úpravy silnic...'!F35</f>
        <v>0</v>
      </c>
      <c r="BD53" s="113">
        <f>'SO 121.01 - Úpravy silnic...'!F36</f>
        <v>0</v>
      </c>
      <c r="BT53" s="114" t="s">
        <v>80</v>
      </c>
      <c r="BV53" s="114" t="s">
        <v>73</v>
      </c>
      <c r="BW53" s="114" t="s">
        <v>85</v>
      </c>
      <c r="BX53" s="114" t="s">
        <v>79</v>
      </c>
      <c r="CL53" s="114" t="s">
        <v>21</v>
      </c>
    </row>
    <row r="54" spans="1:91" s="6" customFormat="1" ht="28.5" customHeight="1">
      <c r="A54" s="105" t="s">
        <v>81</v>
      </c>
      <c r="B54" s="106"/>
      <c r="C54" s="107"/>
      <c r="D54" s="107"/>
      <c r="E54" s="367" t="s">
        <v>86</v>
      </c>
      <c r="F54" s="367"/>
      <c r="G54" s="367"/>
      <c r="H54" s="367"/>
      <c r="I54" s="367"/>
      <c r="J54" s="107"/>
      <c r="K54" s="367" t="s">
        <v>87</v>
      </c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46">
        <f>'SO 121.02 - Úpravy chodní...'!J29</f>
        <v>0</v>
      </c>
      <c r="AH54" s="347"/>
      <c r="AI54" s="347"/>
      <c r="AJ54" s="347"/>
      <c r="AK54" s="347"/>
      <c r="AL54" s="347"/>
      <c r="AM54" s="347"/>
      <c r="AN54" s="346">
        <f t="shared" si="0"/>
        <v>0</v>
      </c>
      <c r="AO54" s="347"/>
      <c r="AP54" s="347"/>
      <c r="AQ54" s="108" t="s">
        <v>84</v>
      </c>
      <c r="AR54" s="109"/>
      <c r="AS54" s="110">
        <v>0</v>
      </c>
      <c r="AT54" s="111">
        <f t="shared" si="1"/>
        <v>0</v>
      </c>
      <c r="AU54" s="112">
        <f>'SO 121.02 - Úpravy chodní...'!P88</f>
        <v>0</v>
      </c>
      <c r="AV54" s="111">
        <f>'SO 121.02 - Úpravy chodní...'!J32</f>
        <v>0</v>
      </c>
      <c r="AW54" s="111">
        <f>'SO 121.02 - Úpravy chodní...'!J33</f>
        <v>0</v>
      </c>
      <c r="AX54" s="111">
        <f>'SO 121.02 - Úpravy chodní...'!J34</f>
        <v>0</v>
      </c>
      <c r="AY54" s="111">
        <f>'SO 121.02 - Úpravy chodní...'!J35</f>
        <v>0</v>
      </c>
      <c r="AZ54" s="111">
        <f>'SO 121.02 - Úpravy chodní...'!F32</f>
        <v>0</v>
      </c>
      <c r="BA54" s="111">
        <f>'SO 121.02 - Úpravy chodní...'!F33</f>
        <v>0</v>
      </c>
      <c r="BB54" s="111">
        <f>'SO 121.02 - Úpravy chodní...'!F34</f>
        <v>0</v>
      </c>
      <c r="BC54" s="111">
        <f>'SO 121.02 - Úpravy chodní...'!F35</f>
        <v>0</v>
      </c>
      <c r="BD54" s="113">
        <f>'SO 121.02 - Úpravy chodní...'!F36</f>
        <v>0</v>
      </c>
      <c r="BT54" s="114" t="s">
        <v>80</v>
      </c>
      <c r="BV54" s="114" t="s">
        <v>73</v>
      </c>
      <c r="BW54" s="114" t="s">
        <v>88</v>
      </c>
      <c r="BX54" s="114" t="s">
        <v>79</v>
      </c>
      <c r="CL54" s="114" t="s">
        <v>21</v>
      </c>
    </row>
    <row r="55" spans="1:91" s="5" customFormat="1" ht="16.5" customHeight="1">
      <c r="A55" s="105" t="s">
        <v>81</v>
      </c>
      <c r="B55" s="95"/>
      <c r="C55" s="96"/>
      <c r="D55" s="359" t="s">
        <v>89</v>
      </c>
      <c r="E55" s="359"/>
      <c r="F55" s="359"/>
      <c r="G55" s="359"/>
      <c r="H55" s="359"/>
      <c r="I55" s="97"/>
      <c r="J55" s="359" t="s">
        <v>90</v>
      </c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44">
        <f>'SO 181 - Přechodné doprav...'!J27</f>
        <v>0</v>
      </c>
      <c r="AH55" s="345"/>
      <c r="AI55" s="345"/>
      <c r="AJ55" s="345"/>
      <c r="AK55" s="345"/>
      <c r="AL55" s="345"/>
      <c r="AM55" s="345"/>
      <c r="AN55" s="344">
        <f t="shared" si="0"/>
        <v>0</v>
      </c>
      <c r="AO55" s="345"/>
      <c r="AP55" s="345"/>
      <c r="AQ55" s="98" t="s">
        <v>77</v>
      </c>
      <c r="AR55" s="99"/>
      <c r="AS55" s="100">
        <v>0</v>
      </c>
      <c r="AT55" s="101">
        <f t="shared" si="1"/>
        <v>0</v>
      </c>
      <c r="AU55" s="102">
        <f>'SO 181 - Přechodné doprav...'!P80</f>
        <v>0</v>
      </c>
      <c r="AV55" s="101">
        <f>'SO 181 - Přechodné doprav...'!J30</f>
        <v>0</v>
      </c>
      <c r="AW55" s="101">
        <f>'SO 181 - Přechodné doprav...'!J31</f>
        <v>0</v>
      </c>
      <c r="AX55" s="101">
        <f>'SO 181 - Přechodné doprav...'!J32</f>
        <v>0</v>
      </c>
      <c r="AY55" s="101">
        <f>'SO 181 - Přechodné doprav...'!J33</f>
        <v>0</v>
      </c>
      <c r="AZ55" s="101">
        <f>'SO 181 - Přechodné doprav...'!F30</f>
        <v>0</v>
      </c>
      <c r="BA55" s="101">
        <f>'SO 181 - Přechodné doprav...'!F31</f>
        <v>0</v>
      </c>
      <c r="BB55" s="101">
        <f>'SO 181 - Přechodné doprav...'!F32</f>
        <v>0</v>
      </c>
      <c r="BC55" s="101">
        <f>'SO 181 - Přechodné doprav...'!F33</f>
        <v>0</v>
      </c>
      <c r="BD55" s="103">
        <f>'SO 181 - Přechodné doprav...'!F34</f>
        <v>0</v>
      </c>
      <c r="BT55" s="104" t="s">
        <v>78</v>
      </c>
      <c r="BV55" s="104" t="s">
        <v>73</v>
      </c>
      <c r="BW55" s="104" t="s">
        <v>91</v>
      </c>
      <c r="BX55" s="104" t="s">
        <v>7</v>
      </c>
      <c r="CL55" s="104" t="s">
        <v>21</v>
      </c>
      <c r="CM55" s="104" t="s">
        <v>80</v>
      </c>
    </row>
    <row r="56" spans="1:91" s="5" customFormat="1" ht="16.5" customHeight="1">
      <c r="A56" s="105" t="s">
        <v>81</v>
      </c>
      <c r="B56" s="95"/>
      <c r="C56" s="96"/>
      <c r="D56" s="359" t="s">
        <v>92</v>
      </c>
      <c r="E56" s="359"/>
      <c r="F56" s="359"/>
      <c r="G56" s="359"/>
      <c r="H56" s="359"/>
      <c r="I56" s="97"/>
      <c r="J56" s="359" t="s">
        <v>93</v>
      </c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44">
        <f>'SO 191 - Stálé dopravní z...'!J27</f>
        <v>0</v>
      </c>
      <c r="AH56" s="345"/>
      <c r="AI56" s="345"/>
      <c r="AJ56" s="345"/>
      <c r="AK56" s="345"/>
      <c r="AL56" s="345"/>
      <c r="AM56" s="345"/>
      <c r="AN56" s="344">
        <f t="shared" si="0"/>
        <v>0</v>
      </c>
      <c r="AO56" s="345"/>
      <c r="AP56" s="345"/>
      <c r="AQ56" s="98" t="s">
        <v>77</v>
      </c>
      <c r="AR56" s="99"/>
      <c r="AS56" s="100">
        <v>0</v>
      </c>
      <c r="AT56" s="101">
        <f t="shared" si="1"/>
        <v>0</v>
      </c>
      <c r="AU56" s="102">
        <f>'SO 191 - Stálé dopravní z...'!P79</f>
        <v>0</v>
      </c>
      <c r="AV56" s="101">
        <f>'SO 191 - Stálé dopravní z...'!J30</f>
        <v>0</v>
      </c>
      <c r="AW56" s="101">
        <f>'SO 191 - Stálé dopravní z...'!J31</f>
        <v>0</v>
      </c>
      <c r="AX56" s="101">
        <f>'SO 191 - Stálé dopravní z...'!J32</f>
        <v>0</v>
      </c>
      <c r="AY56" s="101">
        <f>'SO 191 - Stálé dopravní z...'!J33</f>
        <v>0</v>
      </c>
      <c r="AZ56" s="101">
        <f>'SO 191 - Stálé dopravní z...'!F30</f>
        <v>0</v>
      </c>
      <c r="BA56" s="101">
        <f>'SO 191 - Stálé dopravní z...'!F31</f>
        <v>0</v>
      </c>
      <c r="BB56" s="101">
        <f>'SO 191 - Stálé dopravní z...'!F32</f>
        <v>0</v>
      </c>
      <c r="BC56" s="101">
        <f>'SO 191 - Stálé dopravní z...'!F33</f>
        <v>0</v>
      </c>
      <c r="BD56" s="103">
        <f>'SO 191 - Stálé dopravní z...'!F34</f>
        <v>0</v>
      </c>
      <c r="BT56" s="104" t="s">
        <v>78</v>
      </c>
      <c r="BV56" s="104" t="s">
        <v>73</v>
      </c>
      <c r="BW56" s="104" t="s">
        <v>94</v>
      </c>
      <c r="BX56" s="104" t="s">
        <v>7</v>
      </c>
      <c r="CL56" s="104" t="s">
        <v>21</v>
      </c>
      <c r="CM56" s="104" t="s">
        <v>80</v>
      </c>
    </row>
    <row r="57" spans="1:91" s="5" customFormat="1" ht="16.5" customHeight="1">
      <c r="A57" s="105" t="s">
        <v>81</v>
      </c>
      <c r="B57" s="95"/>
      <c r="C57" s="96"/>
      <c r="D57" s="359" t="s">
        <v>95</v>
      </c>
      <c r="E57" s="359"/>
      <c r="F57" s="359"/>
      <c r="G57" s="359"/>
      <c r="H57" s="359"/>
      <c r="I57" s="97"/>
      <c r="J57" s="359" t="s">
        <v>96</v>
      </c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44">
        <f>'VON - Vedlejší a ostatní ...'!J27</f>
        <v>0</v>
      </c>
      <c r="AH57" s="345"/>
      <c r="AI57" s="345"/>
      <c r="AJ57" s="345"/>
      <c r="AK57" s="345"/>
      <c r="AL57" s="345"/>
      <c r="AM57" s="345"/>
      <c r="AN57" s="344">
        <f t="shared" si="0"/>
        <v>0</v>
      </c>
      <c r="AO57" s="345"/>
      <c r="AP57" s="345"/>
      <c r="AQ57" s="98" t="s">
        <v>95</v>
      </c>
      <c r="AR57" s="99"/>
      <c r="AS57" s="115">
        <v>0</v>
      </c>
      <c r="AT57" s="116">
        <f t="shared" si="1"/>
        <v>0</v>
      </c>
      <c r="AU57" s="117">
        <f>'VON - Vedlejší a ostatní ...'!P83</f>
        <v>0</v>
      </c>
      <c r="AV57" s="116">
        <f>'VON - Vedlejší a ostatní ...'!J30</f>
        <v>0</v>
      </c>
      <c r="AW57" s="116">
        <f>'VON - Vedlejší a ostatní ...'!J31</f>
        <v>0</v>
      </c>
      <c r="AX57" s="116">
        <f>'VON - Vedlejší a ostatní ...'!J32</f>
        <v>0</v>
      </c>
      <c r="AY57" s="116">
        <f>'VON - Vedlejší a ostatní ...'!J33</f>
        <v>0</v>
      </c>
      <c r="AZ57" s="116">
        <f>'VON - Vedlejší a ostatní ...'!F30</f>
        <v>0</v>
      </c>
      <c r="BA57" s="116">
        <f>'VON - Vedlejší a ostatní ...'!F31</f>
        <v>0</v>
      </c>
      <c r="BB57" s="116">
        <f>'VON - Vedlejší a ostatní ...'!F32</f>
        <v>0</v>
      </c>
      <c r="BC57" s="116">
        <f>'VON - Vedlejší a ostatní ...'!F33</f>
        <v>0</v>
      </c>
      <c r="BD57" s="118">
        <f>'VON - Vedlejší a ostatní ...'!F34</f>
        <v>0</v>
      </c>
      <c r="BT57" s="104" t="s">
        <v>78</v>
      </c>
      <c r="BV57" s="104" t="s">
        <v>73</v>
      </c>
      <c r="BW57" s="104" t="s">
        <v>97</v>
      </c>
      <c r="BX57" s="104" t="s">
        <v>7</v>
      </c>
      <c r="CL57" s="104" t="s">
        <v>21</v>
      </c>
      <c r="CM57" s="104" t="s">
        <v>80</v>
      </c>
    </row>
    <row r="58" spans="1:91" s="1" customFormat="1" ht="30" customHeight="1">
      <c r="B58" s="40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0"/>
    </row>
    <row r="59" spans="1:91" s="1" customFormat="1" ht="6.95" customHeight="1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60"/>
    </row>
  </sheetData>
  <sheetProtection algorithmName="SHA-512" hashValue="UPBKC37H17di/1wsW860ugpDSDFFSm0lWf3kZipUJ+VPw933zYDVo9YF7/6GojYLUCD3Rx/KjMM/UP92bqXEJQ==" saltValue="I/Tqhy09Ydnr4QJiIdeqKwm1y5gyGEHmQFS0RehnnETCChluKHmlFlL3D2uAaBg1sMiBUqaGW1XnmvX1L48ctA==" spinCount="100000" sheet="1" objects="1" scenarios="1" formatColumns="0" formatRows="0"/>
  <mergeCells count="61">
    <mergeCell ref="AS46:AT48"/>
    <mergeCell ref="AN49:AP49"/>
    <mergeCell ref="D56:H56"/>
    <mergeCell ref="J56:AF56"/>
    <mergeCell ref="D57:H57"/>
    <mergeCell ref="J57:AF57"/>
    <mergeCell ref="AM46:AP46"/>
    <mergeCell ref="E53:I53"/>
    <mergeCell ref="K53:AF53"/>
    <mergeCell ref="E54:I54"/>
    <mergeCell ref="K54:AF54"/>
    <mergeCell ref="D55:H55"/>
    <mergeCell ref="J55:AF55"/>
    <mergeCell ref="J52:AF52"/>
    <mergeCell ref="W29:AE29"/>
    <mergeCell ref="AK29:AO29"/>
    <mergeCell ref="C49:G49"/>
    <mergeCell ref="L42:AO42"/>
    <mergeCell ref="AM44:AN44"/>
    <mergeCell ref="I49:AF49"/>
    <mergeCell ref="AG49:AM49"/>
    <mergeCell ref="D52:H52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AN57:AP57"/>
    <mergeCell ref="AN53:AP53"/>
    <mergeCell ref="AN52:AP52"/>
    <mergeCell ref="AG52:AM52"/>
    <mergeCell ref="AG53:AM53"/>
    <mergeCell ref="AN54:AP54"/>
    <mergeCell ref="AG54:AM54"/>
    <mergeCell ref="AN55:AP55"/>
    <mergeCell ref="AG55:AM55"/>
    <mergeCell ref="AN56:AP56"/>
    <mergeCell ref="AG56:AM56"/>
    <mergeCell ref="AG57:AM57"/>
    <mergeCell ref="BE5:BE32"/>
    <mergeCell ref="W30:AE30"/>
    <mergeCell ref="X32:AB32"/>
    <mergeCell ref="AK32:AO32"/>
    <mergeCell ref="AR2:BE2"/>
    <mergeCell ref="K5:AO5"/>
    <mergeCell ref="W28:AE28"/>
    <mergeCell ref="AK28:AO28"/>
    <mergeCell ref="L30:O30"/>
    <mergeCell ref="AK30:AO30"/>
    <mergeCell ref="K6:AO6"/>
  </mergeCells>
  <hyperlinks>
    <hyperlink ref="K1:S1" location="C2" display="1) Rekapitulace stavby"/>
    <hyperlink ref="W1:AI1" location="C51" display="2) Rekapitulace objektů stavby a soupisů prací"/>
    <hyperlink ref="A53" location="'SO 121.01 - Úpravy silnic...'!C2" display="/"/>
    <hyperlink ref="A54" location="'SO 121.02 - Úpravy chodní...'!C2" display="/"/>
    <hyperlink ref="A55" location="'SO 181 - Přechodné doprav...'!C2" display="/"/>
    <hyperlink ref="A56" location="'SO 191 - Stálé dopravní z...'!C2" display="/"/>
    <hyperlink ref="A57" location="'VON - Vedlejší a ostatní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20"/>
      <c r="C1" s="120"/>
      <c r="D1" s="121" t="s">
        <v>1</v>
      </c>
      <c r="E1" s="120"/>
      <c r="F1" s="122" t="s">
        <v>98</v>
      </c>
      <c r="G1" s="383" t="s">
        <v>99</v>
      </c>
      <c r="H1" s="383"/>
      <c r="I1" s="123"/>
      <c r="J1" s="122" t="s">
        <v>100</v>
      </c>
      <c r="K1" s="121" t="s">
        <v>101</v>
      </c>
      <c r="L1" s="122" t="s">
        <v>102</v>
      </c>
      <c r="M1" s="122"/>
      <c r="N1" s="122"/>
      <c r="O1" s="122"/>
      <c r="P1" s="122"/>
      <c r="Q1" s="122"/>
      <c r="R1" s="122"/>
      <c r="S1" s="122"/>
      <c r="T1" s="122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AT2" s="23" t="s">
        <v>85</v>
      </c>
    </row>
    <row r="3" spans="1:70" ht="6.95" customHeight="1">
      <c r="B3" s="24"/>
      <c r="C3" s="25"/>
      <c r="D3" s="25"/>
      <c r="E3" s="25"/>
      <c r="F3" s="25"/>
      <c r="G3" s="25"/>
      <c r="H3" s="25"/>
      <c r="I3" s="124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103</v>
      </c>
      <c r="E4" s="28"/>
      <c r="F4" s="28"/>
      <c r="G4" s="28"/>
      <c r="H4" s="28"/>
      <c r="I4" s="12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25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25"/>
      <c r="J6" s="28"/>
      <c r="K6" s="30"/>
    </row>
    <row r="7" spans="1:70" ht="16.5" customHeight="1">
      <c r="B7" s="27"/>
      <c r="C7" s="28"/>
      <c r="D7" s="28"/>
      <c r="E7" s="375" t="str">
        <f>'Rekapitulace stavby'!K6</f>
        <v>III/00519 Úhonice – Rudná</v>
      </c>
      <c r="F7" s="376"/>
      <c r="G7" s="376"/>
      <c r="H7" s="376"/>
      <c r="I7" s="125"/>
      <c r="J7" s="28"/>
      <c r="K7" s="30"/>
    </row>
    <row r="8" spans="1:70">
      <c r="B8" s="27"/>
      <c r="C8" s="28"/>
      <c r="D8" s="36" t="s">
        <v>104</v>
      </c>
      <c r="E8" s="28"/>
      <c r="F8" s="28"/>
      <c r="G8" s="28"/>
      <c r="H8" s="28"/>
      <c r="I8" s="125"/>
      <c r="J8" s="28"/>
      <c r="K8" s="30"/>
    </row>
    <row r="9" spans="1:70" s="1" customFormat="1" ht="16.5" customHeight="1">
      <c r="B9" s="40"/>
      <c r="C9" s="41"/>
      <c r="D9" s="41"/>
      <c r="E9" s="375" t="s">
        <v>105</v>
      </c>
      <c r="F9" s="377"/>
      <c r="G9" s="377"/>
      <c r="H9" s="377"/>
      <c r="I9" s="126"/>
      <c r="J9" s="41"/>
      <c r="K9" s="44"/>
    </row>
    <row r="10" spans="1:70" s="1" customFormat="1">
      <c r="B10" s="40"/>
      <c r="C10" s="41"/>
      <c r="D10" s="36" t="s">
        <v>106</v>
      </c>
      <c r="E10" s="41"/>
      <c r="F10" s="41"/>
      <c r="G10" s="41"/>
      <c r="H10" s="41"/>
      <c r="I10" s="126"/>
      <c r="J10" s="41"/>
      <c r="K10" s="44"/>
    </row>
    <row r="11" spans="1:70" s="1" customFormat="1" ht="36.950000000000003" customHeight="1">
      <c r="B11" s="40"/>
      <c r="C11" s="41"/>
      <c r="D11" s="41"/>
      <c r="E11" s="378" t="s">
        <v>107</v>
      </c>
      <c r="F11" s="377"/>
      <c r="G11" s="377"/>
      <c r="H11" s="377"/>
      <c r="I11" s="126"/>
      <c r="J11" s="41"/>
      <c r="K11" s="44"/>
    </row>
    <row r="12" spans="1:70" s="1" customFormat="1" ht="13.5">
      <c r="B12" s="40"/>
      <c r="C12" s="41"/>
      <c r="D12" s="41"/>
      <c r="E12" s="41"/>
      <c r="F12" s="41"/>
      <c r="G12" s="41"/>
      <c r="H12" s="41"/>
      <c r="I12" s="126"/>
      <c r="J12" s="41"/>
      <c r="K12" s="44"/>
    </row>
    <row r="13" spans="1:70" s="1" customFormat="1" ht="14.45" customHeight="1">
      <c r="B13" s="40"/>
      <c r="C13" s="41"/>
      <c r="D13" s="36" t="s">
        <v>20</v>
      </c>
      <c r="E13" s="41"/>
      <c r="F13" s="34" t="s">
        <v>21</v>
      </c>
      <c r="G13" s="41"/>
      <c r="H13" s="41"/>
      <c r="I13" s="127" t="s">
        <v>22</v>
      </c>
      <c r="J13" s="34" t="s">
        <v>21</v>
      </c>
      <c r="K13" s="44"/>
    </row>
    <row r="14" spans="1:70" s="1" customFormat="1" ht="14.45" customHeight="1">
      <c r="B14" s="40"/>
      <c r="C14" s="41"/>
      <c r="D14" s="36" t="s">
        <v>23</v>
      </c>
      <c r="E14" s="41"/>
      <c r="F14" s="34" t="s">
        <v>24</v>
      </c>
      <c r="G14" s="41"/>
      <c r="H14" s="41"/>
      <c r="I14" s="127" t="s">
        <v>25</v>
      </c>
      <c r="J14" s="128" t="str">
        <f>'Rekapitulace stavby'!AN8</f>
        <v>20. 8. 2018</v>
      </c>
      <c r="K14" s="44"/>
    </row>
    <row r="15" spans="1:70" s="1" customFormat="1" ht="10.9" customHeight="1">
      <c r="B15" s="40"/>
      <c r="C15" s="41"/>
      <c r="D15" s="41"/>
      <c r="E15" s="41"/>
      <c r="F15" s="41"/>
      <c r="G15" s="41"/>
      <c r="H15" s="41"/>
      <c r="I15" s="126"/>
      <c r="J15" s="41"/>
      <c r="K15" s="44"/>
    </row>
    <row r="16" spans="1:70" s="1" customFormat="1" ht="14.45" customHeight="1">
      <c r="B16" s="40"/>
      <c r="C16" s="41"/>
      <c r="D16" s="36" t="s">
        <v>27</v>
      </c>
      <c r="E16" s="41"/>
      <c r="F16" s="41"/>
      <c r="G16" s="41"/>
      <c r="H16" s="41"/>
      <c r="I16" s="127" t="s">
        <v>28</v>
      </c>
      <c r="J16" s="34" t="s">
        <v>21</v>
      </c>
      <c r="K16" s="44"/>
    </row>
    <row r="17" spans="2:11" s="1" customFormat="1" ht="18" customHeight="1">
      <c r="B17" s="40"/>
      <c r="C17" s="41"/>
      <c r="D17" s="41"/>
      <c r="E17" s="34" t="s">
        <v>29</v>
      </c>
      <c r="F17" s="41"/>
      <c r="G17" s="41"/>
      <c r="H17" s="41"/>
      <c r="I17" s="127" t="s">
        <v>30</v>
      </c>
      <c r="J17" s="34" t="s">
        <v>21</v>
      </c>
      <c r="K17" s="44"/>
    </row>
    <row r="18" spans="2:11" s="1" customFormat="1" ht="6.95" customHeight="1">
      <c r="B18" s="40"/>
      <c r="C18" s="41"/>
      <c r="D18" s="41"/>
      <c r="E18" s="41"/>
      <c r="F18" s="41"/>
      <c r="G18" s="41"/>
      <c r="H18" s="41"/>
      <c r="I18" s="126"/>
      <c r="J18" s="41"/>
      <c r="K18" s="44"/>
    </row>
    <row r="19" spans="2:11" s="1" customFormat="1" ht="14.45" customHeight="1">
      <c r="B19" s="40"/>
      <c r="C19" s="41"/>
      <c r="D19" s="36" t="s">
        <v>31</v>
      </c>
      <c r="E19" s="41"/>
      <c r="F19" s="41"/>
      <c r="G19" s="41"/>
      <c r="H19" s="41"/>
      <c r="I19" s="127" t="s">
        <v>28</v>
      </c>
      <c r="J19" s="34" t="str">
        <f>IF('Rekapitulace stavby'!AN13="Vyplň údaj","",IF('Rekapitulace stavby'!AN13="","",'Rekapitulace stavby'!AN13))</f>
        <v/>
      </c>
      <c r="K19" s="44"/>
    </row>
    <row r="20" spans="2:11" s="1" customFormat="1" ht="18" customHeight="1">
      <c r="B20" s="40"/>
      <c r="C20" s="41"/>
      <c r="D20" s="41"/>
      <c r="E20" s="34" t="str">
        <f>IF('Rekapitulace stavby'!E14="Vyplň údaj","",IF('Rekapitulace stavby'!E14="","",'Rekapitulace stavby'!E14))</f>
        <v/>
      </c>
      <c r="F20" s="41"/>
      <c r="G20" s="41"/>
      <c r="H20" s="41"/>
      <c r="I20" s="127" t="s">
        <v>30</v>
      </c>
      <c r="J20" s="34" t="str">
        <f>IF('Rekapitulace stavby'!AN14="Vyplň údaj","",IF('Rekapitulace stavby'!AN14="","",'Rekapitulace stavby'!AN14))</f>
        <v/>
      </c>
      <c r="K20" s="44"/>
    </row>
    <row r="21" spans="2:11" s="1" customFormat="1" ht="6.95" customHeight="1">
      <c r="B21" s="40"/>
      <c r="C21" s="41"/>
      <c r="D21" s="41"/>
      <c r="E21" s="41"/>
      <c r="F21" s="41"/>
      <c r="G21" s="41"/>
      <c r="H21" s="41"/>
      <c r="I21" s="126"/>
      <c r="J21" s="41"/>
      <c r="K21" s="44"/>
    </row>
    <row r="22" spans="2:11" s="1" customFormat="1" ht="14.45" customHeight="1">
      <c r="B22" s="40"/>
      <c r="C22" s="41"/>
      <c r="D22" s="36" t="s">
        <v>33</v>
      </c>
      <c r="E22" s="41"/>
      <c r="F22" s="41"/>
      <c r="G22" s="41"/>
      <c r="H22" s="41"/>
      <c r="I22" s="127" t="s">
        <v>28</v>
      </c>
      <c r="J22" s="34" t="s">
        <v>21</v>
      </c>
      <c r="K22" s="44"/>
    </row>
    <row r="23" spans="2:11" s="1" customFormat="1" ht="18" customHeight="1">
      <c r="B23" s="40"/>
      <c r="C23" s="41"/>
      <c r="D23" s="41"/>
      <c r="E23" s="34" t="s">
        <v>34</v>
      </c>
      <c r="F23" s="41"/>
      <c r="G23" s="41"/>
      <c r="H23" s="41"/>
      <c r="I23" s="127" t="s">
        <v>30</v>
      </c>
      <c r="J23" s="34" t="s">
        <v>21</v>
      </c>
      <c r="K23" s="44"/>
    </row>
    <row r="24" spans="2:11" s="1" customFormat="1" ht="6.95" customHeight="1">
      <c r="B24" s="40"/>
      <c r="C24" s="41"/>
      <c r="D24" s="41"/>
      <c r="E24" s="41"/>
      <c r="F24" s="41"/>
      <c r="G24" s="41"/>
      <c r="H24" s="41"/>
      <c r="I24" s="126"/>
      <c r="J24" s="41"/>
      <c r="K24" s="44"/>
    </row>
    <row r="25" spans="2:11" s="1" customFormat="1" ht="14.45" customHeight="1">
      <c r="B25" s="40"/>
      <c r="C25" s="41"/>
      <c r="D25" s="36" t="s">
        <v>36</v>
      </c>
      <c r="E25" s="41"/>
      <c r="F25" s="41"/>
      <c r="G25" s="41"/>
      <c r="H25" s="41"/>
      <c r="I25" s="126"/>
      <c r="J25" s="41"/>
      <c r="K25" s="44"/>
    </row>
    <row r="26" spans="2:11" s="7" customFormat="1" ht="16.5" customHeight="1">
      <c r="B26" s="129"/>
      <c r="C26" s="130"/>
      <c r="D26" s="130"/>
      <c r="E26" s="354" t="s">
        <v>21</v>
      </c>
      <c r="F26" s="354"/>
      <c r="G26" s="354"/>
      <c r="H26" s="354"/>
      <c r="I26" s="131"/>
      <c r="J26" s="130"/>
      <c r="K26" s="132"/>
    </row>
    <row r="27" spans="2:11" s="1" customFormat="1" ht="6.95" customHeight="1">
      <c r="B27" s="40"/>
      <c r="C27" s="41"/>
      <c r="D27" s="41"/>
      <c r="E27" s="41"/>
      <c r="F27" s="41"/>
      <c r="G27" s="41"/>
      <c r="H27" s="41"/>
      <c r="I27" s="126"/>
      <c r="J27" s="41"/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33"/>
      <c r="J28" s="84"/>
      <c r="K28" s="134"/>
    </row>
    <row r="29" spans="2:11" s="1" customFormat="1" ht="25.35" customHeight="1">
      <c r="B29" s="40"/>
      <c r="C29" s="41"/>
      <c r="D29" s="135" t="s">
        <v>37</v>
      </c>
      <c r="E29" s="41"/>
      <c r="F29" s="41"/>
      <c r="G29" s="41"/>
      <c r="H29" s="41"/>
      <c r="I29" s="126"/>
      <c r="J29" s="136">
        <f>ROUND(J89,2)</f>
        <v>0</v>
      </c>
      <c r="K29" s="44"/>
    </row>
    <row r="30" spans="2:11" s="1" customFormat="1" ht="6.95" customHeight="1">
      <c r="B30" s="40"/>
      <c r="C30" s="41"/>
      <c r="D30" s="84"/>
      <c r="E30" s="84"/>
      <c r="F30" s="84"/>
      <c r="G30" s="84"/>
      <c r="H30" s="84"/>
      <c r="I30" s="133"/>
      <c r="J30" s="84"/>
      <c r="K30" s="134"/>
    </row>
    <row r="31" spans="2:11" s="1" customFormat="1" ht="14.45" customHeight="1">
      <c r="B31" s="40"/>
      <c r="C31" s="41"/>
      <c r="D31" s="41"/>
      <c r="E31" s="41"/>
      <c r="F31" s="45" t="s">
        <v>39</v>
      </c>
      <c r="G31" s="41"/>
      <c r="H31" s="41"/>
      <c r="I31" s="137" t="s">
        <v>38</v>
      </c>
      <c r="J31" s="45" t="s">
        <v>40</v>
      </c>
      <c r="K31" s="44"/>
    </row>
    <row r="32" spans="2:11" s="1" customFormat="1" ht="14.45" customHeight="1">
      <c r="B32" s="40"/>
      <c r="C32" s="41"/>
      <c r="D32" s="48" t="s">
        <v>41</v>
      </c>
      <c r="E32" s="48" t="s">
        <v>42</v>
      </c>
      <c r="F32" s="138">
        <f>ROUND(SUM(BE89:BE334), 2)</f>
        <v>0</v>
      </c>
      <c r="G32" s="41"/>
      <c r="H32" s="41"/>
      <c r="I32" s="139">
        <v>0.21</v>
      </c>
      <c r="J32" s="138">
        <f>ROUND(ROUND((SUM(BE89:BE334)), 2)*I32, 2)</f>
        <v>0</v>
      </c>
      <c r="K32" s="44"/>
    </row>
    <row r="33" spans="2:11" s="1" customFormat="1" ht="14.45" customHeight="1">
      <c r="B33" s="40"/>
      <c r="C33" s="41"/>
      <c r="D33" s="41"/>
      <c r="E33" s="48" t="s">
        <v>43</v>
      </c>
      <c r="F33" s="138">
        <f>ROUND(SUM(BF89:BF334), 2)</f>
        <v>0</v>
      </c>
      <c r="G33" s="41"/>
      <c r="H33" s="41"/>
      <c r="I33" s="139">
        <v>0.15</v>
      </c>
      <c r="J33" s="138">
        <f>ROUND(ROUND((SUM(BF89:BF334)), 2)*I33, 2)</f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38">
        <f>ROUND(SUM(BG89:BG334), 2)</f>
        <v>0</v>
      </c>
      <c r="G34" s="41"/>
      <c r="H34" s="41"/>
      <c r="I34" s="139">
        <v>0.21</v>
      </c>
      <c r="J34" s="138">
        <v>0</v>
      </c>
      <c r="K34" s="44"/>
    </row>
    <row r="35" spans="2:11" s="1" customFormat="1" ht="14.45" hidden="1" customHeight="1">
      <c r="B35" s="40"/>
      <c r="C35" s="41"/>
      <c r="D35" s="41"/>
      <c r="E35" s="48" t="s">
        <v>45</v>
      </c>
      <c r="F35" s="138">
        <f>ROUND(SUM(BH89:BH334), 2)</f>
        <v>0</v>
      </c>
      <c r="G35" s="41"/>
      <c r="H35" s="41"/>
      <c r="I35" s="139">
        <v>0.15</v>
      </c>
      <c r="J35" s="138">
        <v>0</v>
      </c>
      <c r="K35" s="44"/>
    </row>
    <row r="36" spans="2:11" s="1" customFormat="1" ht="14.45" hidden="1" customHeight="1">
      <c r="B36" s="40"/>
      <c r="C36" s="41"/>
      <c r="D36" s="41"/>
      <c r="E36" s="48" t="s">
        <v>46</v>
      </c>
      <c r="F36" s="138">
        <f>ROUND(SUM(BI89:BI334), 2)</f>
        <v>0</v>
      </c>
      <c r="G36" s="41"/>
      <c r="H36" s="41"/>
      <c r="I36" s="139">
        <v>0</v>
      </c>
      <c r="J36" s="138">
        <v>0</v>
      </c>
      <c r="K36" s="44"/>
    </row>
    <row r="37" spans="2:11" s="1" customFormat="1" ht="6.95" customHeight="1">
      <c r="B37" s="40"/>
      <c r="C37" s="41"/>
      <c r="D37" s="41"/>
      <c r="E37" s="41"/>
      <c r="F37" s="41"/>
      <c r="G37" s="41"/>
      <c r="H37" s="41"/>
      <c r="I37" s="126"/>
      <c r="J37" s="41"/>
      <c r="K37" s="44"/>
    </row>
    <row r="38" spans="2:11" s="1" customFormat="1" ht="25.35" customHeight="1">
      <c r="B38" s="40"/>
      <c r="C38" s="140"/>
      <c r="D38" s="141" t="s">
        <v>47</v>
      </c>
      <c r="E38" s="78"/>
      <c r="F38" s="78"/>
      <c r="G38" s="142" t="s">
        <v>48</v>
      </c>
      <c r="H38" s="143" t="s">
        <v>49</v>
      </c>
      <c r="I38" s="144"/>
      <c r="J38" s="145">
        <f>SUM(J29:J36)</f>
        <v>0</v>
      </c>
      <c r="K38" s="146"/>
    </row>
    <row r="39" spans="2:11" s="1" customFormat="1" ht="14.45" customHeight="1">
      <c r="B39" s="55"/>
      <c r="C39" s="56"/>
      <c r="D39" s="56"/>
      <c r="E39" s="56"/>
      <c r="F39" s="56"/>
      <c r="G39" s="56"/>
      <c r="H39" s="56"/>
      <c r="I39" s="147"/>
      <c r="J39" s="56"/>
      <c r="K39" s="57"/>
    </row>
    <row r="43" spans="2:11" s="1" customFormat="1" ht="6.95" customHeight="1">
      <c r="B43" s="148"/>
      <c r="C43" s="149"/>
      <c r="D43" s="149"/>
      <c r="E43" s="149"/>
      <c r="F43" s="149"/>
      <c r="G43" s="149"/>
      <c r="H43" s="149"/>
      <c r="I43" s="150"/>
      <c r="J43" s="149"/>
      <c r="K43" s="151"/>
    </row>
    <row r="44" spans="2:11" s="1" customFormat="1" ht="36.950000000000003" customHeight="1">
      <c r="B44" s="40"/>
      <c r="C44" s="29" t="s">
        <v>108</v>
      </c>
      <c r="D44" s="41"/>
      <c r="E44" s="41"/>
      <c r="F44" s="41"/>
      <c r="G44" s="41"/>
      <c r="H44" s="41"/>
      <c r="I44" s="126"/>
      <c r="J44" s="41"/>
      <c r="K44" s="44"/>
    </row>
    <row r="45" spans="2:11" s="1" customFormat="1" ht="6.95" customHeight="1">
      <c r="B45" s="40"/>
      <c r="C45" s="41"/>
      <c r="D45" s="41"/>
      <c r="E45" s="41"/>
      <c r="F45" s="41"/>
      <c r="G45" s="41"/>
      <c r="H45" s="41"/>
      <c r="I45" s="126"/>
      <c r="J45" s="41"/>
      <c r="K45" s="44"/>
    </row>
    <row r="46" spans="2:11" s="1" customFormat="1" ht="14.45" customHeight="1">
      <c r="B46" s="40"/>
      <c r="C46" s="36" t="s">
        <v>18</v>
      </c>
      <c r="D46" s="41"/>
      <c r="E46" s="41"/>
      <c r="F46" s="41"/>
      <c r="G46" s="41"/>
      <c r="H46" s="41"/>
      <c r="I46" s="126"/>
      <c r="J46" s="41"/>
      <c r="K46" s="44"/>
    </row>
    <row r="47" spans="2:11" s="1" customFormat="1" ht="16.5" customHeight="1">
      <c r="B47" s="40"/>
      <c r="C47" s="41"/>
      <c r="D47" s="41"/>
      <c r="E47" s="375" t="str">
        <f>E7</f>
        <v>III/00519 Úhonice – Rudná</v>
      </c>
      <c r="F47" s="376"/>
      <c r="G47" s="376"/>
      <c r="H47" s="376"/>
      <c r="I47" s="126"/>
      <c r="J47" s="41"/>
      <c r="K47" s="44"/>
    </row>
    <row r="48" spans="2:11">
      <c r="B48" s="27"/>
      <c r="C48" s="36" t="s">
        <v>104</v>
      </c>
      <c r="D48" s="28"/>
      <c r="E48" s="28"/>
      <c r="F48" s="28"/>
      <c r="G48" s="28"/>
      <c r="H48" s="28"/>
      <c r="I48" s="125"/>
      <c r="J48" s="28"/>
      <c r="K48" s="30"/>
    </row>
    <row r="49" spans="2:47" s="1" customFormat="1" ht="16.5" customHeight="1">
      <c r="B49" s="40"/>
      <c r="C49" s="41"/>
      <c r="D49" s="41"/>
      <c r="E49" s="375" t="s">
        <v>105</v>
      </c>
      <c r="F49" s="377"/>
      <c r="G49" s="377"/>
      <c r="H49" s="377"/>
      <c r="I49" s="126"/>
      <c r="J49" s="41"/>
      <c r="K49" s="44"/>
    </row>
    <row r="50" spans="2:47" s="1" customFormat="1" ht="14.45" customHeight="1">
      <c r="B50" s="40"/>
      <c r="C50" s="36" t="s">
        <v>106</v>
      </c>
      <c r="D50" s="41"/>
      <c r="E50" s="41"/>
      <c r="F50" s="41"/>
      <c r="G50" s="41"/>
      <c r="H50" s="41"/>
      <c r="I50" s="126"/>
      <c r="J50" s="41"/>
      <c r="K50" s="44"/>
    </row>
    <row r="51" spans="2:47" s="1" customFormat="1" ht="17.25" customHeight="1">
      <c r="B51" s="40"/>
      <c r="C51" s="41"/>
      <c r="D51" s="41"/>
      <c r="E51" s="378" t="str">
        <f>E11</f>
        <v>SO 121.01 - Úpravy silnice III/00519</v>
      </c>
      <c r="F51" s="377"/>
      <c r="G51" s="377"/>
      <c r="H51" s="377"/>
      <c r="I51" s="126"/>
      <c r="J51" s="41"/>
      <c r="K51" s="44"/>
    </row>
    <row r="52" spans="2:47" s="1" customFormat="1" ht="6.95" customHeight="1">
      <c r="B52" s="40"/>
      <c r="C52" s="41"/>
      <c r="D52" s="41"/>
      <c r="E52" s="41"/>
      <c r="F52" s="41"/>
      <c r="G52" s="41"/>
      <c r="H52" s="41"/>
      <c r="I52" s="126"/>
      <c r="J52" s="41"/>
      <c r="K52" s="44"/>
    </row>
    <row r="53" spans="2:47" s="1" customFormat="1" ht="18" customHeight="1">
      <c r="B53" s="40"/>
      <c r="C53" s="36" t="s">
        <v>23</v>
      </c>
      <c r="D53" s="41"/>
      <c r="E53" s="41"/>
      <c r="F53" s="34" t="str">
        <f>F14</f>
        <v>Úhonice – Rudná</v>
      </c>
      <c r="G53" s="41"/>
      <c r="H53" s="41"/>
      <c r="I53" s="127" t="s">
        <v>25</v>
      </c>
      <c r="J53" s="128" t="str">
        <f>IF(J14="","",J14)</f>
        <v>20. 8. 2018</v>
      </c>
      <c r="K53" s="44"/>
    </row>
    <row r="54" spans="2:47" s="1" customFormat="1" ht="6.95" customHeight="1">
      <c r="B54" s="40"/>
      <c r="C54" s="41"/>
      <c r="D54" s="41"/>
      <c r="E54" s="41"/>
      <c r="F54" s="41"/>
      <c r="G54" s="41"/>
      <c r="H54" s="41"/>
      <c r="I54" s="126"/>
      <c r="J54" s="41"/>
      <c r="K54" s="44"/>
    </row>
    <row r="55" spans="2:47" s="1" customFormat="1">
      <c r="B55" s="40"/>
      <c r="C55" s="36" t="s">
        <v>27</v>
      </c>
      <c r="D55" s="41"/>
      <c r="E55" s="41"/>
      <c r="F55" s="34" t="str">
        <f>E17</f>
        <v>Krajská správa a údržba silnic Středočeského kraje</v>
      </c>
      <c r="G55" s="41"/>
      <c r="H55" s="41"/>
      <c r="I55" s="127" t="s">
        <v>33</v>
      </c>
      <c r="J55" s="354" t="str">
        <f>E23</f>
        <v>Ateliér PROMIKA, s.r.o.</v>
      </c>
      <c r="K55" s="44"/>
    </row>
    <row r="56" spans="2:47" s="1" customFormat="1" ht="14.45" customHeight="1">
      <c r="B56" s="40"/>
      <c r="C56" s="36" t="s">
        <v>31</v>
      </c>
      <c r="D56" s="41"/>
      <c r="E56" s="41"/>
      <c r="F56" s="34" t="str">
        <f>IF(E20="","",E20)</f>
        <v/>
      </c>
      <c r="G56" s="41"/>
      <c r="H56" s="41"/>
      <c r="I56" s="126"/>
      <c r="J56" s="379"/>
      <c r="K56" s="44"/>
    </row>
    <row r="57" spans="2:47" s="1" customFormat="1" ht="10.35" customHeight="1">
      <c r="B57" s="40"/>
      <c r="C57" s="41"/>
      <c r="D57" s="41"/>
      <c r="E57" s="41"/>
      <c r="F57" s="41"/>
      <c r="G57" s="41"/>
      <c r="H57" s="41"/>
      <c r="I57" s="126"/>
      <c r="J57" s="41"/>
      <c r="K57" s="44"/>
    </row>
    <row r="58" spans="2:47" s="1" customFormat="1" ht="29.25" customHeight="1">
      <c r="B58" s="40"/>
      <c r="C58" s="152" t="s">
        <v>109</v>
      </c>
      <c r="D58" s="140"/>
      <c r="E58" s="140"/>
      <c r="F58" s="140"/>
      <c r="G58" s="140"/>
      <c r="H58" s="140"/>
      <c r="I58" s="153"/>
      <c r="J58" s="154" t="s">
        <v>110</v>
      </c>
      <c r="K58" s="155"/>
    </row>
    <row r="59" spans="2:47" s="1" customFormat="1" ht="10.35" customHeight="1">
      <c r="B59" s="40"/>
      <c r="C59" s="41"/>
      <c r="D59" s="41"/>
      <c r="E59" s="41"/>
      <c r="F59" s="41"/>
      <c r="G59" s="41"/>
      <c r="H59" s="41"/>
      <c r="I59" s="126"/>
      <c r="J59" s="41"/>
      <c r="K59" s="44"/>
    </row>
    <row r="60" spans="2:47" s="1" customFormat="1" ht="29.25" customHeight="1">
      <c r="B60" s="40"/>
      <c r="C60" s="156" t="s">
        <v>111</v>
      </c>
      <c r="D60" s="41"/>
      <c r="E60" s="41"/>
      <c r="F60" s="41"/>
      <c r="G60" s="41"/>
      <c r="H60" s="41"/>
      <c r="I60" s="126"/>
      <c r="J60" s="136">
        <f>J89</f>
        <v>0</v>
      </c>
      <c r="K60" s="44"/>
      <c r="AU60" s="23" t="s">
        <v>112</v>
      </c>
    </row>
    <row r="61" spans="2:47" s="8" customFormat="1" ht="24.95" customHeight="1">
      <c r="B61" s="157"/>
      <c r="C61" s="158"/>
      <c r="D61" s="159" t="s">
        <v>113</v>
      </c>
      <c r="E61" s="160"/>
      <c r="F61" s="160"/>
      <c r="G61" s="160"/>
      <c r="H61" s="160"/>
      <c r="I61" s="161"/>
      <c r="J61" s="162">
        <f>J90</f>
        <v>0</v>
      </c>
      <c r="K61" s="163"/>
    </row>
    <row r="62" spans="2:47" s="9" customFormat="1" ht="19.899999999999999" customHeight="1">
      <c r="B62" s="164"/>
      <c r="C62" s="165"/>
      <c r="D62" s="166" t="s">
        <v>114</v>
      </c>
      <c r="E62" s="167"/>
      <c r="F62" s="167"/>
      <c r="G62" s="167"/>
      <c r="H62" s="167"/>
      <c r="I62" s="168"/>
      <c r="J62" s="169">
        <f>J91</f>
        <v>0</v>
      </c>
      <c r="K62" s="170"/>
    </row>
    <row r="63" spans="2:47" s="9" customFormat="1" ht="19.899999999999999" customHeight="1">
      <c r="B63" s="164"/>
      <c r="C63" s="165"/>
      <c r="D63" s="166" t="s">
        <v>115</v>
      </c>
      <c r="E63" s="167"/>
      <c r="F63" s="167"/>
      <c r="G63" s="167"/>
      <c r="H63" s="167"/>
      <c r="I63" s="168"/>
      <c r="J63" s="169">
        <f>J195</f>
        <v>0</v>
      </c>
      <c r="K63" s="170"/>
    </row>
    <row r="64" spans="2:47" s="9" customFormat="1" ht="19.899999999999999" customHeight="1">
      <c r="B64" s="164"/>
      <c r="C64" s="165"/>
      <c r="D64" s="166" t="s">
        <v>116</v>
      </c>
      <c r="E64" s="167"/>
      <c r="F64" s="167"/>
      <c r="G64" s="167"/>
      <c r="H64" s="167"/>
      <c r="I64" s="168"/>
      <c r="J64" s="169">
        <f>J253</f>
        <v>0</v>
      </c>
      <c r="K64" s="170"/>
    </row>
    <row r="65" spans="2:12" s="9" customFormat="1" ht="19.899999999999999" customHeight="1">
      <c r="B65" s="164"/>
      <c r="C65" s="165"/>
      <c r="D65" s="166" t="s">
        <v>117</v>
      </c>
      <c r="E65" s="167"/>
      <c r="F65" s="167"/>
      <c r="G65" s="167"/>
      <c r="H65" s="167"/>
      <c r="I65" s="168"/>
      <c r="J65" s="169">
        <f>J269</f>
        <v>0</v>
      </c>
      <c r="K65" s="170"/>
    </row>
    <row r="66" spans="2:12" s="9" customFormat="1" ht="19.899999999999999" customHeight="1">
      <c r="B66" s="164"/>
      <c r="C66" s="165"/>
      <c r="D66" s="166" t="s">
        <v>118</v>
      </c>
      <c r="E66" s="167"/>
      <c r="F66" s="167"/>
      <c r="G66" s="167"/>
      <c r="H66" s="167"/>
      <c r="I66" s="168"/>
      <c r="J66" s="169">
        <f>J311</f>
        <v>0</v>
      </c>
      <c r="K66" s="170"/>
    </row>
    <row r="67" spans="2:12" s="9" customFormat="1" ht="19.899999999999999" customHeight="1">
      <c r="B67" s="164"/>
      <c r="C67" s="165"/>
      <c r="D67" s="166" t="s">
        <v>119</v>
      </c>
      <c r="E67" s="167"/>
      <c r="F67" s="167"/>
      <c r="G67" s="167"/>
      <c r="H67" s="167"/>
      <c r="I67" s="168"/>
      <c r="J67" s="169">
        <f>J330</f>
        <v>0</v>
      </c>
      <c r="K67" s="170"/>
    </row>
    <row r="68" spans="2:12" s="1" customFormat="1" ht="21.75" customHeight="1">
      <c r="B68" s="40"/>
      <c r="C68" s="41"/>
      <c r="D68" s="41"/>
      <c r="E68" s="41"/>
      <c r="F68" s="41"/>
      <c r="G68" s="41"/>
      <c r="H68" s="41"/>
      <c r="I68" s="126"/>
      <c r="J68" s="41"/>
      <c r="K68" s="44"/>
    </row>
    <row r="69" spans="2:12" s="1" customFormat="1" ht="6.95" customHeight="1">
      <c r="B69" s="55"/>
      <c r="C69" s="56"/>
      <c r="D69" s="56"/>
      <c r="E69" s="56"/>
      <c r="F69" s="56"/>
      <c r="G69" s="56"/>
      <c r="H69" s="56"/>
      <c r="I69" s="147"/>
      <c r="J69" s="56"/>
      <c r="K69" s="57"/>
    </row>
    <row r="73" spans="2:12" s="1" customFormat="1" ht="6.95" customHeight="1">
      <c r="B73" s="58"/>
      <c r="C73" s="59"/>
      <c r="D73" s="59"/>
      <c r="E73" s="59"/>
      <c r="F73" s="59"/>
      <c r="G73" s="59"/>
      <c r="H73" s="59"/>
      <c r="I73" s="150"/>
      <c r="J73" s="59"/>
      <c r="K73" s="59"/>
      <c r="L73" s="60"/>
    </row>
    <row r="74" spans="2:12" s="1" customFormat="1" ht="36.950000000000003" customHeight="1">
      <c r="B74" s="40"/>
      <c r="C74" s="61" t="s">
        <v>120</v>
      </c>
      <c r="D74" s="62"/>
      <c r="E74" s="62"/>
      <c r="F74" s="62"/>
      <c r="G74" s="62"/>
      <c r="H74" s="62"/>
      <c r="I74" s="171"/>
      <c r="J74" s="62"/>
      <c r="K74" s="62"/>
      <c r="L74" s="60"/>
    </row>
    <row r="75" spans="2:12" s="1" customFormat="1" ht="6.95" customHeight="1">
      <c r="B75" s="40"/>
      <c r="C75" s="62"/>
      <c r="D75" s="62"/>
      <c r="E75" s="62"/>
      <c r="F75" s="62"/>
      <c r="G75" s="62"/>
      <c r="H75" s="62"/>
      <c r="I75" s="171"/>
      <c r="J75" s="62"/>
      <c r="K75" s="62"/>
      <c r="L75" s="60"/>
    </row>
    <row r="76" spans="2:12" s="1" customFormat="1" ht="14.45" customHeight="1">
      <c r="B76" s="40"/>
      <c r="C76" s="64" t="s">
        <v>18</v>
      </c>
      <c r="D76" s="62"/>
      <c r="E76" s="62"/>
      <c r="F76" s="62"/>
      <c r="G76" s="62"/>
      <c r="H76" s="62"/>
      <c r="I76" s="171"/>
      <c r="J76" s="62"/>
      <c r="K76" s="62"/>
      <c r="L76" s="60"/>
    </row>
    <row r="77" spans="2:12" s="1" customFormat="1" ht="16.5" customHeight="1">
      <c r="B77" s="40"/>
      <c r="C77" s="62"/>
      <c r="D77" s="62"/>
      <c r="E77" s="380" t="str">
        <f>E7</f>
        <v>III/00519 Úhonice – Rudná</v>
      </c>
      <c r="F77" s="381"/>
      <c r="G77" s="381"/>
      <c r="H77" s="381"/>
      <c r="I77" s="171"/>
      <c r="J77" s="62"/>
      <c r="K77" s="62"/>
      <c r="L77" s="60"/>
    </row>
    <row r="78" spans="2:12">
      <c r="B78" s="27"/>
      <c r="C78" s="64" t="s">
        <v>104</v>
      </c>
      <c r="D78" s="172"/>
      <c r="E78" s="172"/>
      <c r="F78" s="172"/>
      <c r="G78" s="172"/>
      <c r="H78" s="172"/>
      <c r="J78" s="172"/>
      <c r="K78" s="172"/>
      <c r="L78" s="173"/>
    </row>
    <row r="79" spans="2:12" s="1" customFormat="1" ht="16.5" customHeight="1">
      <c r="B79" s="40"/>
      <c r="C79" s="62"/>
      <c r="D79" s="62"/>
      <c r="E79" s="380" t="s">
        <v>105</v>
      </c>
      <c r="F79" s="382"/>
      <c r="G79" s="382"/>
      <c r="H79" s="382"/>
      <c r="I79" s="171"/>
      <c r="J79" s="62"/>
      <c r="K79" s="62"/>
      <c r="L79" s="60"/>
    </row>
    <row r="80" spans="2:12" s="1" customFormat="1" ht="14.45" customHeight="1">
      <c r="B80" s="40"/>
      <c r="C80" s="64" t="s">
        <v>106</v>
      </c>
      <c r="D80" s="62"/>
      <c r="E80" s="62"/>
      <c r="F80" s="62"/>
      <c r="G80" s="62"/>
      <c r="H80" s="62"/>
      <c r="I80" s="171"/>
      <c r="J80" s="62"/>
      <c r="K80" s="62"/>
      <c r="L80" s="60"/>
    </row>
    <row r="81" spans="2:65" s="1" customFormat="1" ht="17.25" customHeight="1">
      <c r="B81" s="40"/>
      <c r="C81" s="62"/>
      <c r="D81" s="62"/>
      <c r="E81" s="362" t="str">
        <f>E11</f>
        <v>SO 121.01 - Úpravy silnice III/00519</v>
      </c>
      <c r="F81" s="382"/>
      <c r="G81" s="382"/>
      <c r="H81" s="382"/>
      <c r="I81" s="171"/>
      <c r="J81" s="62"/>
      <c r="K81" s="62"/>
      <c r="L81" s="60"/>
    </row>
    <row r="82" spans="2:65" s="1" customFormat="1" ht="6.95" customHeight="1">
      <c r="B82" s="40"/>
      <c r="C82" s="62"/>
      <c r="D82" s="62"/>
      <c r="E82" s="62"/>
      <c r="F82" s="62"/>
      <c r="G82" s="62"/>
      <c r="H82" s="62"/>
      <c r="I82" s="171"/>
      <c r="J82" s="62"/>
      <c r="K82" s="62"/>
      <c r="L82" s="60"/>
    </row>
    <row r="83" spans="2:65" s="1" customFormat="1" ht="18" customHeight="1">
      <c r="B83" s="40"/>
      <c r="C83" s="64" t="s">
        <v>23</v>
      </c>
      <c r="D83" s="62"/>
      <c r="E83" s="62"/>
      <c r="F83" s="174" t="str">
        <f>F14</f>
        <v>Úhonice – Rudná</v>
      </c>
      <c r="G83" s="62"/>
      <c r="H83" s="62"/>
      <c r="I83" s="175" t="s">
        <v>25</v>
      </c>
      <c r="J83" s="72" t="str">
        <f>IF(J14="","",J14)</f>
        <v>20. 8. 2018</v>
      </c>
      <c r="K83" s="62"/>
      <c r="L83" s="60"/>
    </row>
    <row r="84" spans="2:65" s="1" customFormat="1" ht="6.95" customHeight="1">
      <c r="B84" s="40"/>
      <c r="C84" s="62"/>
      <c r="D84" s="62"/>
      <c r="E84" s="62"/>
      <c r="F84" s="62"/>
      <c r="G84" s="62"/>
      <c r="H84" s="62"/>
      <c r="I84" s="171"/>
      <c r="J84" s="62"/>
      <c r="K84" s="62"/>
      <c r="L84" s="60"/>
    </row>
    <row r="85" spans="2:65" s="1" customFormat="1">
      <c r="B85" s="40"/>
      <c r="C85" s="64" t="s">
        <v>27</v>
      </c>
      <c r="D85" s="62"/>
      <c r="E85" s="62"/>
      <c r="F85" s="174" t="str">
        <f>E17</f>
        <v>Krajská správa a údržba silnic Středočeského kraje</v>
      </c>
      <c r="G85" s="62"/>
      <c r="H85" s="62"/>
      <c r="I85" s="175" t="s">
        <v>33</v>
      </c>
      <c r="J85" s="174" t="str">
        <f>E23</f>
        <v>Ateliér PROMIKA, s.r.o.</v>
      </c>
      <c r="K85" s="62"/>
      <c r="L85" s="60"/>
    </row>
    <row r="86" spans="2:65" s="1" customFormat="1" ht="14.45" customHeight="1">
      <c r="B86" s="40"/>
      <c r="C86" s="64" t="s">
        <v>31</v>
      </c>
      <c r="D86" s="62"/>
      <c r="E86" s="62"/>
      <c r="F86" s="174" t="str">
        <f>IF(E20="","",E20)</f>
        <v/>
      </c>
      <c r="G86" s="62"/>
      <c r="H86" s="62"/>
      <c r="I86" s="171"/>
      <c r="J86" s="62"/>
      <c r="K86" s="62"/>
      <c r="L86" s="60"/>
    </row>
    <row r="87" spans="2:65" s="1" customFormat="1" ht="10.35" customHeight="1">
      <c r="B87" s="40"/>
      <c r="C87" s="62"/>
      <c r="D87" s="62"/>
      <c r="E87" s="62"/>
      <c r="F87" s="62"/>
      <c r="G87" s="62"/>
      <c r="H87" s="62"/>
      <c r="I87" s="171"/>
      <c r="J87" s="62"/>
      <c r="K87" s="62"/>
      <c r="L87" s="60"/>
    </row>
    <row r="88" spans="2:65" s="10" customFormat="1" ht="29.25" customHeight="1">
      <c r="B88" s="176"/>
      <c r="C88" s="177" t="s">
        <v>121</v>
      </c>
      <c r="D88" s="178" t="s">
        <v>56</v>
      </c>
      <c r="E88" s="178" t="s">
        <v>52</v>
      </c>
      <c r="F88" s="178" t="s">
        <v>122</v>
      </c>
      <c r="G88" s="178" t="s">
        <v>123</v>
      </c>
      <c r="H88" s="178" t="s">
        <v>124</v>
      </c>
      <c r="I88" s="179" t="s">
        <v>125</v>
      </c>
      <c r="J88" s="178" t="s">
        <v>110</v>
      </c>
      <c r="K88" s="180" t="s">
        <v>126</v>
      </c>
      <c r="L88" s="181"/>
      <c r="M88" s="80" t="s">
        <v>127</v>
      </c>
      <c r="N88" s="81" t="s">
        <v>41</v>
      </c>
      <c r="O88" s="81" t="s">
        <v>128</v>
      </c>
      <c r="P88" s="81" t="s">
        <v>129</v>
      </c>
      <c r="Q88" s="81" t="s">
        <v>130</v>
      </c>
      <c r="R88" s="81" t="s">
        <v>131</v>
      </c>
      <c r="S88" s="81" t="s">
        <v>132</v>
      </c>
      <c r="T88" s="82" t="s">
        <v>133</v>
      </c>
    </row>
    <row r="89" spans="2:65" s="1" customFormat="1" ht="29.25" customHeight="1">
      <c r="B89" s="40"/>
      <c r="C89" s="86" t="s">
        <v>111</v>
      </c>
      <c r="D89" s="62"/>
      <c r="E89" s="62"/>
      <c r="F89" s="62"/>
      <c r="G89" s="62"/>
      <c r="H89" s="62"/>
      <c r="I89" s="171"/>
      <c r="J89" s="182">
        <f>BK89</f>
        <v>0</v>
      </c>
      <c r="K89" s="62"/>
      <c r="L89" s="60"/>
      <c r="M89" s="83"/>
      <c r="N89" s="84"/>
      <c r="O89" s="84"/>
      <c r="P89" s="183">
        <f>P90</f>
        <v>0</v>
      </c>
      <c r="Q89" s="84"/>
      <c r="R89" s="183">
        <f>R90</f>
        <v>1546.46272</v>
      </c>
      <c r="S89" s="84"/>
      <c r="T89" s="184">
        <f>T90</f>
        <v>8340.5</v>
      </c>
      <c r="AT89" s="23" t="s">
        <v>70</v>
      </c>
      <c r="AU89" s="23" t="s">
        <v>112</v>
      </c>
      <c r="BK89" s="185">
        <f>BK90</f>
        <v>0</v>
      </c>
    </row>
    <row r="90" spans="2:65" s="11" customFormat="1" ht="37.35" customHeight="1">
      <c r="B90" s="186"/>
      <c r="C90" s="187"/>
      <c r="D90" s="188" t="s">
        <v>70</v>
      </c>
      <c r="E90" s="189" t="s">
        <v>134</v>
      </c>
      <c r="F90" s="189" t="s">
        <v>135</v>
      </c>
      <c r="G90" s="187"/>
      <c r="H90" s="187"/>
      <c r="I90" s="190"/>
      <c r="J90" s="191">
        <f>BK90</f>
        <v>0</v>
      </c>
      <c r="K90" s="187"/>
      <c r="L90" s="192"/>
      <c r="M90" s="193"/>
      <c r="N90" s="194"/>
      <c r="O90" s="194"/>
      <c r="P90" s="195">
        <f>P91+P195+P253+P269+P311+P330</f>
        <v>0</v>
      </c>
      <c r="Q90" s="194"/>
      <c r="R90" s="195">
        <f>R91+R195+R253+R269+R311+R330</f>
        <v>1546.46272</v>
      </c>
      <c r="S90" s="194"/>
      <c r="T90" s="196">
        <f>T91+T195+T253+T269+T311+T330</f>
        <v>8340.5</v>
      </c>
      <c r="AR90" s="197" t="s">
        <v>78</v>
      </c>
      <c r="AT90" s="198" t="s">
        <v>70</v>
      </c>
      <c r="AU90" s="198" t="s">
        <v>71</v>
      </c>
      <c r="AY90" s="197" t="s">
        <v>136</v>
      </c>
      <c r="BK90" s="199">
        <f>BK91+BK195+BK253+BK269+BK311+BK330</f>
        <v>0</v>
      </c>
    </row>
    <row r="91" spans="2:65" s="11" customFormat="1" ht="19.899999999999999" customHeight="1">
      <c r="B91" s="186"/>
      <c r="C91" s="187"/>
      <c r="D91" s="188" t="s">
        <v>70</v>
      </c>
      <c r="E91" s="200" t="s">
        <v>78</v>
      </c>
      <c r="F91" s="200" t="s">
        <v>137</v>
      </c>
      <c r="G91" s="187"/>
      <c r="H91" s="187"/>
      <c r="I91" s="190"/>
      <c r="J91" s="201">
        <f>BK91</f>
        <v>0</v>
      </c>
      <c r="K91" s="187"/>
      <c r="L91" s="192"/>
      <c r="M91" s="193"/>
      <c r="N91" s="194"/>
      <c r="O91" s="194"/>
      <c r="P91" s="195">
        <f>SUM(P92:P194)</f>
        <v>0</v>
      </c>
      <c r="Q91" s="194"/>
      <c r="R91" s="195">
        <f>SUM(R92:R194)</f>
        <v>155.39699999999999</v>
      </c>
      <c r="S91" s="194"/>
      <c r="T91" s="196">
        <f>SUM(T92:T194)</f>
        <v>5991.69</v>
      </c>
      <c r="AR91" s="197" t="s">
        <v>78</v>
      </c>
      <c r="AT91" s="198" t="s">
        <v>70</v>
      </c>
      <c r="AU91" s="198" t="s">
        <v>78</v>
      </c>
      <c r="AY91" s="197" t="s">
        <v>136</v>
      </c>
      <c r="BK91" s="199">
        <f>SUM(BK92:BK194)</f>
        <v>0</v>
      </c>
    </row>
    <row r="92" spans="2:65" s="1" customFormat="1" ht="25.5" customHeight="1">
      <c r="B92" s="40"/>
      <c r="C92" s="202" t="s">
        <v>78</v>
      </c>
      <c r="D92" s="202" t="s">
        <v>138</v>
      </c>
      <c r="E92" s="203" t="s">
        <v>139</v>
      </c>
      <c r="F92" s="204" t="s">
        <v>140</v>
      </c>
      <c r="G92" s="205" t="s">
        <v>141</v>
      </c>
      <c r="H92" s="206">
        <v>3350</v>
      </c>
      <c r="I92" s="207"/>
      <c r="J92" s="208">
        <f>ROUND(I92*H92,2)</f>
        <v>0</v>
      </c>
      <c r="K92" s="204" t="s">
        <v>142</v>
      </c>
      <c r="L92" s="60"/>
      <c r="M92" s="209" t="s">
        <v>21</v>
      </c>
      <c r="N92" s="210" t="s">
        <v>42</v>
      </c>
      <c r="O92" s="41"/>
      <c r="P92" s="211">
        <f>O92*H92</f>
        <v>0</v>
      </c>
      <c r="Q92" s="211">
        <v>0</v>
      </c>
      <c r="R92" s="211">
        <f>Q92*H92</f>
        <v>0</v>
      </c>
      <c r="S92" s="211">
        <v>0</v>
      </c>
      <c r="T92" s="212">
        <f>S92*H92</f>
        <v>0</v>
      </c>
      <c r="AR92" s="23" t="s">
        <v>143</v>
      </c>
      <c r="AT92" s="23" t="s">
        <v>138</v>
      </c>
      <c r="AU92" s="23" t="s">
        <v>80</v>
      </c>
      <c r="AY92" s="23" t="s">
        <v>136</v>
      </c>
      <c r="BE92" s="213">
        <f>IF(N92="základní",J92,0)</f>
        <v>0</v>
      </c>
      <c r="BF92" s="213">
        <f>IF(N92="snížená",J92,0)</f>
        <v>0</v>
      </c>
      <c r="BG92" s="213">
        <f>IF(N92="zákl. přenesená",J92,0)</f>
        <v>0</v>
      </c>
      <c r="BH92" s="213">
        <f>IF(N92="sníž. přenesená",J92,0)</f>
        <v>0</v>
      </c>
      <c r="BI92" s="213">
        <f>IF(N92="nulová",J92,0)</f>
        <v>0</v>
      </c>
      <c r="BJ92" s="23" t="s">
        <v>78</v>
      </c>
      <c r="BK92" s="213">
        <f>ROUND(I92*H92,2)</f>
        <v>0</v>
      </c>
      <c r="BL92" s="23" t="s">
        <v>143</v>
      </c>
      <c r="BM92" s="23" t="s">
        <v>144</v>
      </c>
    </row>
    <row r="93" spans="2:65" s="1" customFormat="1" ht="27">
      <c r="B93" s="40"/>
      <c r="C93" s="62"/>
      <c r="D93" s="214" t="s">
        <v>145</v>
      </c>
      <c r="E93" s="62"/>
      <c r="F93" s="215" t="s">
        <v>146</v>
      </c>
      <c r="G93" s="62"/>
      <c r="H93" s="62"/>
      <c r="I93" s="171"/>
      <c r="J93" s="62"/>
      <c r="K93" s="62"/>
      <c r="L93" s="60"/>
      <c r="M93" s="216"/>
      <c r="N93" s="41"/>
      <c r="O93" s="41"/>
      <c r="P93" s="41"/>
      <c r="Q93" s="41"/>
      <c r="R93" s="41"/>
      <c r="S93" s="41"/>
      <c r="T93" s="77"/>
      <c r="AT93" s="23" t="s">
        <v>145</v>
      </c>
      <c r="AU93" s="23" t="s">
        <v>80</v>
      </c>
    </row>
    <row r="94" spans="2:65" s="12" customFormat="1" ht="13.5">
      <c r="B94" s="217"/>
      <c r="C94" s="218"/>
      <c r="D94" s="214" t="s">
        <v>147</v>
      </c>
      <c r="E94" s="219" t="s">
        <v>21</v>
      </c>
      <c r="F94" s="220" t="s">
        <v>148</v>
      </c>
      <c r="G94" s="218"/>
      <c r="H94" s="221">
        <v>3350</v>
      </c>
      <c r="I94" s="222"/>
      <c r="J94" s="218"/>
      <c r="K94" s="218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147</v>
      </c>
      <c r="AU94" s="227" t="s">
        <v>80</v>
      </c>
      <c r="AV94" s="12" t="s">
        <v>80</v>
      </c>
      <c r="AW94" s="12" t="s">
        <v>35</v>
      </c>
      <c r="AX94" s="12" t="s">
        <v>71</v>
      </c>
      <c r="AY94" s="227" t="s">
        <v>136</v>
      </c>
    </row>
    <row r="95" spans="2:65" s="1" customFormat="1" ht="16.5" customHeight="1">
      <c r="B95" s="40"/>
      <c r="C95" s="202" t="s">
        <v>80</v>
      </c>
      <c r="D95" s="202" t="s">
        <v>138</v>
      </c>
      <c r="E95" s="203" t="s">
        <v>149</v>
      </c>
      <c r="F95" s="204" t="s">
        <v>150</v>
      </c>
      <c r="G95" s="205" t="s">
        <v>141</v>
      </c>
      <c r="H95" s="206">
        <v>3350</v>
      </c>
      <c r="I95" s="207"/>
      <c r="J95" s="208">
        <f>ROUND(I95*H95,2)</f>
        <v>0</v>
      </c>
      <c r="K95" s="204" t="s">
        <v>142</v>
      </c>
      <c r="L95" s="60"/>
      <c r="M95" s="209" t="s">
        <v>21</v>
      </c>
      <c r="N95" s="210" t="s">
        <v>42</v>
      </c>
      <c r="O95" s="41"/>
      <c r="P95" s="211">
        <f>O95*H95</f>
        <v>0</v>
      </c>
      <c r="Q95" s="211">
        <v>1.8000000000000001E-4</v>
      </c>
      <c r="R95" s="211">
        <f>Q95*H95</f>
        <v>0.60300000000000009</v>
      </c>
      <c r="S95" s="211">
        <v>0</v>
      </c>
      <c r="T95" s="212">
        <f>S95*H95</f>
        <v>0</v>
      </c>
      <c r="AR95" s="23" t="s">
        <v>143</v>
      </c>
      <c r="AT95" s="23" t="s">
        <v>138</v>
      </c>
      <c r="AU95" s="23" t="s">
        <v>80</v>
      </c>
      <c r="AY95" s="23" t="s">
        <v>136</v>
      </c>
      <c r="BE95" s="213">
        <f>IF(N95="základní",J95,0)</f>
        <v>0</v>
      </c>
      <c r="BF95" s="213">
        <f>IF(N95="snížená",J95,0)</f>
        <v>0</v>
      </c>
      <c r="BG95" s="213">
        <f>IF(N95="zákl. přenesená",J95,0)</f>
        <v>0</v>
      </c>
      <c r="BH95" s="213">
        <f>IF(N95="sníž. přenesená",J95,0)</f>
        <v>0</v>
      </c>
      <c r="BI95" s="213">
        <f>IF(N95="nulová",J95,0)</f>
        <v>0</v>
      </c>
      <c r="BJ95" s="23" t="s">
        <v>78</v>
      </c>
      <c r="BK95" s="213">
        <f>ROUND(I95*H95,2)</f>
        <v>0</v>
      </c>
      <c r="BL95" s="23" t="s">
        <v>143</v>
      </c>
      <c r="BM95" s="23" t="s">
        <v>151</v>
      </c>
    </row>
    <row r="96" spans="2:65" s="1" customFormat="1" ht="27">
      <c r="B96" s="40"/>
      <c r="C96" s="62"/>
      <c r="D96" s="214" t="s">
        <v>145</v>
      </c>
      <c r="E96" s="62"/>
      <c r="F96" s="215" t="s">
        <v>152</v>
      </c>
      <c r="G96" s="62"/>
      <c r="H96" s="62"/>
      <c r="I96" s="171"/>
      <c r="J96" s="62"/>
      <c r="K96" s="62"/>
      <c r="L96" s="60"/>
      <c r="M96" s="216"/>
      <c r="N96" s="41"/>
      <c r="O96" s="41"/>
      <c r="P96" s="41"/>
      <c r="Q96" s="41"/>
      <c r="R96" s="41"/>
      <c r="S96" s="41"/>
      <c r="T96" s="77"/>
      <c r="AT96" s="23" t="s">
        <v>145</v>
      </c>
      <c r="AU96" s="23" t="s">
        <v>80</v>
      </c>
    </row>
    <row r="97" spans="2:65" s="1" customFormat="1" ht="27">
      <c r="B97" s="40"/>
      <c r="C97" s="62"/>
      <c r="D97" s="214" t="s">
        <v>153</v>
      </c>
      <c r="E97" s="62"/>
      <c r="F97" s="228" t="s">
        <v>154</v>
      </c>
      <c r="G97" s="62"/>
      <c r="H97" s="62"/>
      <c r="I97" s="171"/>
      <c r="J97" s="62"/>
      <c r="K97" s="62"/>
      <c r="L97" s="60"/>
      <c r="M97" s="216"/>
      <c r="N97" s="41"/>
      <c r="O97" s="41"/>
      <c r="P97" s="41"/>
      <c r="Q97" s="41"/>
      <c r="R97" s="41"/>
      <c r="S97" s="41"/>
      <c r="T97" s="77"/>
      <c r="AT97" s="23" t="s">
        <v>153</v>
      </c>
      <c r="AU97" s="23" t="s">
        <v>80</v>
      </c>
    </row>
    <row r="98" spans="2:65" s="12" customFormat="1" ht="13.5">
      <c r="B98" s="217"/>
      <c r="C98" s="218"/>
      <c r="D98" s="214" t="s">
        <v>147</v>
      </c>
      <c r="E98" s="219" t="s">
        <v>21</v>
      </c>
      <c r="F98" s="220" t="s">
        <v>148</v>
      </c>
      <c r="G98" s="218"/>
      <c r="H98" s="221">
        <v>3350</v>
      </c>
      <c r="I98" s="222"/>
      <c r="J98" s="218"/>
      <c r="K98" s="218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147</v>
      </c>
      <c r="AU98" s="227" t="s">
        <v>80</v>
      </c>
      <c r="AV98" s="12" t="s">
        <v>80</v>
      </c>
      <c r="AW98" s="12" t="s">
        <v>35</v>
      </c>
      <c r="AX98" s="12" t="s">
        <v>71</v>
      </c>
      <c r="AY98" s="227" t="s">
        <v>136</v>
      </c>
    </row>
    <row r="99" spans="2:65" s="1" customFormat="1" ht="16.5" customHeight="1">
      <c r="B99" s="40"/>
      <c r="C99" s="202" t="s">
        <v>155</v>
      </c>
      <c r="D99" s="202" t="s">
        <v>138</v>
      </c>
      <c r="E99" s="203" t="s">
        <v>156</v>
      </c>
      <c r="F99" s="204" t="s">
        <v>157</v>
      </c>
      <c r="G99" s="205" t="s">
        <v>158</v>
      </c>
      <c r="H99" s="206">
        <v>3</v>
      </c>
      <c r="I99" s="207"/>
      <c r="J99" s="208">
        <f>ROUND(I99*H99,2)</f>
        <v>0</v>
      </c>
      <c r="K99" s="204" t="s">
        <v>142</v>
      </c>
      <c r="L99" s="60"/>
      <c r="M99" s="209" t="s">
        <v>21</v>
      </c>
      <c r="N99" s="210" t="s">
        <v>42</v>
      </c>
      <c r="O99" s="41"/>
      <c r="P99" s="211">
        <f>O99*H99</f>
        <v>0</v>
      </c>
      <c r="Q99" s="211">
        <v>0</v>
      </c>
      <c r="R99" s="211">
        <f>Q99*H99</f>
        <v>0</v>
      </c>
      <c r="S99" s="211">
        <v>0</v>
      </c>
      <c r="T99" s="212">
        <f>S99*H99</f>
        <v>0</v>
      </c>
      <c r="AR99" s="23" t="s">
        <v>143</v>
      </c>
      <c r="AT99" s="23" t="s">
        <v>138</v>
      </c>
      <c r="AU99" s="23" t="s">
        <v>80</v>
      </c>
      <c r="AY99" s="23" t="s">
        <v>136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3" t="s">
        <v>78</v>
      </c>
      <c r="BK99" s="213">
        <f>ROUND(I99*H99,2)</f>
        <v>0</v>
      </c>
      <c r="BL99" s="23" t="s">
        <v>143</v>
      </c>
      <c r="BM99" s="23" t="s">
        <v>159</v>
      </c>
    </row>
    <row r="100" spans="2:65" s="1" customFormat="1" ht="27">
      <c r="B100" s="40"/>
      <c r="C100" s="62"/>
      <c r="D100" s="214" t="s">
        <v>145</v>
      </c>
      <c r="E100" s="62"/>
      <c r="F100" s="215" t="s">
        <v>160</v>
      </c>
      <c r="G100" s="62"/>
      <c r="H100" s="62"/>
      <c r="I100" s="171"/>
      <c r="J100" s="62"/>
      <c r="K100" s="62"/>
      <c r="L100" s="60"/>
      <c r="M100" s="216"/>
      <c r="N100" s="41"/>
      <c r="O100" s="41"/>
      <c r="P100" s="41"/>
      <c r="Q100" s="41"/>
      <c r="R100" s="41"/>
      <c r="S100" s="41"/>
      <c r="T100" s="77"/>
      <c r="AT100" s="23" t="s">
        <v>145</v>
      </c>
      <c r="AU100" s="23" t="s">
        <v>80</v>
      </c>
    </row>
    <row r="101" spans="2:65" s="1" customFormat="1" ht="27">
      <c r="B101" s="40"/>
      <c r="C101" s="62"/>
      <c r="D101" s="214" t="s">
        <v>153</v>
      </c>
      <c r="E101" s="62"/>
      <c r="F101" s="228" t="s">
        <v>161</v>
      </c>
      <c r="G101" s="62"/>
      <c r="H101" s="62"/>
      <c r="I101" s="171"/>
      <c r="J101" s="62"/>
      <c r="K101" s="62"/>
      <c r="L101" s="60"/>
      <c r="M101" s="216"/>
      <c r="N101" s="41"/>
      <c r="O101" s="41"/>
      <c r="P101" s="41"/>
      <c r="Q101" s="41"/>
      <c r="R101" s="41"/>
      <c r="S101" s="41"/>
      <c r="T101" s="77"/>
      <c r="AT101" s="23" t="s">
        <v>153</v>
      </c>
      <c r="AU101" s="23" t="s">
        <v>80</v>
      </c>
    </row>
    <row r="102" spans="2:65" s="1" customFormat="1" ht="16.5" customHeight="1">
      <c r="B102" s="40"/>
      <c r="C102" s="202" t="s">
        <v>143</v>
      </c>
      <c r="D102" s="202" t="s">
        <v>138</v>
      </c>
      <c r="E102" s="203" t="s">
        <v>162</v>
      </c>
      <c r="F102" s="204" t="s">
        <v>163</v>
      </c>
      <c r="G102" s="205" t="s">
        <v>158</v>
      </c>
      <c r="H102" s="206">
        <v>4</v>
      </c>
      <c r="I102" s="207"/>
      <c r="J102" s="208">
        <f>ROUND(I102*H102,2)</f>
        <v>0</v>
      </c>
      <c r="K102" s="204" t="s">
        <v>142</v>
      </c>
      <c r="L102" s="60"/>
      <c r="M102" s="209" t="s">
        <v>21</v>
      </c>
      <c r="N102" s="210" t="s">
        <v>42</v>
      </c>
      <c r="O102" s="41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3" t="s">
        <v>143</v>
      </c>
      <c r="AT102" s="23" t="s">
        <v>138</v>
      </c>
      <c r="AU102" s="23" t="s">
        <v>80</v>
      </c>
      <c r="AY102" s="23" t="s">
        <v>136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3" t="s">
        <v>78</v>
      </c>
      <c r="BK102" s="213">
        <f>ROUND(I102*H102,2)</f>
        <v>0</v>
      </c>
      <c r="BL102" s="23" t="s">
        <v>143</v>
      </c>
      <c r="BM102" s="23" t="s">
        <v>164</v>
      </c>
    </row>
    <row r="103" spans="2:65" s="1" customFormat="1" ht="27">
      <c r="B103" s="40"/>
      <c r="C103" s="62"/>
      <c r="D103" s="214" t="s">
        <v>145</v>
      </c>
      <c r="E103" s="62"/>
      <c r="F103" s="215" t="s">
        <v>165</v>
      </c>
      <c r="G103" s="62"/>
      <c r="H103" s="62"/>
      <c r="I103" s="171"/>
      <c r="J103" s="62"/>
      <c r="K103" s="62"/>
      <c r="L103" s="60"/>
      <c r="M103" s="216"/>
      <c r="N103" s="41"/>
      <c r="O103" s="41"/>
      <c r="P103" s="41"/>
      <c r="Q103" s="41"/>
      <c r="R103" s="41"/>
      <c r="S103" s="41"/>
      <c r="T103" s="77"/>
      <c r="AT103" s="23" t="s">
        <v>145</v>
      </c>
      <c r="AU103" s="23" t="s">
        <v>80</v>
      </c>
    </row>
    <row r="104" spans="2:65" s="1" customFormat="1" ht="27">
      <c r="B104" s="40"/>
      <c r="C104" s="62"/>
      <c r="D104" s="214" t="s">
        <v>153</v>
      </c>
      <c r="E104" s="62"/>
      <c r="F104" s="228" t="s">
        <v>161</v>
      </c>
      <c r="G104" s="62"/>
      <c r="H104" s="62"/>
      <c r="I104" s="171"/>
      <c r="J104" s="62"/>
      <c r="K104" s="62"/>
      <c r="L104" s="60"/>
      <c r="M104" s="216"/>
      <c r="N104" s="41"/>
      <c r="O104" s="41"/>
      <c r="P104" s="41"/>
      <c r="Q104" s="41"/>
      <c r="R104" s="41"/>
      <c r="S104" s="41"/>
      <c r="T104" s="77"/>
      <c r="AT104" s="23" t="s">
        <v>153</v>
      </c>
      <c r="AU104" s="23" t="s">
        <v>80</v>
      </c>
    </row>
    <row r="105" spans="2:65" s="1" customFormat="1" ht="16.5" customHeight="1">
      <c r="B105" s="40"/>
      <c r="C105" s="202" t="s">
        <v>166</v>
      </c>
      <c r="D105" s="202" t="s">
        <v>138</v>
      </c>
      <c r="E105" s="203" t="s">
        <v>167</v>
      </c>
      <c r="F105" s="204" t="s">
        <v>168</v>
      </c>
      <c r="G105" s="205" t="s">
        <v>158</v>
      </c>
      <c r="H105" s="206">
        <v>1</v>
      </c>
      <c r="I105" s="207"/>
      <c r="J105" s="208">
        <f>ROUND(I105*H105,2)</f>
        <v>0</v>
      </c>
      <c r="K105" s="204" t="s">
        <v>142</v>
      </c>
      <c r="L105" s="60"/>
      <c r="M105" s="209" t="s">
        <v>21</v>
      </c>
      <c r="N105" s="210" t="s">
        <v>42</v>
      </c>
      <c r="O105" s="41"/>
      <c r="P105" s="211">
        <f>O105*H105</f>
        <v>0</v>
      </c>
      <c r="Q105" s="211">
        <v>0</v>
      </c>
      <c r="R105" s="211">
        <f>Q105*H105</f>
        <v>0</v>
      </c>
      <c r="S105" s="211">
        <v>0</v>
      </c>
      <c r="T105" s="212">
        <f>S105*H105</f>
        <v>0</v>
      </c>
      <c r="AR105" s="23" t="s">
        <v>143</v>
      </c>
      <c r="AT105" s="23" t="s">
        <v>138</v>
      </c>
      <c r="AU105" s="23" t="s">
        <v>80</v>
      </c>
      <c r="AY105" s="23" t="s">
        <v>136</v>
      </c>
      <c r="BE105" s="213">
        <f>IF(N105="základní",J105,0)</f>
        <v>0</v>
      </c>
      <c r="BF105" s="213">
        <f>IF(N105="snížená",J105,0)</f>
        <v>0</v>
      </c>
      <c r="BG105" s="213">
        <f>IF(N105="zákl. přenesená",J105,0)</f>
        <v>0</v>
      </c>
      <c r="BH105" s="213">
        <f>IF(N105="sníž. přenesená",J105,0)</f>
        <v>0</v>
      </c>
      <c r="BI105" s="213">
        <f>IF(N105="nulová",J105,0)</f>
        <v>0</v>
      </c>
      <c r="BJ105" s="23" t="s">
        <v>78</v>
      </c>
      <c r="BK105" s="213">
        <f>ROUND(I105*H105,2)</f>
        <v>0</v>
      </c>
      <c r="BL105" s="23" t="s">
        <v>143</v>
      </c>
      <c r="BM105" s="23" t="s">
        <v>169</v>
      </c>
    </row>
    <row r="106" spans="2:65" s="1" customFormat="1" ht="27">
      <c r="B106" s="40"/>
      <c r="C106" s="62"/>
      <c r="D106" s="214" t="s">
        <v>145</v>
      </c>
      <c r="E106" s="62"/>
      <c r="F106" s="215" t="s">
        <v>170</v>
      </c>
      <c r="G106" s="62"/>
      <c r="H106" s="62"/>
      <c r="I106" s="171"/>
      <c r="J106" s="62"/>
      <c r="K106" s="62"/>
      <c r="L106" s="60"/>
      <c r="M106" s="216"/>
      <c r="N106" s="41"/>
      <c r="O106" s="41"/>
      <c r="P106" s="41"/>
      <c r="Q106" s="41"/>
      <c r="R106" s="41"/>
      <c r="S106" s="41"/>
      <c r="T106" s="77"/>
      <c r="AT106" s="23" t="s">
        <v>145</v>
      </c>
      <c r="AU106" s="23" t="s">
        <v>80</v>
      </c>
    </row>
    <row r="107" spans="2:65" s="1" customFormat="1" ht="27">
      <c r="B107" s="40"/>
      <c r="C107" s="62"/>
      <c r="D107" s="214" t="s">
        <v>153</v>
      </c>
      <c r="E107" s="62"/>
      <c r="F107" s="228" t="s">
        <v>161</v>
      </c>
      <c r="G107" s="62"/>
      <c r="H107" s="62"/>
      <c r="I107" s="171"/>
      <c r="J107" s="62"/>
      <c r="K107" s="62"/>
      <c r="L107" s="60"/>
      <c r="M107" s="216"/>
      <c r="N107" s="41"/>
      <c r="O107" s="41"/>
      <c r="P107" s="41"/>
      <c r="Q107" s="41"/>
      <c r="R107" s="41"/>
      <c r="S107" s="41"/>
      <c r="T107" s="77"/>
      <c r="AT107" s="23" t="s">
        <v>153</v>
      </c>
      <c r="AU107" s="23" t="s">
        <v>80</v>
      </c>
    </row>
    <row r="108" spans="2:65" s="1" customFormat="1" ht="16.5" customHeight="1">
      <c r="B108" s="40"/>
      <c r="C108" s="202" t="s">
        <v>171</v>
      </c>
      <c r="D108" s="202" t="s">
        <v>138</v>
      </c>
      <c r="E108" s="203" t="s">
        <v>172</v>
      </c>
      <c r="F108" s="204" t="s">
        <v>173</v>
      </c>
      <c r="G108" s="205" t="s">
        <v>158</v>
      </c>
      <c r="H108" s="206">
        <v>3</v>
      </c>
      <c r="I108" s="207"/>
      <c r="J108" s="208">
        <f>ROUND(I108*H108,2)</f>
        <v>0</v>
      </c>
      <c r="K108" s="204" t="s">
        <v>142</v>
      </c>
      <c r="L108" s="60"/>
      <c r="M108" s="209" t="s">
        <v>21</v>
      </c>
      <c r="N108" s="210" t="s">
        <v>42</v>
      </c>
      <c r="O108" s="41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AR108" s="23" t="s">
        <v>143</v>
      </c>
      <c r="AT108" s="23" t="s">
        <v>138</v>
      </c>
      <c r="AU108" s="23" t="s">
        <v>80</v>
      </c>
      <c r="AY108" s="23" t="s">
        <v>136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3" t="s">
        <v>78</v>
      </c>
      <c r="BK108" s="213">
        <f>ROUND(I108*H108,2)</f>
        <v>0</v>
      </c>
      <c r="BL108" s="23" t="s">
        <v>143</v>
      </c>
      <c r="BM108" s="23" t="s">
        <v>174</v>
      </c>
    </row>
    <row r="109" spans="2:65" s="1" customFormat="1" ht="27">
      <c r="B109" s="40"/>
      <c r="C109" s="62"/>
      <c r="D109" s="214" t="s">
        <v>145</v>
      </c>
      <c r="E109" s="62"/>
      <c r="F109" s="215" t="s">
        <v>175</v>
      </c>
      <c r="G109" s="62"/>
      <c r="H109" s="62"/>
      <c r="I109" s="171"/>
      <c r="J109" s="62"/>
      <c r="K109" s="62"/>
      <c r="L109" s="60"/>
      <c r="M109" s="216"/>
      <c r="N109" s="41"/>
      <c r="O109" s="41"/>
      <c r="P109" s="41"/>
      <c r="Q109" s="41"/>
      <c r="R109" s="41"/>
      <c r="S109" s="41"/>
      <c r="T109" s="77"/>
      <c r="AT109" s="23" t="s">
        <v>145</v>
      </c>
      <c r="AU109" s="23" t="s">
        <v>80</v>
      </c>
    </row>
    <row r="110" spans="2:65" s="1" customFormat="1" ht="27">
      <c r="B110" s="40"/>
      <c r="C110" s="62"/>
      <c r="D110" s="214" t="s">
        <v>153</v>
      </c>
      <c r="E110" s="62"/>
      <c r="F110" s="228" t="s">
        <v>161</v>
      </c>
      <c r="G110" s="62"/>
      <c r="H110" s="62"/>
      <c r="I110" s="171"/>
      <c r="J110" s="62"/>
      <c r="K110" s="62"/>
      <c r="L110" s="60"/>
      <c r="M110" s="216"/>
      <c r="N110" s="41"/>
      <c r="O110" s="41"/>
      <c r="P110" s="41"/>
      <c r="Q110" s="41"/>
      <c r="R110" s="41"/>
      <c r="S110" s="41"/>
      <c r="T110" s="77"/>
      <c r="AT110" s="23" t="s">
        <v>153</v>
      </c>
      <c r="AU110" s="23" t="s">
        <v>80</v>
      </c>
    </row>
    <row r="111" spans="2:65" s="1" customFormat="1" ht="25.5" customHeight="1">
      <c r="B111" s="40"/>
      <c r="C111" s="202" t="s">
        <v>176</v>
      </c>
      <c r="D111" s="202" t="s">
        <v>138</v>
      </c>
      <c r="E111" s="203" t="s">
        <v>177</v>
      </c>
      <c r="F111" s="204" t="s">
        <v>178</v>
      </c>
      <c r="G111" s="205" t="s">
        <v>158</v>
      </c>
      <c r="H111" s="206">
        <v>3</v>
      </c>
      <c r="I111" s="207"/>
      <c r="J111" s="208">
        <f>ROUND(I111*H111,2)</f>
        <v>0</v>
      </c>
      <c r="K111" s="204" t="s">
        <v>142</v>
      </c>
      <c r="L111" s="60"/>
      <c r="M111" s="209" t="s">
        <v>21</v>
      </c>
      <c r="N111" s="210" t="s">
        <v>42</v>
      </c>
      <c r="O111" s="41"/>
      <c r="P111" s="211">
        <f>O111*H111</f>
        <v>0</v>
      </c>
      <c r="Q111" s="211">
        <v>0</v>
      </c>
      <c r="R111" s="211">
        <f>Q111*H111</f>
        <v>0</v>
      </c>
      <c r="S111" s="211">
        <v>0</v>
      </c>
      <c r="T111" s="212">
        <f>S111*H111</f>
        <v>0</v>
      </c>
      <c r="AR111" s="23" t="s">
        <v>143</v>
      </c>
      <c r="AT111" s="23" t="s">
        <v>138</v>
      </c>
      <c r="AU111" s="23" t="s">
        <v>80</v>
      </c>
      <c r="AY111" s="23" t="s">
        <v>136</v>
      </c>
      <c r="BE111" s="213">
        <f>IF(N111="základní",J111,0)</f>
        <v>0</v>
      </c>
      <c r="BF111" s="213">
        <f>IF(N111="snížená",J111,0)</f>
        <v>0</v>
      </c>
      <c r="BG111" s="213">
        <f>IF(N111="zákl. přenesená",J111,0)</f>
        <v>0</v>
      </c>
      <c r="BH111" s="213">
        <f>IF(N111="sníž. přenesená",J111,0)</f>
        <v>0</v>
      </c>
      <c r="BI111" s="213">
        <f>IF(N111="nulová",J111,0)</f>
        <v>0</v>
      </c>
      <c r="BJ111" s="23" t="s">
        <v>78</v>
      </c>
      <c r="BK111" s="213">
        <f>ROUND(I111*H111,2)</f>
        <v>0</v>
      </c>
      <c r="BL111" s="23" t="s">
        <v>143</v>
      </c>
      <c r="BM111" s="23" t="s">
        <v>179</v>
      </c>
    </row>
    <row r="112" spans="2:65" s="1" customFormat="1" ht="27">
      <c r="B112" s="40"/>
      <c r="C112" s="62"/>
      <c r="D112" s="214" t="s">
        <v>145</v>
      </c>
      <c r="E112" s="62"/>
      <c r="F112" s="215" t="s">
        <v>180</v>
      </c>
      <c r="G112" s="62"/>
      <c r="H112" s="62"/>
      <c r="I112" s="171"/>
      <c r="J112" s="62"/>
      <c r="K112" s="62"/>
      <c r="L112" s="60"/>
      <c r="M112" s="216"/>
      <c r="N112" s="41"/>
      <c r="O112" s="41"/>
      <c r="P112" s="41"/>
      <c r="Q112" s="41"/>
      <c r="R112" s="41"/>
      <c r="S112" s="41"/>
      <c r="T112" s="77"/>
      <c r="AT112" s="23" t="s">
        <v>145</v>
      </c>
      <c r="AU112" s="23" t="s">
        <v>80</v>
      </c>
    </row>
    <row r="113" spans="2:65" s="1" customFormat="1" ht="27">
      <c r="B113" s="40"/>
      <c r="C113" s="62"/>
      <c r="D113" s="214" t="s">
        <v>153</v>
      </c>
      <c r="E113" s="62"/>
      <c r="F113" s="228" t="s">
        <v>161</v>
      </c>
      <c r="G113" s="62"/>
      <c r="H113" s="62"/>
      <c r="I113" s="171"/>
      <c r="J113" s="62"/>
      <c r="K113" s="62"/>
      <c r="L113" s="60"/>
      <c r="M113" s="216"/>
      <c r="N113" s="41"/>
      <c r="O113" s="41"/>
      <c r="P113" s="41"/>
      <c r="Q113" s="41"/>
      <c r="R113" s="41"/>
      <c r="S113" s="41"/>
      <c r="T113" s="77"/>
      <c r="AT113" s="23" t="s">
        <v>153</v>
      </c>
      <c r="AU113" s="23" t="s">
        <v>80</v>
      </c>
    </row>
    <row r="114" spans="2:65" s="1" customFormat="1" ht="25.5" customHeight="1">
      <c r="B114" s="40"/>
      <c r="C114" s="202" t="s">
        <v>181</v>
      </c>
      <c r="D114" s="202" t="s">
        <v>138</v>
      </c>
      <c r="E114" s="203" t="s">
        <v>182</v>
      </c>
      <c r="F114" s="204" t="s">
        <v>183</v>
      </c>
      <c r="G114" s="205" t="s">
        <v>158</v>
      </c>
      <c r="H114" s="206">
        <v>4</v>
      </c>
      <c r="I114" s="207"/>
      <c r="J114" s="208">
        <f>ROUND(I114*H114,2)</f>
        <v>0</v>
      </c>
      <c r="K114" s="204" t="s">
        <v>142</v>
      </c>
      <c r="L114" s="60"/>
      <c r="M114" s="209" t="s">
        <v>21</v>
      </c>
      <c r="N114" s="210" t="s">
        <v>42</v>
      </c>
      <c r="O114" s="41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3" t="s">
        <v>143</v>
      </c>
      <c r="AT114" s="23" t="s">
        <v>138</v>
      </c>
      <c r="AU114" s="23" t="s">
        <v>80</v>
      </c>
      <c r="AY114" s="23" t="s">
        <v>136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3" t="s">
        <v>78</v>
      </c>
      <c r="BK114" s="213">
        <f>ROUND(I114*H114,2)</f>
        <v>0</v>
      </c>
      <c r="BL114" s="23" t="s">
        <v>143</v>
      </c>
      <c r="BM114" s="23" t="s">
        <v>184</v>
      </c>
    </row>
    <row r="115" spans="2:65" s="1" customFormat="1" ht="27">
      <c r="B115" s="40"/>
      <c r="C115" s="62"/>
      <c r="D115" s="214" t="s">
        <v>145</v>
      </c>
      <c r="E115" s="62"/>
      <c r="F115" s="215" t="s">
        <v>185</v>
      </c>
      <c r="G115" s="62"/>
      <c r="H115" s="62"/>
      <c r="I115" s="171"/>
      <c r="J115" s="62"/>
      <c r="K115" s="62"/>
      <c r="L115" s="60"/>
      <c r="M115" s="216"/>
      <c r="N115" s="41"/>
      <c r="O115" s="41"/>
      <c r="P115" s="41"/>
      <c r="Q115" s="41"/>
      <c r="R115" s="41"/>
      <c r="S115" s="41"/>
      <c r="T115" s="77"/>
      <c r="AT115" s="23" t="s">
        <v>145</v>
      </c>
      <c r="AU115" s="23" t="s">
        <v>80</v>
      </c>
    </row>
    <row r="116" spans="2:65" s="1" customFormat="1" ht="27">
      <c r="B116" s="40"/>
      <c r="C116" s="62"/>
      <c r="D116" s="214" t="s">
        <v>153</v>
      </c>
      <c r="E116" s="62"/>
      <c r="F116" s="228" t="s">
        <v>161</v>
      </c>
      <c r="G116" s="62"/>
      <c r="H116" s="62"/>
      <c r="I116" s="171"/>
      <c r="J116" s="62"/>
      <c r="K116" s="62"/>
      <c r="L116" s="60"/>
      <c r="M116" s="216"/>
      <c r="N116" s="41"/>
      <c r="O116" s="41"/>
      <c r="P116" s="41"/>
      <c r="Q116" s="41"/>
      <c r="R116" s="41"/>
      <c r="S116" s="41"/>
      <c r="T116" s="77"/>
      <c r="AT116" s="23" t="s">
        <v>153</v>
      </c>
      <c r="AU116" s="23" t="s">
        <v>80</v>
      </c>
    </row>
    <row r="117" spans="2:65" s="1" customFormat="1" ht="25.5" customHeight="1">
      <c r="B117" s="40"/>
      <c r="C117" s="202" t="s">
        <v>186</v>
      </c>
      <c r="D117" s="202" t="s">
        <v>138</v>
      </c>
      <c r="E117" s="203" t="s">
        <v>187</v>
      </c>
      <c r="F117" s="204" t="s">
        <v>188</v>
      </c>
      <c r="G117" s="205" t="s">
        <v>158</v>
      </c>
      <c r="H117" s="206">
        <v>1</v>
      </c>
      <c r="I117" s="207"/>
      <c r="J117" s="208">
        <f>ROUND(I117*H117,2)</f>
        <v>0</v>
      </c>
      <c r="K117" s="204" t="s">
        <v>142</v>
      </c>
      <c r="L117" s="60"/>
      <c r="M117" s="209" t="s">
        <v>21</v>
      </c>
      <c r="N117" s="210" t="s">
        <v>42</v>
      </c>
      <c r="O117" s="41"/>
      <c r="P117" s="211">
        <f>O117*H117</f>
        <v>0</v>
      </c>
      <c r="Q117" s="211">
        <v>0</v>
      </c>
      <c r="R117" s="211">
        <f>Q117*H117</f>
        <v>0</v>
      </c>
      <c r="S117" s="211">
        <v>0</v>
      </c>
      <c r="T117" s="212">
        <f>S117*H117</f>
        <v>0</v>
      </c>
      <c r="AR117" s="23" t="s">
        <v>143</v>
      </c>
      <c r="AT117" s="23" t="s">
        <v>138</v>
      </c>
      <c r="AU117" s="23" t="s">
        <v>80</v>
      </c>
      <c r="AY117" s="23" t="s">
        <v>136</v>
      </c>
      <c r="BE117" s="213">
        <f>IF(N117="základní",J117,0)</f>
        <v>0</v>
      </c>
      <c r="BF117" s="213">
        <f>IF(N117="snížená",J117,0)</f>
        <v>0</v>
      </c>
      <c r="BG117" s="213">
        <f>IF(N117="zákl. přenesená",J117,0)</f>
        <v>0</v>
      </c>
      <c r="BH117" s="213">
        <f>IF(N117="sníž. přenesená",J117,0)</f>
        <v>0</v>
      </c>
      <c r="BI117" s="213">
        <f>IF(N117="nulová",J117,0)</f>
        <v>0</v>
      </c>
      <c r="BJ117" s="23" t="s">
        <v>78</v>
      </c>
      <c r="BK117" s="213">
        <f>ROUND(I117*H117,2)</f>
        <v>0</v>
      </c>
      <c r="BL117" s="23" t="s">
        <v>143</v>
      </c>
      <c r="BM117" s="23" t="s">
        <v>189</v>
      </c>
    </row>
    <row r="118" spans="2:65" s="1" customFormat="1" ht="27">
      <c r="B118" s="40"/>
      <c r="C118" s="62"/>
      <c r="D118" s="214" t="s">
        <v>145</v>
      </c>
      <c r="E118" s="62"/>
      <c r="F118" s="215" t="s">
        <v>190</v>
      </c>
      <c r="G118" s="62"/>
      <c r="H118" s="62"/>
      <c r="I118" s="171"/>
      <c r="J118" s="62"/>
      <c r="K118" s="62"/>
      <c r="L118" s="60"/>
      <c r="M118" s="216"/>
      <c r="N118" s="41"/>
      <c r="O118" s="41"/>
      <c r="P118" s="41"/>
      <c r="Q118" s="41"/>
      <c r="R118" s="41"/>
      <c r="S118" s="41"/>
      <c r="T118" s="77"/>
      <c r="AT118" s="23" t="s">
        <v>145</v>
      </c>
      <c r="AU118" s="23" t="s">
        <v>80</v>
      </c>
    </row>
    <row r="119" spans="2:65" s="1" customFormat="1" ht="27">
      <c r="B119" s="40"/>
      <c r="C119" s="62"/>
      <c r="D119" s="214" t="s">
        <v>153</v>
      </c>
      <c r="E119" s="62"/>
      <c r="F119" s="228" t="s">
        <v>161</v>
      </c>
      <c r="G119" s="62"/>
      <c r="H119" s="62"/>
      <c r="I119" s="171"/>
      <c r="J119" s="62"/>
      <c r="K119" s="62"/>
      <c r="L119" s="60"/>
      <c r="M119" s="216"/>
      <c r="N119" s="41"/>
      <c r="O119" s="41"/>
      <c r="P119" s="41"/>
      <c r="Q119" s="41"/>
      <c r="R119" s="41"/>
      <c r="S119" s="41"/>
      <c r="T119" s="77"/>
      <c r="AT119" s="23" t="s">
        <v>153</v>
      </c>
      <c r="AU119" s="23" t="s">
        <v>80</v>
      </c>
    </row>
    <row r="120" spans="2:65" s="1" customFormat="1" ht="25.5" customHeight="1">
      <c r="B120" s="40"/>
      <c r="C120" s="202" t="s">
        <v>191</v>
      </c>
      <c r="D120" s="202" t="s">
        <v>138</v>
      </c>
      <c r="E120" s="203" t="s">
        <v>192</v>
      </c>
      <c r="F120" s="204" t="s">
        <v>193</v>
      </c>
      <c r="G120" s="205" t="s">
        <v>158</v>
      </c>
      <c r="H120" s="206">
        <v>3</v>
      </c>
      <c r="I120" s="207"/>
      <c r="J120" s="208">
        <f>ROUND(I120*H120,2)</f>
        <v>0</v>
      </c>
      <c r="K120" s="204" t="s">
        <v>142</v>
      </c>
      <c r="L120" s="60"/>
      <c r="M120" s="209" t="s">
        <v>21</v>
      </c>
      <c r="N120" s="210" t="s">
        <v>42</v>
      </c>
      <c r="O120" s="41"/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AR120" s="23" t="s">
        <v>143</v>
      </c>
      <c r="AT120" s="23" t="s">
        <v>138</v>
      </c>
      <c r="AU120" s="23" t="s">
        <v>80</v>
      </c>
      <c r="AY120" s="23" t="s">
        <v>136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3" t="s">
        <v>78</v>
      </c>
      <c r="BK120" s="213">
        <f>ROUND(I120*H120,2)</f>
        <v>0</v>
      </c>
      <c r="BL120" s="23" t="s">
        <v>143</v>
      </c>
      <c r="BM120" s="23" t="s">
        <v>194</v>
      </c>
    </row>
    <row r="121" spans="2:65" s="1" customFormat="1" ht="27">
      <c r="B121" s="40"/>
      <c r="C121" s="62"/>
      <c r="D121" s="214" t="s">
        <v>145</v>
      </c>
      <c r="E121" s="62"/>
      <c r="F121" s="215" t="s">
        <v>195</v>
      </c>
      <c r="G121" s="62"/>
      <c r="H121" s="62"/>
      <c r="I121" s="171"/>
      <c r="J121" s="62"/>
      <c r="K121" s="62"/>
      <c r="L121" s="60"/>
      <c r="M121" s="216"/>
      <c r="N121" s="41"/>
      <c r="O121" s="41"/>
      <c r="P121" s="41"/>
      <c r="Q121" s="41"/>
      <c r="R121" s="41"/>
      <c r="S121" s="41"/>
      <c r="T121" s="77"/>
      <c r="AT121" s="23" t="s">
        <v>145</v>
      </c>
      <c r="AU121" s="23" t="s">
        <v>80</v>
      </c>
    </row>
    <row r="122" spans="2:65" s="1" customFormat="1" ht="27">
      <c r="B122" s="40"/>
      <c r="C122" s="62"/>
      <c r="D122" s="214" t="s">
        <v>153</v>
      </c>
      <c r="E122" s="62"/>
      <c r="F122" s="228" t="s">
        <v>161</v>
      </c>
      <c r="G122" s="62"/>
      <c r="H122" s="62"/>
      <c r="I122" s="171"/>
      <c r="J122" s="62"/>
      <c r="K122" s="62"/>
      <c r="L122" s="60"/>
      <c r="M122" s="216"/>
      <c r="N122" s="41"/>
      <c r="O122" s="41"/>
      <c r="P122" s="41"/>
      <c r="Q122" s="41"/>
      <c r="R122" s="41"/>
      <c r="S122" s="41"/>
      <c r="T122" s="77"/>
      <c r="AT122" s="23" t="s">
        <v>153</v>
      </c>
      <c r="AU122" s="23" t="s">
        <v>80</v>
      </c>
    </row>
    <row r="123" spans="2:65" s="1" customFormat="1" ht="25.5" customHeight="1">
      <c r="B123" s="40"/>
      <c r="C123" s="202" t="s">
        <v>196</v>
      </c>
      <c r="D123" s="202" t="s">
        <v>138</v>
      </c>
      <c r="E123" s="203" t="s">
        <v>197</v>
      </c>
      <c r="F123" s="204" t="s">
        <v>198</v>
      </c>
      <c r="G123" s="205" t="s">
        <v>141</v>
      </c>
      <c r="H123" s="206">
        <v>8425</v>
      </c>
      <c r="I123" s="207"/>
      <c r="J123" s="208">
        <f>ROUND(I123*H123,2)</f>
        <v>0</v>
      </c>
      <c r="K123" s="204" t="s">
        <v>142</v>
      </c>
      <c r="L123" s="60"/>
      <c r="M123" s="209" t="s">
        <v>21</v>
      </c>
      <c r="N123" s="210" t="s">
        <v>42</v>
      </c>
      <c r="O123" s="41"/>
      <c r="P123" s="211">
        <f>O123*H123</f>
        <v>0</v>
      </c>
      <c r="Q123" s="211">
        <v>0</v>
      </c>
      <c r="R123" s="211">
        <f>Q123*H123</f>
        <v>0</v>
      </c>
      <c r="S123" s="211">
        <v>0.28999999999999998</v>
      </c>
      <c r="T123" s="212">
        <f>S123*H123</f>
        <v>2443.25</v>
      </c>
      <c r="AR123" s="23" t="s">
        <v>143</v>
      </c>
      <c r="AT123" s="23" t="s">
        <v>138</v>
      </c>
      <c r="AU123" s="23" t="s">
        <v>80</v>
      </c>
      <c r="AY123" s="23" t="s">
        <v>136</v>
      </c>
      <c r="BE123" s="213">
        <f>IF(N123="základní",J123,0)</f>
        <v>0</v>
      </c>
      <c r="BF123" s="213">
        <f>IF(N123="snížená",J123,0)</f>
        <v>0</v>
      </c>
      <c r="BG123" s="213">
        <f>IF(N123="zákl. přenesená",J123,0)</f>
        <v>0</v>
      </c>
      <c r="BH123" s="213">
        <f>IF(N123="sníž. přenesená",J123,0)</f>
        <v>0</v>
      </c>
      <c r="BI123" s="213">
        <f>IF(N123="nulová",J123,0)</f>
        <v>0</v>
      </c>
      <c r="BJ123" s="23" t="s">
        <v>78</v>
      </c>
      <c r="BK123" s="213">
        <f>ROUND(I123*H123,2)</f>
        <v>0</v>
      </c>
      <c r="BL123" s="23" t="s">
        <v>143</v>
      </c>
      <c r="BM123" s="23" t="s">
        <v>199</v>
      </c>
    </row>
    <row r="124" spans="2:65" s="1" customFormat="1" ht="40.5">
      <c r="B124" s="40"/>
      <c r="C124" s="62"/>
      <c r="D124" s="214" t="s">
        <v>145</v>
      </c>
      <c r="E124" s="62"/>
      <c r="F124" s="215" t="s">
        <v>200</v>
      </c>
      <c r="G124" s="62"/>
      <c r="H124" s="62"/>
      <c r="I124" s="171"/>
      <c r="J124" s="62"/>
      <c r="K124" s="62"/>
      <c r="L124" s="60"/>
      <c r="M124" s="216"/>
      <c r="N124" s="41"/>
      <c r="O124" s="41"/>
      <c r="P124" s="41"/>
      <c r="Q124" s="41"/>
      <c r="R124" s="41"/>
      <c r="S124" s="41"/>
      <c r="T124" s="77"/>
      <c r="AT124" s="23" t="s">
        <v>145</v>
      </c>
      <c r="AU124" s="23" t="s">
        <v>80</v>
      </c>
    </row>
    <row r="125" spans="2:65" s="13" customFormat="1" ht="27">
      <c r="B125" s="229"/>
      <c r="C125" s="230"/>
      <c r="D125" s="214" t="s">
        <v>147</v>
      </c>
      <c r="E125" s="231" t="s">
        <v>21</v>
      </c>
      <c r="F125" s="232" t="s">
        <v>201</v>
      </c>
      <c r="G125" s="230"/>
      <c r="H125" s="231" t="s">
        <v>21</v>
      </c>
      <c r="I125" s="233"/>
      <c r="J125" s="230"/>
      <c r="K125" s="230"/>
      <c r="L125" s="234"/>
      <c r="M125" s="235"/>
      <c r="N125" s="236"/>
      <c r="O125" s="236"/>
      <c r="P125" s="236"/>
      <c r="Q125" s="236"/>
      <c r="R125" s="236"/>
      <c r="S125" s="236"/>
      <c r="T125" s="237"/>
      <c r="AT125" s="238" t="s">
        <v>147</v>
      </c>
      <c r="AU125" s="238" t="s">
        <v>80</v>
      </c>
      <c r="AV125" s="13" t="s">
        <v>78</v>
      </c>
      <c r="AW125" s="13" t="s">
        <v>35</v>
      </c>
      <c r="AX125" s="13" t="s">
        <v>71</v>
      </c>
      <c r="AY125" s="238" t="s">
        <v>136</v>
      </c>
    </row>
    <row r="126" spans="2:65" s="12" customFormat="1" ht="13.5">
      <c r="B126" s="217"/>
      <c r="C126" s="218"/>
      <c r="D126" s="214" t="s">
        <v>147</v>
      </c>
      <c r="E126" s="219" t="s">
        <v>21</v>
      </c>
      <c r="F126" s="220" t="s">
        <v>202</v>
      </c>
      <c r="G126" s="218"/>
      <c r="H126" s="221">
        <v>6360</v>
      </c>
      <c r="I126" s="222"/>
      <c r="J126" s="218"/>
      <c r="K126" s="218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147</v>
      </c>
      <c r="AU126" s="227" t="s">
        <v>80</v>
      </c>
      <c r="AV126" s="12" t="s">
        <v>80</v>
      </c>
      <c r="AW126" s="12" t="s">
        <v>35</v>
      </c>
      <c r="AX126" s="12" t="s">
        <v>71</v>
      </c>
      <c r="AY126" s="227" t="s">
        <v>136</v>
      </c>
    </row>
    <row r="127" spans="2:65" s="12" customFormat="1" ht="13.5">
      <c r="B127" s="217"/>
      <c r="C127" s="218"/>
      <c r="D127" s="214" t="s">
        <v>147</v>
      </c>
      <c r="E127" s="219" t="s">
        <v>21</v>
      </c>
      <c r="F127" s="220" t="s">
        <v>203</v>
      </c>
      <c r="G127" s="218"/>
      <c r="H127" s="221">
        <v>2065</v>
      </c>
      <c r="I127" s="222"/>
      <c r="J127" s="218"/>
      <c r="K127" s="218"/>
      <c r="L127" s="223"/>
      <c r="M127" s="224"/>
      <c r="N127" s="225"/>
      <c r="O127" s="225"/>
      <c r="P127" s="225"/>
      <c r="Q127" s="225"/>
      <c r="R127" s="225"/>
      <c r="S127" s="225"/>
      <c r="T127" s="226"/>
      <c r="AT127" s="227" t="s">
        <v>147</v>
      </c>
      <c r="AU127" s="227" t="s">
        <v>80</v>
      </c>
      <c r="AV127" s="12" t="s">
        <v>80</v>
      </c>
      <c r="AW127" s="12" t="s">
        <v>35</v>
      </c>
      <c r="AX127" s="12" t="s">
        <v>71</v>
      </c>
      <c r="AY127" s="227" t="s">
        <v>136</v>
      </c>
    </row>
    <row r="128" spans="2:65" s="1" customFormat="1" ht="25.5" customHeight="1">
      <c r="B128" s="40"/>
      <c r="C128" s="202" t="s">
        <v>204</v>
      </c>
      <c r="D128" s="202" t="s">
        <v>138</v>
      </c>
      <c r="E128" s="203" t="s">
        <v>197</v>
      </c>
      <c r="F128" s="204" t="s">
        <v>198</v>
      </c>
      <c r="G128" s="205" t="s">
        <v>141</v>
      </c>
      <c r="H128" s="206">
        <v>11020</v>
      </c>
      <c r="I128" s="207"/>
      <c r="J128" s="208">
        <f>ROUND(I128*H128,2)</f>
        <v>0</v>
      </c>
      <c r="K128" s="204" t="s">
        <v>142</v>
      </c>
      <c r="L128" s="60"/>
      <c r="M128" s="209" t="s">
        <v>21</v>
      </c>
      <c r="N128" s="210" t="s">
        <v>42</v>
      </c>
      <c r="O128" s="41"/>
      <c r="P128" s="211">
        <f>O128*H128</f>
        <v>0</v>
      </c>
      <c r="Q128" s="211">
        <v>0</v>
      </c>
      <c r="R128" s="211">
        <f>Q128*H128</f>
        <v>0</v>
      </c>
      <c r="S128" s="211">
        <v>0.28999999999999998</v>
      </c>
      <c r="T128" s="212">
        <f>S128*H128</f>
        <v>3195.7999999999997</v>
      </c>
      <c r="AR128" s="23" t="s">
        <v>143</v>
      </c>
      <c r="AT128" s="23" t="s">
        <v>138</v>
      </c>
      <c r="AU128" s="23" t="s">
        <v>80</v>
      </c>
      <c r="AY128" s="23" t="s">
        <v>136</v>
      </c>
      <c r="BE128" s="213">
        <f>IF(N128="základní",J128,0)</f>
        <v>0</v>
      </c>
      <c r="BF128" s="213">
        <f>IF(N128="snížená",J128,0)</f>
        <v>0</v>
      </c>
      <c r="BG128" s="213">
        <f>IF(N128="zákl. přenesená",J128,0)</f>
        <v>0</v>
      </c>
      <c r="BH128" s="213">
        <f>IF(N128="sníž. přenesená",J128,0)</f>
        <v>0</v>
      </c>
      <c r="BI128" s="213">
        <f>IF(N128="nulová",J128,0)</f>
        <v>0</v>
      </c>
      <c r="BJ128" s="23" t="s">
        <v>78</v>
      </c>
      <c r="BK128" s="213">
        <f>ROUND(I128*H128,2)</f>
        <v>0</v>
      </c>
      <c r="BL128" s="23" t="s">
        <v>143</v>
      </c>
      <c r="BM128" s="23" t="s">
        <v>205</v>
      </c>
    </row>
    <row r="129" spans="2:65" s="1" customFormat="1" ht="40.5">
      <c r="B129" s="40"/>
      <c r="C129" s="62"/>
      <c r="D129" s="214" t="s">
        <v>145</v>
      </c>
      <c r="E129" s="62"/>
      <c r="F129" s="215" t="s">
        <v>200</v>
      </c>
      <c r="G129" s="62"/>
      <c r="H129" s="62"/>
      <c r="I129" s="171"/>
      <c r="J129" s="62"/>
      <c r="K129" s="62"/>
      <c r="L129" s="60"/>
      <c r="M129" s="216"/>
      <c r="N129" s="41"/>
      <c r="O129" s="41"/>
      <c r="P129" s="41"/>
      <c r="Q129" s="41"/>
      <c r="R129" s="41"/>
      <c r="S129" s="41"/>
      <c r="T129" s="77"/>
      <c r="AT129" s="23" t="s">
        <v>145</v>
      </c>
      <c r="AU129" s="23" t="s">
        <v>80</v>
      </c>
    </row>
    <row r="130" spans="2:65" s="13" customFormat="1" ht="27">
      <c r="B130" s="229"/>
      <c r="C130" s="230"/>
      <c r="D130" s="214" t="s">
        <v>147</v>
      </c>
      <c r="E130" s="231" t="s">
        <v>21</v>
      </c>
      <c r="F130" s="232" t="s">
        <v>206</v>
      </c>
      <c r="G130" s="230"/>
      <c r="H130" s="231" t="s">
        <v>21</v>
      </c>
      <c r="I130" s="233"/>
      <c r="J130" s="230"/>
      <c r="K130" s="230"/>
      <c r="L130" s="234"/>
      <c r="M130" s="235"/>
      <c r="N130" s="236"/>
      <c r="O130" s="236"/>
      <c r="P130" s="236"/>
      <c r="Q130" s="236"/>
      <c r="R130" s="236"/>
      <c r="S130" s="236"/>
      <c r="T130" s="237"/>
      <c r="AT130" s="238" t="s">
        <v>147</v>
      </c>
      <c r="AU130" s="238" t="s">
        <v>80</v>
      </c>
      <c r="AV130" s="13" t="s">
        <v>78</v>
      </c>
      <c r="AW130" s="13" t="s">
        <v>35</v>
      </c>
      <c r="AX130" s="13" t="s">
        <v>71</v>
      </c>
      <c r="AY130" s="238" t="s">
        <v>136</v>
      </c>
    </row>
    <row r="131" spans="2:65" s="12" customFormat="1" ht="13.5">
      <c r="B131" s="217"/>
      <c r="C131" s="218"/>
      <c r="D131" s="214" t="s">
        <v>147</v>
      </c>
      <c r="E131" s="219" t="s">
        <v>21</v>
      </c>
      <c r="F131" s="220" t="s">
        <v>207</v>
      </c>
      <c r="G131" s="218"/>
      <c r="H131" s="221">
        <v>11020</v>
      </c>
      <c r="I131" s="222"/>
      <c r="J131" s="218"/>
      <c r="K131" s="218"/>
      <c r="L131" s="223"/>
      <c r="M131" s="224"/>
      <c r="N131" s="225"/>
      <c r="O131" s="225"/>
      <c r="P131" s="225"/>
      <c r="Q131" s="225"/>
      <c r="R131" s="225"/>
      <c r="S131" s="225"/>
      <c r="T131" s="226"/>
      <c r="AT131" s="227" t="s">
        <v>147</v>
      </c>
      <c r="AU131" s="227" t="s">
        <v>80</v>
      </c>
      <c r="AV131" s="12" t="s">
        <v>80</v>
      </c>
      <c r="AW131" s="12" t="s">
        <v>35</v>
      </c>
      <c r="AX131" s="12" t="s">
        <v>71</v>
      </c>
      <c r="AY131" s="227" t="s">
        <v>136</v>
      </c>
    </row>
    <row r="132" spans="2:65" s="1" customFormat="1" ht="25.5" customHeight="1">
      <c r="B132" s="40"/>
      <c r="C132" s="202" t="s">
        <v>208</v>
      </c>
      <c r="D132" s="202" t="s">
        <v>138</v>
      </c>
      <c r="E132" s="203" t="s">
        <v>209</v>
      </c>
      <c r="F132" s="204" t="s">
        <v>210</v>
      </c>
      <c r="G132" s="205" t="s">
        <v>141</v>
      </c>
      <c r="H132" s="206">
        <v>608</v>
      </c>
      <c r="I132" s="207"/>
      <c r="J132" s="208">
        <f>ROUND(I132*H132,2)</f>
        <v>0</v>
      </c>
      <c r="K132" s="204" t="s">
        <v>142</v>
      </c>
      <c r="L132" s="60"/>
      <c r="M132" s="209" t="s">
        <v>21</v>
      </c>
      <c r="N132" s="210" t="s">
        <v>42</v>
      </c>
      <c r="O132" s="41"/>
      <c r="P132" s="211">
        <f>O132*H132</f>
        <v>0</v>
      </c>
      <c r="Q132" s="211">
        <v>0</v>
      </c>
      <c r="R132" s="211">
        <f>Q132*H132</f>
        <v>0</v>
      </c>
      <c r="S132" s="211">
        <v>0.57999999999999996</v>
      </c>
      <c r="T132" s="212">
        <f>S132*H132</f>
        <v>352.64</v>
      </c>
      <c r="AR132" s="23" t="s">
        <v>143</v>
      </c>
      <c r="AT132" s="23" t="s">
        <v>138</v>
      </c>
      <c r="AU132" s="23" t="s">
        <v>80</v>
      </c>
      <c r="AY132" s="23" t="s">
        <v>136</v>
      </c>
      <c r="BE132" s="213">
        <f>IF(N132="základní",J132,0)</f>
        <v>0</v>
      </c>
      <c r="BF132" s="213">
        <f>IF(N132="snížená",J132,0)</f>
        <v>0</v>
      </c>
      <c r="BG132" s="213">
        <f>IF(N132="zákl. přenesená",J132,0)</f>
        <v>0</v>
      </c>
      <c r="BH132" s="213">
        <f>IF(N132="sníž. přenesená",J132,0)</f>
        <v>0</v>
      </c>
      <c r="BI132" s="213">
        <f>IF(N132="nulová",J132,0)</f>
        <v>0</v>
      </c>
      <c r="BJ132" s="23" t="s">
        <v>78</v>
      </c>
      <c r="BK132" s="213">
        <f>ROUND(I132*H132,2)</f>
        <v>0</v>
      </c>
      <c r="BL132" s="23" t="s">
        <v>143</v>
      </c>
      <c r="BM132" s="23" t="s">
        <v>211</v>
      </c>
    </row>
    <row r="133" spans="2:65" s="1" customFormat="1" ht="40.5">
      <c r="B133" s="40"/>
      <c r="C133" s="62"/>
      <c r="D133" s="214" t="s">
        <v>145</v>
      </c>
      <c r="E133" s="62"/>
      <c r="F133" s="215" t="s">
        <v>212</v>
      </c>
      <c r="G133" s="62"/>
      <c r="H133" s="62"/>
      <c r="I133" s="171"/>
      <c r="J133" s="62"/>
      <c r="K133" s="62"/>
      <c r="L133" s="60"/>
      <c r="M133" s="216"/>
      <c r="N133" s="41"/>
      <c r="O133" s="41"/>
      <c r="P133" s="41"/>
      <c r="Q133" s="41"/>
      <c r="R133" s="41"/>
      <c r="S133" s="41"/>
      <c r="T133" s="77"/>
      <c r="AT133" s="23" t="s">
        <v>145</v>
      </c>
      <c r="AU133" s="23" t="s">
        <v>80</v>
      </c>
    </row>
    <row r="134" spans="2:65" s="1" customFormat="1" ht="27">
      <c r="B134" s="40"/>
      <c r="C134" s="62"/>
      <c r="D134" s="214" t="s">
        <v>153</v>
      </c>
      <c r="E134" s="62"/>
      <c r="F134" s="228" t="s">
        <v>213</v>
      </c>
      <c r="G134" s="62"/>
      <c r="H134" s="62"/>
      <c r="I134" s="171"/>
      <c r="J134" s="62"/>
      <c r="K134" s="62"/>
      <c r="L134" s="60"/>
      <c r="M134" s="216"/>
      <c r="N134" s="41"/>
      <c r="O134" s="41"/>
      <c r="P134" s="41"/>
      <c r="Q134" s="41"/>
      <c r="R134" s="41"/>
      <c r="S134" s="41"/>
      <c r="T134" s="77"/>
      <c r="AT134" s="23" t="s">
        <v>153</v>
      </c>
      <c r="AU134" s="23" t="s">
        <v>80</v>
      </c>
    </row>
    <row r="135" spans="2:65" s="12" customFormat="1" ht="27">
      <c r="B135" s="217"/>
      <c r="C135" s="218"/>
      <c r="D135" s="214" t="s">
        <v>147</v>
      </c>
      <c r="E135" s="219" t="s">
        <v>21</v>
      </c>
      <c r="F135" s="220" t="s">
        <v>214</v>
      </c>
      <c r="G135" s="218"/>
      <c r="H135" s="221">
        <v>608</v>
      </c>
      <c r="I135" s="222"/>
      <c r="J135" s="218"/>
      <c r="K135" s="218"/>
      <c r="L135" s="223"/>
      <c r="M135" s="224"/>
      <c r="N135" s="225"/>
      <c r="O135" s="225"/>
      <c r="P135" s="225"/>
      <c r="Q135" s="225"/>
      <c r="R135" s="225"/>
      <c r="S135" s="225"/>
      <c r="T135" s="226"/>
      <c r="AT135" s="227" t="s">
        <v>147</v>
      </c>
      <c r="AU135" s="227" t="s">
        <v>80</v>
      </c>
      <c r="AV135" s="12" t="s">
        <v>80</v>
      </c>
      <c r="AW135" s="12" t="s">
        <v>35</v>
      </c>
      <c r="AX135" s="12" t="s">
        <v>71</v>
      </c>
      <c r="AY135" s="227" t="s">
        <v>136</v>
      </c>
    </row>
    <row r="136" spans="2:65" s="1" customFormat="1" ht="25.5" customHeight="1">
      <c r="B136" s="40"/>
      <c r="C136" s="202" t="s">
        <v>215</v>
      </c>
      <c r="D136" s="202" t="s">
        <v>138</v>
      </c>
      <c r="E136" s="203" t="s">
        <v>216</v>
      </c>
      <c r="F136" s="204" t="s">
        <v>217</v>
      </c>
      <c r="G136" s="205" t="s">
        <v>141</v>
      </c>
      <c r="H136" s="206">
        <v>14870</v>
      </c>
      <c r="I136" s="207"/>
      <c r="J136" s="208">
        <f>ROUND(I136*H136,2)</f>
        <v>0</v>
      </c>
      <c r="K136" s="204" t="s">
        <v>142</v>
      </c>
      <c r="L136" s="60"/>
      <c r="M136" s="209" t="s">
        <v>21</v>
      </c>
      <c r="N136" s="210" t="s">
        <v>42</v>
      </c>
      <c r="O136" s="41"/>
      <c r="P136" s="211">
        <f>O136*H136</f>
        <v>0</v>
      </c>
      <c r="Q136" s="211">
        <v>2.4000000000000001E-4</v>
      </c>
      <c r="R136" s="211">
        <f>Q136*H136</f>
        <v>3.5688</v>
      </c>
      <c r="S136" s="211">
        <v>0</v>
      </c>
      <c r="T136" s="212">
        <f>S136*H136</f>
        <v>0</v>
      </c>
      <c r="AR136" s="23" t="s">
        <v>143</v>
      </c>
      <c r="AT136" s="23" t="s">
        <v>138</v>
      </c>
      <c r="AU136" s="23" t="s">
        <v>80</v>
      </c>
      <c r="AY136" s="23" t="s">
        <v>136</v>
      </c>
      <c r="BE136" s="213">
        <f>IF(N136="základní",J136,0)</f>
        <v>0</v>
      </c>
      <c r="BF136" s="213">
        <f>IF(N136="snížená",J136,0)</f>
        <v>0</v>
      </c>
      <c r="BG136" s="213">
        <f>IF(N136="zákl. přenesená",J136,0)</f>
        <v>0</v>
      </c>
      <c r="BH136" s="213">
        <f>IF(N136="sníž. přenesená",J136,0)</f>
        <v>0</v>
      </c>
      <c r="BI136" s="213">
        <f>IF(N136="nulová",J136,0)</f>
        <v>0</v>
      </c>
      <c r="BJ136" s="23" t="s">
        <v>78</v>
      </c>
      <c r="BK136" s="213">
        <f>ROUND(I136*H136,2)</f>
        <v>0</v>
      </c>
      <c r="BL136" s="23" t="s">
        <v>143</v>
      </c>
      <c r="BM136" s="23" t="s">
        <v>218</v>
      </c>
    </row>
    <row r="137" spans="2:65" s="1" customFormat="1" ht="27">
      <c r="B137" s="40"/>
      <c r="C137" s="62"/>
      <c r="D137" s="214" t="s">
        <v>145</v>
      </c>
      <c r="E137" s="62"/>
      <c r="F137" s="215" t="s">
        <v>219</v>
      </c>
      <c r="G137" s="62"/>
      <c r="H137" s="62"/>
      <c r="I137" s="171"/>
      <c r="J137" s="62"/>
      <c r="K137" s="62"/>
      <c r="L137" s="60"/>
      <c r="M137" s="216"/>
      <c r="N137" s="41"/>
      <c r="O137" s="41"/>
      <c r="P137" s="41"/>
      <c r="Q137" s="41"/>
      <c r="R137" s="41"/>
      <c r="S137" s="41"/>
      <c r="T137" s="77"/>
      <c r="AT137" s="23" t="s">
        <v>145</v>
      </c>
      <c r="AU137" s="23" t="s">
        <v>80</v>
      </c>
    </row>
    <row r="138" spans="2:65" s="1" customFormat="1" ht="27">
      <c r="B138" s="40"/>
      <c r="C138" s="62"/>
      <c r="D138" s="214" t="s">
        <v>153</v>
      </c>
      <c r="E138" s="62"/>
      <c r="F138" s="228" t="s">
        <v>220</v>
      </c>
      <c r="G138" s="62"/>
      <c r="H138" s="62"/>
      <c r="I138" s="171"/>
      <c r="J138" s="62"/>
      <c r="K138" s="62"/>
      <c r="L138" s="60"/>
      <c r="M138" s="216"/>
      <c r="N138" s="41"/>
      <c r="O138" s="41"/>
      <c r="P138" s="41"/>
      <c r="Q138" s="41"/>
      <c r="R138" s="41"/>
      <c r="S138" s="41"/>
      <c r="T138" s="77"/>
      <c r="AT138" s="23" t="s">
        <v>153</v>
      </c>
      <c r="AU138" s="23" t="s">
        <v>80</v>
      </c>
    </row>
    <row r="139" spans="2:65" s="12" customFormat="1" ht="27">
      <c r="B139" s="217"/>
      <c r="C139" s="218"/>
      <c r="D139" s="214" t="s">
        <v>147</v>
      </c>
      <c r="E139" s="219" t="s">
        <v>21</v>
      </c>
      <c r="F139" s="220" t="s">
        <v>221</v>
      </c>
      <c r="G139" s="218"/>
      <c r="H139" s="221">
        <v>14870</v>
      </c>
      <c r="I139" s="222"/>
      <c r="J139" s="218"/>
      <c r="K139" s="218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147</v>
      </c>
      <c r="AU139" s="227" t="s">
        <v>80</v>
      </c>
      <c r="AV139" s="12" t="s">
        <v>80</v>
      </c>
      <c r="AW139" s="12" t="s">
        <v>35</v>
      </c>
      <c r="AX139" s="12" t="s">
        <v>71</v>
      </c>
      <c r="AY139" s="227" t="s">
        <v>136</v>
      </c>
    </row>
    <row r="140" spans="2:65" s="1" customFormat="1" ht="16.5" customHeight="1">
      <c r="B140" s="40"/>
      <c r="C140" s="202" t="s">
        <v>10</v>
      </c>
      <c r="D140" s="202" t="s">
        <v>138</v>
      </c>
      <c r="E140" s="203" t="s">
        <v>222</v>
      </c>
      <c r="F140" s="204" t="s">
        <v>223</v>
      </c>
      <c r="G140" s="205" t="s">
        <v>224</v>
      </c>
      <c r="H140" s="206">
        <v>84</v>
      </c>
      <c r="I140" s="207"/>
      <c r="J140" s="208">
        <f>ROUND(I140*H140,2)</f>
        <v>0</v>
      </c>
      <c r="K140" s="204" t="s">
        <v>142</v>
      </c>
      <c r="L140" s="60"/>
      <c r="M140" s="209" t="s">
        <v>21</v>
      </c>
      <c r="N140" s="210" t="s">
        <v>42</v>
      </c>
      <c r="O140" s="41"/>
      <c r="P140" s="211">
        <f>O140*H140</f>
        <v>0</v>
      </c>
      <c r="Q140" s="211">
        <v>0</v>
      </c>
      <c r="R140" s="211">
        <f>Q140*H140</f>
        <v>0</v>
      </c>
      <c r="S140" s="211">
        <v>0</v>
      </c>
      <c r="T140" s="212">
        <f>S140*H140</f>
        <v>0</v>
      </c>
      <c r="AR140" s="23" t="s">
        <v>143</v>
      </c>
      <c r="AT140" s="23" t="s">
        <v>138</v>
      </c>
      <c r="AU140" s="23" t="s">
        <v>80</v>
      </c>
      <c r="AY140" s="23" t="s">
        <v>136</v>
      </c>
      <c r="BE140" s="213">
        <f>IF(N140="základní",J140,0)</f>
        <v>0</v>
      </c>
      <c r="BF140" s="213">
        <f>IF(N140="snížená",J140,0)</f>
        <v>0</v>
      </c>
      <c r="BG140" s="213">
        <f>IF(N140="zákl. přenesená",J140,0)</f>
        <v>0</v>
      </c>
      <c r="BH140" s="213">
        <f>IF(N140="sníž. přenesená",J140,0)</f>
        <v>0</v>
      </c>
      <c r="BI140" s="213">
        <f>IF(N140="nulová",J140,0)</f>
        <v>0</v>
      </c>
      <c r="BJ140" s="23" t="s">
        <v>78</v>
      </c>
      <c r="BK140" s="213">
        <f>ROUND(I140*H140,2)</f>
        <v>0</v>
      </c>
      <c r="BL140" s="23" t="s">
        <v>143</v>
      </c>
      <c r="BM140" s="23" t="s">
        <v>225</v>
      </c>
    </row>
    <row r="141" spans="2:65" s="1" customFormat="1" ht="27">
      <c r="B141" s="40"/>
      <c r="C141" s="62"/>
      <c r="D141" s="214" t="s">
        <v>145</v>
      </c>
      <c r="E141" s="62"/>
      <c r="F141" s="215" t="s">
        <v>226</v>
      </c>
      <c r="G141" s="62"/>
      <c r="H141" s="62"/>
      <c r="I141" s="171"/>
      <c r="J141" s="62"/>
      <c r="K141" s="62"/>
      <c r="L141" s="60"/>
      <c r="M141" s="216"/>
      <c r="N141" s="41"/>
      <c r="O141" s="41"/>
      <c r="P141" s="41"/>
      <c r="Q141" s="41"/>
      <c r="R141" s="41"/>
      <c r="S141" s="41"/>
      <c r="T141" s="77"/>
      <c r="AT141" s="23" t="s">
        <v>145</v>
      </c>
      <c r="AU141" s="23" t="s">
        <v>80</v>
      </c>
    </row>
    <row r="142" spans="2:65" s="12" customFormat="1" ht="27">
      <c r="B142" s="217"/>
      <c r="C142" s="218"/>
      <c r="D142" s="214" t="s">
        <v>147</v>
      </c>
      <c r="E142" s="219" t="s">
        <v>21</v>
      </c>
      <c r="F142" s="220" t="s">
        <v>227</v>
      </c>
      <c r="G142" s="218"/>
      <c r="H142" s="221">
        <v>84</v>
      </c>
      <c r="I142" s="222"/>
      <c r="J142" s="218"/>
      <c r="K142" s="218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147</v>
      </c>
      <c r="AU142" s="227" t="s">
        <v>80</v>
      </c>
      <c r="AV142" s="12" t="s">
        <v>80</v>
      </c>
      <c r="AW142" s="12" t="s">
        <v>35</v>
      </c>
      <c r="AX142" s="12" t="s">
        <v>71</v>
      </c>
      <c r="AY142" s="227" t="s">
        <v>136</v>
      </c>
    </row>
    <row r="143" spans="2:65" s="1" customFormat="1" ht="16.5" customHeight="1">
      <c r="B143" s="40"/>
      <c r="C143" s="202" t="s">
        <v>228</v>
      </c>
      <c r="D143" s="202" t="s">
        <v>138</v>
      </c>
      <c r="E143" s="203" t="s">
        <v>229</v>
      </c>
      <c r="F143" s="204" t="s">
        <v>230</v>
      </c>
      <c r="G143" s="205" t="s">
        <v>224</v>
      </c>
      <c r="H143" s="206">
        <v>4408</v>
      </c>
      <c r="I143" s="207"/>
      <c r="J143" s="208">
        <f>ROUND(I143*H143,2)</f>
        <v>0</v>
      </c>
      <c r="K143" s="204" t="s">
        <v>142</v>
      </c>
      <c r="L143" s="60"/>
      <c r="M143" s="209" t="s">
        <v>21</v>
      </c>
      <c r="N143" s="210" t="s">
        <v>42</v>
      </c>
      <c r="O143" s="41"/>
      <c r="P143" s="211">
        <f>O143*H143</f>
        <v>0</v>
      </c>
      <c r="Q143" s="211">
        <v>0</v>
      </c>
      <c r="R143" s="211">
        <f>Q143*H143</f>
        <v>0</v>
      </c>
      <c r="S143" s="211">
        <v>0</v>
      </c>
      <c r="T143" s="212">
        <f>S143*H143</f>
        <v>0</v>
      </c>
      <c r="AR143" s="23" t="s">
        <v>143</v>
      </c>
      <c r="AT143" s="23" t="s">
        <v>138</v>
      </c>
      <c r="AU143" s="23" t="s">
        <v>80</v>
      </c>
      <c r="AY143" s="23" t="s">
        <v>136</v>
      </c>
      <c r="BE143" s="213">
        <f>IF(N143="základní",J143,0)</f>
        <v>0</v>
      </c>
      <c r="BF143" s="213">
        <f>IF(N143="snížená",J143,0)</f>
        <v>0</v>
      </c>
      <c r="BG143" s="213">
        <f>IF(N143="zákl. přenesená",J143,0)</f>
        <v>0</v>
      </c>
      <c r="BH143" s="213">
        <f>IF(N143="sníž. přenesená",J143,0)</f>
        <v>0</v>
      </c>
      <c r="BI143" s="213">
        <f>IF(N143="nulová",J143,0)</f>
        <v>0</v>
      </c>
      <c r="BJ143" s="23" t="s">
        <v>78</v>
      </c>
      <c r="BK143" s="213">
        <f>ROUND(I143*H143,2)</f>
        <v>0</v>
      </c>
      <c r="BL143" s="23" t="s">
        <v>143</v>
      </c>
      <c r="BM143" s="23" t="s">
        <v>231</v>
      </c>
    </row>
    <row r="144" spans="2:65" s="1" customFormat="1" ht="27">
      <c r="B144" s="40"/>
      <c r="C144" s="62"/>
      <c r="D144" s="214" t="s">
        <v>145</v>
      </c>
      <c r="E144" s="62"/>
      <c r="F144" s="215" t="s">
        <v>232</v>
      </c>
      <c r="G144" s="62"/>
      <c r="H144" s="62"/>
      <c r="I144" s="171"/>
      <c r="J144" s="62"/>
      <c r="K144" s="62"/>
      <c r="L144" s="60"/>
      <c r="M144" s="216"/>
      <c r="N144" s="41"/>
      <c r="O144" s="41"/>
      <c r="P144" s="41"/>
      <c r="Q144" s="41"/>
      <c r="R144" s="41"/>
      <c r="S144" s="41"/>
      <c r="T144" s="77"/>
      <c r="AT144" s="23" t="s">
        <v>145</v>
      </c>
      <c r="AU144" s="23" t="s">
        <v>80</v>
      </c>
    </row>
    <row r="145" spans="2:65" s="13" customFormat="1" ht="27">
      <c r="B145" s="229"/>
      <c r="C145" s="230"/>
      <c r="D145" s="214" t="s">
        <v>147</v>
      </c>
      <c r="E145" s="231" t="s">
        <v>21</v>
      </c>
      <c r="F145" s="232" t="s">
        <v>233</v>
      </c>
      <c r="G145" s="230"/>
      <c r="H145" s="231" t="s">
        <v>21</v>
      </c>
      <c r="I145" s="233"/>
      <c r="J145" s="230"/>
      <c r="K145" s="230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147</v>
      </c>
      <c r="AU145" s="238" t="s">
        <v>80</v>
      </c>
      <c r="AV145" s="13" t="s">
        <v>78</v>
      </c>
      <c r="AW145" s="13" t="s">
        <v>35</v>
      </c>
      <c r="AX145" s="13" t="s">
        <v>71</v>
      </c>
      <c r="AY145" s="238" t="s">
        <v>136</v>
      </c>
    </row>
    <row r="146" spans="2:65" s="12" customFormat="1" ht="13.5">
      <c r="B146" s="217"/>
      <c r="C146" s="218"/>
      <c r="D146" s="214" t="s">
        <v>147</v>
      </c>
      <c r="E146" s="219" t="s">
        <v>21</v>
      </c>
      <c r="F146" s="220" t="s">
        <v>234</v>
      </c>
      <c r="G146" s="218"/>
      <c r="H146" s="221">
        <v>4408</v>
      </c>
      <c r="I146" s="222"/>
      <c r="J146" s="218"/>
      <c r="K146" s="218"/>
      <c r="L146" s="223"/>
      <c r="M146" s="224"/>
      <c r="N146" s="225"/>
      <c r="O146" s="225"/>
      <c r="P146" s="225"/>
      <c r="Q146" s="225"/>
      <c r="R146" s="225"/>
      <c r="S146" s="225"/>
      <c r="T146" s="226"/>
      <c r="AT146" s="227" t="s">
        <v>147</v>
      </c>
      <c r="AU146" s="227" t="s">
        <v>80</v>
      </c>
      <c r="AV146" s="12" t="s">
        <v>80</v>
      </c>
      <c r="AW146" s="12" t="s">
        <v>35</v>
      </c>
      <c r="AX146" s="12" t="s">
        <v>71</v>
      </c>
      <c r="AY146" s="227" t="s">
        <v>136</v>
      </c>
    </row>
    <row r="147" spans="2:65" s="1" customFormat="1" ht="16.5" customHeight="1">
      <c r="B147" s="40"/>
      <c r="C147" s="202" t="s">
        <v>235</v>
      </c>
      <c r="D147" s="202" t="s">
        <v>138</v>
      </c>
      <c r="E147" s="203" t="s">
        <v>236</v>
      </c>
      <c r="F147" s="204" t="s">
        <v>237</v>
      </c>
      <c r="G147" s="205" t="s">
        <v>224</v>
      </c>
      <c r="H147" s="206">
        <v>2204</v>
      </c>
      <c r="I147" s="207"/>
      <c r="J147" s="208">
        <f>ROUND(I147*H147,2)</f>
        <v>0</v>
      </c>
      <c r="K147" s="204" t="s">
        <v>142</v>
      </c>
      <c r="L147" s="60"/>
      <c r="M147" s="209" t="s">
        <v>21</v>
      </c>
      <c r="N147" s="210" t="s">
        <v>42</v>
      </c>
      <c r="O147" s="41"/>
      <c r="P147" s="211">
        <f>O147*H147</f>
        <v>0</v>
      </c>
      <c r="Q147" s="211">
        <v>0</v>
      </c>
      <c r="R147" s="211">
        <f>Q147*H147</f>
        <v>0</v>
      </c>
      <c r="S147" s="211">
        <v>0</v>
      </c>
      <c r="T147" s="212">
        <f>S147*H147</f>
        <v>0</v>
      </c>
      <c r="AR147" s="23" t="s">
        <v>143</v>
      </c>
      <c r="AT147" s="23" t="s">
        <v>138</v>
      </c>
      <c r="AU147" s="23" t="s">
        <v>80</v>
      </c>
      <c r="AY147" s="23" t="s">
        <v>136</v>
      </c>
      <c r="BE147" s="213">
        <f>IF(N147="základní",J147,0)</f>
        <v>0</v>
      </c>
      <c r="BF147" s="213">
        <f>IF(N147="snížená",J147,0)</f>
        <v>0</v>
      </c>
      <c r="BG147" s="213">
        <f>IF(N147="zákl. přenesená",J147,0)</f>
        <v>0</v>
      </c>
      <c r="BH147" s="213">
        <f>IF(N147="sníž. přenesená",J147,0)</f>
        <v>0</v>
      </c>
      <c r="BI147" s="213">
        <f>IF(N147="nulová",J147,0)</f>
        <v>0</v>
      </c>
      <c r="BJ147" s="23" t="s">
        <v>78</v>
      </c>
      <c r="BK147" s="213">
        <f>ROUND(I147*H147,2)</f>
        <v>0</v>
      </c>
      <c r="BL147" s="23" t="s">
        <v>143</v>
      </c>
      <c r="BM147" s="23" t="s">
        <v>238</v>
      </c>
    </row>
    <row r="148" spans="2:65" s="1" customFormat="1" ht="27">
      <c r="B148" s="40"/>
      <c r="C148" s="62"/>
      <c r="D148" s="214" t="s">
        <v>145</v>
      </c>
      <c r="E148" s="62"/>
      <c r="F148" s="215" t="s">
        <v>239</v>
      </c>
      <c r="G148" s="62"/>
      <c r="H148" s="62"/>
      <c r="I148" s="171"/>
      <c r="J148" s="62"/>
      <c r="K148" s="62"/>
      <c r="L148" s="60"/>
      <c r="M148" s="216"/>
      <c r="N148" s="41"/>
      <c r="O148" s="41"/>
      <c r="P148" s="41"/>
      <c r="Q148" s="41"/>
      <c r="R148" s="41"/>
      <c r="S148" s="41"/>
      <c r="T148" s="77"/>
      <c r="AT148" s="23" t="s">
        <v>145</v>
      </c>
      <c r="AU148" s="23" t="s">
        <v>80</v>
      </c>
    </row>
    <row r="149" spans="2:65" s="13" customFormat="1" ht="13.5">
      <c r="B149" s="229"/>
      <c r="C149" s="230"/>
      <c r="D149" s="214" t="s">
        <v>147</v>
      </c>
      <c r="E149" s="231" t="s">
        <v>21</v>
      </c>
      <c r="F149" s="232" t="s">
        <v>240</v>
      </c>
      <c r="G149" s="230"/>
      <c r="H149" s="231" t="s">
        <v>21</v>
      </c>
      <c r="I149" s="233"/>
      <c r="J149" s="230"/>
      <c r="K149" s="230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147</v>
      </c>
      <c r="AU149" s="238" t="s">
        <v>80</v>
      </c>
      <c r="AV149" s="13" t="s">
        <v>78</v>
      </c>
      <c r="AW149" s="13" t="s">
        <v>35</v>
      </c>
      <c r="AX149" s="13" t="s">
        <v>71</v>
      </c>
      <c r="AY149" s="238" t="s">
        <v>136</v>
      </c>
    </row>
    <row r="150" spans="2:65" s="13" customFormat="1" ht="27">
      <c r="B150" s="229"/>
      <c r="C150" s="230"/>
      <c r="D150" s="214" t="s">
        <v>147</v>
      </c>
      <c r="E150" s="231" t="s">
        <v>21</v>
      </c>
      <c r="F150" s="232" t="s">
        <v>233</v>
      </c>
      <c r="G150" s="230"/>
      <c r="H150" s="231" t="s">
        <v>21</v>
      </c>
      <c r="I150" s="233"/>
      <c r="J150" s="230"/>
      <c r="K150" s="230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147</v>
      </c>
      <c r="AU150" s="238" t="s">
        <v>80</v>
      </c>
      <c r="AV150" s="13" t="s">
        <v>78</v>
      </c>
      <c r="AW150" s="13" t="s">
        <v>35</v>
      </c>
      <c r="AX150" s="13" t="s">
        <v>71</v>
      </c>
      <c r="AY150" s="238" t="s">
        <v>136</v>
      </c>
    </row>
    <row r="151" spans="2:65" s="12" customFormat="1" ht="13.5">
      <c r="B151" s="217"/>
      <c r="C151" s="218"/>
      <c r="D151" s="214" t="s">
        <v>147</v>
      </c>
      <c r="E151" s="219" t="s">
        <v>21</v>
      </c>
      <c r="F151" s="220" t="s">
        <v>234</v>
      </c>
      <c r="G151" s="218"/>
      <c r="H151" s="221">
        <v>4408</v>
      </c>
      <c r="I151" s="222"/>
      <c r="J151" s="218"/>
      <c r="K151" s="218"/>
      <c r="L151" s="223"/>
      <c r="M151" s="224"/>
      <c r="N151" s="225"/>
      <c r="O151" s="225"/>
      <c r="P151" s="225"/>
      <c r="Q151" s="225"/>
      <c r="R151" s="225"/>
      <c r="S151" s="225"/>
      <c r="T151" s="226"/>
      <c r="AT151" s="227" t="s">
        <v>147</v>
      </c>
      <c r="AU151" s="227" t="s">
        <v>80</v>
      </c>
      <c r="AV151" s="12" t="s">
        <v>80</v>
      </c>
      <c r="AW151" s="12" t="s">
        <v>35</v>
      </c>
      <c r="AX151" s="12" t="s">
        <v>71</v>
      </c>
      <c r="AY151" s="227" t="s">
        <v>136</v>
      </c>
    </row>
    <row r="152" spans="2:65" s="12" customFormat="1" ht="13.5">
      <c r="B152" s="217"/>
      <c r="C152" s="218"/>
      <c r="D152" s="214" t="s">
        <v>147</v>
      </c>
      <c r="E152" s="218"/>
      <c r="F152" s="220" t="s">
        <v>241</v>
      </c>
      <c r="G152" s="218"/>
      <c r="H152" s="221">
        <v>2204</v>
      </c>
      <c r="I152" s="222"/>
      <c r="J152" s="218"/>
      <c r="K152" s="218"/>
      <c r="L152" s="223"/>
      <c r="M152" s="224"/>
      <c r="N152" s="225"/>
      <c r="O152" s="225"/>
      <c r="P152" s="225"/>
      <c r="Q152" s="225"/>
      <c r="R152" s="225"/>
      <c r="S152" s="225"/>
      <c r="T152" s="226"/>
      <c r="AT152" s="227" t="s">
        <v>147</v>
      </c>
      <c r="AU152" s="227" t="s">
        <v>80</v>
      </c>
      <c r="AV152" s="12" t="s">
        <v>80</v>
      </c>
      <c r="AW152" s="12" t="s">
        <v>6</v>
      </c>
      <c r="AX152" s="12" t="s">
        <v>78</v>
      </c>
      <c r="AY152" s="227" t="s">
        <v>136</v>
      </c>
    </row>
    <row r="153" spans="2:65" s="1" customFormat="1" ht="16.5" customHeight="1">
      <c r="B153" s="40"/>
      <c r="C153" s="202" t="s">
        <v>242</v>
      </c>
      <c r="D153" s="202" t="s">
        <v>138</v>
      </c>
      <c r="E153" s="203" t="s">
        <v>243</v>
      </c>
      <c r="F153" s="204" t="s">
        <v>244</v>
      </c>
      <c r="G153" s="205" t="s">
        <v>224</v>
      </c>
      <c r="H153" s="206">
        <v>204.9</v>
      </c>
      <c r="I153" s="207"/>
      <c r="J153" s="208">
        <f>ROUND(I153*H153,2)</f>
        <v>0</v>
      </c>
      <c r="K153" s="204" t="s">
        <v>142</v>
      </c>
      <c r="L153" s="60"/>
      <c r="M153" s="209" t="s">
        <v>21</v>
      </c>
      <c r="N153" s="210" t="s">
        <v>42</v>
      </c>
      <c r="O153" s="41"/>
      <c r="P153" s="211">
        <f>O153*H153</f>
        <v>0</v>
      </c>
      <c r="Q153" s="211">
        <v>0</v>
      </c>
      <c r="R153" s="211">
        <f>Q153*H153</f>
        <v>0</v>
      </c>
      <c r="S153" s="211">
        <v>0</v>
      </c>
      <c r="T153" s="212">
        <f>S153*H153</f>
        <v>0</v>
      </c>
      <c r="AR153" s="23" t="s">
        <v>143</v>
      </c>
      <c r="AT153" s="23" t="s">
        <v>138</v>
      </c>
      <c r="AU153" s="23" t="s">
        <v>80</v>
      </c>
      <c r="AY153" s="23" t="s">
        <v>136</v>
      </c>
      <c r="BE153" s="213">
        <f>IF(N153="základní",J153,0)</f>
        <v>0</v>
      </c>
      <c r="BF153" s="213">
        <f>IF(N153="snížená",J153,0)</f>
        <v>0</v>
      </c>
      <c r="BG153" s="213">
        <f>IF(N153="zákl. přenesená",J153,0)</f>
        <v>0</v>
      </c>
      <c r="BH153" s="213">
        <f>IF(N153="sníž. přenesená",J153,0)</f>
        <v>0</v>
      </c>
      <c r="BI153" s="213">
        <f>IF(N153="nulová",J153,0)</f>
        <v>0</v>
      </c>
      <c r="BJ153" s="23" t="s">
        <v>78</v>
      </c>
      <c r="BK153" s="213">
        <f>ROUND(I153*H153,2)</f>
        <v>0</v>
      </c>
      <c r="BL153" s="23" t="s">
        <v>143</v>
      </c>
      <c r="BM153" s="23" t="s">
        <v>245</v>
      </c>
    </row>
    <row r="154" spans="2:65" s="1" customFormat="1" ht="27">
      <c r="B154" s="40"/>
      <c r="C154" s="62"/>
      <c r="D154" s="214" t="s">
        <v>145</v>
      </c>
      <c r="E154" s="62"/>
      <c r="F154" s="215" t="s">
        <v>246</v>
      </c>
      <c r="G154" s="62"/>
      <c r="H154" s="62"/>
      <c r="I154" s="171"/>
      <c r="J154" s="62"/>
      <c r="K154" s="62"/>
      <c r="L154" s="60"/>
      <c r="M154" s="216"/>
      <c r="N154" s="41"/>
      <c r="O154" s="41"/>
      <c r="P154" s="41"/>
      <c r="Q154" s="41"/>
      <c r="R154" s="41"/>
      <c r="S154" s="41"/>
      <c r="T154" s="77"/>
      <c r="AT154" s="23" t="s">
        <v>145</v>
      </c>
      <c r="AU154" s="23" t="s">
        <v>80</v>
      </c>
    </row>
    <row r="155" spans="2:65" s="12" customFormat="1" ht="27">
      <c r="B155" s="217"/>
      <c r="C155" s="218"/>
      <c r="D155" s="214" t="s">
        <v>147</v>
      </c>
      <c r="E155" s="219" t="s">
        <v>21</v>
      </c>
      <c r="F155" s="220" t="s">
        <v>247</v>
      </c>
      <c r="G155" s="218"/>
      <c r="H155" s="221">
        <v>61.5</v>
      </c>
      <c r="I155" s="222"/>
      <c r="J155" s="218"/>
      <c r="K155" s="218"/>
      <c r="L155" s="223"/>
      <c r="M155" s="224"/>
      <c r="N155" s="225"/>
      <c r="O155" s="225"/>
      <c r="P155" s="225"/>
      <c r="Q155" s="225"/>
      <c r="R155" s="225"/>
      <c r="S155" s="225"/>
      <c r="T155" s="226"/>
      <c r="AT155" s="227" t="s">
        <v>147</v>
      </c>
      <c r="AU155" s="227" t="s">
        <v>80</v>
      </c>
      <c r="AV155" s="12" t="s">
        <v>80</v>
      </c>
      <c r="AW155" s="12" t="s">
        <v>35</v>
      </c>
      <c r="AX155" s="12" t="s">
        <v>71</v>
      </c>
      <c r="AY155" s="227" t="s">
        <v>136</v>
      </c>
    </row>
    <row r="156" spans="2:65" s="12" customFormat="1" ht="27">
      <c r="B156" s="217"/>
      <c r="C156" s="218"/>
      <c r="D156" s="214" t="s">
        <v>147</v>
      </c>
      <c r="E156" s="219" t="s">
        <v>21</v>
      </c>
      <c r="F156" s="220" t="s">
        <v>248</v>
      </c>
      <c r="G156" s="218"/>
      <c r="H156" s="221">
        <v>65</v>
      </c>
      <c r="I156" s="222"/>
      <c r="J156" s="218"/>
      <c r="K156" s="218"/>
      <c r="L156" s="223"/>
      <c r="M156" s="224"/>
      <c r="N156" s="225"/>
      <c r="O156" s="225"/>
      <c r="P156" s="225"/>
      <c r="Q156" s="225"/>
      <c r="R156" s="225"/>
      <c r="S156" s="225"/>
      <c r="T156" s="226"/>
      <c r="AT156" s="227" t="s">
        <v>147</v>
      </c>
      <c r="AU156" s="227" t="s">
        <v>80</v>
      </c>
      <c r="AV156" s="12" t="s">
        <v>80</v>
      </c>
      <c r="AW156" s="12" t="s">
        <v>35</v>
      </c>
      <c r="AX156" s="12" t="s">
        <v>71</v>
      </c>
      <c r="AY156" s="227" t="s">
        <v>136</v>
      </c>
    </row>
    <row r="157" spans="2:65" s="12" customFormat="1" ht="27">
      <c r="B157" s="217"/>
      <c r="C157" s="218"/>
      <c r="D157" s="214" t="s">
        <v>147</v>
      </c>
      <c r="E157" s="219" t="s">
        <v>21</v>
      </c>
      <c r="F157" s="220" t="s">
        <v>249</v>
      </c>
      <c r="G157" s="218"/>
      <c r="H157" s="221">
        <v>78.400000000000006</v>
      </c>
      <c r="I157" s="222"/>
      <c r="J157" s="218"/>
      <c r="K157" s="218"/>
      <c r="L157" s="223"/>
      <c r="M157" s="224"/>
      <c r="N157" s="225"/>
      <c r="O157" s="225"/>
      <c r="P157" s="225"/>
      <c r="Q157" s="225"/>
      <c r="R157" s="225"/>
      <c r="S157" s="225"/>
      <c r="T157" s="226"/>
      <c r="AT157" s="227" t="s">
        <v>147</v>
      </c>
      <c r="AU157" s="227" t="s">
        <v>80</v>
      </c>
      <c r="AV157" s="12" t="s">
        <v>80</v>
      </c>
      <c r="AW157" s="12" t="s">
        <v>35</v>
      </c>
      <c r="AX157" s="12" t="s">
        <v>71</v>
      </c>
      <c r="AY157" s="227" t="s">
        <v>136</v>
      </c>
    </row>
    <row r="158" spans="2:65" s="1" customFormat="1" ht="16.5" customHeight="1">
      <c r="B158" s="40"/>
      <c r="C158" s="202" t="s">
        <v>250</v>
      </c>
      <c r="D158" s="202" t="s">
        <v>138</v>
      </c>
      <c r="E158" s="203" t="s">
        <v>251</v>
      </c>
      <c r="F158" s="204" t="s">
        <v>252</v>
      </c>
      <c r="G158" s="205" t="s">
        <v>224</v>
      </c>
      <c r="H158" s="206">
        <v>102.45</v>
      </c>
      <c r="I158" s="207"/>
      <c r="J158" s="208">
        <f>ROUND(I158*H158,2)</f>
        <v>0</v>
      </c>
      <c r="K158" s="204" t="s">
        <v>142</v>
      </c>
      <c r="L158" s="60"/>
      <c r="M158" s="209" t="s">
        <v>21</v>
      </c>
      <c r="N158" s="210" t="s">
        <v>42</v>
      </c>
      <c r="O158" s="41"/>
      <c r="P158" s="211">
        <f>O158*H158</f>
        <v>0</v>
      </c>
      <c r="Q158" s="211">
        <v>0</v>
      </c>
      <c r="R158" s="211">
        <f>Q158*H158</f>
        <v>0</v>
      </c>
      <c r="S158" s="211">
        <v>0</v>
      </c>
      <c r="T158" s="212">
        <f>S158*H158</f>
        <v>0</v>
      </c>
      <c r="AR158" s="23" t="s">
        <v>143</v>
      </c>
      <c r="AT158" s="23" t="s">
        <v>138</v>
      </c>
      <c r="AU158" s="23" t="s">
        <v>80</v>
      </c>
      <c r="AY158" s="23" t="s">
        <v>136</v>
      </c>
      <c r="BE158" s="213">
        <f>IF(N158="základní",J158,0)</f>
        <v>0</v>
      </c>
      <c r="BF158" s="213">
        <f>IF(N158="snížená",J158,0)</f>
        <v>0</v>
      </c>
      <c r="BG158" s="213">
        <f>IF(N158="zákl. přenesená",J158,0)</f>
        <v>0</v>
      </c>
      <c r="BH158" s="213">
        <f>IF(N158="sníž. přenesená",J158,0)</f>
        <v>0</v>
      </c>
      <c r="BI158" s="213">
        <f>IF(N158="nulová",J158,0)</f>
        <v>0</v>
      </c>
      <c r="BJ158" s="23" t="s">
        <v>78</v>
      </c>
      <c r="BK158" s="213">
        <f>ROUND(I158*H158,2)</f>
        <v>0</v>
      </c>
      <c r="BL158" s="23" t="s">
        <v>143</v>
      </c>
      <c r="BM158" s="23" t="s">
        <v>253</v>
      </c>
    </row>
    <row r="159" spans="2:65" s="1" customFormat="1" ht="27">
      <c r="B159" s="40"/>
      <c r="C159" s="62"/>
      <c r="D159" s="214" t="s">
        <v>145</v>
      </c>
      <c r="E159" s="62"/>
      <c r="F159" s="215" t="s">
        <v>254</v>
      </c>
      <c r="G159" s="62"/>
      <c r="H159" s="62"/>
      <c r="I159" s="171"/>
      <c r="J159" s="62"/>
      <c r="K159" s="62"/>
      <c r="L159" s="60"/>
      <c r="M159" s="216"/>
      <c r="N159" s="41"/>
      <c r="O159" s="41"/>
      <c r="P159" s="41"/>
      <c r="Q159" s="41"/>
      <c r="R159" s="41"/>
      <c r="S159" s="41"/>
      <c r="T159" s="77"/>
      <c r="AT159" s="23" t="s">
        <v>145</v>
      </c>
      <c r="AU159" s="23" t="s">
        <v>80</v>
      </c>
    </row>
    <row r="160" spans="2:65" s="13" customFormat="1" ht="13.5">
      <c r="B160" s="229"/>
      <c r="C160" s="230"/>
      <c r="D160" s="214" t="s">
        <v>147</v>
      </c>
      <c r="E160" s="231" t="s">
        <v>21</v>
      </c>
      <c r="F160" s="232" t="s">
        <v>240</v>
      </c>
      <c r="G160" s="230"/>
      <c r="H160" s="231" t="s">
        <v>21</v>
      </c>
      <c r="I160" s="233"/>
      <c r="J160" s="230"/>
      <c r="K160" s="230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147</v>
      </c>
      <c r="AU160" s="238" t="s">
        <v>80</v>
      </c>
      <c r="AV160" s="13" t="s">
        <v>78</v>
      </c>
      <c r="AW160" s="13" t="s">
        <v>35</v>
      </c>
      <c r="AX160" s="13" t="s">
        <v>71</v>
      </c>
      <c r="AY160" s="238" t="s">
        <v>136</v>
      </c>
    </row>
    <row r="161" spans="2:65" s="12" customFormat="1" ht="27">
      <c r="B161" s="217"/>
      <c r="C161" s="218"/>
      <c r="D161" s="214" t="s">
        <v>147</v>
      </c>
      <c r="E161" s="219" t="s">
        <v>21</v>
      </c>
      <c r="F161" s="220" t="s">
        <v>247</v>
      </c>
      <c r="G161" s="218"/>
      <c r="H161" s="221">
        <v>61.5</v>
      </c>
      <c r="I161" s="222"/>
      <c r="J161" s="218"/>
      <c r="K161" s="218"/>
      <c r="L161" s="223"/>
      <c r="M161" s="224"/>
      <c r="N161" s="225"/>
      <c r="O161" s="225"/>
      <c r="P161" s="225"/>
      <c r="Q161" s="225"/>
      <c r="R161" s="225"/>
      <c r="S161" s="225"/>
      <c r="T161" s="226"/>
      <c r="AT161" s="227" t="s">
        <v>147</v>
      </c>
      <c r="AU161" s="227" t="s">
        <v>80</v>
      </c>
      <c r="AV161" s="12" t="s">
        <v>80</v>
      </c>
      <c r="AW161" s="12" t="s">
        <v>35</v>
      </c>
      <c r="AX161" s="12" t="s">
        <v>71</v>
      </c>
      <c r="AY161" s="227" t="s">
        <v>136</v>
      </c>
    </row>
    <row r="162" spans="2:65" s="12" customFormat="1" ht="27">
      <c r="B162" s="217"/>
      <c r="C162" s="218"/>
      <c r="D162" s="214" t="s">
        <v>147</v>
      </c>
      <c r="E162" s="219" t="s">
        <v>21</v>
      </c>
      <c r="F162" s="220" t="s">
        <v>248</v>
      </c>
      <c r="G162" s="218"/>
      <c r="H162" s="221">
        <v>65</v>
      </c>
      <c r="I162" s="222"/>
      <c r="J162" s="218"/>
      <c r="K162" s="218"/>
      <c r="L162" s="223"/>
      <c r="M162" s="224"/>
      <c r="N162" s="225"/>
      <c r="O162" s="225"/>
      <c r="P162" s="225"/>
      <c r="Q162" s="225"/>
      <c r="R162" s="225"/>
      <c r="S162" s="225"/>
      <c r="T162" s="226"/>
      <c r="AT162" s="227" t="s">
        <v>147</v>
      </c>
      <c r="AU162" s="227" t="s">
        <v>80</v>
      </c>
      <c r="AV162" s="12" t="s">
        <v>80</v>
      </c>
      <c r="AW162" s="12" t="s">
        <v>35</v>
      </c>
      <c r="AX162" s="12" t="s">
        <v>71</v>
      </c>
      <c r="AY162" s="227" t="s">
        <v>136</v>
      </c>
    </row>
    <row r="163" spans="2:65" s="12" customFormat="1" ht="27">
      <c r="B163" s="217"/>
      <c r="C163" s="218"/>
      <c r="D163" s="214" t="s">
        <v>147</v>
      </c>
      <c r="E163" s="219" t="s">
        <v>21</v>
      </c>
      <c r="F163" s="220" t="s">
        <v>249</v>
      </c>
      <c r="G163" s="218"/>
      <c r="H163" s="221">
        <v>78.400000000000006</v>
      </c>
      <c r="I163" s="222"/>
      <c r="J163" s="218"/>
      <c r="K163" s="218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147</v>
      </c>
      <c r="AU163" s="227" t="s">
        <v>80</v>
      </c>
      <c r="AV163" s="12" t="s">
        <v>80</v>
      </c>
      <c r="AW163" s="12" t="s">
        <v>35</v>
      </c>
      <c r="AX163" s="12" t="s">
        <v>71</v>
      </c>
      <c r="AY163" s="227" t="s">
        <v>136</v>
      </c>
    </row>
    <row r="164" spans="2:65" s="12" customFormat="1" ht="13.5">
      <c r="B164" s="217"/>
      <c r="C164" s="218"/>
      <c r="D164" s="214" t="s">
        <v>147</v>
      </c>
      <c r="E164" s="218"/>
      <c r="F164" s="220" t="s">
        <v>255</v>
      </c>
      <c r="G164" s="218"/>
      <c r="H164" s="221">
        <v>102.45</v>
      </c>
      <c r="I164" s="222"/>
      <c r="J164" s="218"/>
      <c r="K164" s="218"/>
      <c r="L164" s="223"/>
      <c r="M164" s="224"/>
      <c r="N164" s="225"/>
      <c r="O164" s="225"/>
      <c r="P164" s="225"/>
      <c r="Q164" s="225"/>
      <c r="R164" s="225"/>
      <c r="S164" s="225"/>
      <c r="T164" s="226"/>
      <c r="AT164" s="227" t="s">
        <v>147</v>
      </c>
      <c r="AU164" s="227" t="s">
        <v>80</v>
      </c>
      <c r="AV164" s="12" t="s">
        <v>80</v>
      </c>
      <c r="AW164" s="12" t="s">
        <v>6</v>
      </c>
      <c r="AX164" s="12" t="s">
        <v>78</v>
      </c>
      <c r="AY164" s="227" t="s">
        <v>136</v>
      </c>
    </row>
    <row r="165" spans="2:65" s="1" customFormat="1" ht="25.5" customHeight="1">
      <c r="B165" s="40"/>
      <c r="C165" s="202" t="s">
        <v>256</v>
      </c>
      <c r="D165" s="202" t="s">
        <v>138</v>
      </c>
      <c r="E165" s="203" t="s">
        <v>257</v>
      </c>
      <c r="F165" s="204" t="s">
        <v>258</v>
      </c>
      <c r="G165" s="205" t="s">
        <v>224</v>
      </c>
      <c r="H165" s="206">
        <v>288.89999999999998</v>
      </c>
      <c r="I165" s="207"/>
      <c r="J165" s="208">
        <f>ROUND(I165*H165,2)</f>
        <v>0</v>
      </c>
      <c r="K165" s="204" t="s">
        <v>21</v>
      </c>
      <c r="L165" s="60"/>
      <c r="M165" s="209" t="s">
        <v>21</v>
      </c>
      <c r="N165" s="210" t="s">
        <v>42</v>
      </c>
      <c r="O165" s="41"/>
      <c r="P165" s="211">
        <f>O165*H165</f>
        <v>0</v>
      </c>
      <c r="Q165" s="211">
        <v>0</v>
      </c>
      <c r="R165" s="211">
        <f>Q165*H165</f>
        <v>0</v>
      </c>
      <c r="S165" s="211">
        <v>0</v>
      </c>
      <c r="T165" s="212">
        <f>S165*H165</f>
        <v>0</v>
      </c>
      <c r="AR165" s="23" t="s">
        <v>143</v>
      </c>
      <c r="AT165" s="23" t="s">
        <v>138</v>
      </c>
      <c r="AU165" s="23" t="s">
        <v>80</v>
      </c>
      <c r="AY165" s="23" t="s">
        <v>136</v>
      </c>
      <c r="BE165" s="213">
        <f>IF(N165="základní",J165,0)</f>
        <v>0</v>
      </c>
      <c r="BF165" s="213">
        <f>IF(N165="snížená",J165,0)</f>
        <v>0</v>
      </c>
      <c r="BG165" s="213">
        <f>IF(N165="zákl. přenesená",J165,0)</f>
        <v>0</v>
      </c>
      <c r="BH165" s="213">
        <f>IF(N165="sníž. přenesená",J165,0)</f>
        <v>0</v>
      </c>
      <c r="BI165" s="213">
        <f>IF(N165="nulová",J165,0)</f>
        <v>0</v>
      </c>
      <c r="BJ165" s="23" t="s">
        <v>78</v>
      </c>
      <c r="BK165" s="213">
        <f>ROUND(I165*H165,2)</f>
        <v>0</v>
      </c>
      <c r="BL165" s="23" t="s">
        <v>143</v>
      </c>
      <c r="BM165" s="23" t="s">
        <v>259</v>
      </c>
    </row>
    <row r="166" spans="2:65" s="1" customFormat="1" ht="27">
      <c r="B166" s="40"/>
      <c r="C166" s="62"/>
      <c r="D166" s="214" t="s">
        <v>145</v>
      </c>
      <c r="E166" s="62"/>
      <c r="F166" s="215" t="s">
        <v>258</v>
      </c>
      <c r="G166" s="62"/>
      <c r="H166" s="62"/>
      <c r="I166" s="171"/>
      <c r="J166" s="62"/>
      <c r="K166" s="62"/>
      <c r="L166" s="60"/>
      <c r="M166" s="216"/>
      <c r="N166" s="41"/>
      <c r="O166" s="41"/>
      <c r="P166" s="41"/>
      <c r="Q166" s="41"/>
      <c r="R166" s="41"/>
      <c r="S166" s="41"/>
      <c r="T166" s="77"/>
      <c r="AT166" s="23" t="s">
        <v>145</v>
      </c>
      <c r="AU166" s="23" t="s">
        <v>80</v>
      </c>
    </row>
    <row r="167" spans="2:65" s="12" customFormat="1" ht="13.5">
      <c r="B167" s="217"/>
      <c r="C167" s="218"/>
      <c r="D167" s="214" t="s">
        <v>147</v>
      </c>
      <c r="E167" s="219" t="s">
        <v>21</v>
      </c>
      <c r="F167" s="220" t="s">
        <v>260</v>
      </c>
      <c r="G167" s="218"/>
      <c r="H167" s="221">
        <v>84</v>
      </c>
      <c r="I167" s="222"/>
      <c r="J167" s="218"/>
      <c r="K167" s="218"/>
      <c r="L167" s="223"/>
      <c r="M167" s="224"/>
      <c r="N167" s="225"/>
      <c r="O167" s="225"/>
      <c r="P167" s="225"/>
      <c r="Q167" s="225"/>
      <c r="R167" s="225"/>
      <c r="S167" s="225"/>
      <c r="T167" s="226"/>
      <c r="AT167" s="227" t="s">
        <v>147</v>
      </c>
      <c r="AU167" s="227" t="s">
        <v>80</v>
      </c>
      <c r="AV167" s="12" t="s">
        <v>80</v>
      </c>
      <c r="AW167" s="12" t="s">
        <v>35</v>
      </c>
      <c r="AX167" s="12" t="s">
        <v>71</v>
      </c>
      <c r="AY167" s="227" t="s">
        <v>136</v>
      </c>
    </row>
    <row r="168" spans="2:65" s="12" customFormat="1" ht="27">
      <c r="B168" s="217"/>
      <c r="C168" s="218"/>
      <c r="D168" s="214" t="s">
        <v>147</v>
      </c>
      <c r="E168" s="219" t="s">
        <v>21</v>
      </c>
      <c r="F168" s="220" t="s">
        <v>247</v>
      </c>
      <c r="G168" s="218"/>
      <c r="H168" s="221">
        <v>61.5</v>
      </c>
      <c r="I168" s="222"/>
      <c r="J168" s="218"/>
      <c r="K168" s="218"/>
      <c r="L168" s="223"/>
      <c r="M168" s="224"/>
      <c r="N168" s="225"/>
      <c r="O168" s="225"/>
      <c r="P168" s="225"/>
      <c r="Q168" s="225"/>
      <c r="R168" s="225"/>
      <c r="S168" s="225"/>
      <c r="T168" s="226"/>
      <c r="AT168" s="227" t="s">
        <v>147</v>
      </c>
      <c r="AU168" s="227" t="s">
        <v>80</v>
      </c>
      <c r="AV168" s="12" t="s">
        <v>80</v>
      </c>
      <c r="AW168" s="12" t="s">
        <v>35</v>
      </c>
      <c r="AX168" s="12" t="s">
        <v>71</v>
      </c>
      <c r="AY168" s="227" t="s">
        <v>136</v>
      </c>
    </row>
    <row r="169" spans="2:65" s="12" customFormat="1" ht="27">
      <c r="B169" s="217"/>
      <c r="C169" s="218"/>
      <c r="D169" s="214" t="s">
        <v>147</v>
      </c>
      <c r="E169" s="219" t="s">
        <v>21</v>
      </c>
      <c r="F169" s="220" t="s">
        <v>248</v>
      </c>
      <c r="G169" s="218"/>
      <c r="H169" s="221">
        <v>65</v>
      </c>
      <c r="I169" s="222"/>
      <c r="J169" s="218"/>
      <c r="K169" s="218"/>
      <c r="L169" s="223"/>
      <c r="M169" s="224"/>
      <c r="N169" s="225"/>
      <c r="O169" s="225"/>
      <c r="P169" s="225"/>
      <c r="Q169" s="225"/>
      <c r="R169" s="225"/>
      <c r="S169" s="225"/>
      <c r="T169" s="226"/>
      <c r="AT169" s="227" t="s">
        <v>147</v>
      </c>
      <c r="AU169" s="227" t="s">
        <v>80</v>
      </c>
      <c r="AV169" s="12" t="s">
        <v>80</v>
      </c>
      <c r="AW169" s="12" t="s">
        <v>35</v>
      </c>
      <c r="AX169" s="12" t="s">
        <v>71</v>
      </c>
      <c r="AY169" s="227" t="s">
        <v>136</v>
      </c>
    </row>
    <row r="170" spans="2:65" s="12" customFormat="1" ht="27">
      <c r="B170" s="217"/>
      <c r="C170" s="218"/>
      <c r="D170" s="214" t="s">
        <v>147</v>
      </c>
      <c r="E170" s="219" t="s">
        <v>21</v>
      </c>
      <c r="F170" s="220" t="s">
        <v>249</v>
      </c>
      <c r="G170" s="218"/>
      <c r="H170" s="221">
        <v>78.400000000000006</v>
      </c>
      <c r="I170" s="222"/>
      <c r="J170" s="218"/>
      <c r="K170" s="218"/>
      <c r="L170" s="223"/>
      <c r="M170" s="224"/>
      <c r="N170" s="225"/>
      <c r="O170" s="225"/>
      <c r="P170" s="225"/>
      <c r="Q170" s="225"/>
      <c r="R170" s="225"/>
      <c r="S170" s="225"/>
      <c r="T170" s="226"/>
      <c r="AT170" s="227" t="s">
        <v>147</v>
      </c>
      <c r="AU170" s="227" t="s">
        <v>80</v>
      </c>
      <c r="AV170" s="12" t="s">
        <v>80</v>
      </c>
      <c r="AW170" s="12" t="s">
        <v>35</v>
      </c>
      <c r="AX170" s="12" t="s">
        <v>71</v>
      </c>
      <c r="AY170" s="227" t="s">
        <v>136</v>
      </c>
    </row>
    <row r="171" spans="2:65" s="1" customFormat="1" ht="16.5" customHeight="1">
      <c r="B171" s="40"/>
      <c r="C171" s="202" t="s">
        <v>9</v>
      </c>
      <c r="D171" s="202" t="s">
        <v>138</v>
      </c>
      <c r="E171" s="203" t="s">
        <v>261</v>
      </c>
      <c r="F171" s="204" t="s">
        <v>262</v>
      </c>
      <c r="G171" s="205" t="s">
        <v>263</v>
      </c>
      <c r="H171" s="206">
        <v>520.02</v>
      </c>
      <c r="I171" s="207"/>
      <c r="J171" s="208">
        <f>ROUND(I171*H171,2)</f>
        <v>0</v>
      </c>
      <c r="K171" s="204" t="s">
        <v>142</v>
      </c>
      <c r="L171" s="60"/>
      <c r="M171" s="209" t="s">
        <v>21</v>
      </c>
      <c r="N171" s="210" t="s">
        <v>42</v>
      </c>
      <c r="O171" s="41"/>
      <c r="P171" s="211">
        <f>O171*H171</f>
        <v>0</v>
      </c>
      <c r="Q171" s="211">
        <v>0</v>
      </c>
      <c r="R171" s="211">
        <f>Q171*H171</f>
        <v>0</v>
      </c>
      <c r="S171" s="211">
        <v>0</v>
      </c>
      <c r="T171" s="212">
        <f>S171*H171</f>
        <v>0</v>
      </c>
      <c r="AR171" s="23" t="s">
        <v>143</v>
      </c>
      <c r="AT171" s="23" t="s">
        <v>138</v>
      </c>
      <c r="AU171" s="23" t="s">
        <v>80</v>
      </c>
      <c r="AY171" s="23" t="s">
        <v>136</v>
      </c>
      <c r="BE171" s="213">
        <f>IF(N171="základní",J171,0)</f>
        <v>0</v>
      </c>
      <c r="BF171" s="213">
        <f>IF(N171="snížená",J171,0)</f>
        <v>0</v>
      </c>
      <c r="BG171" s="213">
        <f>IF(N171="zákl. přenesená",J171,0)</f>
        <v>0</v>
      </c>
      <c r="BH171" s="213">
        <f>IF(N171="sníž. přenesená",J171,0)</f>
        <v>0</v>
      </c>
      <c r="BI171" s="213">
        <f>IF(N171="nulová",J171,0)</f>
        <v>0</v>
      </c>
      <c r="BJ171" s="23" t="s">
        <v>78</v>
      </c>
      <c r="BK171" s="213">
        <f>ROUND(I171*H171,2)</f>
        <v>0</v>
      </c>
      <c r="BL171" s="23" t="s">
        <v>143</v>
      </c>
      <c r="BM171" s="23" t="s">
        <v>264</v>
      </c>
    </row>
    <row r="172" spans="2:65" s="1" customFormat="1" ht="27">
      <c r="B172" s="40"/>
      <c r="C172" s="62"/>
      <c r="D172" s="214" t="s">
        <v>145</v>
      </c>
      <c r="E172" s="62"/>
      <c r="F172" s="215" t="s">
        <v>265</v>
      </c>
      <c r="G172" s="62"/>
      <c r="H172" s="62"/>
      <c r="I172" s="171"/>
      <c r="J172" s="62"/>
      <c r="K172" s="62"/>
      <c r="L172" s="60"/>
      <c r="M172" s="216"/>
      <c r="N172" s="41"/>
      <c r="O172" s="41"/>
      <c r="P172" s="41"/>
      <c r="Q172" s="41"/>
      <c r="R172" s="41"/>
      <c r="S172" s="41"/>
      <c r="T172" s="77"/>
      <c r="AT172" s="23" t="s">
        <v>145</v>
      </c>
      <c r="AU172" s="23" t="s">
        <v>80</v>
      </c>
    </row>
    <row r="173" spans="2:65" s="12" customFormat="1" ht="13.5">
      <c r="B173" s="217"/>
      <c r="C173" s="218"/>
      <c r="D173" s="214" t="s">
        <v>147</v>
      </c>
      <c r="E173" s="219" t="s">
        <v>21</v>
      </c>
      <c r="F173" s="220" t="s">
        <v>260</v>
      </c>
      <c r="G173" s="218"/>
      <c r="H173" s="221">
        <v>84</v>
      </c>
      <c r="I173" s="222"/>
      <c r="J173" s="218"/>
      <c r="K173" s="218"/>
      <c r="L173" s="223"/>
      <c r="M173" s="224"/>
      <c r="N173" s="225"/>
      <c r="O173" s="225"/>
      <c r="P173" s="225"/>
      <c r="Q173" s="225"/>
      <c r="R173" s="225"/>
      <c r="S173" s="225"/>
      <c r="T173" s="226"/>
      <c r="AT173" s="227" t="s">
        <v>147</v>
      </c>
      <c r="AU173" s="227" t="s">
        <v>80</v>
      </c>
      <c r="AV173" s="12" t="s">
        <v>80</v>
      </c>
      <c r="AW173" s="12" t="s">
        <v>35</v>
      </c>
      <c r="AX173" s="12" t="s">
        <v>71</v>
      </c>
      <c r="AY173" s="227" t="s">
        <v>136</v>
      </c>
    </row>
    <row r="174" spans="2:65" s="12" customFormat="1" ht="27">
      <c r="B174" s="217"/>
      <c r="C174" s="218"/>
      <c r="D174" s="214" t="s">
        <v>147</v>
      </c>
      <c r="E174" s="219" t="s">
        <v>21</v>
      </c>
      <c r="F174" s="220" t="s">
        <v>247</v>
      </c>
      <c r="G174" s="218"/>
      <c r="H174" s="221">
        <v>61.5</v>
      </c>
      <c r="I174" s="222"/>
      <c r="J174" s="218"/>
      <c r="K174" s="218"/>
      <c r="L174" s="223"/>
      <c r="M174" s="224"/>
      <c r="N174" s="225"/>
      <c r="O174" s="225"/>
      <c r="P174" s="225"/>
      <c r="Q174" s="225"/>
      <c r="R174" s="225"/>
      <c r="S174" s="225"/>
      <c r="T174" s="226"/>
      <c r="AT174" s="227" t="s">
        <v>147</v>
      </c>
      <c r="AU174" s="227" t="s">
        <v>80</v>
      </c>
      <c r="AV174" s="12" t="s">
        <v>80</v>
      </c>
      <c r="AW174" s="12" t="s">
        <v>35</v>
      </c>
      <c r="AX174" s="12" t="s">
        <v>71</v>
      </c>
      <c r="AY174" s="227" t="s">
        <v>136</v>
      </c>
    </row>
    <row r="175" spans="2:65" s="12" customFormat="1" ht="27">
      <c r="B175" s="217"/>
      <c r="C175" s="218"/>
      <c r="D175" s="214" t="s">
        <v>147</v>
      </c>
      <c r="E175" s="219" t="s">
        <v>21</v>
      </c>
      <c r="F175" s="220" t="s">
        <v>248</v>
      </c>
      <c r="G175" s="218"/>
      <c r="H175" s="221">
        <v>65</v>
      </c>
      <c r="I175" s="222"/>
      <c r="J175" s="218"/>
      <c r="K175" s="218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147</v>
      </c>
      <c r="AU175" s="227" t="s">
        <v>80</v>
      </c>
      <c r="AV175" s="12" t="s">
        <v>80</v>
      </c>
      <c r="AW175" s="12" t="s">
        <v>35</v>
      </c>
      <c r="AX175" s="12" t="s">
        <v>71</v>
      </c>
      <c r="AY175" s="227" t="s">
        <v>136</v>
      </c>
    </row>
    <row r="176" spans="2:65" s="12" customFormat="1" ht="27">
      <c r="B176" s="217"/>
      <c r="C176" s="218"/>
      <c r="D176" s="214" t="s">
        <v>147</v>
      </c>
      <c r="E176" s="219" t="s">
        <v>21</v>
      </c>
      <c r="F176" s="220" t="s">
        <v>249</v>
      </c>
      <c r="G176" s="218"/>
      <c r="H176" s="221">
        <v>78.400000000000006</v>
      </c>
      <c r="I176" s="222"/>
      <c r="J176" s="218"/>
      <c r="K176" s="218"/>
      <c r="L176" s="223"/>
      <c r="M176" s="224"/>
      <c r="N176" s="225"/>
      <c r="O176" s="225"/>
      <c r="P176" s="225"/>
      <c r="Q176" s="225"/>
      <c r="R176" s="225"/>
      <c r="S176" s="225"/>
      <c r="T176" s="226"/>
      <c r="AT176" s="227" t="s">
        <v>147</v>
      </c>
      <c r="AU176" s="227" t="s">
        <v>80</v>
      </c>
      <c r="AV176" s="12" t="s">
        <v>80</v>
      </c>
      <c r="AW176" s="12" t="s">
        <v>35</v>
      </c>
      <c r="AX176" s="12" t="s">
        <v>71</v>
      </c>
      <c r="AY176" s="227" t="s">
        <v>136</v>
      </c>
    </row>
    <row r="177" spans="2:65" s="12" customFormat="1" ht="13.5">
      <c r="B177" s="217"/>
      <c r="C177" s="218"/>
      <c r="D177" s="214" t="s">
        <v>147</v>
      </c>
      <c r="E177" s="218"/>
      <c r="F177" s="220" t="s">
        <v>266</v>
      </c>
      <c r="G177" s="218"/>
      <c r="H177" s="221">
        <v>520.02</v>
      </c>
      <c r="I177" s="222"/>
      <c r="J177" s="218"/>
      <c r="K177" s="218"/>
      <c r="L177" s="223"/>
      <c r="M177" s="224"/>
      <c r="N177" s="225"/>
      <c r="O177" s="225"/>
      <c r="P177" s="225"/>
      <c r="Q177" s="225"/>
      <c r="R177" s="225"/>
      <c r="S177" s="225"/>
      <c r="T177" s="226"/>
      <c r="AT177" s="227" t="s">
        <v>147</v>
      </c>
      <c r="AU177" s="227" t="s">
        <v>80</v>
      </c>
      <c r="AV177" s="12" t="s">
        <v>80</v>
      </c>
      <c r="AW177" s="12" t="s">
        <v>6</v>
      </c>
      <c r="AX177" s="12" t="s">
        <v>78</v>
      </c>
      <c r="AY177" s="227" t="s">
        <v>136</v>
      </c>
    </row>
    <row r="178" spans="2:65" s="1" customFormat="1" ht="16.5" customHeight="1">
      <c r="B178" s="40"/>
      <c r="C178" s="202" t="s">
        <v>267</v>
      </c>
      <c r="D178" s="202" t="s">
        <v>138</v>
      </c>
      <c r="E178" s="203" t="s">
        <v>268</v>
      </c>
      <c r="F178" s="204" t="s">
        <v>269</v>
      </c>
      <c r="G178" s="205" t="s">
        <v>141</v>
      </c>
      <c r="H178" s="206">
        <v>840</v>
      </c>
      <c r="I178" s="207"/>
      <c r="J178" s="208">
        <f>ROUND(I178*H178,2)</f>
        <v>0</v>
      </c>
      <c r="K178" s="204" t="s">
        <v>142</v>
      </c>
      <c r="L178" s="60"/>
      <c r="M178" s="209" t="s">
        <v>21</v>
      </c>
      <c r="N178" s="210" t="s">
        <v>42</v>
      </c>
      <c r="O178" s="41"/>
      <c r="P178" s="211">
        <f>O178*H178</f>
        <v>0</v>
      </c>
      <c r="Q178" s="211">
        <v>0</v>
      </c>
      <c r="R178" s="211">
        <f>Q178*H178</f>
        <v>0</v>
      </c>
      <c r="S178" s="211">
        <v>0</v>
      </c>
      <c r="T178" s="212">
        <f>S178*H178</f>
        <v>0</v>
      </c>
      <c r="AR178" s="23" t="s">
        <v>143</v>
      </c>
      <c r="AT178" s="23" t="s">
        <v>138</v>
      </c>
      <c r="AU178" s="23" t="s">
        <v>80</v>
      </c>
      <c r="AY178" s="23" t="s">
        <v>136</v>
      </c>
      <c r="BE178" s="213">
        <f>IF(N178="základní",J178,0)</f>
        <v>0</v>
      </c>
      <c r="BF178" s="213">
        <f>IF(N178="snížená",J178,0)</f>
        <v>0</v>
      </c>
      <c r="BG178" s="213">
        <f>IF(N178="zákl. přenesená",J178,0)</f>
        <v>0</v>
      </c>
      <c r="BH178" s="213">
        <f>IF(N178="sníž. přenesená",J178,0)</f>
        <v>0</v>
      </c>
      <c r="BI178" s="213">
        <f>IF(N178="nulová",J178,0)</f>
        <v>0</v>
      </c>
      <c r="BJ178" s="23" t="s">
        <v>78</v>
      </c>
      <c r="BK178" s="213">
        <f>ROUND(I178*H178,2)</f>
        <v>0</v>
      </c>
      <c r="BL178" s="23" t="s">
        <v>143</v>
      </c>
      <c r="BM178" s="23" t="s">
        <v>270</v>
      </c>
    </row>
    <row r="179" spans="2:65" s="1" customFormat="1" ht="13.5">
      <c r="B179" s="40"/>
      <c r="C179" s="62"/>
      <c r="D179" s="214" t="s">
        <v>145</v>
      </c>
      <c r="E179" s="62"/>
      <c r="F179" s="215" t="s">
        <v>271</v>
      </c>
      <c r="G179" s="62"/>
      <c r="H179" s="62"/>
      <c r="I179" s="171"/>
      <c r="J179" s="62"/>
      <c r="K179" s="62"/>
      <c r="L179" s="60"/>
      <c r="M179" s="216"/>
      <c r="N179" s="41"/>
      <c r="O179" s="41"/>
      <c r="P179" s="41"/>
      <c r="Q179" s="41"/>
      <c r="R179" s="41"/>
      <c r="S179" s="41"/>
      <c r="T179" s="77"/>
      <c r="AT179" s="23" t="s">
        <v>145</v>
      </c>
      <c r="AU179" s="23" t="s">
        <v>80</v>
      </c>
    </row>
    <row r="180" spans="2:65" s="12" customFormat="1" ht="13.5">
      <c r="B180" s="217"/>
      <c r="C180" s="218"/>
      <c r="D180" s="214" t="s">
        <v>147</v>
      </c>
      <c r="E180" s="219" t="s">
        <v>21</v>
      </c>
      <c r="F180" s="220" t="s">
        <v>272</v>
      </c>
      <c r="G180" s="218"/>
      <c r="H180" s="221">
        <v>840</v>
      </c>
      <c r="I180" s="222"/>
      <c r="J180" s="218"/>
      <c r="K180" s="218"/>
      <c r="L180" s="223"/>
      <c r="M180" s="224"/>
      <c r="N180" s="225"/>
      <c r="O180" s="225"/>
      <c r="P180" s="225"/>
      <c r="Q180" s="225"/>
      <c r="R180" s="225"/>
      <c r="S180" s="225"/>
      <c r="T180" s="226"/>
      <c r="AT180" s="227" t="s">
        <v>147</v>
      </c>
      <c r="AU180" s="227" t="s">
        <v>80</v>
      </c>
      <c r="AV180" s="12" t="s">
        <v>80</v>
      </c>
      <c r="AW180" s="12" t="s">
        <v>35</v>
      </c>
      <c r="AX180" s="12" t="s">
        <v>71</v>
      </c>
      <c r="AY180" s="227" t="s">
        <v>136</v>
      </c>
    </row>
    <row r="181" spans="2:65" s="1" customFormat="1" ht="16.5" customHeight="1">
      <c r="B181" s="40"/>
      <c r="C181" s="239" t="s">
        <v>273</v>
      </c>
      <c r="D181" s="239" t="s">
        <v>274</v>
      </c>
      <c r="E181" s="240" t="s">
        <v>275</v>
      </c>
      <c r="F181" s="241" t="s">
        <v>276</v>
      </c>
      <c r="G181" s="242" t="s">
        <v>277</v>
      </c>
      <c r="H181" s="243">
        <v>25.2</v>
      </c>
      <c r="I181" s="244"/>
      <c r="J181" s="245">
        <f>ROUND(I181*H181,2)</f>
        <v>0</v>
      </c>
      <c r="K181" s="241" t="s">
        <v>142</v>
      </c>
      <c r="L181" s="246"/>
      <c r="M181" s="247" t="s">
        <v>21</v>
      </c>
      <c r="N181" s="248" t="s">
        <v>42</v>
      </c>
      <c r="O181" s="41"/>
      <c r="P181" s="211">
        <f>O181*H181</f>
        <v>0</v>
      </c>
      <c r="Q181" s="211">
        <v>1E-3</v>
      </c>
      <c r="R181" s="211">
        <f>Q181*H181</f>
        <v>2.52E-2</v>
      </c>
      <c r="S181" s="211">
        <v>0</v>
      </c>
      <c r="T181" s="212">
        <f>S181*H181</f>
        <v>0</v>
      </c>
      <c r="AR181" s="23" t="s">
        <v>181</v>
      </c>
      <c r="AT181" s="23" t="s">
        <v>274</v>
      </c>
      <c r="AU181" s="23" t="s">
        <v>80</v>
      </c>
      <c r="AY181" s="23" t="s">
        <v>136</v>
      </c>
      <c r="BE181" s="213">
        <f>IF(N181="základní",J181,0)</f>
        <v>0</v>
      </c>
      <c r="BF181" s="213">
        <f>IF(N181="snížená",J181,0)</f>
        <v>0</v>
      </c>
      <c r="BG181" s="213">
        <f>IF(N181="zákl. přenesená",J181,0)</f>
        <v>0</v>
      </c>
      <c r="BH181" s="213">
        <f>IF(N181="sníž. přenesená",J181,0)</f>
        <v>0</v>
      </c>
      <c r="BI181" s="213">
        <f>IF(N181="nulová",J181,0)</f>
        <v>0</v>
      </c>
      <c r="BJ181" s="23" t="s">
        <v>78</v>
      </c>
      <c r="BK181" s="213">
        <f>ROUND(I181*H181,2)</f>
        <v>0</v>
      </c>
      <c r="BL181" s="23" t="s">
        <v>143</v>
      </c>
      <c r="BM181" s="23" t="s">
        <v>278</v>
      </c>
    </row>
    <row r="182" spans="2:65" s="1" customFormat="1" ht="13.5">
      <c r="B182" s="40"/>
      <c r="C182" s="62"/>
      <c r="D182" s="214" t="s">
        <v>145</v>
      </c>
      <c r="E182" s="62"/>
      <c r="F182" s="215" t="s">
        <v>276</v>
      </c>
      <c r="G182" s="62"/>
      <c r="H182" s="62"/>
      <c r="I182" s="171"/>
      <c r="J182" s="62"/>
      <c r="K182" s="62"/>
      <c r="L182" s="60"/>
      <c r="M182" s="216"/>
      <c r="N182" s="41"/>
      <c r="O182" s="41"/>
      <c r="P182" s="41"/>
      <c r="Q182" s="41"/>
      <c r="R182" s="41"/>
      <c r="S182" s="41"/>
      <c r="T182" s="77"/>
      <c r="AT182" s="23" t="s">
        <v>145</v>
      </c>
      <c r="AU182" s="23" t="s">
        <v>80</v>
      </c>
    </row>
    <row r="183" spans="2:65" s="12" customFormat="1" ht="13.5">
      <c r="B183" s="217"/>
      <c r="C183" s="218"/>
      <c r="D183" s="214" t="s">
        <v>147</v>
      </c>
      <c r="E183" s="219" t="s">
        <v>21</v>
      </c>
      <c r="F183" s="220" t="s">
        <v>279</v>
      </c>
      <c r="G183" s="218"/>
      <c r="H183" s="221">
        <v>25.2</v>
      </c>
      <c r="I183" s="222"/>
      <c r="J183" s="218"/>
      <c r="K183" s="218"/>
      <c r="L183" s="223"/>
      <c r="M183" s="224"/>
      <c r="N183" s="225"/>
      <c r="O183" s="225"/>
      <c r="P183" s="225"/>
      <c r="Q183" s="225"/>
      <c r="R183" s="225"/>
      <c r="S183" s="225"/>
      <c r="T183" s="226"/>
      <c r="AT183" s="227" t="s">
        <v>147</v>
      </c>
      <c r="AU183" s="227" t="s">
        <v>80</v>
      </c>
      <c r="AV183" s="12" t="s">
        <v>80</v>
      </c>
      <c r="AW183" s="12" t="s">
        <v>35</v>
      </c>
      <c r="AX183" s="12" t="s">
        <v>71</v>
      </c>
      <c r="AY183" s="227" t="s">
        <v>136</v>
      </c>
    </row>
    <row r="184" spans="2:65" s="1" customFormat="1" ht="16.5" customHeight="1">
      <c r="B184" s="40"/>
      <c r="C184" s="202" t="s">
        <v>280</v>
      </c>
      <c r="D184" s="202" t="s">
        <v>138</v>
      </c>
      <c r="E184" s="203" t="s">
        <v>281</v>
      </c>
      <c r="F184" s="204" t="s">
        <v>282</v>
      </c>
      <c r="G184" s="205" t="s">
        <v>141</v>
      </c>
      <c r="H184" s="206">
        <v>22058.3</v>
      </c>
      <c r="I184" s="207"/>
      <c r="J184" s="208">
        <f>ROUND(I184*H184,2)</f>
        <v>0</v>
      </c>
      <c r="K184" s="204" t="s">
        <v>142</v>
      </c>
      <c r="L184" s="60"/>
      <c r="M184" s="209" t="s">
        <v>21</v>
      </c>
      <c r="N184" s="210" t="s">
        <v>42</v>
      </c>
      <c r="O184" s="41"/>
      <c r="P184" s="211">
        <f>O184*H184</f>
        <v>0</v>
      </c>
      <c r="Q184" s="211">
        <v>0</v>
      </c>
      <c r="R184" s="211">
        <f>Q184*H184</f>
        <v>0</v>
      </c>
      <c r="S184" s="211">
        <v>0</v>
      </c>
      <c r="T184" s="212">
        <f>S184*H184</f>
        <v>0</v>
      </c>
      <c r="AR184" s="23" t="s">
        <v>143</v>
      </c>
      <c r="AT184" s="23" t="s">
        <v>138</v>
      </c>
      <c r="AU184" s="23" t="s">
        <v>80</v>
      </c>
      <c r="AY184" s="23" t="s">
        <v>136</v>
      </c>
      <c r="BE184" s="213">
        <f>IF(N184="základní",J184,0)</f>
        <v>0</v>
      </c>
      <c r="BF184" s="213">
        <f>IF(N184="snížená",J184,0)</f>
        <v>0</v>
      </c>
      <c r="BG184" s="213">
        <f>IF(N184="zákl. přenesená",J184,0)</f>
        <v>0</v>
      </c>
      <c r="BH184" s="213">
        <f>IF(N184="sníž. přenesená",J184,0)</f>
        <v>0</v>
      </c>
      <c r="BI184" s="213">
        <f>IF(N184="nulová",J184,0)</f>
        <v>0</v>
      </c>
      <c r="BJ184" s="23" t="s">
        <v>78</v>
      </c>
      <c r="BK184" s="213">
        <f>ROUND(I184*H184,2)</f>
        <v>0</v>
      </c>
      <c r="BL184" s="23" t="s">
        <v>143</v>
      </c>
      <c r="BM184" s="23" t="s">
        <v>283</v>
      </c>
    </row>
    <row r="185" spans="2:65" s="1" customFormat="1" ht="13.5">
      <c r="B185" s="40"/>
      <c r="C185" s="62"/>
      <c r="D185" s="214" t="s">
        <v>145</v>
      </c>
      <c r="E185" s="62"/>
      <c r="F185" s="215" t="s">
        <v>284</v>
      </c>
      <c r="G185" s="62"/>
      <c r="H185" s="62"/>
      <c r="I185" s="171"/>
      <c r="J185" s="62"/>
      <c r="K185" s="62"/>
      <c r="L185" s="60"/>
      <c r="M185" s="216"/>
      <c r="N185" s="41"/>
      <c r="O185" s="41"/>
      <c r="P185" s="41"/>
      <c r="Q185" s="41"/>
      <c r="R185" s="41"/>
      <c r="S185" s="41"/>
      <c r="T185" s="77"/>
      <c r="AT185" s="23" t="s">
        <v>145</v>
      </c>
      <c r="AU185" s="23" t="s">
        <v>80</v>
      </c>
    </row>
    <row r="186" spans="2:65" s="12" customFormat="1" ht="27">
      <c r="B186" s="217"/>
      <c r="C186" s="218"/>
      <c r="D186" s="214" t="s">
        <v>147</v>
      </c>
      <c r="E186" s="219" t="s">
        <v>21</v>
      </c>
      <c r="F186" s="220" t="s">
        <v>285</v>
      </c>
      <c r="G186" s="218"/>
      <c r="H186" s="221">
        <v>22058.3</v>
      </c>
      <c r="I186" s="222"/>
      <c r="J186" s="218"/>
      <c r="K186" s="218"/>
      <c r="L186" s="223"/>
      <c r="M186" s="224"/>
      <c r="N186" s="225"/>
      <c r="O186" s="225"/>
      <c r="P186" s="225"/>
      <c r="Q186" s="225"/>
      <c r="R186" s="225"/>
      <c r="S186" s="225"/>
      <c r="T186" s="226"/>
      <c r="AT186" s="227" t="s">
        <v>147</v>
      </c>
      <c r="AU186" s="227" t="s">
        <v>80</v>
      </c>
      <c r="AV186" s="12" t="s">
        <v>80</v>
      </c>
      <c r="AW186" s="12" t="s">
        <v>35</v>
      </c>
      <c r="AX186" s="12" t="s">
        <v>71</v>
      </c>
      <c r="AY186" s="227" t="s">
        <v>136</v>
      </c>
    </row>
    <row r="187" spans="2:65" s="1" customFormat="1" ht="25.5" customHeight="1">
      <c r="B187" s="40"/>
      <c r="C187" s="202" t="s">
        <v>286</v>
      </c>
      <c r="D187" s="202" t="s">
        <v>138</v>
      </c>
      <c r="E187" s="203" t="s">
        <v>287</v>
      </c>
      <c r="F187" s="204" t="s">
        <v>288</v>
      </c>
      <c r="G187" s="205" t="s">
        <v>141</v>
      </c>
      <c r="H187" s="206">
        <v>840</v>
      </c>
      <c r="I187" s="207"/>
      <c r="J187" s="208">
        <f>ROUND(I187*H187,2)</f>
        <v>0</v>
      </c>
      <c r="K187" s="204" t="s">
        <v>142</v>
      </c>
      <c r="L187" s="60"/>
      <c r="M187" s="209" t="s">
        <v>21</v>
      </c>
      <c r="N187" s="210" t="s">
        <v>42</v>
      </c>
      <c r="O187" s="41"/>
      <c r="P187" s="211">
        <f>O187*H187</f>
        <v>0</v>
      </c>
      <c r="Q187" s="211">
        <v>0</v>
      </c>
      <c r="R187" s="211">
        <f>Q187*H187</f>
        <v>0</v>
      </c>
      <c r="S187" s="211">
        <v>0</v>
      </c>
      <c r="T187" s="212">
        <f>S187*H187</f>
        <v>0</v>
      </c>
      <c r="AR187" s="23" t="s">
        <v>143</v>
      </c>
      <c r="AT187" s="23" t="s">
        <v>138</v>
      </c>
      <c r="AU187" s="23" t="s">
        <v>80</v>
      </c>
      <c r="AY187" s="23" t="s">
        <v>136</v>
      </c>
      <c r="BE187" s="213">
        <f>IF(N187="základní",J187,0)</f>
        <v>0</v>
      </c>
      <c r="BF187" s="213">
        <f>IF(N187="snížená",J187,0)</f>
        <v>0</v>
      </c>
      <c r="BG187" s="213">
        <f>IF(N187="zákl. přenesená",J187,0)</f>
        <v>0</v>
      </c>
      <c r="BH187" s="213">
        <f>IF(N187="sníž. přenesená",J187,0)</f>
        <v>0</v>
      </c>
      <c r="BI187" s="213">
        <f>IF(N187="nulová",J187,0)</f>
        <v>0</v>
      </c>
      <c r="BJ187" s="23" t="s">
        <v>78</v>
      </c>
      <c r="BK187" s="213">
        <f>ROUND(I187*H187,2)</f>
        <v>0</v>
      </c>
      <c r="BL187" s="23" t="s">
        <v>143</v>
      </c>
      <c r="BM187" s="23" t="s">
        <v>289</v>
      </c>
    </row>
    <row r="188" spans="2:65" s="1" customFormat="1" ht="27">
      <c r="B188" s="40"/>
      <c r="C188" s="62"/>
      <c r="D188" s="214" t="s">
        <v>145</v>
      </c>
      <c r="E188" s="62"/>
      <c r="F188" s="215" t="s">
        <v>290</v>
      </c>
      <c r="G188" s="62"/>
      <c r="H188" s="62"/>
      <c r="I188" s="171"/>
      <c r="J188" s="62"/>
      <c r="K188" s="62"/>
      <c r="L188" s="60"/>
      <c r="M188" s="216"/>
      <c r="N188" s="41"/>
      <c r="O188" s="41"/>
      <c r="P188" s="41"/>
      <c r="Q188" s="41"/>
      <c r="R188" s="41"/>
      <c r="S188" s="41"/>
      <c r="T188" s="77"/>
      <c r="AT188" s="23" t="s">
        <v>145</v>
      </c>
      <c r="AU188" s="23" t="s">
        <v>80</v>
      </c>
    </row>
    <row r="189" spans="2:65" s="12" customFormat="1" ht="13.5">
      <c r="B189" s="217"/>
      <c r="C189" s="218"/>
      <c r="D189" s="214" t="s">
        <v>147</v>
      </c>
      <c r="E189" s="219" t="s">
        <v>21</v>
      </c>
      <c r="F189" s="220" t="s">
        <v>272</v>
      </c>
      <c r="G189" s="218"/>
      <c r="H189" s="221">
        <v>840</v>
      </c>
      <c r="I189" s="222"/>
      <c r="J189" s="218"/>
      <c r="K189" s="218"/>
      <c r="L189" s="223"/>
      <c r="M189" s="224"/>
      <c r="N189" s="225"/>
      <c r="O189" s="225"/>
      <c r="P189" s="225"/>
      <c r="Q189" s="225"/>
      <c r="R189" s="225"/>
      <c r="S189" s="225"/>
      <c r="T189" s="226"/>
      <c r="AT189" s="227" t="s">
        <v>147</v>
      </c>
      <c r="AU189" s="227" t="s">
        <v>80</v>
      </c>
      <c r="AV189" s="12" t="s">
        <v>80</v>
      </c>
      <c r="AW189" s="12" t="s">
        <v>35</v>
      </c>
      <c r="AX189" s="12" t="s">
        <v>71</v>
      </c>
      <c r="AY189" s="227" t="s">
        <v>136</v>
      </c>
    </row>
    <row r="190" spans="2:65" s="1" customFormat="1" ht="16.5" customHeight="1">
      <c r="B190" s="40"/>
      <c r="C190" s="239" t="s">
        <v>291</v>
      </c>
      <c r="D190" s="239" t="s">
        <v>274</v>
      </c>
      <c r="E190" s="240" t="s">
        <v>292</v>
      </c>
      <c r="F190" s="241" t="s">
        <v>293</v>
      </c>
      <c r="G190" s="242" t="s">
        <v>263</v>
      </c>
      <c r="H190" s="243">
        <v>151.19999999999999</v>
      </c>
      <c r="I190" s="244"/>
      <c r="J190" s="245">
        <f>ROUND(I190*H190,2)</f>
        <v>0</v>
      </c>
      <c r="K190" s="241" t="s">
        <v>21</v>
      </c>
      <c r="L190" s="246"/>
      <c r="M190" s="247" t="s">
        <v>21</v>
      </c>
      <c r="N190" s="248" t="s">
        <v>42</v>
      </c>
      <c r="O190" s="41"/>
      <c r="P190" s="211">
        <f>O190*H190</f>
        <v>0</v>
      </c>
      <c r="Q190" s="211">
        <v>1</v>
      </c>
      <c r="R190" s="211">
        <f>Q190*H190</f>
        <v>151.19999999999999</v>
      </c>
      <c r="S190" s="211">
        <v>0</v>
      </c>
      <c r="T190" s="212">
        <f>S190*H190</f>
        <v>0</v>
      </c>
      <c r="AR190" s="23" t="s">
        <v>181</v>
      </c>
      <c r="AT190" s="23" t="s">
        <v>274</v>
      </c>
      <c r="AU190" s="23" t="s">
        <v>80</v>
      </c>
      <c r="AY190" s="23" t="s">
        <v>136</v>
      </c>
      <c r="BE190" s="213">
        <f>IF(N190="základní",J190,0)</f>
        <v>0</v>
      </c>
      <c r="BF190" s="213">
        <f>IF(N190="snížená",J190,0)</f>
        <v>0</v>
      </c>
      <c r="BG190" s="213">
        <f>IF(N190="zákl. přenesená",J190,0)</f>
        <v>0</v>
      </c>
      <c r="BH190" s="213">
        <f>IF(N190="sníž. přenesená",J190,0)</f>
        <v>0</v>
      </c>
      <c r="BI190" s="213">
        <f>IF(N190="nulová",J190,0)</f>
        <v>0</v>
      </c>
      <c r="BJ190" s="23" t="s">
        <v>78</v>
      </c>
      <c r="BK190" s="213">
        <f>ROUND(I190*H190,2)</f>
        <v>0</v>
      </c>
      <c r="BL190" s="23" t="s">
        <v>143</v>
      </c>
      <c r="BM190" s="23" t="s">
        <v>294</v>
      </c>
    </row>
    <row r="191" spans="2:65" s="1" customFormat="1" ht="13.5">
      <c r="B191" s="40"/>
      <c r="C191" s="62"/>
      <c r="D191" s="214" t="s">
        <v>145</v>
      </c>
      <c r="E191" s="62"/>
      <c r="F191" s="215" t="s">
        <v>293</v>
      </c>
      <c r="G191" s="62"/>
      <c r="H191" s="62"/>
      <c r="I191" s="171"/>
      <c r="J191" s="62"/>
      <c r="K191" s="62"/>
      <c r="L191" s="60"/>
      <c r="M191" s="216"/>
      <c r="N191" s="41"/>
      <c r="O191" s="41"/>
      <c r="P191" s="41"/>
      <c r="Q191" s="41"/>
      <c r="R191" s="41"/>
      <c r="S191" s="41"/>
      <c r="T191" s="77"/>
      <c r="AT191" s="23" t="s">
        <v>145</v>
      </c>
      <c r="AU191" s="23" t="s">
        <v>80</v>
      </c>
    </row>
    <row r="192" spans="2:65" s="1" customFormat="1" ht="27">
      <c r="B192" s="40"/>
      <c r="C192" s="62"/>
      <c r="D192" s="214" t="s">
        <v>153</v>
      </c>
      <c r="E192" s="62"/>
      <c r="F192" s="228" t="s">
        <v>295</v>
      </c>
      <c r="G192" s="62"/>
      <c r="H192" s="62"/>
      <c r="I192" s="171"/>
      <c r="J192" s="62"/>
      <c r="K192" s="62"/>
      <c r="L192" s="60"/>
      <c r="M192" s="216"/>
      <c r="N192" s="41"/>
      <c r="O192" s="41"/>
      <c r="P192" s="41"/>
      <c r="Q192" s="41"/>
      <c r="R192" s="41"/>
      <c r="S192" s="41"/>
      <c r="T192" s="77"/>
      <c r="AT192" s="23" t="s">
        <v>153</v>
      </c>
      <c r="AU192" s="23" t="s">
        <v>80</v>
      </c>
    </row>
    <row r="193" spans="2:65" s="12" customFormat="1" ht="13.5">
      <c r="B193" s="217"/>
      <c r="C193" s="218"/>
      <c r="D193" s="214" t="s">
        <v>147</v>
      </c>
      <c r="E193" s="219" t="s">
        <v>21</v>
      </c>
      <c r="F193" s="220" t="s">
        <v>296</v>
      </c>
      <c r="G193" s="218"/>
      <c r="H193" s="221">
        <v>84</v>
      </c>
      <c r="I193" s="222"/>
      <c r="J193" s="218"/>
      <c r="K193" s="218"/>
      <c r="L193" s="223"/>
      <c r="M193" s="224"/>
      <c r="N193" s="225"/>
      <c r="O193" s="225"/>
      <c r="P193" s="225"/>
      <c r="Q193" s="225"/>
      <c r="R193" s="225"/>
      <c r="S193" s="225"/>
      <c r="T193" s="226"/>
      <c r="AT193" s="227" t="s">
        <v>147</v>
      </c>
      <c r="AU193" s="227" t="s">
        <v>80</v>
      </c>
      <c r="AV193" s="12" t="s">
        <v>80</v>
      </c>
      <c r="AW193" s="12" t="s">
        <v>35</v>
      </c>
      <c r="AX193" s="12" t="s">
        <v>71</v>
      </c>
      <c r="AY193" s="227" t="s">
        <v>136</v>
      </c>
    </row>
    <row r="194" spans="2:65" s="12" customFormat="1" ht="13.5">
      <c r="B194" s="217"/>
      <c r="C194" s="218"/>
      <c r="D194" s="214" t="s">
        <v>147</v>
      </c>
      <c r="E194" s="218"/>
      <c r="F194" s="220" t="s">
        <v>297</v>
      </c>
      <c r="G194" s="218"/>
      <c r="H194" s="221">
        <v>151.19999999999999</v>
      </c>
      <c r="I194" s="222"/>
      <c r="J194" s="218"/>
      <c r="K194" s="218"/>
      <c r="L194" s="223"/>
      <c r="M194" s="224"/>
      <c r="N194" s="225"/>
      <c r="O194" s="225"/>
      <c r="P194" s="225"/>
      <c r="Q194" s="225"/>
      <c r="R194" s="225"/>
      <c r="S194" s="225"/>
      <c r="T194" s="226"/>
      <c r="AT194" s="227" t="s">
        <v>147</v>
      </c>
      <c r="AU194" s="227" t="s">
        <v>80</v>
      </c>
      <c r="AV194" s="12" t="s">
        <v>80</v>
      </c>
      <c r="AW194" s="12" t="s">
        <v>6</v>
      </c>
      <c r="AX194" s="12" t="s">
        <v>78</v>
      </c>
      <c r="AY194" s="227" t="s">
        <v>136</v>
      </c>
    </row>
    <row r="195" spans="2:65" s="11" customFormat="1" ht="29.85" customHeight="1">
      <c r="B195" s="186"/>
      <c r="C195" s="187"/>
      <c r="D195" s="188" t="s">
        <v>70</v>
      </c>
      <c r="E195" s="200" t="s">
        <v>166</v>
      </c>
      <c r="F195" s="200" t="s">
        <v>298</v>
      </c>
      <c r="G195" s="187"/>
      <c r="H195" s="187"/>
      <c r="I195" s="190"/>
      <c r="J195" s="201">
        <f>BK195</f>
        <v>0</v>
      </c>
      <c r="K195" s="187"/>
      <c r="L195" s="192"/>
      <c r="M195" s="193"/>
      <c r="N195" s="194"/>
      <c r="O195" s="194"/>
      <c r="P195" s="195">
        <f>SUM(P196:P252)</f>
        <v>0</v>
      </c>
      <c r="Q195" s="194"/>
      <c r="R195" s="195">
        <f>SUM(R196:R252)</f>
        <v>1001.84276</v>
      </c>
      <c r="S195" s="194"/>
      <c r="T195" s="196">
        <f>SUM(T196:T252)</f>
        <v>0</v>
      </c>
      <c r="AR195" s="197" t="s">
        <v>78</v>
      </c>
      <c r="AT195" s="198" t="s">
        <v>70</v>
      </c>
      <c r="AU195" s="198" t="s">
        <v>78</v>
      </c>
      <c r="AY195" s="197" t="s">
        <v>136</v>
      </c>
      <c r="BK195" s="199">
        <f>SUM(BK196:BK252)</f>
        <v>0</v>
      </c>
    </row>
    <row r="196" spans="2:65" s="1" customFormat="1" ht="16.5" customHeight="1">
      <c r="B196" s="40"/>
      <c r="C196" s="202" t="s">
        <v>299</v>
      </c>
      <c r="D196" s="202" t="s">
        <v>138</v>
      </c>
      <c r="E196" s="203" t="s">
        <v>300</v>
      </c>
      <c r="F196" s="204" t="s">
        <v>301</v>
      </c>
      <c r="G196" s="205" t="s">
        <v>141</v>
      </c>
      <c r="H196" s="206">
        <v>6360</v>
      </c>
      <c r="I196" s="207"/>
      <c r="J196" s="208">
        <f>ROUND(I196*H196,2)</f>
        <v>0</v>
      </c>
      <c r="K196" s="204" t="s">
        <v>142</v>
      </c>
      <c r="L196" s="60"/>
      <c r="M196" s="209" t="s">
        <v>21</v>
      </c>
      <c r="N196" s="210" t="s">
        <v>42</v>
      </c>
      <c r="O196" s="41"/>
      <c r="P196" s="211">
        <f>O196*H196</f>
        <v>0</v>
      </c>
      <c r="Q196" s="211">
        <v>0</v>
      </c>
      <c r="R196" s="211">
        <f>Q196*H196</f>
        <v>0</v>
      </c>
      <c r="S196" s="211">
        <v>0</v>
      </c>
      <c r="T196" s="212">
        <f>S196*H196</f>
        <v>0</v>
      </c>
      <c r="AR196" s="23" t="s">
        <v>143</v>
      </c>
      <c r="AT196" s="23" t="s">
        <v>138</v>
      </c>
      <c r="AU196" s="23" t="s">
        <v>80</v>
      </c>
      <c r="AY196" s="23" t="s">
        <v>136</v>
      </c>
      <c r="BE196" s="213">
        <f>IF(N196="základní",J196,0)</f>
        <v>0</v>
      </c>
      <c r="BF196" s="213">
        <f>IF(N196="snížená",J196,0)</f>
        <v>0</v>
      </c>
      <c r="BG196" s="213">
        <f>IF(N196="zákl. přenesená",J196,0)</f>
        <v>0</v>
      </c>
      <c r="BH196" s="213">
        <f>IF(N196="sníž. přenesená",J196,0)</f>
        <v>0</v>
      </c>
      <c r="BI196" s="213">
        <f>IF(N196="nulová",J196,0)</f>
        <v>0</v>
      </c>
      <c r="BJ196" s="23" t="s">
        <v>78</v>
      </c>
      <c r="BK196" s="213">
        <f>ROUND(I196*H196,2)</f>
        <v>0</v>
      </c>
      <c r="BL196" s="23" t="s">
        <v>143</v>
      </c>
      <c r="BM196" s="23" t="s">
        <v>302</v>
      </c>
    </row>
    <row r="197" spans="2:65" s="1" customFormat="1" ht="13.5">
      <c r="B197" s="40"/>
      <c r="C197" s="62"/>
      <c r="D197" s="214" t="s">
        <v>145</v>
      </c>
      <c r="E197" s="62"/>
      <c r="F197" s="215" t="s">
        <v>303</v>
      </c>
      <c r="G197" s="62"/>
      <c r="H197" s="62"/>
      <c r="I197" s="171"/>
      <c r="J197" s="62"/>
      <c r="K197" s="62"/>
      <c r="L197" s="60"/>
      <c r="M197" s="216"/>
      <c r="N197" s="41"/>
      <c r="O197" s="41"/>
      <c r="P197" s="41"/>
      <c r="Q197" s="41"/>
      <c r="R197" s="41"/>
      <c r="S197" s="41"/>
      <c r="T197" s="77"/>
      <c r="AT197" s="23" t="s">
        <v>145</v>
      </c>
      <c r="AU197" s="23" t="s">
        <v>80</v>
      </c>
    </row>
    <row r="198" spans="2:65" s="13" customFormat="1" ht="13.5">
      <c r="B198" s="229"/>
      <c r="C198" s="230"/>
      <c r="D198" s="214" t="s">
        <v>147</v>
      </c>
      <c r="E198" s="231" t="s">
        <v>21</v>
      </c>
      <c r="F198" s="232" t="s">
        <v>304</v>
      </c>
      <c r="G198" s="230"/>
      <c r="H198" s="231" t="s">
        <v>21</v>
      </c>
      <c r="I198" s="233"/>
      <c r="J198" s="230"/>
      <c r="K198" s="230"/>
      <c r="L198" s="234"/>
      <c r="M198" s="235"/>
      <c r="N198" s="236"/>
      <c r="O198" s="236"/>
      <c r="P198" s="236"/>
      <c r="Q198" s="236"/>
      <c r="R198" s="236"/>
      <c r="S198" s="236"/>
      <c r="T198" s="237"/>
      <c r="AT198" s="238" t="s">
        <v>147</v>
      </c>
      <c r="AU198" s="238" t="s">
        <v>80</v>
      </c>
      <c r="AV198" s="13" t="s">
        <v>78</v>
      </c>
      <c r="AW198" s="13" t="s">
        <v>35</v>
      </c>
      <c r="AX198" s="13" t="s">
        <v>71</v>
      </c>
      <c r="AY198" s="238" t="s">
        <v>136</v>
      </c>
    </row>
    <row r="199" spans="2:65" s="12" customFormat="1" ht="13.5">
      <c r="B199" s="217"/>
      <c r="C199" s="218"/>
      <c r="D199" s="214" t="s">
        <v>147</v>
      </c>
      <c r="E199" s="219" t="s">
        <v>21</v>
      </c>
      <c r="F199" s="220" t="s">
        <v>305</v>
      </c>
      <c r="G199" s="218"/>
      <c r="H199" s="221">
        <v>6360</v>
      </c>
      <c r="I199" s="222"/>
      <c r="J199" s="218"/>
      <c r="K199" s="218"/>
      <c r="L199" s="223"/>
      <c r="M199" s="224"/>
      <c r="N199" s="225"/>
      <c r="O199" s="225"/>
      <c r="P199" s="225"/>
      <c r="Q199" s="225"/>
      <c r="R199" s="225"/>
      <c r="S199" s="225"/>
      <c r="T199" s="226"/>
      <c r="AT199" s="227" t="s">
        <v>147</v>
      </c>
      <c r="AU199" s="227" t="s">
        <v>80</v>
      </c>
      <c r="AV199" s="12" t="s">
        <v>80</v>
      </c>
      <c r="AW199" s="12" t="s">
        <v>35</v>
      </c>
      <c r="AX199" s="12" t="s">
        <v>71</v>
      </c>
      <c r="AY199" s="227" t="s">
        <v>136</v>
      </c>
    </row>
    <row r="200" spans="2:65" s="1" customFormat="1" ht="16.5" customHeight="1">
      <c r="B200" s="40"/>
      <c r="C200" s="202" t="s">
        <v>306</v>
      </c>
      <c r="D200" s="202" t="s">
        <v>138</v>
      </c>
      <c r="E200" s="203" t="s">
        <v>307</v>
      </c>
      <c r="F200" s="204" t="s">
        <v>308</v>
      </c>
      <c r="G200" s="205" t="s">
        <v>141</v>
      </c>
      <c r="H200" s="206">
        <v>638.4</v>
      </c>
      <c r="I200" s="207"/>
      <c r="J200" s="208">
        <f>ROUND(I200*H200,2)</f>
        <v>0</v>
      </c>
      <c r="K200" s="204" t="s">
        <v>142</v>
      </c>
      <c r="L200" s="60"/>
      <c r="M200" s="209" t="s">
        <v>21</v>
      </c>
      <c r="N200" s="210" t="s">
        <v>42</v>
      </c>
      <c r="O200" s="41"/>
      <c r="P200" s="211">
        <f>O200*H200</f>
        <v>0</v>
      </c>
      <c r="Q200" s="211">
        <v>0</v>
      </c>
      <c r="R200" s="211">
        <f>Q200*H200</f>
        <v>0</v>
      </c>
      <c r="S200" s="211">
        <v>0</v>
      </c>
      <c r="T200" s="212">
        <f>S200*H200</f>
        <v>0</v>
      </c>
      <c r="AR200" s="23" t="s">
        <v>143</v>
      </c>
      <c r="AT200" s="23" t="s">
        <v>138</v>
      </c>
      <c r="AU200" s="23" t="s">
        <v>80</v>
      </c>
      <c r="AY200" s="23" t="s">
        <v>136</v>
      </c>
      <c r="BE200" s="213">
        <f>IF(N200="základní",J200,0)</f>
        <v>0</v>
      </c>
      <c r="BF200" s="213">
        <f>IF(N200="snížená",J200,0)</f>
        <v>0</v>
      </c>
      <c r="BG200" s="213">
        <f>IF(N200="zákl. přenesená",J200,0)</f>
        <v>0</v>
      </c>
      <c r="BH200" s="213">
        <f>IF(N200="sníž. přenesená",J200,0)</f>
        <v>0</v>
      </c>
      <c r="BI200" s="213">
        <f>IF(N200="nulová",J200,0)</f>
        <v>0</v>
      </c>
      <c r="BJ200" s="23" t="s">
        <v>78</v>
      </c>
      <c r="BK200" s="213">
        <f>ROUND(I200*H200,2)</f>
        <v>0</v>
      </c>
      <c r="BL200" s="23" t="s">
        <v>143</v>
      </c>
      <c r="BM200" s="23" t="s">
        <v>309</v>
      </c>
    </row>
    <row r="201" spans="2:65" s="1" customFormat="1" ht="13.5">
      <c r="B201" s="40"/>
      <c r="C201" s="62"/>
      <c r="D201" s="214" t="s">
        <v>145</v>
      </c>
      <c r="E201" s="62"/>
      <c r="F201" s="215" t="s">
        <v>310</v>
      </c>
      <c r="G201" s="62"/>
      <c r="H201" s="62"/>
      <c r="I201" s="171"/>
      <c r="J201" s="62"/>
      <c r="K201" s="62"/>
      <c r="L201" s="60"/>
      <c r="M201" s="216"/>
      <c r="N201" s="41"/>
      <c r="O201" s="41"/>
      <c r="P201" s="41"/>
      <c r="Q201" s="41"/>
      <c r="R201" s="41"/>
      <c r="S201" s="41"/>
      <c r="T201" s="77"/>
      <c r="AT201" s="23" t="s">
        <v>145</v>
      </c>
      <c r="AU201" s="23" t="s">
        <v>80</v>
      </c>
    </row>
    <row r="202" spans="2:65" s="12" customFormat="1" ht="27">
      <c r="B202" s="217"/>
      <c r="C202" s="218"/>
      <c r="D202" s="214" t="s">
        <v>147</v>
      </c>
      <c r="E202" s="219" t="s">
        <v>21</v>
      </c>
      <c r="F202" s="220" t="s">
        <v>311</v>
      </c>
      <c r="G202" s="218"/>
      <c r="H202" s="221">
        <v>638.4</v>
      </c>
      <c r="I202" s="222"/>
      <c r="J202" s="218"/>
      <c r="K202" s="218"/>
      <c r="L202" s="223"/>
      <c r="M202" s="224"/>
      <c r="N202" s="225"/>
      <c r="O202" s="225"/>
      <c r="P202" s="225"/>
      <c r="Q202" s="225"/>
      <c r="R202" s="225"/>
      <c r="S202" s="225"/>
      <c r="T202" s="226"/>
      <c r="AT202" s="227" t="s">
        <v>147</v>
      </c>
      <c r="AU202" s="227" t="s">
        <v>80</v>
      </c>
      <c r="AV202" s="12" t="s">
        <v>80</v>
      </c>
      <c r="AW202" s="12" t="s">
        <v>35</v>
      </c>
      <c r="AX202" s="12" t="s">
        <v>71</v>
      </c>
      <c r="AY202" s="227" t="s">
        <v>136</v>
      </c>
    </row>
    <row r="203" spans="2:65" s="1" customFormat="1" ht="16.5" customHeight="1">
      <c r="B203" s="40"/>
      <c r="C203" s="202" t="s">
        <v>312</v>
      </c>
      <c r="D203" s="202" t="s">
        <v>138</v>
      </c>
      <c r="E203" s="203" t="s">
        <v>313</v>
      </c>
      <c r="F203" s="204" t="s">
        <v>314</v>
      </c>
      <c r="G203" s="205" t="s">
        <v>141</v>
      </c>
      <c r="H203" s="206">
        <v>608</v>
      </c>
      <c r="I203" s="207"/>
      <c r="J203" s="208">
        <f>ROUND(I203*H203,2)</f>
        <v>0</v>
      </c>
      <c r="K203" s="204" t="s">
        <v>142</v>
      </c>
      <c r="L203" s="60"/>
      <c r="M203" s="209" t="s">
        <v>21</v>
      </c>
      <c r="N203" s="210" t="s">
        <v>42</v>
      </c>
      <c r="O203" s="41"/>
      <c r="P203" s="211">
        <f>O203*H203</f>
        <v>0</v>
      </c>
      <c r="Q203" s="211">
        <v>0</v>
      </c>
      <c r="R203" s="211">
        <f>Q203*H203</f>
        <v>0</v>
      </c>
      <c r="S203" s="211">
        <v>0</v>
      </c>
      <c r="T203" s="212">
        <f>S203*H203</f>
        <v>0</v>
      </c>
      <c r="AR203" s="23" t="s">
        <v>143</v>
      </c>
      <c r="AT203" s="23" t="s">
        <v>138</v>
      </c>
      <c r="AU203" s="23" t="s">
        <v>80</v>
      </c>
      <c r="AY203" s="23" t="s">
        <v>136</v>
      </c>
      <c r="BE203" s="213">
        <f>IF(N203="základní",J203,0)</f>
        <v>0</v>
      </c>
      <c r="BF203" s="213">
        <f>IF(N203="snížená",J203,0)</f>
        <v>0</v>
      </c>
      <c r="BG203" s="213">
        <f>IF(N203="zákl. přenesená",J203,0)</f>
        <v>0</v>
      </c>
      <c r="BH203" s="213">
        <f>IF(N203="sníž. přenesená",J203,0)</f>
        <v>0</v>
      </c>
      <c r="BI203" s="213">
        <f>IF(N203="nulová",J203,0)</f>
        <v>0</v>
      </c>
      <c r="BJ203" s="23" t="s">
        <v>78</v>
      </c>
      <c r="BK203" s="213">
        <f>ROUND(I203*H203,2)</f>
        <v>0</v>
      </c>
      <c r="BL203" s="23" t="s">
        <v>143</v>
      </c>
      <c r="BM203" s="23" t="s">
        <v>315</v>
      </c>
    </row>
    <row r="204" spans="2:65" s="1" customFormat="1" ht="13.5">
      <c r="B204" s="40"/>
      <c r="C204" s="62"/>
      <c r="D204" s="214" t="s">
        <v>145</v>
      </c>
      <c r="E204" s="62"/>
      <c r="F204" s="215" t="s">
        <v>316</v>
      </c>
      <c r="G204" s="62"/>
      <c r="H204" s="62"/>
      <c r="I204" s="171"/>
      <c r="J204" s="62"/>
      <c r="K204" s="62"/>
      <c r="L204" s="60"/>
      <c r="M204" s="216"/>
      <c r="N204" s="41"/>
      <c r="O204" s="41"/>
      <c r="P204" s="41"/>
      <c r="Q204" s="41"/>
      <c r="R204" s="41"/>
      <c r="S204" s="41"/>
      <c r="T204" s="77"/>
      <c r="AT204" s="23" t="s">
        <v>145</v>
      </c>
      <c r="AU204" s="23" t="s">
        <v>80</v>
      </c>
    </row>
    <row r="205" spans="2:65" s="1" customFormat="1" ht="27">
      <c r="B205" s="40"/>
      <c r="C205" s="62"/>
      <c r="D205" s="214" t="s">
        <v>153</v>
      </c>
      <c r="E205" s="62"/>
      <c r="F205" s="228" t="s">
        <v>317</v>
      </c>
      <c r="G205" s="62"/>
      <c r="H205" s="62"/>
      <c r="I205" s="171"/>
      <c r="J205" s="62"/>
      <c r="K205" s="62"/>
      <c r="L205" s="60"/>
      <c r="M205" s="216"/>
      <c r="N205" s="41"/>
      <c r="O205" s="41"/>
      <c r="P205" s="41"/>
      <c r="Q205" s="41"/>
      <c r="R205" s="41"/>
      <c r="S205" s="41"/>
      <c r="T205" s="77"/>
      <c r="AT205" s="23" t="s">
        <v>153</v>
      </c>
      <c r="AU205" s="23" t="s">
        <v>80</v>
      </c>
    </row>
    <row r="206" spans="2:65" s="12" customFormat="1" ht="13.5">
      <c r="B206" s="217"/>
      <c r="C206" s="218"/>
      <c r="D206" s="214" t="s">
        <v>147</v>
      </c>
      <c r="E206" s="219" t="s">
        <v>21</v>
      </c>
      <c r="F206" s="220" t="s">
        <v>318</v>
      </c>
      <c r="G206" s="218"/>
      <c r="H206" s="221">
        <v>608</v>
      </c>
      <c r="I206" s="222"/>
      <c r="J206" s="218"/>
      <c r="K206" s="218"/>
      <c r="L206" s="223"/>
      <c r="M206" s="224"/>
      <c r="N206" s="225"/>
      <c r="O206" s="225"/>
      <c r="P206" s="225"/>
      <c r="Q206" s="225"/>
      <c r="R206" s="225"/>
      <c r="S206" s="225"/>
      <c r="T206" s="226"/>
      <c r="AT206" s="227" t="s">
        <v>147</v>
      </c>
      <c r="AU206" s="227" t="s">
        <v>80</v>
      </c>
      <c r="AV206" s="12" t="s">
        <v>80</v>
      </c>
      <c r="AW206" s="12" t="s">
        <v>35</v>
      </c>
      <c r="AX206" s="12" t="s">
        <v>71</v>
      </c>
      <c r="AY206" s="227" t="s">
        <v>136</v>
      </c>
    </row>
    <row r="207" spans="2:65" s="1" customFormat="1" ht="16.5" customHeight="1">
      <c r="B207" s="40"/>
      <c r="C207" s="202" t="s">
        <v>319</v>
      </c>
      <c r="D207" s="202" t="s">
        <v>138</v>
      </c>
      <c r="E207" s="203" t="s">
        <v>320</v>
      </c>
      <c r="F207" s="204" t="s">
        <v>321</v>
      </c>
      <c r="G207" s="205" t="s">
        <v>141</v>
      </c>
      <c r="H207" s="206">
        <v>6360</v>
      </c>
      <c r="I207" s="207"/>
      <c r="J207" s="208">
        <f>ROUND(I207*H207,2)</f>
        <v>0</v>
      </c>
      <c r="K207" s="204" t="s">
        <v>142</v>
      </c>
      <c r="L207" s="60"/>
      <c r="M207" s="209" t="s">
        <v>21</v>
      </c>
      <c r="N207" s="210" t="s">
        <v>42</v>
      </c>
      <c r="O207" s="41"/>
      <c r="P207" s="211">
        <f>O207*H207</f>
        <v>0</v>
      </c>
      <c r="Q207" s="211">
        <v>0</v>
      </c>
      <c r="R207" s="211">
        <f>Q207*H207</f>
        <v>0</v>
      </c>
      <c r="S207" s="211">
        <v>0</v>
      </c>
      <c r="T207" s="212">
        <f>S207*H207</f>
        <v>0</v>
      </c>
      <c r="AR207" s="23" t="s">
        <v>143</v>
      </c>
      <c r="AT207" s="23" t="s">
        <v>138</v>
      </c>
      <c r="AU207" s="23" t="s">
        <v>80</v>
      </c>
      <c r="AY207" s="23" t="s">
        <v>136</v>
      </c>
      <c r="BE207" s="213">
        <f>IF(N207="základní",J207,0)</f>
        <v>0</v>
      </c>
      <c r="BF207" s="213">
        <f>IF(N207="snížená",J207,0)</f>
        <v>0</v>
      </c>
      <c r="BG207" s="213">
        <f>IF(N207="zákl. přenesená",J207,0)</f>
        <v>0</v>
      </c>
      <c r="BH207" s="213">
        <f>IF(N207="sníž. přenesená",J207,0)</f>
        <v>0</v>
      </c>
      <c r="BI207" s="213">
        <f>IF(N207="nulová",J207,0)</f>
        <v>0</v>
      </c>
      <c r="BJ207" s="23" t="s">
        <v>78</v>
      </c>
      <c r="BK207" s="213">
        <f>ROUND(I207*H207,2)</f>
        <v>0</v>
      </c>
      <c r="BL207" s="23" t="s">
        <v>143</v>
      </c>
      <c r="BM207" s="23" t="s">
        <v>322</v>
      </c>
    </row>
    <row r="208" spans="2:65" s="1" customFormat="1" ht="13.5">
      <c r="B208" s="40"/>
      <c r="C208" s="62"/>
      <c r="D208" s="214" t="s">
        <v>145</v>
      </c>
      <c r="E208" s="62"/>
      <c r="F208" s="215" t="s">
        <v>323</v>
      </c>
      <c r="G208" s="62"/>
      <c r="H208" s="62"/>
      <c r="I208" s="171"/>
      <c r="J208" s="62"/>
      <c r="K208" s="62"/>
      <c r="L208" s="60"/>
      <c r="M208" s="216"/>
      <c r="N208" s="41"/>
      <c r="O208" s="41"/>
      <c r="P208" s="41"/>
      <c r="Q208" s="41"/>
      <c r="R208" s="41"/>
      <c r="S208" s="41"/>
      <c r="T208" s="77"/>
      <c r="AT208" s="23" t="s">
        <v>145</v>
      </c>
      <c r="AU208" s="23" t="s">
        <v>80</v>
      </c>
    </row>
    <row r="209" spans="2:65" s="1" customFormat="1" ht="27">
      <c r="B209" s="40"/>
      <c r="C209" s="62"/>
      <c r="D209" s="214" t="s">
        <v>153</v>
      </c>
      <c r="E209" s="62"/>
      <c r="F209" s="228" t="s">
        <v>317</v>
      </c>
      <c r="G209" s="62"/>
      <c r="H209" s="62"/>
      <c r="I209" s="171"/>
      <c r="J209" s="62"/>
      <c r="K209" s="62"/>
      <c r="L209" s="60"/>
      <c r="M209" s="216"/>
      <c r="N209" s="41"/>
      <c r="O209" s="41"/>
      <c r="P209" s="41"/>
      <c r="Q209" s="41"/>
      <c r="R209" s="41"/>
      <c r="S209" s="41"/>
      <c r="T209" s="77"/>
      <c r="AT209" s="23" t="s">
        <v>153</v>
      </c>
      <c r="AU209" s="23" t="s">
        <v>80</v>
      </c>
    </row>
    <row r="210" spans="2:65" s="13" customFormat="1" ht="13.5">
      <c r="B210" s="229"/>
      <c r="C210" s="230"/>
      <c r="D210" s="214" t="s">
        <v>147</v>
      </c>
      <c r="E210" s="231" t="s">
        <v>21</v>
      </c>
      <c r="F210" s="232" t="s">
        <v>324</v>
      </c>
      <c r="G210" s="230"/>
      <c r="H210" s="231" t="s">
        <v>21</v>
      </c>
      <c r="I210" s="233"/>
      <c r="J210" s="230"/>
      <c r="K210" s="230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147</v>
      </c>
      <c r="AU210" s="238" t="s">
        <v>80</v>
      </c>
      <c r="AV210" s="13" t="s">
        <v>78</v>
      </c>
      <c r="AW210" s="13" t="s">
        <v>35</v>
      </c>
      <c r="AX210" s="13" t="s">
        <v>71</v>
      </c>
      <c r="AY210" s="238" t="s">
        <v>136</v>
      </c>
    </row>
    <row r="211" spans="2:65" s="12" customFormat="1" ht="13.5">
      <c r="B211" s="217"/>
      <c r="C211" s="218"/>
      <c r="D211" s="214" t="s">
        <v>147</v>
      </c>
      <c r="E211" s="219" t="s">
        <v>21</v>
      </c>
      <c r="F211" s="220" t="s">
        <v>202</v>
      </c>
      <c r="G211" s="218"/>
      <c r="H211" s="221">
        <v>6360</v>
      </c>
      <c r="I211" s="222"/>
      <c r="J211" s="218"/>
      <c r="K211" s="218"/>
      <c r="L211" s="223"/>
      <c r="M211" s="224"/>
      <c r="N211" s="225"/>
      <c r="O211" s="225"/>
      <c r="P211" s="225"/>
      <c r="Q211" s="225"/>
      <c r="R211" s="225"/>
      <c r="S211" s="225"/>
      <c r="T211" s="226"/>
      <c r="AT211" s="227" t="s">
        <v>147</v>
      </c>
      <c r="AU211" s="227" t="s">
        <v>80</v>
      </c>
      <c r="AV211" s="12" t="s">
        <v>80</v>
      </c>
      <c r="AW211" s="12" t="s">
        <v>35</v>
      </c>
      <c r="AX211" s="12" t="s">
        <v>71</v>
      </c>
      <c r="AY211" s="227" t="s">
        <v>136</v>
      </c>
    </row>
    <row r="212" spans="2:65" s="1" customFormat="1" ht="25.5" customHeight="1">
      <c r="B212" s="40"/>
      <c r="C212" s="202" t="s">
        <v>325</v>
      </c>
      <c r="D212" s="202" t="s">
        <v>138</v>
      </c>
      <c r="E212" s="203" t="s">
        <v>326</v>
      </c>
      <c r="F212" s="204" t="s">
        <v>327</v>
      </c>
      <c r="G212" s="205" t="s">
        <v>141</v>
      </c>
      <c r="H212" s="206">
        <v>15316.1</v>
      </c>
      <c r="I212" s="207"/>
      <c r="J212" s="208">
        <f>ROUND(I212*H212,2)</f>
        <v>0</v>
      </c>
      <c r="K212" s="204" t="s">
        <v>21</v>
      </c>
      <c r="L212" s="60"/>
      <c r="M212" s="209" t="s">
        <v>21</v>
      </c>
      <c r="N212" s="210" t="s">
        <v>42</v>
      </c>
      <c r="O212" s="41"/>
      <c r="P212" s="211">
        <f>O212*H212</f>
        <v>0</v>
      </c>
      <c r="Q212" s="211">
        <v>0</v>
      </c>
      <c r="R212" s="211">
        <f>Q212*H212</f>
        <v>0</v>
      </c>
      <c r="S212" s="211">
        <v>0</v>
      </c>
      <c r="T212" s="212">
        <f>S212*H212</f>
        <v>0</v>
      </c>
      <c r="AR212" s="23" t="s">
        <v>143</v>
      </c>
      <c r="AT212" s="23" t="s">
        <v>138</v>
      </c>
      <c r="AU212" s="23" t="s">
        <v>80</v>
      </c>
      <c r="AY212" s="23" t="s">
        <v>136</v>
      </c>
      <c r="BE212" s="213">
        <f>IF(N212="základní",J212,0)</f>
        <v>0</v>
      </c>
      <c r="BF212" s="213">
        <f>IF(N212="snížená",J212,0)</f>
        <v>0</v>
      </c>
      <c r="BG212" s="213">
        <f>IF(N212="zákl. přenesená",J212,0)</f>
        <v>0</v>
      </c>
      <c r="BH212" s="213">
        <f>IF(N212="sníž. přenesená",J212,0)</f>
        <v>0</v>
      </c>
      <c r="BI212" s="213">
        <f>IF(N212="nulová",J212,0)</f>
        <v>0</v>
      </c>
      <c r="BJ212" s="23" t="s">
        <v>78</v>
      </c>
      <c r="BK212" s="213">
        <f>ROUND(I212*H212,2)</f>
        <v>0</v>
      </c>
      <c r="BL212" s="23" t="s">
        <v>143</v>
      </c>
      <c r="BM212" s="23" t="s">
        <v>328</v>
      </c>
    </row>
    <row r="213" spans="2:65" s="1" customFormat="1" ht="27">
      <c r="B213" s="40"/>
      <c r="C213" s="62"/>
      <c r="D213" s="214" t="s">
        <v>145</v>
      </c>
      <c r="E213" s="62"/>
      <c r="F213" s="215" t="s">
        <v>329</v>
      </c>
      <c r="G213" s="62"/>
      <c r="H213" s="62"/>
      <c r="I213" s="171"/>
      <c r="J213" s="62"/>
      <c r="K213" s="62"/>
      <c r="L213" s="60"/>
      <c r="M213" s="216"/>
      <c r="N213" s="41"/>
      <c r="O213" s="41"/>
      <c r="P213" s="41"/>
      <c r="Q213" s="41"/>
      <c r="R213" s="41"/>
      <c r="S213" s="41"/>
      <c r="T213" s="77"/>
      <c r="AT213" s="23" t="s">
        <v>145</v>
      </c>
      <c r="AU213" s="23" t="s">
        <v>80</v>
      </c>
    </row>
    <row r="214" spans="2:65" s="1" customFormat="1" ht="27">
      <c r="B214" s="40"/>
      <c r="C214" s="62"/>
      <c r="D214" s="214" t="s">
        <v>153</v>
      </c>
      <c r="E214" s="62"/>
      <c r="F214" s="228" t="s">
        <v>330</v>
      </c>
      <c r="G214" s="62"/>
      <c r="H214" s="62"/>
      <c r="I214" s="171"/>
      <c r="J214" s="62"/>
      <c r="K214" s="62"/>
      <c r="L214" s="60"/>
      <c r="M214" s="216"/>
      <c r="N214" s="41"/>
      <c r="O214" s="41"/>
      <c r="P214" s="41"/>
      <c r="Q214" s="41"/>
      <c r="R214" s="41"/>
      <c r="S214" s="41"/>
      <c r="T214" s="77"/>
      <c r="AT214" s="23" t="s">
        <v>153</v>
      </c>
      <c r="AU214" s="23" t="s">
        <v>80</v>
      </c>
    </row>
    <row r="215" spans="2:65" s="12" customFormat="1" ht="27">
      <c r="B215" s="217"/>
      <c r="C215" s="218"/>
      <c r="D215" s="214" t="s">
        <v>147</v>
      </c>
      <c r="E215" s="219" t="s">
        <v>21</v>
      </c>
      <c r="F215" s="220" t="s">
        <v>331</v>
      </c>
      <c r="G215" s="218"/>
      <c r="H215" s="221">
        <v>15316.1</v>
      </c>
      <c r="I215" s="222"/>
      <c r="J215" s="218"/>
      <c r="K215" s="218"/>
      <c r="L215" s="223"/>
      <c r="M215" s="224"/>
      <c r="N215" s="225"/>
      <c r="O215" s="225"/>
      <c r="P215" s="225"/>
      <c r="Q215" s="225"/>
      <c r="R215" s="225"/>
      <c r="S215" s="225"/>
      <c r="T215" s="226"/>
      <c r="AT215" s="227" t="s">
        <v>147</v>
      </c>
      <c r="AU215" s="227" t="s">
        <v>80</v>
      </c>
      <c r="AV215" s="12" t="s">
        <v>80</v>
      </c>
      <c r="AW215" s="12" t="s">
        <v>35</v>
      </c>
      <c r="AX215" s="12" t="s">
        <v>71</v>
      </c>
      <c r="AY215" s="227" t="s">
        <v>136</v>
      </c>
    </row>
    <row r="216" spans="2:65" s="1" customFormat="1" ht="16.5" customHeight="1">
      <c r="B216" s="40"/>
      <c r="C216" s="202" t="s">
        <v>332</v>
      </c>
      <c r="D216" s="202" t="s">
        <v>138</v>
      </c>
      <c r="E216" s="203" t="s">
        <v>333</v>
      </c>
      <c r="F216" s="204" t="s">
        <v>334</v>
      </c>
      <c r="G216" s="205" t="s">
        <v>141</v>
      </c>
      <c r="H216" s="206">
        <v>2065</v>
      </c>
      <c r="I216" s="207"/>
      <c r="J216" s="208">
        <f>ROUND(I216*H216,2)</f>
        <v>0</v>
      </c>
      <c r="K216" s="204" t="s">
        <v>142</v>
      </c>
      <c r="L216" s="60"/>
      <c r="M216" s="209" t="s">
        <v>21</v>
      </c>
      <c r="N216" s="210" t="s">
        <v>42</v>
      </c>
      <c r="O216" s="41"/>
      <c r="P216" s="211">
        <f>O216*H216</f>
        <v>0</v>
      </c>
      <c r="Q216" s="211">
        <v>0.22616</v>
      </c>
      <c r="R216" s="211">
        <f>Q216*H216</f>
        <v>467.0204</v>
      </c>
      <c r="S216" s="211">
        <v>0</v>
      </c>
      <c r="T216" s="212">
        <f>S216*H216</f>
        <v>0</v>
      </c>
      <c r="AR216" s="23" t="s">
        <v>143</v>
      </c>
      <c r="AT216" s="23" t="s">
        <v>138</v>
      </c>
      <c r="AU216" s="23" t="s">
        <v>80</v>
      </c>
      <c r="AY216" s="23" t="s">
        <v>136</v>
      </c>
      <c r="BE216" s="213">
        <f>IF(N216="základní",J216,0)</f>
        <v>0</v>
      </c>
      <c r="BF216" s="213">
        <f>IF(N216="snížená",J216,0)</f>
        <v>0</v>
      </c>
      <c r="BG216" s="213">
        <f>IF(N216="zákl. přenesená",J216,0)</f>
        <v>0</v>
      </c>
      <c r="BH216" s="213">
        <f>IF(N216="sníž. přenesená",J216,0)</f>
        <v>0</v>
      </c>
      <c r="BI216" s="213">
        <f>IF(N216="nulová",J216,0)</f>
        <v>0</v>
      </c>
      <c r="BJ216" s="23" t="s">
        <v>78</v>
      </c>
      <c r="BK216" s="213">
        <f>ROUND(I216*H216,2)</f>
        <v>0</v>
      </c>
      <c r="BL216" s="23" t="s">
        <v>143</v>
      </c>
      <c r="BM216" s="23" t="s">
        <v>335</v>
      </c>
    </row>
    <row r="217" spans="2:65" s="1" customFormat="1" ht="27">
      <c r="B217" s="40"/>
      <c r="C217" s="62"/>
      <c r="D217" s="214" t="s">
        <v>145</v>
      </c>
      <c r="E217" s="62"/>
      <c r="F217" s="215" t="s">
        <v>336</v>
      </c>
      <c r="G217" s="62"/>
      <c r="H217" s="62"/>
      <c r="I217" s="171"/>
      <c r="J217" s="62"/>
      <c r="K217" s="62"/>
      <c r="L217" s="60"/>
      <c r="M217" s="216"/>
      <c r="N217" s="41"/>
      <c r="O217" s="41"/>
      <c r="P217" s="41"/>
      <c r="Q217" s="41"/>
      <c r="R217" s="41"/>
      <c r="S217" s="41"/>
      <c r="T217" s="77"/>
      <c r="AT217" s="23" t="s">
        <v>145</v>
      </c>
      <c r="AU217" s="23" t="s">
        <v>80</v>
      </c>
    </row>
    <row r="218" spans="2:65" s="13" customFormat="1" ht="13.5">
      <c r="B218" s="229"/>
      <c r="C218" s="230"/>
      <c r="D218" s="214" t="s">
        <v>147</v>
      </c>
      <c r="E218" s="231" t="s">
        <v>21</v>
      </c>
      <c r="F218" s="232" t="s">
        <v>337</v>
      </c>
      <c r="G218" s="230"/>
      <c r="H218" s="231" t="s">
        <v>21</v>
      </c>
      <c r="I218" s="233"/>
      <c r="J218" s="230"/>
      <c r="K218" s="230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147</v>
      </c>
      <c r="AU218" s="238" t="s">
        <v>80</v>
      </c>
      <c r="AV218" s="13" t="s">
        <v>78</v>
      </c>
      <c r="AW218" s="13" t="s">
        <v>35</v>
      </c>
      <c r="AX218" s="13" t="s">
        <v>71</v>
      </c>
      <c r="AY218" s="238" t="s">
        <v>136</v>
      </c>
    </row>
    <row r="219" spans="2:65" s="12" customFormat="1" ht="13.5">
      <c r="B219" s="217"/>
      <c r="C219" s="218"/>
      <c r="D219" s="214" t="s">
        <v>147</v>
      </c>
      <c r="E219" s="219" t="s">
        <v>21</v>
      </c>
      <c r="F219" s="220" t="s">
        <v>203</v>
      </c>
      <c r="G219" s="218"/>
      <c r="H219" s="221">
        <v>2065</v>
      </c>
      <c r="I219" s="222"/>
      <c r="J219" s="218"/>
      <c r="K219" s="218"/>
      <c r="L219" s="223"/>
      <c r="M219" s="224"/>
      <c r="N219" s="225"/>
      <c r="O219" s="225"/>
      <c r="P219" s="225"/>
      <c r="Q219" s="225"/>
      <c r="R219" s="225"/>
      <c r="S219" s="225"/>
      <c r="T219" s="226"/>
      <c r="AT219" s="227" t="s">
        <v>147</v>
      </c>
      <c r="AU219" s="227" t="s">
        <v>80</v>
      </c>
      <c r="AV219" s="12" t="s">
        <v>80</v>
      </c>
      <c r="AW219" s="12" t="s">
        <v>35</v>
      </c>
      <c r="AX219" s="12" t="s">
        <v>71</v>
      </c>
      <c r="AY219" s="227" t="s">
        <v>136</v>
      </c>
    </row>
    <row r="220" spans="2:65" s="1" customFormat="1" ht="25.5" customHeight="1">
      <c r="B220" s="40"/>
      <c r="C220" s="202" t="s">
        <v>338</v>
      </c>
      <c r="D220" s="202" t="s">
        <v>138</v>
      </c>
      <c r="E220" s="203" t="s">
        <v>339</v>
      </c>
      <c r="F220" s="204" t="s">
        <v>340</v>
      </c>
      <c r="G220" s="205" t="s">
        <v>141</v>
      </c>
      <c r="H220" s="206">
        <v>13600</v>
      </c>
      <c r="I220" s="207"/>
      <c r="J220" s="208">
        <f>ROUND(I220*H220,2)</f>
        <v>0</v>
      </c>
      <c r="K220" s="204" t="s">
        <v>21</v>
      </c>
      <c r="L220" s="60"/>
      <c r="M220" s="209" t="s">
        <v>21</v>
      </c>
      <c r="N220" s="210" t="s">
        <v>42</v>
      </c>
      <c r="O220" s="41"/>
      <c r="P220" s="211">
        <f>O220*H220</f>
        <v>0</v>
      </c>
      <c r="Q220" s="211">
        <v>0</v>
      </c>
      <c r="R220" s="211">
        <f>Q220*H220</f>
        <v>0</v>
      </c>
      <c r="S220" s="211">
        <v>0</v>
      </c>
      <c r="T220" s="212">
        <f>S220*H220</f>
        <v>0</v>
      </c>
      <c r="AR220" s="23" t="s">
        <v>143</v>
      </c>
      <c r="AT220" s="23" t="s">
        <v>138</v>
      </c>
      <c r="AU220" s="23" t="s">
        <v>80</v>
      </c>
      <c r="AY220" s="23" t="s">
        <v>136</v>
      </c>
      <c r="BE220" s="213">
        <f>IF(N220="základní",J220,0)</f>
        <v>0</v>
      </c>
      <c r="BF220" s="213">
        <f>IF(N220="snížená",J220,0)</f>
        <v>0</v>
      </c>
      <c r="BG220" s="213">
        <f>IF(N220="zákl. přenesená",J220,0)</f>
        <v>0</v>
      </c>
      <c r="BH220" s="213">
        <f>IF(N220="sníž. přenesená",J220,0)</f>
        <v>0</v>
      </c>
      <c r="BI220" s="213">
        <f>IF(N220="nulová",J220,0)</f>
        <v>0</v>
      </c>
      <c r="BJ220" s="23" t="s">
        <v>78</v>
      </c>
      <c r="BK220" s="213">
        <f>ROUND(I220*H220,2)</f>
        <v>0</v>
      </c>
      <c r="BL220" s="23" t="s">
        <v>143</v>
      </c>
      <c r="BM220" s="23" t="s">
        <v>341</v>
      </c>
    </row>
    <row r="221" spans="2:65" s="1" customFormat="1" ht="27">
      <c r="B221" s="40"/>
      <c r="C221" s="62"/>
      <c r="D221" s="214" t="s">
        <v>145</v>
      </c>
      <c r="E221" s="62"/>
      <c r="F221" s="215" t="s">
        <v>342</v>
      </c>
      <c r="G221" s="62"/>
      <c r="H221" s="62"/>
      <c r="I221" s="171"/>
      <c r="J221" s="62"/>
      <c r="K221" s="62"/>
      <c r="L221" s="60"/>
      <c r="M221" s="216"/>
      <c r="N221" s="41"/>
      <c r="O221" s="41"/>
      <c r="P221" s="41"/>
      <c r="Q221" s="41"/>
      <c r="R221" s="41"/>
      <c r="S221" s="41"/>
      <c r="T221" s="77"/>
      <c r="AT221" s="23" t="s">
        <v>145</v>
      </c>
      <c r="AU221" s="23" t="s">
        <v>80</v>
      </c>
    </row>
    <row r="222" spans="2:65" s="13" customFormat="1" ht="27">
      <c r="B222" s="229"/>
      <c r="C222" s="230"/>
      <c r="D222" s="214" t="s">
        <v>147</v>
      </c>
      <c r="E222" s="231" t="s">
        <v>21</v>
      </c>
      <c r="F222" s="232" t="s">
        <v>343</v>
      </c>
      <c r="G222" s="230"/>
      <c r="H222" s="231" t="s">
        <v>21</v>
      </c>
      <c r="I222" s="233"/>
      <c r="J222" s="230"/>
      <c r="K222" s="230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147</v>
      </c>
      <c r="AU222" s="238" t="s">
        <v>80</v>
      </c>
      <c r="AV222" s="13" t="s">
        <v>78</v>
      </c>
      <c r="AW222" s="13" t="s">
        <v>35</v>
      </c>
      <c r="AX222" s="13" t="s">
        <v>71</v>
      </c>
      <c r="AY222" s="238" t="s">
        <v>136</v>
      </c>
    </row>
    <row r="223" spans="2:65" s="12" customFormat="1" ht="13.5">
      <c r="B223" s="217"/>
      <c r="C223" s="218"/>
      <c r="D223" s="214" t="s">
        <v>147</v>
      </c>
      <c r="E223" s="219" t="s">
        <v>21</v>
      </c>
      <c r="F223" s="220" t="s">
        <v>344</v>
      </c>
      <c r="G223" s="218"/>
      <c r="H223" s="221">
        <v>13600</v>
      </c>
      <c r="I223" s="222"/>
      <c r="J223" s="218"/>
      <c r="K223" s="218"/>
      <c r="L223" s="223"/>
      <c r="M223" s="224"/>
      <c r="N223" s="225"/>
      <c r="O223" s="225"/>
      <c r="P223" s="225"/>
      <c r="Q223" s="225"/>
      <c r="R223" s="225"/>
      <c r="S223" s="225"/>
      <c r="T223" s="226"/>
      <c r="AT223" s="227" t="s">
        <v>147</v>
      </c>
      <c r="AU223" s="227" t="s">
        <v>80</v>
      </c>
      <c r="AV223" s="12" t="s">
        <v>80</v>
      </c>
      <c r="AW223" s="12" t="s">
        <v>35</v>
      </c>
      <c r="AX223" s="12" t="s">
        <v>71</v>
      </c>
      <c r="AY223" s="227" t="s">
        <v>136</v>
      </c>
    </row>
    <row r="224" spans="2:65" s="1" customFormat="1" ht="25.5" customHeight="1">
      <c r="B224" s="40"/>
      <c r="C224" s="202" t="s">
        <v>345</v>
      </c>
      <c r="D224" s="202" t="s">
        <v>138</v>
      </c>
      <c r="E224" s="203" t="s">
        <v>346</v>
      </c>
      <c r="F224" s="204" t="s">
        <v>347</v>
      </c>
      <c r="G224" s="205" t="s">
        <v>141</v>
      </c>
      <c r="H224" s="206">
        <v>14987.2</v>
      </c>
      <c r="I224" s="207"/>
      <c r="J224" s="208">
        <f>ROUND(I224*H224,2)</f>
        <v>0</v>
      </c>
      <c r="K224" s="204" t="s">
        <v>21</v>
      </c>
      <c r="L224" s="60"/>
      <c r="M224" s="209" t="s">
        <v>21</v>
      </c>
      <c r="N224" s="210" t="s">
        <v>42</v>
      </c>
      <c r="O224" s="41"/>
      <c r="P224" s="211">
        <f>O224*H224</f>
        <v>0</v>
      </c>
      <c r="Q224" s="211">
        <v>0</v>
      </c>
      <c r="R224" s="211">
        <f>Q224*H224</f>
        <v>0</v>
      </c>
      <c r="S224" s="211">
        <v>0</v>
      </c>
      <c r="T224" s="212">
        <f>S224*H224</f>
        <v>0</v>
      </c>
      <c r="AR224" s="23" t="s">
        <v>143</v>
      </c>
      <c r="AT224" s="23" t="s">
        <v>138</v>
      </c>
      <c r="AU224" s="23" t="s">
        <v>80</v>
      </c>
      <c r="AY224" s="23" t="s">
        <v>136</v>
      </c>
      <c r="BE224" s="213">
        <f>IF(N224="základní",J224,0)</f>
        <v>0</v>
      </c>
      <c r="BF224" s="213">
        <f>IF(N224="snížená",J224,0)</f>
        <v>0</v>
      </c>
      <c r="BG224" s="213">
        <f>IF(N224="zákl. přenesená",J224,0)</f>
        <v>0</v>
      </c>
      <c r="BH224" s="213">
        <f>IF(N224="sníž. přenesená",J224,0)</f>
        <v>0</v>
      </c>
      <c r="BI224" s="213">
        <f>IF(N224="nulová",J224,0)</f>
        <v>0</v>
      </c>
      <c r="BJ224" s="23" t="s">
        <v>78</v>
      </c>
      <c r="BK224" s="213">
        <f>ROUND(I224*H224,2)</f>
        <v>0</v>
      </c>
      <c r="BL224" s="23" t="s">
        <v>143</v>
      </c>
      <c r="BM224" s="23" t="s">
        <v>348</v>
      </c>
    </row>
    <row r="225" spans="2:65" s="1" customFormat="1" ht="40.5">
      <c r="B225" s="40"/>
      <c r="C225" s="62"/>
      <c r="D225" s="214" t="s">
        <v>145</v>
      </c>
      <c r="E225" s="62"/>
      <c r="F225" s="215" t="s">
        <v>349</v>
      </c>
      <c r="G225" s="62"/>
      <c r="H225" s="62"/>
      <c r="I225" s="171"/>
      <c r="J225" s="62"/>
      <c r="K225" s="62"/>
      <c r="L225" s="60"/>
      <c r="M225" s="216"/>
      <c r="N225" s="41"/>
      <c r="O225" s="41"/>
      <c r="P225" s="41"/>
      <c r="Q225" s="41"/>
      <c r="R225" s="41"/>
      <c r="S225" s="41"/>
      <c r="T225" s="77"/>
      <c r="AT225" s="23" t="s">
        <v>145</v>
      </c>
      <c r="AU225" s="23" t="s">
        <v>80</v>
      </c>
    </row>
    <row r="226" spans="2:65" s="1" customFormat="1" ht="40.5">
      <c r="B226" s="40"/>
      <c r="C226" s="62"/>
      <c r="D226" s="214" t="s">
        <v>153</v>
      </c>
      <c r="E226" s="62"/>
      <c r="F226" s="228" t="s">
        <v>350</v>
      </c>
      <c r="G226" s="62"/>
      <c r="H226" s="62"/>
      <c r="I226" s="171"/>
      <c r="J226" s="62"/>
      <c r="K226" s="62"/>
      <c r="L226" s="60"/>
      <c r="M226" s="216"/>
      <c r="N226" s="41"/>
      <c r="O226" s="41"/>
      <c r="P226" s="41"/>
      <c r="Q226" s="41"/>
      <c r="R226" s="41"/>
      <c r="S226" s="41"/>
      <c r="T226" s="77"/>
      <c r="AT226" s="23" t="s">
        <v>153</v>
      </c>
      <c r="AU226" s="23" t="s">
        <v>80</v>
      </c>
    </row>
    <row r="227" spans="2:65" s="13" customFormat="1" ht="27">
      <c r="B227" s="229"/>
      <c r="C227" s="230"/>
      <c r="D227" s="214" t="s">
        <v>147</v>
      </c>
      <c r="E227" s="231" t="s">
        <v>21</v>
      </c>
      <c r="F227" s="232" t="s">
        <v>351</v>
      </c>
      <c r="G227" s="230"/>
      <c r="H227" s="231" t="s">
        <v>21</v>
      </c>
      <c r="I227" s="233"/>
      <c r="J227" s="230"/>
      <c r="K227" s="230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147</v>
      </c>
      <c r="AU227" s="238" t="s">
        <v>80</v>
      </c>
      <c r="AV227" s="13" t="s">
        <v>78</v>
      </c>
      <c r="AW227" s="13" t="s">
        <v>35</v>
      </c>
      <c r="AX227" s="13" t="s">
        <v>71</v>
      </c>
      <c r="AY227" s="238" t="s">
        <v>136</v>
      </c>
    </row>
    <row r="228" spans="2:65" s="12" customFormat="1" ht="13.5">
      <c r="B228" s="217"/>
      <c r="C228" s="218"/>
      <c r="D228" s="214" t="s">
        <v>147</v>
      </c>
      <c r="E228" s="219" t="s">
        <v>21</v>
      </c>
      <c r="F228" s="220" t="s">
        <v>352</v>
      </c>
      <c r="G228" s="218"/>
      <c r="H228" s="221">
        <v>14987.2</v>
      </c>
      <c r="I228" s="222"/>
      <c r="J228" s="218"/>
      <c r="K228" s="218"/>
      <c r="L228" s="223"/>
      <c r="M228" s="224"/>
      <c r="N228" s="225"/>
      <c r="O228" s="225"/>
      <c r="P228" s="225"/>
      <c r="Q228" s="225"/>
      <c r="R228" s="225"/>
      <c r="S228" s="225"/>
      <c r="T228" s="226"/>
      <c r="AT228" s="227" t="s">
        <v>147</v>
      </c>
      <c r="AU228" s="227" t="s">
        <v>80</v>
      </c>
      <c r="AV228" s="12" t="s">
        <v>80</v>
      </c>
      <c r="AW228" s="12" t="s">
        <v>35</v>
      </c>
      <c r="AX228" s="12" t="s">
        <v>71</v>
      </c>
      <c r="AY228" s="227" t="s">
        <v>136</v>
      </c>
    </row>
    <row r="229" spans="2:65" s="1" customFormat="1" ht="16.5" customHeight="1">
      <c r="B229" s="40"/>
      <c r="C229" s="202" t="s">
        <v>353</v>
      </c>
      <c r="D229" s="202" t="s">
        <v>138</v>
      </c>
      <c r="E229" s="203" t="s">
        <v>354</v>
      </c>
      <c r="F229" s="204" t="s">
        <v>355</v>
      </c>
      <c r="G229" s="205" t="s">
        <v>224</v>
      </c>
      <c r="H229" s="206">
        <v>196.8</v>
      </c>
      <c r="I229" s="207"/>
      <c r="J229" s="208">
        <f>ROUND(I229*H229,2)</f>
        <v>0</v>
      </c>
      <c r="K229" s="204" t="s">
        <v>142</v>
      </c>
      <c r="L229" s="60"/>
      <c r="M229" s="209" t="s">
        <v>21</v>
      </c>
      <c r="N229" s="210" t="s">
        <v>42</v>
      </c>
      <c r="O229" s="41"/>
      <c r="P229" s="211">
        <f>O229*H229</f>
        <v>0</v>
      </c>
      <c r="Q229" s="211">
        <v>0</v>
      </c>
      <c r="R229" s="211">
        <f>Q229*H229</f>
        <v>0</v>
      </c>
      <c r="S229" s="211">
        <v>0</v>
      </c>
      <c r="T229" s="212">
        <f>S229*H229</f>
        <v>0</v>
      </c>
      <c r="AR229" s="23" t="s">
        <v>143</v>
      </c>
      <c r="AT229" s="23" t="s">
        <v>138</v>
      </c>
      <c r="AU229" s="23" t="s">
        <v>80</v>
      </c>
      <c r="AY229" s="23" t="s">
        <v>136</v>
      </c>
      <c r="BE229" s="213">
        <f>IF(N229="základní",J229,0)</f>
        <v>0</v>
      </c>
      <c r="BF229" s="213">
        <f>IF(N229="snížená",J229,0)</f>
        <v>0</v>
      </c>
      <c r="BG229" s="213">
        <f>IF(N229="zákl. přenesená",J229,0)</f>
        <v>0</v>
      </c>
      <c r="BH229" s="213">
        <f>IF(N229="sníž. přenesená",J229,0)</f>
        <v>0</v>
      </c>
      <c r="BI229" s="213">
        <f>IF(N229="nulová",J229,0)</f>
        <v>0</v>
      </c>
      <c r="BJ229" s="23" t="s">
        <v>78</v>
      </c>
      <c r="BK229" s="213">
        <f>ROUND(I229*H229,2)</f>
        <v>0</v>
      </c>
      <c r="BL229" s="23" t="s">
        <v>143</v>
      </c>
      <c r="BM229" s="23" t="s">
        <v>356</v>
      </c>
    </row>
    <row r="230" spans="2:65" s="1" customFormat="1" ht="13.5">
      <c r="B230" s="40"/>
      <c r="C230" s="62"/>
      <c r="D230" s="214" t="s">
        <v>145</v>
      </c>
      <c r="E230" s="62"/>
      <c r="F230" s="215" t="s">
        <v>357</v>
      </c>
      <c r="G230" s="62"/>
      <c r="H230" s="62"/>
      <c r="I230" s="171"/>
      <c r="J230" s="62"/>
      <c r="K230" s="62"/>
      <c r="L230" s="60"/>
      <c r="M230" s="216"/>
      <c r="N230" s="41"/>
      <c r="O230" s="41"/>
      <c r="P230" s="41"/>
      <c r="Q230" s="41"/>
      <c r="R230" s="41"/>
      <c r="S230" s="41"/>
      <c r="T230" s="77"/>
      <c r="AT230" s="23" t="s">
        <v>145</v>
      </c>
      <c r="AU230" s="23" t="s">
        <v>80</v>
      </c>
    </row>
    <row r="231" spans="2:65" s="1" customFormat="1" ht="27">
      <c r="B231" s="40"/>
      <c r="C231" s="62"/>
      <c r="D231" s="214" t="s">
        <v>153</v>
      </c>
      <c r="E231" s="62"/>
      <c r="F231" s="228" t="s">
        <v>317</v>
      </c>
      <c r="G231" s="62"/>
      <c r="H231" s="62"/>
      <c r="I231" s="171"/>
      <c r="J231" s="62"/>
      <c r="K231" s="62"/>
      <c r="L231" s="60"/>
      <c r="M231" s="216"/>
      <c r="N231" s="41"/>
      <c r="O231" s="41"/>
      <c r="P231" s="41"/>
      <c r="Q231" s="41"/>
      <c r="R231" s="41"/>
      <c r="S231" s="41"/>
      <c r="T231" s="77"/>
      <c r="AT231" s="23" t="s">
        <v>153</v>
      </c>
      <c r="AU231" s="23" t="s">
        <v>80</v>
      </c>
    </row>
    <row r="232" spans="2:65" s="12" customFormat="1" ht="27">
      <c r="B232" s="217"/>
      <c r="C232" s="218"/>
      <c r="D232" s="214" t="s">
        <v>147</v>
      </c>
      <c r="E232" s="219" t="s">
        <v>21</v>
      </c>
      <c r="F232" s="220" t="s">
        <v>358</v>
      </c>
      <c r="G232" s="218"/>
      <c r="H232" s="221">
        <v>196.8</v>
      </c>
      <c r="I232" s="222"/>
      <c r="J232" s="218"/>
      <c r="K232" s="218"/>
      <c r="L232" s="223"/>
      <c r="M232" s="224"/>
      <c r="N232" s="225"/>
      <c r="O232" s="225"/>
      <c r="P232" s="225"/>
      <c r="Q232" s="225"/>
      <c r="R232" s="225"/>
      <c r="S232" s="225"/>
      <c r="T232" s="226"/>
      <c r="AT232" s="227" t="s">
        <v>147</v>
      </c>
      <c r="AU232" s="227" t="s">
        <v>80</v>
      </c>
      <c r="AV232" s="12" t="s">
        <v>80</v>
      </c>
      <c r="AW232" s="12" t="s">
        <v>35</v>
      </c>
      <c r="AX232" s="12" t="s">
        <v>71</v>
      </c>
      <c r="AY232" s="227" t="s">
        <v>136</v>
      </c>
    </row>
    <row r="233" spans="2:65" s="1" customFormat="1" ht="16.5" customHeight="1">
      <c r="B233" s="40"/>
      <c r="C233" s="202" t="s">
        <v>359</v>
      </c>
      <c r="D233" s="202" t="s">
        <v>138</v>
      </c>
      <c r="E233" s="203" t="s">
        <v>360</v>
      </c>
      <c r="F233" s="204" t="s">
        <v>361</v>
      </c>
      <c r="G233" s="205" t="s">
        <v>141</v>
      </c>
      <c r="H233" s="206">
        <v>2460</v>
      </c>
      <c r="I233" s="207"/>
      <c r="J233" s="208">
        <f>ROUND(I233*H233,2)</f>
        <v>0</v>
      </c>
      <c r="K233" s="204" t="s">
        <v>142</v>
      </c>
      <c r="L233" s="60"/>
      <c r="M233" s="209" t="s">
        <v>21</v>
      </c>
      <c r="N233" s="210" t="s">
        <v>42</v>
      </c>
      <c r="O233" s="41"/>
      <c r="P233" s="211">
        <f>O233*H233</f>
        <v>0</v>
      </c>
      <c r="Q233" s="211">
        <v>0.216</v>
      </c>
      <c r="R233" s="211">
        <f>Q233*H233</f>
        <v>531.36</v>
      </c>
      <c r="S233" s="211">
        <v>0</v>
      </c>
      <c r="T233" s="212">
        <f>S233*H233</f>
        <v>0</v>
      </c>
      <c r="AR233" s="23" t="s">
        <v>143</v>
      </c>
      <c r="AT233" s="23" t="s">
        <v>138</v>
      </c>
      <c r="AU233" s="23" t="s">
        <v>80</v>
      </c>
      <c r="AY233" s="23" t="s">
        <v>136</v>
      </c>
      <c r="BE233" s="213">
        <f>IF(N233="základní",J233,0)</f>
        <v>0</v>
      </c>
      <c r="BF233" s="213">
        <f>IF(N233="snížená",J233,0)</f>
        <v>0</v>
      </c>
      <c r="BG233" s="213">
        <f>IF(N233="zákl. přenesená",J233,0)</f>
        <v>0</v>
      </c>
      <c r="BH233" s="213">
        <f>IF(N233="sníž. přenesená",J233,0)</f>
        <v>0</v>
      </c>
      <c r="BI233" s="213">
        <f>IF(N233="nulová",J233,0)</f>
        <v>0</v>
      </c>
      <c r="BJ233" s="23" t="s">
        <v>78</v>
      </c>
      <c r="BK233" s="213">
        <f>ROUND(I233*H233,2)</f>
        <v>0</v>
      </c>
      <c r="BL233" s="23" t="s">
        <v>143</v>
      </c>
      <c r="BM233" s="23" t="s">
        <v>362</v>
      </c>
    </row>
    <row r="234" spans="2:65" s="1" customFormat="1" ht="27">
      <c r="B234" s="40"/>
      <c r="C234" s="62"/>
      <c r="D234" s="214" t="s">
        <v>145</v>
      </c>
      <c r="E234" s="62"/>
      <c r="F234" s="215" t="s">
        <v>363</v>
      </c>
      <c r="G234" s="62"/>
      <c r="H234" s="62"/>
      <c r="I234" s="171"/>
      <c r="J234" s="62"/>
      <c r="K234" s="62"/>
      <c r="L234" s="60"/>
      <c r="M234" s="216"/>
      <c r="N234" s="41"/>
      <c r="O234" s="41"/>
      <c r="P234" s="41"/>
      <c r="Q234" s="41"/>
      <c r="R234" s="41"/>
      <c r="S234" s="41"/>
      <c r="T234" s="77"/>
      <c r="AT234" s="23" t="s">
        <v>145</v>
      </c>
      <c r="AU234" s="23" t="s">
        <v>80</v>
      </c>
    </row>
    <row r="235" spans="2:65" s="1" customFormat="1" ht="27">
      <c r="B235" s="40"/>
      <c r="C235" s="62"/>
      <c r="D235" s="214" t="s">
        <v>153</v>
      </c>
      <c r="E235" s="62"/>
      <c r="F235" s="228" t="s">
        <v>317</v>
      </c>
      <c r="G235" s="62"/>
      <c r="H235" s="62"/>
      <c r="I235" s="171"/>
      <c r="J235" s="62"/>
      <c r="K235" s="62"/>
      <c r="L235" s="60"/>
      <c r="M235" s="216"/>
      <c r="N235" s="41"/>
      <c r="O235" s="41"/>
      <c r="P235" s="41"/>
      <c r="Q235" s="41"/>
      <c r="R235" s="41"/>
      <c r="S235" s="41"/>
      <c r="T235" s="77"/>
      <c r="AT235" s="23" t="s">
        <v>153</v>
      </c>
      <c r="AU235" s="23" t="s">
        <v>80</v>
      </c>
    </row>
    <row r="236" spans="2:65" s="12" customFormat="1" ht="13.5">
      <c r="B236" s="217"/>
      <c r="C236" s="218"/>
      <c r="D236" s="214" t="s">
        <v>147</v>
      </c>
      <c r="E236" s="219" t="s">
        <v>21</v>
      </c>
      <c r="F236" s="220" t="s">
        <v>364</v>
      </c>
      <c r="G236" s="218"/>
      <c r="H236" s="221">
        <v>2460</v>
      </c>
      <c r="I236" s="222"/>
      <c r="J236" s="218"/>
      <c r="K236" s="218"/>
      <c r="L236" s="223"/>
      <c r="M236" s="224"/>
      <c r="N236" s="225"/>
      <c r="O236" s="225"/>
      <c r="P236" s="225"/>
      <c r="Q236" s="225"/>
      <c r="R236" s="225"/>
      <c r="S236" s="225"/>
      <c r="T236" s="226"/>
      <c r="AT236" s="227" t="s">
        <v>147</v>
      </c>
      <c r="AU236" s="227" t="s">
        <v>80</v>
      </c>
      <c r="AV236" s="12" t="s">
        <v>80</v>
      </c>
      <c r="AW236" s="12" t="s">
        <v>35</v>
      </c>
      <c r="AX236" s="12" t="s">
        <v>71</v>
      </c>
      <c r="AY236" s="227" t="s">
        <v>136</v>
      </c>
    </row>
    <row r="237" spans="2:65" s="1" customFormat="1" ht="16.5" customHeight="1">
      <c r="B237" s="40"/>
      <c r="C237" s="202" t="s">
        <v>365</v>
      </c>
      <c r="D237" s="202" t="s">
        <v>138</v>
      </c>
      <c r="E237" s="203" t="s">
        <v>366</v>
      </c>
      <c r="F237" s="204" t="s">
        <v>367</v>
      </c>
      <c r="G237" s="205" t="s">
        <v>141</v>
      </c>
      <c r="H237" s="206">
        <v>15464.8</v>
      </c>
      <c r="I237" s="207"/>
      <c r="J237" s="208">
        <f>ROUND(I237*H237,2)</f>
        <v>0</v>
      </c>
      <c r="K237" s="204" t="s">
        <v>142</v>
      </c>
      <c r="L237" s="60"/>
      <c r="M237" s="209" t="s">
        <v>21</v>
      </c>
      <c r="N237" s="210" t="s">
        <v>42</v>
      </c>
      <c r="O237" s="41"/>
      <c r="P237" s="211">
        <f>O237*H237</f>
        <v>0</v>
      </c>
      <c r="Q237" s="211">
        <v>0</v>
      </c>
      <c r="R237" s="211">
        <f>Q237*H237</f>
        <v>0</v>
      </c>
      <c r="S237" s="211">
        <v>0</v>
      </c>
      <c r="T237" s="212">
        <f>S237*H237</f>
        <v>0</v>
      </c>
      <c r="AR237" s="23" t="s">
        <v>143</v>
      </c>
      <c r="AT237" s="23" t="s">
        <v>138</v>
      </c>
      <c r="AU237" s="23" t="s">
        <v>80</v>
      </c>
      <c r="AY237" s="23" t="s">
        <v>136</v>
      </c>
      <c r="BE237" s="213">
        <f>IF(N237="základní",J237,0)</f>
        <v>0</v>
      </c>
      <c r="BF237" s="213">
        <f>IF(N237="snížená",J237,0)</f>
        <v>0</v>
      </c>
      <c r="BG237" s="213">
        <f>IF(N237="zákl. přenesená",J237,0)</f>
        <v>0</v>
      </c>
      <c r="BH237" s="213">
        <f>IF(N237="sníž. přenesená",J237,0)</f>
        <v>0</v>
      </c>
      <c r="BI237" s="213">
        <f>IF(N237="nulová",J237,0)</f>
        <v>0</v>
      </c>
      <c r="BJ237" s="23" t="s">
        <v>78</v>
      </c>
      <c r="BK237" s="213">
        <f>ROUND(I237*H237,2)</f>
        <v>0</v>
      </c>
      <c r="BL237" s="23" t="s">
        <v>143</v>
      </c>
      <c r="BM237" s="23" t="s">
        <v>368</v>
      </c>
    </row>
    <row r="238" spans="2:65" s="1" customFormat="1" ht="13.5">
      <c r="B238" s="40"/>
      <c r="C238" s="62"/>
      <c r="D238" s="214" t="s">
        <v>145</v>
      </c>
      <c r="E238" s="62"/>
      <c r="F238" s="215" t="s">
        <v>369</v>
      </c>
      <c r="G238" s="62"/>
      <c r="H238" s="62"/>
      <c r="I238" s="171"/>
      <c r="J238" s="62"/>
      <c r="K238" s="62"/>
      <c r="L238" s="60"/>
      <c r="M238" s="216"/>
      <c r="N238" s="41"/>
      <c r="O238" s="41"/>
      <c r="P238" s="41"/>
      <c r="Q238" s="41"/>
      <c r="R238" s="41"/>
      <c r="S238" s="41"/>
      <c r="T238" s="77"/>
      <c r="AT238" s="23" t="s">
        <v>145</v>
      </c>
      <c r="AU238" s="23" t="s">
        <v>80</v>
      </c>
    </row>
    <row r="239" spans="2:65" s="1" customFormat="1" ht="27">
      <c r="B239" s="40"/>
      <c r="C239" s="62"/>
      <c r="D239" s="214" t="s">
        <v>153</v>
      </c>
      <c r="E239" s="62"/>
      <c r="F239" s="228" t="s">
        <v>370</v>
      </c>
      <c r="G239" s="62"/>
      <c r="H239" s="62"/>
      <c r="I239" s="171"/>
      <c r="J239" s="62"/>
      <c r="K239" s="62"/>
      <c r="L239" s="60"/>
      <c r="M239" s="216"/>
      <c r="N239" s="41"/>
      <c r="O239" s="41"/>
      <c r="P239" s="41"/>
      <c r="Q239" s="41"/>
      <c r="R239" s="41"/>
      <c r="S239" s="41"/>
      <c r="T239" s="77"/>
      <c r="AT239" s="23" t="s">
        <v>153</v>
      </c>
      <c r="AU239" s="23" t="s">
        <v>80</v>
      </c>
    </row>
    <row r="240" spans="2:65" s="12" customFormat="1" ht="27">
      <c r="B240" s="217"/>
      <c r="C240" s="218"/>
      <c r="D240" s="214" t="s">
        <v>147</v>
      </c>
      <c r="E240" s="219" t="s">
        <v>21</v>
      </c>
      <c r="F240" s="220" t="s">
        <v>371</v>
      </c>
      <c r="G240" s="218"/>
      <c r="H240" s="221">
        <v>15464.8</v>
      </c>
      <c r="I240" s="222"/>
      <c r="J240" s="218"/>
      <c r="K240" s="218"/>
      <c r="L240" s="223"/>
      <c r="M240" s="224"/>
      <c r="N240" s="225"/>
      <c r="O240" s="225"/>
      <c r="P240" s="225"/>
      <c r="Q240" s="225"/>
      <c r="R240" s="225"/>
      <c r="S240" s="225"/>
      <c r="T240" s="226"/>
      <c r="AT240" s="227" t="s">
        <v>147</v>
      </c>
      <c r="AU240" s="227" t="s">
        <v>80</v>
      </c>
      <c r="AV240" s="12" t="s">
        <v>80</v>
      </c>
      <c r="AW240" s="12" t="s">
        <v>35</v>
      </c>
      <c r="AX240" s="12" t="s">
        <v>71</v>
      </c>
      <c r="AY240" s="227" t="s">
        <v>136</v>
      </c>
    </row>
    <row r="241" spans="2:65" s="1" customFormat="1" ht="16.5" customHeight="1">
      <c r="B241" s="40"/>
      <c r="C241" s="202" t="s">
        <v>372</v>
      </c>
      <c r="D241" s="202" t="s">
        <v>138</v>
      </c>
      <c r="E241" s="203" t="s">
        <v>373</v>
      </c>
      <c r="F241" s="204" t="s">
        <v>374</v>
      </c>
      <c r="G241" s="205" t="s">
        <v>375</v>
      </c>
      <c r="H241" s="206">
        <v>2838</v>
      </c>
      <c r="I241" s="207"/>
      <c r="J241" s="208">
        <f>ROUND(I241*H241,2)</f>
        <v>0</v>
      </c>
      <c r="K241" s="204" t="s">
        <v>21</v>
      </c>
      <c r="L241" s="60"/>
      <c r="M241" s="209" t="s">
        <v>21</v>
      </c>
      <c r="N241" s="210" t="s">
        <v>42</v>
      </c>
      <c r="O241" s="41"/>
      <c r="P241" s="211">
        <f>O241*H241</f>
        <v>0</v>
      </c>
      <c r="Q241" s="211">
        <v>6.0999999999999997E-4</v>
      </c>
      <c r="R241" s="211">
        <f>Q241*H241</f>
        <v>1.7311799999999999</v>
      </c>
      <c r="S241" s="211">
        <v>0</v>
      </c>
      <c r="T241" s="212">
        <f>S241*H241</f>
        <v>0</v>
      </c>
      <c r="AR241" s="23" t="s">
        <v>143</v>
      </c>
      <c r="AT241" s="23" t="s">
        <v>138</v>
      </c>
      <c r="AU241" s="23" t="s">
        <v>80</v>
      </c>
      <c r="AY241" s="23" t="s">
        <v>136</v>
      </c>
      <c r="BE241" s="213">
        <f>IF(N241="základní",J241,0)</f>
        <v>0</v>
      </c>
      <c r="BF241" s="213">
        <f>IF(N241="snížená",J241,0)</f>
        <v>0</v>
      </c>
      <c r="BG241" s="213">
        <f>IF(N241="zákl. přenesená",J241,0)</f>
        <v>0</v>
      </c>
      <c r="BH241" s="213">
        <f>IF(N241="sníž. přenesená",J241,0)</f>
        <v>0</v>
      </c>
      <c r="BI241" s="213">
        <f>IF(N241="nulová",J241,0)</f>
        <v>0</v>
      </c>
      <c r="BJ241" s="23" t="s">
        <v>78</v>
      </c>
      <c r="BK241" s="213">
        <f>ROUND(I241*H241,2)</f>
        <v>0</v>
      </c>
      <c r="BL241" s="23" t="s">
        <v>143</v>
      </c>
      <c r="BM241" s="23" t="s">
        <v>376</v>
      </c>
    </row>
    <row r="242" spans="2:65" s="1" customFormat="1" ht="13.5">
      <c r="B242" s="40"/>
      <c r="C242" s="62"/>
      <c r="D242" s="214" t="s">
        <v>145</v>
      </c>
      <c r="E242" s="62"/>
      <c r="F242" s="215" t="s">
        <v>374</v>
      </c>
      <c r="G242" s="62"/>
      <c r="H242" s="62"/>
      <c r="I242" s="171"/>
      <c r="J242" s="62"/>
      <c r="K242" s="62"/>
      <c r="L242" s="60"/>
      <c r="M242" s="216"/>
      <c r="N242" s="41"/>
      <c r="O242" s="41"/>
      <c r="P242" s="41"/>
      <c r="Q242" s="41"/>
      <c r="R242" s="41"/>
      <c r="S242" s="41"/>
      <c r="T242" s="77"/>
      <c r="AT242" s="23" t="s">
        <v>145</v>
      </c>
      <c r="AU242" s="23" t="s">
        <v>80</v>
      </c>
    </row>
    <row r="243" spans="2:65" s="12" customFormat="1" ht="13.5">
      <c r="B243" s="217"/>
      <c r="C243" s="218"/>
      <c r="D243" s="214" t="s">
        <v>147</v>
      </c>
      <c r="E243" s="219" t="s">
        <v>21</v>
      </c>
      <c r="F243" s="220" t="s">
        <v>377</v>
      </c>
      <c r="G243" s="218"/>
      <c r="H243" s="221">
        <v>2838</v>
      </c>
      <c r="I243" s="222"/>
      <c r="J243" s="218"/>
      <c r="K243" s="218"/>
      <c r="L243" s="223"/>
      <c r="M243" s="224"/>
      <c r="N243" s="225"/>
      <c r="O243" s="225"/>
      <c r="P243" s="225"/>
      <c r="Q243" s="225"/>
      <c r="R243" s="225"/>
      <c r="S243" s="225"/>
      <c r="T243" s="226"/>
      <c r="AT243" s="227" t="s">
        <v>147</v>
      </c>
      <c r="AU243" s="227" t="s">
        <v>80</v>
      </c>
      <c r="AV243" s="12" t="s">
        <v>80</v>
      </c>
      <c r="AW243" s="12" t="s">
        <v>35</v>
      </c>
      <c r="AX243" s="12" t="s">
        <v>71</v>
      </c>
      <c r="AY243" s="227" t="s">
        <v>136</v>
      </c>
    </row>
    <row r="244" spans="2:65" s="1" customFormat="1" ht="16.5" customHeight="1">
      <c r="B244" s="40"/>
      <c r="C244" s="202" t="s">
        <v>378</v>
      </c>
      <c r="D244" s="202" t="s">
        <v>138</v>
      </c>
      <c r="E244" s="203" t="s">
        <v>379</v>
      </c>
      <c r="F244" s="204" t="s">
        <v>380</v>
      </c>
      <c r="G244" s="205" t="s">
        <v>375</v>
      </c>
      <c r="H244" s="206">
        <v>2838</v>
      </c>
      <c r="I244" s="207"/>
      <c r="J244" s="208">
        <f>ROUND(I244*H244,2)</f>
        <v>0</v>
      </c>
      <c r="K244" s="204" t="s">
        <v>21</v>
      </c>
      <c r="L244" s="60"/>
      <c r="M244" s="209" t="s">
        <v>21</v>
      </c>
      <c r="N244" s="210" t="s">
        <v>42</v>
      </c>
      <c r="O244" s="41"/>
      <c r="P244" s="211">
        <f>O244*H244</f>
        <v>0</v>
      </c>
      <c r="Q244" s="211">
        <v>6.0999999999999997E-4</v>
      </c>
      <c r="R244" s="211">
        <f>Q244*H244</f>
        <v>1.7311799999999999</v>
      </c>
      <c r="S244" s="211">
        <v>0</v>
      </c>
      <c r="T244" s="212">
        <f>S244*H244</f>
        <v>0</v>
      </c>
      <c r="AR244" s="23" t="s">
        <v>143</v>
      </c>
      <c r="AT244" s="23" t="s">
        <v>138</v>
      </c>
      <c r="AU244" s="23" t="s">
        <v>80</v>
      </c>
      <c r="AY244" s="23" t="s">
        <v>136</v>
      </c>
      <c r="BE244" s="213">
        <f>IF(N244="základní",J244,0)</f>
        <v>0</v>
      </c>
      <c r="BF244" s="213">
        <f>IF(N244="snížená",J244,0)</f>
        <v>0</v>
      </c>
      <c r="BG244" s="213">
        <f>IF(N244="zákl. přenesená",J244,0)</f>
        <v>0</v>
      </c>
      <c r="BH244" s="213">
        <f>IF(N244="sníž. přenesená",J244,0)</f>
        <v>0</v>
      </c>
      <c r="BI244" s="213">
        <f>IF(N244="nulová",J244,0)</f>
        <v>0</v>
      </c>
      <c r="BJ244" s="23" t="s">
        <v>78</v>
      </c>
      <c r="BK244" s="213">
        <f>ROUND(I244*H244,2)</f>
        <v>0</v>
      </c>
      <c r="BL244" s="23" t="s">
        <v>143</v>
      </c>
      <c r="BM244" s="23" t="s">
        <v>381</v>
      </c>
    </row>
    <row r="245" spans="2:65" s="1" customFormat="1" ht="13.5">
      <c r="B245" s="40"/>
      <c r="C245" s="62"/>
      <c r="D245" s="214" t="s">
        <v>145</v>
      </c>
      <c r="E245" s="62"/>
      <c r="F245" s="215" t="s">
        <v>380</v>
      </c>
      <c r="G245" s="62"/>
      <c r="H245" s="62"/>
      <c r="I245" s="171"/>
      <c r="J245" s="62"/>
      <c r="K245" s="62"/>
      <c r="L245" s="60"/>
      <c r="M245" s="216"/>
      <c r="N245" s="41"/>
      <c r="O245" s="41"/>
      <c r="P245" s="41"/>
      <c r="Q245" s="41"/>
      <c r="R245" s="41"/>
      <c r="S245" s="41"/>
      <c r="T245" s="77"/>
      <c r="AT245" s="23" t="s">
        <v>145</v>
      </c>
      <c r="AU245" s="23" t="s">
        <v>80</v>
      </c>
    </row>
    <row r="246" spans="2:65" s="12" customFormat="1" ht="13.5">
      <c r="B246" s="217"/>
      <c r="C246" s="218"/>
      <c r="D246" s="214" t="s">
        <v>147</v>
      </c>
      <c r="E246" s="219" t="s">
        <v>21</v>
      </c>
      <c r="F246" s="220" t="s">
        <v>377</v>
      </c>
      <c r="G246" s="218"/>
      <c r="H246" s="221">
        <v>2838</v>
      </c>
      <c r="I246" s="222"/>
      <c r="J246" s="218"/>
      <c r="K246" s="218"/>
      <c r="L246" s="223"/>
      <c r="M246" s="224"/>
      <c r="N246" s="225"/>
      <c r="O246" s="225"/>
      <c r="P246" s="225"/>
      <c r="Q246" s="225"/>
      <c r="R246" s="225"/>
      <c r="S246" s="225"/>
      <c r="T246" s="226"/>
      <c r="AT246" s="227" t="s">
        <v>147</v>
      </c>
      <c r="AU246" s="227" t="s">
        <v>80</v>
      </c>
      <c r="AV246" s="12" t="s">
        <v>80</v>
      </c>
      <c r="AW246" s="12" t="s">
        <v>35</v>
      </c>
      <c r="AX246" s="12" t="s">
        <v>71</v>
      </c>
      <c r="AY246" s="227" t="s">
        <v>136</v>
      </c>
    </row>
    <row r="247" spans="2:65" s="1" customFormat="1" ht="16.5" customHeight="1">
      <c r="B247" s="40"/>
      <c r="C247" s="202" t="s">
        <v>382</v>
      </c>
      <c r="D247" s="202" t="s">
        <v>138</v>
      </c>
      <c r="E247" s="203" t="s">
        <v>383</v>
      </c>
      <c r="F247" s="204" t="s">
        <v>384</v>
      </c>
      <c r="G247" s="205" t="s">
        <v>141</v>
      </c>
      <c r="H247" s="206">
        <v>15018.7</v>
      </c>
      <c r="I247" s="207"/>
      <c r="J247" s="208">
        <f>ROUND(I247*H247,2)</f>
        <v>0</v>
      </c>
      <c r="K247" s="204" t="s">
        <v>142</v>
      </c>
      <c r="L247" s="60"/>
      <c r="M247" s="209" t="s">
        <v>21</v>
      </c>
      <c r="N247" s="210" t="s">
        <v>42</v>
      </c>
      <c r="O247" s="41"/>
      <c r="P247" s="211">
        <f>O247*H247</f>
        <v>0</v>
      </c>
      <c r="Q247" s="211">
        <v>0</v>
      </c>
      <c r="R247" s="211">
        <f>Q247*H247</f>
        <v>0</v>
      </c>
      <c r="S247" s="211">
        <v>0</v>
      </c>
      <c r="T247" s="212">
        <f>S247*H247</f>
        <v>0</v>
      </c>
      <c r="AR247" s="23" t="s">
        <v>143</v>
      </c>
      <c r="AT247" s="23" t="s">
        <v>138</v>
      </c>
      <c r="AU247" s="23" t="s">
        <v>80</v>
      </c>
      <c r="AY247" s="23" t="s">
        <v>136</v>
      </c>
      <c r="BE247" s="213">
        <f>IF(N247="základní",J247,0)</f>
        <v>0</v>
      </c>
      <c r="BF247" s="213">
        <f>IF(N247="snížená",J247,0)</f>
        <v>0</v>
      </c>
      <c r="BG247" s="213">
        <f>IF(N247="zákl. přenesená",J247,0)</f>
        <v>0</v>
      </c>
      <c r="BH247" s="213">
        <f>IF(N247="sníž. přenesená",J247,0)</f>
        <v>0</v>
      </c>
      <c r="BI247" s="213">
        <f>IF(N247="nulová",J247,0)</f>
        <v>0</v>
      </c>
      <c r="BJ247" s="23" t="s">
        <v>78</v>
      </c>
      <c r="BK247" s="213">
        <f>ROUND(I247*H247,2)</f>
        <v>0</v>
      </c>
      <c r="BL247" s="23" t="s">
        <v>143</v>
      </c>
      <c r="BM247" s="23" t="s">
        <v>385</v>
      </c>
    </row>
    <row r="248" spans="2:65" s="1" customFormat="1" ht="13.5">
      <c r="B248" s="40"/>
      <c r="C248" s="62"/>
      <c r="D248" s="214" t="s">
        <v>145</v>
      </c>
      <c r="E248" s="62"/>
      <c r="F248" s="215" t="s">
        <v>386</v>
      </c>
      <c r="G248" s="62"/>
      <c r="H248" s="62"/>
      <c r="I248" s="171"/>
      <c r="J248" s="62"/>
      <c r="K248" s="62"/>
      <c r="L248" s="60"/>
      <c r="M248" s="216"/>
      <c r="N248" s="41"/>
      <c r="O248" s="41"/>
      <c r="P248" s="41"/>
      <c r="Q248" s="41"/>
      <c r="R248" s="41"/>
      <c r="S248" s="41"/>
      <c r="T248" s="77"/>
      <c r="AT248" s="23" t="s">
        <v>145</v>
      </c>
      <c r="AU248" s="23" t="s">
        <v>80</v>
      </c>
    </row>
    <row r="249" spans="2:65" s="12" customFormat="1" ht="27">
      <c r="B249" s="217"/>
      <c r="C249" s="218"/>
      <c r="D249" s="214" t="s">
        <v>147</v>
      </c>
      <c r="E249" s="219" t="s">
        <v>21</v>
      </c>
      <c r="F249" s="220" t="s">
        <v>387</v>
      </c>
      <c r="G249" s="218"/>
      <c r="H249" s="221">
        <v>15018.7</v>
      </c>
      <c r="I249" s="222"/>
      <c r="J249" s="218"/>
      <c r="K249" s="218"/>
      <c r="L249" s="223"/>
      <c r="M249" s="224"/>
      <c r="N249" s="225"/>
      <c r="O249" s="225"/>
      <c r="P249" s="225"/>
      <c r="Q249" s="225"/>
      <c r="R249" s="225"/>
      <c r="S249" s="225"/>
      <c r="T249" s="226"/>
      <c r="AT249" s="227" t="s">
        <v>147</v>
      </c>
      <c r="AU249" s="227" t="s">
        <v>80</v>
      </c>
      <c r="AV249" s="12" t="s">
        <v>80</v>
      </c>
      <c r="AW249" s="12" t="s">
        <v>35</v>
      </c>
      <c r="AX249" s="12" t="s">
        <v>71</v>
      </c>
      <c r="AY249" s="227" t="s">
        <v>136</v>
      </c>
    </row>
    <row r="250" spans="2:65" s="1" customFormat="1" ht="25.5" customHeight="1">
      <c r="B250" s="40"/>
      <c r="C250" s="202" t="s">
        <v>388</v>
      </c>
      <c r="D250" s="202" t="s">
        <v>138</v>
      </c>
      <c r="E250" s="203" t="s">
        <v>389</v>
      </c>
      <c r="F250" s="204" t="s">
        <v>390</v>
      </c>
      <c r="G250" s="205" t="s">
        <v>141</v>
      </c>
      <c r="H250" s="206">
        <v>14870</v>
      </c>
      <c r="I250" s="207"/>
      <c r="J250" s="208">
        <f>ROUND(I250*H250,2)</f>
        <v>0</v>
      </c>
      <c r="K250" s="204" t="s">
        <v>142</v>
      </c>
      <c r="L250" s="60"/>
      <c r="M250" s="209" t="s">
        <v>21</v>
      </c>
      <c r="N250" s="210" t="s">
        <v>42</v>
      </c>
      <c r="O250" s="41"/>
      <c r="P250" s="211">
        <f>O250*H250</f>
        <v>0</v>
      </c>
      <c r="Q250" s="211">
        <v>0</v>
      </c>
      <c r="R250" s="211">
        <f>Q250*H250</f>
        <v>0</v>
      </c>
      <c r="S250" s="211">
        <v>0</v>
      </c>
      <c r="T250" s="212">
        <f>S250*H250</f>
        <v>0</v>
      </c>
      <c r="AR250" s="23" t="s">
        <v>143</v>
      </c>
      <c r="AT250" s="23" t="s">
        <v>138</v>
      </c>
      <c r="AU250" s="23" t="s">
        <v>80</v>
      </c>
      <c r="AY250" s="23" t="s">
        <v>136</v>
      </c>
      <c r="BE250" s="213">
        <f>IF(N250="základní",J250,0)</f>
        <v>0</v>
      </c>
      <c r="BF250" s="213">
        <f>IF(N250="snížená",J250,0)</f>
        <v>0</v>
      </c>
      <c r="BG250" s="213">
        <f>IF(N250="zákl. přenesená",J250,0)</f>
        <v>0</v>
      </c>
      <c r="BH250" s="213">
        <f>IF(N250="sníž. přenesená",J250,0)</f>
        <v>0</v>
      </c>
      <c r="BI250" s="213">
        <f>IF(N250="nulová",J250,0)</f>
        <v>0</v>
      </c>
      <c r="BJ250" s="23" t="s">
        <v>78</v>
      </c>
      <c r="BK250" s="213">
        <f>ROUND(I250*H250,2)</f>
        <v>0</v>
      </c>
      <c r="BL250" s="23" t="s">
        <v>143</v>
      </c>
      <c r="BM250" s="23" t="s">
        <v>391</v>
      </c>
    </row>
    <row r="251" spans="2:65" s="1" customFormat="1" ht="27">
      <c r="B251" s="40"/>
      <c r="C251" s="62"/>
      <c r="D251" s="214" t="s">
        <v>145</v>
      </c>
      <c r="E251" s="62"/>
      <c r="F251" s="215" t="s">
        <v>392</v>
      </c>
      <c r="G251" s="62"/>
      <c r="H251" s="62"/>
      <c r="I251" s="171"/>
      <c r="J251" s="62"/>
      <c r="K251" s="62"/>
      <c r="L251" s="60"/>
      <c r="M251" s="216"/>
      <c r="N251" s="41"/>
      <c r="O251" s="41"/>
      <c r="P251" s="41"/>
      <c r="Q251" s="41"/>
      <c r="R251" s="41"/>
      <c r="S251" s="41"/>
      <c r="T251" s="77"/>
      <c r="AT251" s="23" t="s">
        <v>145</v>
      </c>
      <c r="AU251" s="23" t="s">
        <v>80</v>
      </c>
    </row>
    <row r="252" spans="2:65" s="12" customFormat="1" ht="13.5">
      <c r="B252" s="217"/>
      <c r="C252" s="218"/>
      <c r="D252" s="214" t="s">
        <v>147</v>
      </c>
      <c r="E252" s="219" t="s">
        <v>21</v>
      </c>
      <c r="F252" s="220" t="s">
        <v>393</v>
      </c>
      <c r="G252" s="218"/>
      <c r="H252" s="221">
        <v>14870</v>
      </c>
      <c r="I252" s="222"/>
      <c r="J252" s="218"/>
      <c r="K252" s="218"/>
      <c r="L252" s="223"/>
      <c r="M252" s="224"/>
      <c r="N252" s="225"/>
      <c r="O252" s="225"/>
      <c r="P252" s="225"/>
      <c r="Q252" s="225"/>
      <c r="R252" s="225"/>
      <c r="S252" s="225"/>
      <c r="T252" s="226"/>
      <c r="AT252" s="227" t="s">
        <v>147</v>
      </c>
      <c r="AU252" s="227" t="s">
        <v>80</v>
      </c>
      <c r="AV252" s="12" t="s">
        <v>80</v>
      </c>
      <c r="AW252" s="12" t="s">
        <v>35</v>
      </c>
      <c r="AX252" s="12" t="s">
        <v>71</v>
      </c>
      <c r="AY252" s="227" t="s">
        <v>136</v>
      </c>
    </row>
    <row r="253" spans="2:65" s="11" customFormat="1" ht="29.85" customHeight="1">
      <c r="B253" s="186"/>
      <c r="C253" s="187"/>
      <c r="D253" s="188" t="s">
        <v>70</v>
      </c>
      <c r="E253" s="200" t="s">
        <v>181</v>
      </c>
      <c r="F253" s="200" t="s">
        <v>394</v>
      </c>
      <c r="G253" s="187"/>
      <c r="H253" s="187"/>
      <c r="I253" s="190"/>
      <c r="J253" s="201">
        <f>BK253</f>
        <v>0</v>
      </c>
      <c r="K253" s="187"/>
      <c r="L253" s="192"/>
      <c r="M253" s="193"/>
      <c r="N253" s="194"/>
      <c r="O253" s="194"/>
      <c r="P253" s="195">
        <f>SUM(P254:P268)</f>
        <v>0</v>
      </c>
      <c r="Q253" s="194"/>
      <c r="R253" s="195">
        <f>SUM(R254:R268)</f>
        <v>6.3588000000000005</v>
      </c>
      <c r="S253" s="194"/>
      <c r="T253" s="196">
        <f>SUM(T254:T268)</f>
        <v>0</v>
      </c>
      <c r="AR253" s="197" t="s">
        <v>78</v>
      </c>
      <c r="AT253" s="198" t="s">
        <v>70</v>
      </c>
      <c r="AU253" s="198" t="s">
        <v>78</v>
      </c>
      <c r="AY253" s="197" t="s">
        <v>136</v>
      </c>
      <c r="BK253" s="199">
        <f>SUM(BK254:BK268)</f>
        <v>0</v>
      </c>
    </row>
    <row r="254" spans="2:65" s="1" customFormat="1" ht="16.5" customHeight="1">
      <c r="B254" s="40"/>
      <c r="C254" s="202" t="s">
        <v>395</v>
      </c>
      <c r="D254" s="202" t="s">
        <v>138</v>
      </c>
      <c r="E254" s="203" t="s">
        <v>396</v>
      </c>
      <c r="F254" s="204" t="s">
        <v>397</v>
      </c>
      <c r="G254" s="205" t="s">
        <v>158</v>
      </c>
      <c r="H254" s="206">
        <v>4</v>
      </c>
      <c r="I254" s="207"/>
      <c r="J254" s="208">
        <f>ROUND(I254*H254,2)</f>
        <v>0</v>
      </c>
      <c r="K254" s="204" t="s">
        <v>21</v>
      </c>
      <c r="L254" s="60"/>
      <c r="M254" s="209" t="s">
        <v>21</v>
      </c>
      <c r="N254" s="210" t="s">
        <v>42</v>
      </c>
      <c r="O254" s="41"/>
      <c r="P254" s="211">
        <f>O254*H254</f>
        <v>0</v>
      </c>
      <c r="Q254" s="211">
        <v>7.2000000000000005E-4</v>
      </c>
      <c r="R254" s="211">
        <f>Q254*H254</f>
        <v>2.8800000000000002E-3</v>
      </c>
      <c r="S254" s="211">
        <v>0</v>
      </c>
      <c r="T254" s="212">
        <f>S254*H254</f>
        <v>0</v>
      </c>
      <c r="AR254" s="23" t="s">
        <v>143</v>
      </c>
      <c r="AT254" s="23" t="s">
        <v>138</v>
      </c>
      <c r="AU254" s="23" t="s">
        <v>80</v>
      </c>
      <c r="AY254" s="23" t="s">
        <v>136</v>
      </c>
      <c r="BE254" s="213">
        <f>IF(N254="základní",J254,0)</f>
        <v>0</v>
      </c>
      <c r="BF254" s="213">
        <f>IF(N254="snížená",J254,0)</f>
        <v>0</v>
      </c>
      <c r="BG254" s="213">
        <f>IF(N254="zákl. přenesená",J254,0)</f>
        <v>0</v>
      </c>
      <c r="BH254" s="213">
        <f>IF(N254="sníž. přenesená",J254,0)</f>
        <v>0</v>
      </c>
      <c r="BI254" s="213">
        <f>IF(N254="nulová",J254,0)</f>
        <v>0</v>
      </c>
      <c r="BJ254" s="23" t="s">
        <v>78</v>
      </c>
      <c r="BK254" s="213">
        <f>ROUND(I254*H254,2)</f>
        <v>0</v>
      </c>
      <c r="BL254" s="23" t="s">
        <v>143</v>
      </c>
      <c r="BM254" s="23" t="s">
        <v>398</v>
      </c>
    </row>
    <row r="255" spans="2:65" s="1" customFormat="1" ht="13.5">
      <c r="B255" s="40"/>
      <c r="C255" s="62"/>
      <c r="D255" s="214" t="s">
        <v>145</v>
      </c>
      <c r="E255" s="62"/>
      <c r="F255" s="215" t="s">
        <v>397</v>
      </c>
      <c r="G255" s="62"/>
      <c r="H255" s="62"/>
      <c r="I255" s="171"/>
      <c r="J255" s="62"/>
      <c r="K255" s="62"/>
      <c r="L255" s="60"/>
      <c r="M255" s="216"/>
      <c r="N255" s="41"/>
      <c r="O255" s="41"/>
      <c r="P255" s="41"/>
      <c r="Q255" s="41"/>
      <c r="R255" s="41"/>
      <c r="S255" s="41"/>
      <c r="T255" s="77"/>
      <c r="AT255" s="23" t="s">
        <v>145</v>
      </c>
      <c r="AU255" s="23" t="s">
        <v>80</v>
      </c>
    </row>
    <row r="256" spans="2:65" s="12" customFormat="1" ht="13.5">
      <c r="B256" s="217"/>
      <c r="C256" s="218"/>
      <c r="D256" s="214" t="s">
        <v>147</v>
      </c>
      <c r="E256" s="219" t="s">
        <v>21</v>
      </c>
      <c r="F256" s="220" t="s">
        <v>399</v>
      </c>
      <c r="G256" s="218"/>
      <c r="H256" s="221">
        <v>4</v>
      </c>
      <c r="I256" s="222"/>
      <c r="J256" s="218"/>
      <c r="K256" s="218"/>
      <c r="L256" s="223"/>
      <c r="M256" s="224"/>
      <c r="N256" s="225"/>
      <c r="O256" s="225"/>
      <c r="P256" s="225"/>
      <c r="Q256" s="225"/>
      <c r="R256" s="225"/>
      <c r="S256" s="225"/>
      <c r="T256" s="226"/>
      <c r="AT256" s="227" t="s">
        <v>147</v>
      </c>
      <c r="AU256" s="227" t="s">
        <v>80</v>
      </c>
      <c r="AV256" s="12" t="s">
        <v>80</v>
      </c>
      <c r="AW256" s="12" t="s">
        <v>35</v>
      </c>
      <c r="AX256" s="12" t="s">
        <v>71</v>
      </c>
      <c r="AY256" s="227" t="s">
        <v>136</v>
      </c>
    </row>
    <row r="257" spans="2:65" s="1" customFormat="1" ht="16.5" customHeight="1">
      <c r="B257" s="40"/>
      <c r="C257" s="202" t="s">
        <v>400</v>
      </c>
      <c r="D257" s="202" t="s">
        <v>138</v>
      </c>
      <c r="E257" s="203" t="s">
        <v>401</v>
      </c>
      <c r="F257" s="204" t="s">
        <v>402</v>
      </c>
      <c r="G257" s="205" t="s">
        <v>158</v>
      </c>
      <c r="H257" s="206">
        <v>4</v>
      </c>
      <c r="I257" s="207"/>
      <c r="J257" s="208">
        <f>ROUND(I257*H257,2)</f>
        <v>0</v>
      </c>
      <c r="K257" s="204" t="s">
        <v>21</v>
      </c>
      <c r="L257" s="60"/>
      <c r="M257" s="209" t="s">
        <v>21</v>
      </c>
      <c r="N257" s="210" t="s">
        <v>42</v>
      </c>
      <c r="O257" s="41"/>
      <c r="P257" s="211">
        <f>O257*H257</f>
        <v>0</v>
      </c>
      <c r="Q257" s="211">
        <v>0.14494000000000001</v>
      </c>
      <c r="R257" s="211">
        <f>Q257*H257</f>
        <v>0.57976000000000005</v>
      </c>
      <c r="S257" s="211">
        <v>0</v>
      </c>
      <c r="T257" s="212">
        <f>S257*H257</f>
        <v>0</v>
      </c>
      <c r="AR257" s="23" t="s">
        <v>143</v>
      </c>
      <c r="AT257" s="23" t="s">
        <v>138</v>
      </c>
      <c r="AU257" s="23" t="s">
        <v>80</v>
      </c>
      <c r="AY257" s="23" t="s">
        <v>136</v>
      </c>
      <c r="BE257" s="213">
        <f>IF(N257="základní",J257,0)</f>
        <v>0</v>
      </c>
      <c r="BF257" s="213">
        <f>IF(N257="snížená",J257,0)</f>
        <v>0</v>
      </c>
      <c r="BG257" s="213">
        <f>IF(N257="zákl. přenesená",J257,0)</f>
        <v>0</v>
      </c>
      <c r="BH257" s="213">
        <f>IF(N257="sníž. přenesená",J257,0)</f>
        <v>0</v>
      </c>
      <c r="BI257" s="213">
        <f>IF(N257="nulová",J257,0)</f>
        <v>0</v>
      </c>
      <c r="BJ257" s="23" t="s">
        <v>78</v>
      </c>
      <c r="BK257" s="213">
        <f>ROUND(I257*H257,2)</f>
        <v>0</v>
      </c>
      <c r="BL257" s="23" t="s">
        <v>143</v>
      </c>
      <c r="BM257" s="23" t="s">
        <v>403</v>
      </c>
    </row>
    <row r="258" spans="2:65" s="1" customFormat="1" ht="13.5">
      <c r="B258" s="40"/>
      <c r="C258" s="62"/>
      <c r="D258" s="214" t="s">
        <v>145</v>
      </c>
      <c r="E258" s="62"/>
      <c r="F258" s="215" t="s">
        <v>402</v>
      </c>
      <c r="G258" s="62"/>
      <c r="H258" s="62"/>
      <c r="I258" s="171"/>
      <c r="J258" s="62"/>
      <c r="K258" s="62"/>
      <c r="L258" s="60"/>
      <c r="M258" s="216"/>
      <c r="N258" s="41"/>
      <c r="O258" s="41"/>
      <c r="P258" s="41"/>
      <c r="Q258" s="41"/>
      <c r="R258" s="41"/>
      <c r="S258" s="41"/>
      <c r="T258" s="77"/>
      <c r="AT258" s="23" t="s">
        <v>145</v>
      </c>
      <c r="AU258" s="23" t="s">
        <v>80</v>
      </c>
    </row>
    <row r="259" spans="2:65" s="12" customFormat="1" ht="13.5">
      <c r="B259" s="217"/>
      <c r="C259" s="218"/>
      <c r="D259" s="214" t="s">
        <v>147</v>
      </c>
      <c r="E259" s="219" t="s">
        <v>21</v>
      </c>
      <c r="F259" s="220" t="s">
        <v>399</v>
      </c>
      <c r="G259" s="218"/>
      <c r="H259" s="221">
        <v>4</v>
      </c>
      <c r="I259" s="222"/>
      <c r="J259" s="218"/>
      <c r="K259" s="218"/>
      <c r="L259" s="223"/>
      <c r="M259" s="224"/>
      <c r="N259" s="225"/>
      <c r="O259" s="225"/>
      <c r="P259" s="225"/>
      <c r="Q259" s="225"/>
      <c r="R259" s="225"/>
      <c r="S259" s="225"/>
      <c r="T259" s="226"/>
      <c r="AT259" s="227" t="s">
        <v>147</v>
      </c>
      <c r="AU259" s="227" t="s">
        <v>80</v>
      </c>
      <c r="AV259" s="12" t="s">
        <v>80</v>
      </c>
      <c r="AW259" s="12" t="s">
        <v>35</v>
      </c>
      <c r="AX259" s="12" t="s">
        <v>71</v>
      </c>
      <c r="AY259" s="227" t="s">
        <v>136</v>
      </c>
    </row>
    <row r="260" spans="2:65" s="1" customFormat="1" ht="16.5" customHeight="1">
      <c r="B260" s="40"/>
      <c r="C260" s="239" t="s">
        <v>404</v>
      </c>
      <c r="D260" s="239" t="s">
        <v>274</v>
      </c>
      <c r="E260" s="240" t="s">
        <v>405</v>
      </c>
      <c r="F260" s="241" t="s">
        <v>406</v>
      </c>
      <c r="G260" s="242" t="s">
        <v>158</v>
      </c>
      <c r="H260" s="243">
        <v>4</v>
      </c>
      <c r="I260" s="244"/>
      <c r="J260" s="245">
        <f>ROUND(I260*H260,2)</f>
        <v>0</v>
      </c>
      <c r="K260" s="241" t="s">
        <v>21</v>
      </c>
      <c r="L260" s="246"/>
      <c r="M260" s="247" t="s">
        <v>21</v>
      </c>
      <c r="N260" s="248" t="s">
        <v>42</v>
      </c>
      <c r="O260" s="41"/>
      <c r="P260" s="211">
        <f>O260*H260</f>
        <v>0</v>
      </c>
      <c r="Q260" s="211">
        <v>0.09</v>
      </c>
      <c r="R260" s="211">
        <f>Q260*H260</f>
        <v>0.36</v>
      </c>
      <c r="S260" s="211">
        <v>0</v>
      </c>
      <c r="T260" s="212">
        <f>S260*H260</f>
        <v>0</v>
      </c>
      <c r="AR260" s="23" t="s">
        <v>181</v>
      </c>
      <c r="AT260" s="23" t="s">
        <v>274</v>
      </c>
      <c r="AU260" s="23" t="s">
        <v>80</v>
      </c>
      <c r="AY260" s="23" t="s">
        <v>136</v>
      </c>
      <c r="BE260" s="213">
        <f>IF(N260="základní",J260,0)</f>
        <v>0</v>
      </c>
      <c r="BF260" s="213">
        <f>IF(N260="snížená",J260,0)</f>
        <v>0</v>
      </c>
      <c r="BG260" s="213">
        <f>IF(N260="zákl. přenesená",J260,0)</f>
        <v>0</v>
      </c>
      <c r="BH260" s="213">
        <f>IF(N260="sníž. přenesená",J260,0)</f>
        <v>0</v>
      </c>
      <c r="BI260" s="213">
        <f>IF(N260="nulová",J260,0)</f>
        <v>0</v>
      </c>
      <c r="BJ260" s="23" t="s">
        <v>78</v>
      </c>
      <c r="BK260" s="213">
        <f>ROUND(I260*H260,2)</f>
        <v>0</v>
      </c>
      <c r="BL260" s="23" t="s">
        <v>143</v>
      </c>
      <c r="BM260" s="23" t="s">
        <v>407</v>
      </c>
    </row>
    <row r="261" spans="2:65" s="1" customFormat="1" ht="13.5">
      <c r="B261" s="40"/>
      <c r="C261" s="62"/>
      <c r="D261" s="214" t="s">
        <v>145</v>
      </c>
      <c r="E261" s="62"/>
      <c r="F261" s="215" t="s">
        <v>406</v>
      </c>
      <c r="G261" s="62"/>
      <c r="H261" s="62"/>
      <c r="I261" s="171"/>
      <c r="J261" s="62"/>
      <c r="K261" s="62"/>
      <c r="L261" s="60"/>
      <c r="M261" s="216"/>
      <c r="N261" s="41"/>
      <c r="O261" s="41"/>
      <c r="P261" s="41"/>
      <c r="Q261" s="41"/>
      <c r="R261" s="41"/>
      <c r="S261" s="41"/>
      <c r="T261" s="77"/>
      <c r="AT261" s="23" t="s">
        <v>145</v>
      </c>
      <c r="AU261" s="23" t="s">
        <v>80</v>
      </c>
    </row>
    <row r="262" spans="2:65" s="12" customFormat="1" ht="13.5">
      <c r="B262" s="217"/>
      <c r="C262" s="218"/>
      <c r="D262" s="214" t="s">
        <v>147</v>
      </c>
      <c r="E262" s="219" t="s">
        <v>21</v>
      </c>
      <c r="F262" s="220" t="s">
        <v>399</v>
      </c>
      <c r="G262" s="218"/>
      <c r="H262" s="221">
        <v>4</v>
      </c>
      <c r="I262" s="222"/>
      <c r="J262" s="218"/>
      <c r="K262" s="218"/>
      <c r="L262" s="223"/>
      <c r="M262" s="224"/>
      <c r="N262" s="225"/>
      <c r="O262" s="225"/>
      <c r="P262" s="225"/>
      <c r="Q262" s="225"/>
      <c r="R262" s="225"/>
      <c r="S262" s="225"/>
      <c r="T262" s="226"/>
      <c r="AT262" s="227" t="s">
        <v>147</v>
      </c>
      <c r="AU262" s="227" t="s">
        <v>80</v>
      </c>
      <c r="AV262" s="12" t="s">
        <v>80</v>
      </c>
      <c r="AW262" s="12" t="s">
        <v>35</v>
      </c>
      <c r="AX262" s="12" t="s">
        <v>71</v>
      </c>
      <c r="AY262" s="227" t="s">
        <v>136</v>
      </c>
    </row>
    <row r="263" spans="2:65" s="1" customFormat="1" ht="25.5" customHeight="1">
      <c r="B263" s="40"/>
      <c r="C263" s="202" t="s">
        <v>408</v>
      </c>
      <c r="D263" s="202" t="s">
        <v>138</v>
      </c>
      <c r="E263" s="203" t="s">
        <v>409</v>
      </c>
      <c r="F263" s="204" t="s">
        <v>410</v>
      </c>
      <c r="G263" s="205" t="s">
        <v>158</v>
      </c>
      <c r="H263" s="206">
        <v>4</v>
      </c>
      <c r="I263" s="207"/>
      <c r="J263" s="208">
        <f>ROUND(I263*H263,2)</f>
        <v>0</v>
      </c>
      <c r="K263" s="204" t="s">
        <v>21</v>
      </c>
      <c r="L263" s="60"/>
      <c r="M263" s="209" t="s">
        <v>21</v>
      </c>
      <c r="N263" s="210" t="s">
        <v>42</v>
      </c>
      <c r="O263" s="41"/>
      <c r="P263" s="211">
        <f>O263*H263</f>
        <v>0</v>
      </c>
      <c r="Q263" s="211">
        <v>0.42080000000000001</v>
      </c>
      <c r="R263" s="211">
        <f>Q263*H263</f>
        <v>1.6832</v>
      </c>
      <c r="S263" s="211">
        <v>0</v>
      </c>
      <c r="T263" s="212">
        <f>S263*H263</f>
        <v>0</v>
      </c>
      <c r="AR263" s="23" t="s">
        <v>143</v>
      </c>
      <c r="AT263" s="23" t="s">
        <v>138</v>
      </c>
      <c r="AU263" s="23" t="s">
        <v>80</v>
      </c>
      <c r="AY263" s="23" t="s">
        <v>136</v>
      </c>
      <c r="BE263" s="213">
        <f>IF(N263="základní",J263,0)</f>
        <v>0</v>
      </c>
      <c r="BF263" s="213">
        <f>IF(N263="snížená",J263,0)</f>
        <v>0</v>
      </c>
      <c r="BG263" s="213">
        <f>IF(N263="zákl. přenesená",J263,0)</f>
        <v>0</v>
      </c>
      <c r="BH263" s="213">
        <f>IF(N263="sníž. přenesená",J263,0)</f>
        <v>0</v>
      </c>
      <c r="BI263" s="213">
        <f>IF(N263="nulová",J263,0)</f>
        <v>0</v>
      </c>
      <c r="BJ263" s="23" t="s">
        <v>78</v>
      </c>
      <c r="BK263" s="213">
        <f>ROUND(I263*H263,2)</f>
        <v>0</v>
      </c>
      <c r="BL263" s="23" t="s">
        <v>143</v>
      </c>
      <c r="BM263" s="23" t="s">
        <v>411</v>
      </c>
    </row>
    <row r="264" spans="2:65" s="1" customFormat="1" ht="27">
      <c r="B264" s="40"/>
      <c r="C264" s="62"/>
      <c r="D264" s="214" t="s">
        <v>145</v>
      </c>
      <c r="E264" s="62"/>
      <c r="F264" s="215" t="s">
        <v>410</v>
      </c>
      <c r="G264" s="62"/>
      <c r="H264" s="62"/>
      <c r="I264" s="171"/>
      <c r="J264" s="62"/>
      <c r="K264" s="62"/>
      <c r="L264" s="60"/>
      <c r="M264" s="216"/>
      <c r="N264" s="41"/>
      <c r="O264" s="41"/>
      <c r="P264" s="41"/>
      <c r="Q264" s="41"/>
      <c r="R264" s="41"/>
      <c r="S264" s="41"/>
      <c r="T264" s="77"/>
      <c r="AT264" s="23" t="s">
        <v>145</v>
      </c>
      <c r="AU264" s="23" t="s">
        <v>80</v>
      </c>
    </row>
    <row r="265" spans="2:65" s="12" customFormat="1" ht="13.5">
      <c r="B265" s="217"/>
      <c r="C265" s="218"/>
      <c r="D265" s="214" t="s">
        <v>147</v>
      </c>
      <c r="E265" s="219" t="s">
        <v>21</v>
      </c>
      <c r="F265" s="220" t="s">
        <v>412</v>
      </c>
      <c r="G265" s="218"/>
      <c r="H265" s="221">
        <v>4</v>
      </c>
      <c r="I265" s="222"/>
      <c r="J265" s="218"/>
      <c r="K265" s="218"/>
      <c r="L265" s="223"/>
      <c r="M265" s="224"/>
      <c r="N265" s="225"/>
      <c r="O265" s="225"/>
      <c r="P265" s="225"/>
      <c r="Q265" s="225"/>
      <c r="R265" s="225"/>
      <c r="S265" s="225"/>
      <c r="T265" s="226"/>
      <c r="AT265" s="227" t="s">
        <v>147</v>
      </c>
      <c r="AU265" s="227" t="s">
        <v>80</v>
      </c>
      <c r="AV265" s="12" t="s">
        <v>80</v>
      </c>
      <c r="AW265" s="12" t="s">
        <v>35</v>
      </c>
      <c r="AX265" s="12" t="s">
        <v>71</v>
      </c>
      <c r="AY265" s="227" t="s">
        <v>136</v>
      </c>
    </row>
    <row r="266" spans="2:65" s="1" customFormat="1" ht="25.5" customHeight="1">
      <c r="B266" s="40"/>
      <c r="C266" s="202" t="s">
        <v>413</v>
      </c>
      <c r="D266" s="202" t="s">
        <v>138</v>
      </c>
      <c r="E266" s="203" t="s">
        <v>414</v>
      </c>
      <c r="F266" s="204" t="s">
        <v>415</v>
      </c>
      <c r="G266" s="205" t="s">
        <v>158</v>
      </c>
      <c r="H266" s="206">
        <v>12</v>
      </c>
      <c r="I266" s="207"/>
      <c r="J266" s="208">
        <f>ROUND(I266*H266,2)</f>
        <v>0</v>
      </c>
      <c r="K266" s="204" t="s">
        <v>21</v>
      </c>
      <c r="L266" s="60"/>
      <c r="M266" s="209" t="s">
        <v>21</v>
      </c>
      <c r="N266" s="210" t="s">
        <v>42</v>
      </c>
      <c r="O266" s="41"/>
      <c r="P266" s="211">
        <f>O266*H266</f>
        <v>0</v>
      </c>
      <c r="Q266" s="211">
        <v>0.31108000000000002</v>
      </c>
      <c r="R266" s="211">
        <f>Q266*H266</f>
        <v>3.7329600000000003</v>
      </c>
      <c r="S266" s="211">
        <v>0</v>
      </c>
      <c r="T266" s="212">
        <f>S266*H266</f>
        <v>0</v>
      </c>
      <c r="AR266" s="23" t="s">
        <v>143</v>
      </c>
      <c r="AT266" s="23" t="s">
        <v>138</v>
      </c>
      <c r="AU266" s="23" t="s">
        <v>80</v>
      </c>
      <c r="AY266" s="23" t="s">
        <v>136</v>
      </c>
      <c r="BE266" s="213">
        <f>IF(N266="základní",J266,0)</f>
        <v>0</v>
      </c>
      <c r="BF266" s="213">
        <f>IF(N266="snížená",J266,0)</f>
        <v>0</v>
      </c>
      <c r="BG266" s="213">
        <f>IF(N266="zákl. přenesená",J266,0)</f>
        <v>0</v>
      </c>
      <c r="BH266" s="213">
        <f>IF(N266="sníž. přenesená",J266,0)</f>
        <v>0</v>
      </c>
      <c r="BI266" s="213">
        <f>IF(N266="nulová",J266,0)</f>
        <v>0</v>
      </c>
      <c r="BJ266" s="23" t="s">
        <v>78</v>
      </c>
      <c r="BK266" s="213">
        <f>ROUND(I266*H266,2)</f>
        <v>0</v>
      </c>
      <c r="BL266" s="23" t="s">
        <v>143</v>
      </c>
      <c r="BM266" s="23" t="s">
        <v>416</v>
      </c>
    </row>
    <row r="267" spans="2:65" s="1" customFormat="1" ht="27">
      <c r="B267" s="40"/>
      <c r="C267" s="62"/>
      <c r="D267" s="214" t="s">
        <v>145</v>
      </c>
      <c r="E267" s="62"/>
      <c r="F267" s="215" t="s">
        <v>417</v>
      </c>
      <c r="G267" s="62"/>
      <c r="H267" s="62"/>
      <c r="I267" s="171"/>
      <c r="J267" s="62"/>
      <c r="K267" s="62"/>
      <c r="L267" s="60"/>
      <c r="M267" s="216"/>
      <c r="N267" s="41"/>
      <c r="O267" s="41"/>
      <c r="P267" s="41"/>
      <c r="Q267" s="41"/>
      <c r="R267" s="41"/>
      <c r="S267" s="41"/>
      <c r="T267" s="77"/>
      <c r="AT267" s="23" t="s">
        <v>145</v>
      </c>
      <c r="AU267" s="23" t="s">
        <v>80</v>
      </c>
    </row>
    <row r="268" spans="2:65" s="12" customFormat="1" ht="13.5">
      <c r="B268" s="217"/>
      <c r="C268" s="218"/>
      <c r="D268" s="214" t="s">
        <v>147</v>
      </c>
      <c r="E268" s="219" t="s">
        <v>21</v>
      </c>
      <c r="F268" s="220" t="s">
        <v>418</v>
      </c>
      <c r="G268" s="218"/>
      <c r="H268" s="221">
        <v>12</v>
      </c>
      <c r="I268" s="222"/>
      <c r="J268" s="218"/>
      <c r="K268" s="218"/>
      <c r="L268" s="223"/>
      <c r="M268" s="224"/>
      <c r="N268" s="225"/>
      <c r="O268" s="225"/>
      <c r="P268" s="225"/>
      <c r="Q268" s="225"/>
      <c r="R268" s="225"/>
      <c r="S268" s="225"/>
      <c r="T268" s="226"/>
      <c r="AT268" s="227" t="s">
        <v>147</v>
      </c>
      <c r="AU268" s="227" t="s">
        <v>80</v>
      </c>
      <c r="AV268" s="12" t="s">
        <v>80</v>
      </c>
      <c r="AW268" s="12" t="s">
        <v>35</v>
      </c>
      <c r="AX268" s="12" t="s">
        <v>71</v>
      </c>
      <c r="AY268" s="227" t="s">
        <v>136</v>
      </c>
    </row>
    <row r="269" spans="2:65" s="11" customFormat="1" ht="29.85" customHeight="1">
      <c r="B269" s="186"/>
      <c r="C269" s="187"/>
      <c r="D269" s="188" t="s">
        <v>70</v>
      </c>
      <c r="E269" s="200" t="s">
        <v>186</v>
      </c>
      <c r="F269" s="200" t="s">
        <v>419</v>
      </c>
      <c r="G269" s="187"/>
      <c r="H269" s="187"/>
      <c r="I269" s="190"/>
      <c r="J269" s="201">
        <f>BK269</f>
        <v>0</v>
      </c>
      <c r="K269" s="187"/>
      <c r="L269" s="192"/>
      <c r="M269" s="193"/>
      <c r="N269" s="194"/>
      <c r="O269" s="194"/>
      <c r="P269" s="195">
        <f>SUM(P270:P310)</f>
        <v>0</v>
      </c>
      <c r="Q269" s="194"/>
      <c r="R269" s="195">
        <f>SUM(R270:R310)</f>
        <v>382.86415999999997</v>
      </c>
      <c r="S269" s="194"/>
      <c r="T269" s="196">
        <f>SUM(T270:T310)</f>
        <v>2348.81</v>
      </c>
      <c r="AR269" s="197" t="s">
        <v>78</v>
      </c>
      <c r="AT269" s="198" t="s">
        <v>70</v>
      </c>
      <c r="AU269" s="198" t="s">
        <v>78</v>
      </c>
      <c r="AY269" s="197" t="s">
        <v>136</v>
      </c>
      <c r="BK269" s="199">
        <f>SUM(BK270:BK310)</f>
        <v>0</v>
      </c>
    </row>
    <row r="270" spans="2:65" s="1" customFormat="1" ht="25.5" customHeight="1">
      <c r="B270" s="40"/>
      <c r="C270" s="202" t="s">
        <v>420</v>
      </c>
      <c r="D270" s="202" t="s">
        <v>138</v>
      </c>
      <c r="E270" s="203" t="s">
        <v>421</v>
      </c>
      <c r="F270" s="204" t="s">
        <v>422</v>
      </c>
      <c r="G270" s="205" t="s">
        <v>158</v>
      </c>
      <c r="H270" s="206">
        <v>16</v>
      </c>
      <c r="I270" s="207"/>
      <c r="J270" s="208">
        <f>ROUND(I270*H270,2)</f>
        <v>0</v>
      </c>
      <c r="K270" s="204" t="s">
        <v>21</v>
      </c>
      <c r="L270" s="60"/>
      <c r="M270" s="209" t="s">
        <v>21</v>
      </c>
      <c r="N270" s="210" t="s">
        <v>42</v>
      </c>
      <c r="O270" s="41"/>
      <c r="P270" s="211">
        <f>O270*H270</f>
        <v>0</v>
      </c>
      <c r="Q270" s="211">
        <v>7.0056599999999998</v>
      </c>
      <c r="R270" s="211">
        <f>Q270*H270</f>
        <v>112.09056</v>
      </c>
      <c r="S270" s="211">
        <v>0</v>
      </c>
      <c r="T270" s="212">
        <f>S270*H270</f>
        <v>0</v>
      </c>
      <c r="AR270" s="23" t="s">
        <v>143</v>
      </c>
      <c r="AT270" s="23" t="s">
        <v>138</v>
      </c>
      <c r="AU270" s="23" t="s">
        <v>80</v>
      </c>
      <c r="AY270" s="23" t="s">
        <v>136</v>
      </c>
      <c r="BE270" s="213">
        <f>IF(N270="základní",J270,0)</f>
        <v>0</v>
      </c>
      <c r="BF270" s="213">
        <f>IF(N270="snížená",J270,0)</f>
        <v>0</v>
      </c>
      <c r="BG270" s="213">
        <f>IF(N270="zákl. přenesená",J270,0)</f>
        <v>0</v>
      </c>
      <c r="BH270" s="213">
        <f>IF(N270="sníž. přenesená",J270,0)</f>
        <v>0</v>
      </c>
      <c r="BI270" s="213">
        <f>IF(N270="nulová",J270,0)</f>
        <v>0</v>
      </c>
      <c r="BJ270" s="23" t="s">
        <v>78</v>
      </c>
      <c r="BK270" s="213">
        <f>ROUND(I270*H270,2)</f>
        <v>0</v>
      </c>
      <c r="BL270" s="23" t="s">
        <v>143</v>
      </c>
      <c r="BM270" s="23" t="s">
        <v>423</v>
      </c>
    </row>
    <row r="271" spans="2:65" s="1" customFormat="1" ht="27">
      <c r="B271" s="40"/>
      <c r="C271" s="62"/>
      <c r="D271" s="214" t="s">
        <v>145</v>
      </c>
      <c r="E271" s="62"/>
      <c r="F271" s="215" t="s">
        <v>424</v>
      </c>
      <c r="G271" s="62"/>
      <c r="H271" s="62"/>
      <c r="I271" s="171"/>
      <c r="J271" s="62"/>
      <c r="K271" s="62"/>
      <c r="L271" s="60"/>
      <c r="M271" s="216"/>
      <c r="N271" s="41"/>
      <c r="O271" s="41"/>
      <c r="P271" s="41"/>
      <c r="Q271" s="41"/>
      <c r="R271" s="41"/>
      <c r="S271" s="41"/>
      <c r="T271" s="77"/>
      <c r="AT271" s="23" t="s">
        <v>145</v>
      </c>
      <c r="AU271" s="23" t="s">
        <v>80</v>
      </c>
    </row>
    <row r="272" spans="2:65" s="12" customFormat="1" ht="13.5">
      <c r="B272" s="217"/>
      <c r="C272" s="218"/>
      <c r="D272" s="214" t="s">
        <v>147</v>
      </c>
      <c r="E272" s="219" t="s">
        <v>21</v>
      </c>
      <c r="F272" s="220" t="s">
        <v>425</v>
      </c>
      <c r="G272" s="218"/>
      <c r="H272" s="221">
        <v>16</v>
      </c>
      <c r="I272" s="222"/>
      <c r="J272" s="218"/>
      <c r="K272" s="218"/>
      <c r="L272" s="223"/>
      <c r="M272" s="224"/>
      <c r="N272" s="225"/>
      <c r="O272" s="225"/>
      <c r="P272" s="225"/>
      <c r="Q272" s="225"/>
      <c r="R272" s="225"/>
      <c r="S272" s="225"/>
      <c r="T272" s="226"/>
      <c r="AT272" s="227" t="s">
        <v>147</v>
      </c>
      <c r="AU272" s="227" t="s">
        <v>80</v>
      </c>
      <c r="AV272" s="12" t="s">
        <v>80</v>
      </c>
      <c r="AW272" s="12" t="s">
        <v>35</v>
      </c>
      <c r="AX272" s="12" t="s">
        <v>71</v>
      </c>
      <c r="AY272" s="227" t="s">
        <v>136</v>
      </c>
    </row>
    <row r="273" spans="2:65" s="1" customFormat="1" ht="25.5" customHeight="1">
      <c r="B273" s="40"/>
      <c r="C273" s="202" t="s">
        <v>426</v>
      </c>
      <c r="D273" s="202" t="s">
        <v>138</v>
      </c>
      <c r="E273" s="203" t="s">
        <v>427</v>
      </c>
      <c r="F273" s="204" t="s">
        <v>428</v>
      </c>
      <c r="G273" s="205" t="s">
        <v>158</v>
      </c>
      <c r="H273" s="206">
        <v>8</v>
      </c>
      <c r="I273" s="207"/>
      <c r="J273" s="208">
        <f>ROUND(I273*H273,2)</f>
        <v>0</v>
      </c>
      <c r="K273" s="204" t="s">
        <v>21</v>
      </c>
      <c r="L273" s="60"/>
      <c r="M273" s="209" t="s">
        <v>21</v>
      </c>
      <c r="N273" s="210" t="s">
        <v>42</v>
      </c>
      <c r="O273" s="41"/>
      <c r="P273" s="211">
        <f>O273*H273</f>
        <v>0</v>
      </c>
      <c r="Q273" s="211">
        <v>16.75142</v>
      </c>
      <c r="R273" s="211">
        <f>Q273*H273</f>
        <v>134.01136</v>
      </c>
      <c r="S273" s="211">
        <v>0</v>
      </c>
      <c r="T273" s="212">
        <f>S273*H273</f>
        <v>0</v>
      </c>
      <c r="AR273" s="23" t="s">
        <v>143</v>
      </c>
      <c r="AT273" s="23" t="s">
        <v>138</v>
      </c>
      <c r="AU273" s="23" t="s">
        <v>80</v>
      </c>
      <c r="AY273" s="23" t="s">
        <v>136</v>
      </c>
      <c r="BE273" s="213">
        <f>IF(N273="základní",J273,0)</f>
        <v>0</v>
      </c>
      <c r="BF273" s="213">
        <f>IF(N273="snížená",J273,0)</f>
        <v>0</v>
      </c>
      <c r="BG273" s="213">
        <f>IF(N273="zákl. přenesená",J273,0)</f>
        <v>0</v>
      </c>
      <c r="BH273" s="213">
        <f>IF(N273="sníž. přenesená",J273,0)</f>
        <v>0</v>
      </c>
      <c r="BI273" s="213">
        <f>IF(N273="nulová",J273,0)</f>
        <v>0</v>
      </c>
      <c r="BJ273" s="23" t="s">
        <v>78</v>
      </c>
      <c r="BK273" s="213">
        <f>ROUND(I273*H273,2)</f>
        <v>0</v>
      </c>
      <c r="BL273" s="23" t="s">
        <v>143</v>
      </c>
      <c r="BM273" s="23" t="s">
        <v>429</v>
      </c>
    </row>
    <row r="274" spans="2:65" s="1" customFormat="1" ht="27">
      <c r="B274" s="40"/>
      <c r="C274" s="62"/>
      <c r="D274" s="214" t="s">
        <v>145</v>
      </c>
      <c r="E274" s="62"/>
      <c r="F274" s="215" t="s">
        <v>430</v>
      </c>
      <c r="G274" s="62"/>
      <c r="H274" s="62"/>
      <c r="I274" s="171"/>
      <c r="J274" s="62"/>
      <c r="K274" s="62"/>
      <c r="L274" s="60"/>
      <c r="M274" s="216"/>
      <c r="N274" s="41"/>
      <c r="O274" s="41"/>
      <c r="P274" s="41"/>
      <c r="Q274" s="41"/>
      <c r="R274" s="41"/>
      <c r="S274" s="41"/>
      <c r="T274" s="77"/>
      <c r="AT274" s="23" t="s">
        <v>145</v>
      </c>
      <c r="AU274" s="23" t="s">
        <v>80</v>
      </c>
    </row>
    <row r="275" spans="2:65" s="12" customFormat="1" ht="13.5">
      <c r="B275" s="217"/>
      <c r="C275" s="218"/>
      <c r="D275" s="214" t="s">
        <v>147</v>
      </c>
      <c r="E275" s="219" t="s">
        <v>21</v>
      </c>
      <c r="F275" s="220" t="s">
        <v>431</v>
      </c>
      <c r="G275" s="218"/>
      <c r="H275" s="221">
        <v>8</v>
      </c>
      <c r="I275" s="222"/>
      <c r="J275" s="218"/>
      <c r="K275" s="218"/>
      <c r="L275" s="223"/>
      <c r="M275" s="224"/>
      <c r="N275" s="225"/>
      <c r="O275" s="225"/>
      <c r="P275" s="225"/>
      <c r="Q275" s="225"/>
      <c r="R275" s="225"/>
      <c r="S275" s="225"/>
      <c r="T275" s="226"/>
      <c r="AT275" s="227" t="s">
        <v>147</v>
      </c>
      <c r="AU275" s="227" t="s">
        <v>80</v>
      </c>
      <c r="AV275" s="12" t="s">
        <v>80</v>
      </c>
      <c r="AW275" s="12" t="s">
        <v>35</v>
      </c>
      <c r="AX275" s="12" t="s">
        <v>71</v>
      </c>
      <c r="AY275" s="227" t="s">
        <v>136</v>
      </c>
    </row>
    <row r="276" spans="2:65" s="1" customFormat="1" ht="25.5" customHeight="1">
      <c r="B276" s="40"/>
      <c r="C276" s="202" t="s">
        <v>432</v>
      </c>
      <c r="D276" s="202" t="s">
        <v>138</v>
      </c>
      <c r="E276" s="203" t="s">
        <v>433</v>
      </c>
      <c r="F276" s="204" t="s">
        <v>434</v>
      </c>
      <c r="G276" s="205" t="s">
        <v>375</v>
      </c>
      <c r="H276" s="206">
        <v>89</v>
      </c>
      <c r="I276" s="207"/>
      <c r="J276" s="208">
        <f>ROUND(I276*H276,2)</f>
        <v>0</v>
      </c>
      <c r="K276" s="204" t="s">
        <v>21</v>
      </c>
      <c r="L276" s="60"/>
      <c r="M276" s="209" t="s">
        <v>21</v>
      </c>
      <c r="N276" s="210" t="s">
        <v>42</v>
      </c>
      <c r="O276" s="41"/>
      <c r="P276" s="211">
        <f>O276*H276</f>
        <v>0</v>
      </c>
      <c r="Q276" s="211">
        <v>0.61348000000000003</v>
      </c>
      <c r="R276" s="211">
        <f>Q276*H276</f>
        <v>54.599720000000005</v>
      </c>
      <c r="S276" s="211">
        <v>0</v>
      </c>
      <c r="T276" s="212">
        <f>S276*H276</f>
        <v>0</v>
      </c>
      <c r="AR276" s="23" t="s">
        <v>143</v>
      </c>
      <c r="AT276" s="23" t="s">
        <v>138</v>
      </c>
      <c r="AU276" s="23" t="s">
        <v>80</v>
      </c>
      <c r="AY276" s="23" t="s">
        <v>136</v>
      </c>
      <c r="BE276" s="213">
        <f>IF(N276="základní",J276,0)</f>
        <v>0</v>
      </c>
      <c r="BF276" s="213">
        <f>IF(N276="snížená",J276,0)</f>
        <v>0</v>
      </c>
      <c r="BG276" s="213">
        <f>IF(N276="zákl. přenesená",J276,0)</f>
        <v>0</v>
      </c>
      <c r="BH276" s="213">
        <f>IF(N276="sníž. přenesená",J276,0)</f>
        <v>0</v>
      </c>
      <c r="BI276" s="213">
        <f>IF(N276="nulová",J276,0)</f>
        <v>0</v>
      </c>
      <c r="BJ276" s="23" t="s">
        <v>78</v>
      </c>
      <c r="BK276" s="213">
        <f>ROUND(I276*H276,2)</f>
        <v>0</v>
      </c>
      <c r="BL276" s="23" t="s">
        <v>143</v>
      </c>
      <c r="BM276" s="23" t="s">
        <v>435</v>
      </c>
    </row>
    <row r="277" spans="2:65" s="1" customFormat="1" ht="27">
      <c r="B277" s="40"/>
      <c r="C277" s="62"/>
      <c r="D277" s="214" t="s">
        <v>145</v>
      </c>
      <c r="E277" s="62"/>
      <c r="F277" s="215" t="s">
        <v>436</v>
      </c>
      <c r="G277" s="62"/>
      <c r="H277" s="62"/>
      <c r="I277" s="171"/>
      <c r="J277" s="62"/>
      <c r="K277" s="62"/>
      <c r="L277" s="60"/>
      <c r="M277" s="216"/>
      <c r="N277" s="41"/>
      <c r="O277" s="41"/>
      <c r="P277" s="41"/>
      <c r="Q277" s="41"/>
      <c r="R277" s="41"/>
      <c r="S277" s="41"/>
      <c r="T277" s="77"/>
      <c r="AT277" s="23" t="s">
        <v>145</v>
      </c>
      <c r="AU277" s="23" t="s">
        <v>80</v>
      </c>
    </row>
    <row r="278" spans="2:65" s="12" customFormat="1" ht="13.5">
      <c r="B278" s="217"/>
      <c r="C278" s="218"/>
      <c r="D278" s="214" t="s">
        <v>147</v>
      </c>
      <c r="E278" s="219" t="s">
        <v>21</v>
      </c>
      <c r="F278" s="220" t="s">
        <v>437</v>
      </c>
      <c r="G278" s="218"/>
      <c r="H278" s="221">
        <v>89</v>
      </c>
      <c r="I278" s="222"/>
      <c r="J278" s="218"/>
      <c r="K278" s="218"/>
      <c r="L278" s="223"/>
      <c r="M278" s="224"/>
      <c r="N278" s="225"/>
      <c r="O278" s="225"/>
      <c r="P278" s="225"/>
      <c r="Q278" s="225"/>
      <c r="R278" s="225"/>
      <c r="S278" s="225"/>
      <c r="T278" s="226"/>
      <c r="AT278" s="227" t="s">
        <v>147</v>
      </c>
      <c r="AU278" s="227" t="s">
        <v>80</v>
      </c>
      <c r="AV278" s="12" t="s">
        <v>80</v>
      </c>
      <c r="AW278" s="12" t="s">
        <v>35</v>
      </c>
      <c r="AX278" s="12" t="s">
        <v>71</v>
      </c>
      <c r="AY278" s="227" t="s">
        <v>136</v>
      </c>
    </row>
    <row r="279" spans="2:65" s="1" customFormat="1" ht="16.5" customHeight="1">
      <c r="B279" s="40"/>
      <c r="C279" s="239" t="s">
        <v>438</v>
      </c>
      <c r="D279" s="239" t="s">
        <v>274</v>
      </c>
      <c r="E279" s="240" t="s">
        <v>439</v>
      </c>
      <c r="F279" s="241" t="s">
        <v>440</v>
      </c>
      <c r="G279" s="242" t="s">
        <v>375</v>
      </c>
      <c r="H279" s="243">
        <v>89.89</v>
      </c>
      <c r="I279" s="244"/>
      <c r="J279" s="245">
        <f>ROUND(I279*H279,2)</f>
        <v>0</v>
      </c>
      <c r="K279" s="241" t="s">
        <v>142</v>
      </c>
      <c r="L279" s="246"/>
      <c r="M279" s="247" t="s">
        <v>21</v>
      </c>
      <c r="N279" s="248" t="s">
        <v>42</v>
      </c>
      <c r="O279" s="41"/>
      <c r="P279" s="211">
        <f>O279*H279</f>
        <v>0</v>
      </c>
      <c r="Q279" s="211">
        <v>0.32</v>
      </c>
      <c r="R279" s="211">
        <f>Q279*H279</f>
        <v>28.764800000000001</v>
      </c>
      <c r="S279" s="211">
        <v>0</v>
      </c>
      <c r="T279" s="212">
        <f>S279*H279</f>
        <v>0</v>
      </c>
      <c r="AR279" s="23" t="s">
        <v>181</v>
      </c>
      <c r="AT279" s="23" t="s">
        <v>274</v>
      </c>
      <c r="AU279" s="23" t="s">
        <v>80</v>
      </c>
      <c r="AY279" s="23" t="s">
        <v>136</v>
      </c>
      <c r="BE279" s="213">
        <f>IF(N279="základní",J279,0)</f>
        <v>0</v>
      </c>
      <c r="BF279" s="213">
        <f>IF(N279="snížená",J279,0)</f>
        <v>0</v>
      </c>
      <c r="BG279" s="213">
        <f>IF(N279="zákl. přenesená",J279,0)</f>
        <v>0</v>
      </c>
      <c r="BH279" s="213">
        <f>IF(N279="sníž. přenesená",J279,0)</f>
        <v>0</v>
      </c>
      <c r="BI279" s="213">
        <f>IF(N279="nulová",J279,0)</f>
        <v>0</v>
      </c>
      <c r="BJ279" s="23" t="s">
        <v>78</v>
      </c>
      <c r="BK279" s="213">
        <f>ROUND(I279*H279,2)</f>
        <v>0</v>
      </c>
      <c r="BL279" s="23" t="s">
        <v>143</v>
      </c>
      <c r="BM279" s="23" t="s">
        <v>441</v>
      </c>
    </row>
    <row r="280" spans="2:65" s="1" customFormat="1" ht="13.5">
      <c r="B280" s="40"/>
      <c r="C280" s="62"/>
      <c r="D280" s="214" t="s">
        <v>145</v>
      </c>
      <c r="E280" s="62"/>
      <c r="F280" s="215" t="s">
        <v>440</v>
      </c>
      <c r="G280" s="62"/>
      <c r="H280" s="62"/>
      <c r="I280" s="171"/>
      <c r="J280" s="62"/>
      <c r="K280" s="62"/>
      <c r="L280" s="60"/>
      <c r="M280" s="216"/>
      <c r="N280" s="41"/>
      <c r="O280" s="41"/>
      <c r="P280" s="41"/>
      <c r="Q280" s="41"/>
      <c r="R280" s="41"/>
      <c r="S280" s="41"/>
      <c r="T280" s="77"/>
      <c r="AT280" s="23" t="s">
        <v>145</v>
      </c>
      <c r="AU280" s="23" t="s">
        <v>80</v>
      </c>
    </row>
    <row r="281" spans="2:65" s="12" customFormat="1" ht="13.5">
      <c r="B281" s="217"/>
      <c r="C281" s="218"/>
      <c r="D281" s="214" t="s">
        <v>147</v>
      </c>
      <c r="E281" s="218"/>
      <c r="F281" s="220" t="s">
        <v>442</v>
      </c>
      <c r="G281" s="218"/>
      <c r="H281" s="221">
        <v>89.89</v>
      </c>
      <c r="I281" s="222"/>
      <c r="J281" s="218"/>
      <c r="K281" s="218"/>
      <c r="L281" s="223"/>
      <c r="M281" s="224"/>
      <c r="N281" s="225"/>
      <c r="O281" s="225"/>
      <c r="P281" s="225"/>
      <c r="Q281" s="225"/>
      <c r="R281" s="225"/>
      <c r="S281" s="225"/>
      <c r="T281" s="226"/>
      <c r="AT281" s="227" t="s">
        <v>147</v>
      </c>
      <c r="AU281" s="227" t="s">
        <v>80</v>
      </c>
      <c r="AV281" s="12" t="s">
        <v>80</v>
      </c>
      <c r="AW281" s="12" t="s">
        <v>6</v>
      </c>
      <c r="AX281" s="12" t="s">
        <v>78</v>
      </c>
      <c r="AY281" s="227" t="s">
        <v>136</v>
      </c>
    </row>
    <row r="282" spans="2:65" s="1" customFormat="1" ht="25.5" customHeight="1">
      <c r="B282" s="40"/>
      <c r="C282" s="202" t="s">
        <v>443</v>
      </c>
      <c r="D282" s="202" t="s">
        <v>138</v>
      </c>
      <c r="E282" s="203" t="s">
        <v>444</v>
      </c>
      <c r="F282" s="204" t="s">
        <v>445</v>
      </c>
      <c r="G282" s="205" t="s">
        <v>375</v>
      </c>
      <c r="H282" s="206">
        <v>36</v>
      </c>
      <c r="I282" s="207"/>
      <c r="J282" s="208">
        <f>ROUND(I282*H282,2)</f>
        <v>0</v>
      </c>
      <c r="K282" s="204" t="s">
        <v>21</v>
      </c>
      <c r="L282" s="60"/>
      <c r="M282" s="209" t="s">
        <v>21</v>
      </c>
      <c r="N282" s="210" t="s">
        <v>42</v>
      </c>
      <c r="O282" s="41"/>
      <c r="P282" s="211">
        <f>O282*H282</f>
        <v>0</v>
      </c>
      <c r="Q282" s="211">
        <v>0.88534999999999997</v>
      </c>
      <c r="R282" s="211">
        <f>Q282*H282</f>
        <v>31.872599999999998</v>
      </c>
      <c r="S282" s="211">
        <v>0</v>
      </c>
      <c r="T282" s="212">
        <f>S282*H282</f>
        <v>0</v>
      </c>
      <c r="AR282" s="23" t="s">
        <v>143</v>
      </c>
      <c r="AT282" s="23" t="s">
        <v>138</v>
      </c>
      <c r="AU282" s="23" t="s">
        <v>80</v>
      </c>
      <c r="AY282" s="23" t="s">
        <v>136</v>
      </c>
      <c r="BE282" s="213">
        <f>IF(N282="základní",J282,0)</f>
        <v>0</v>
      </c>
      <c r="BF282" s="213">
        <f>IF(N282="snížená",J282,0)</f>
        <v>0</v>
      </c>
      <c r="BG282" s="213">
        <f>IF(N282="zákl. přenesená",J282,0)</f>
        <v>0</v>
      </c>
      <c r="BH282" s="213">
        <f>IF(N282="sníž. přenesená",J282,0)</f>
        <v>0</v>
      </c>
      <c r="BI282" s="213">
        <f>IF(N282="nulová",J282,0)</f>
        <v>0</v>
      </c>
      <c r="BJ282" s="23" t="s">
        <v>78</v>
      </c>
      <c r="BK282" s="213">
        <f>ROUND(I282*H282,2)</f>
        <v>0</v>
      </c>
      <c r="BL282" s="23" t="s">
        <v>143</v>
      </c>
      <c r="BM282" s="23" t="s">
        <v>446</v>
      </c>
    </row>
    <row r="283" spans="2:65" s="1" customFormat="1" ht="27">
      <c r="B283" s="40"/>
      <c r="C283" s="62"/>
      <c r="D283" s="214" t="s">
        <v>145</v>
      </c>
      <c r="E283" s="62"/>
      <c r="F283" s="215" t="s">
        <v>447</v>
      </c>
      <c r="G283" s="62"/>
      <c r="H283" s="62"/>
      <c r="I283" s="171"/>
      <c r="J283" s="62"/>
      <c r="K283" s="62"/>
      <c r="L283" s="60"/>
      <c r="M283" s="216"/>
      <c r="N283" s="41"/>
      <c r="O283" s="41"/>
      <c r="P283" s="41"/>
      <c r="Q283" s="41"/>
      <c r="R283" s="41"/>
      <c r="S283" s="41"/>
      <c r="T283" s="77"/>
      <c r="AT283" s="23" t="s">
        <v>145</v>
      </c>
      <c r="AU283" s="23" t="s">
        <v>80</v>
      </c>
    </row>
    <row r="284" spans="2:65" s="12" customFormat="1" ht="13.5">
      <c r="B284" s="217"/>
      <c r="C284" s="218"/>
      <c r="D284" s="214" t="s">
        <v>147</v>
      </c>
      <c r="E284" s="219" t="s">
        <v>21</v>
      </c>
      <c r="F284" s="220" t="s">
        <v>448</v>
      </c>
      <c r="G284" s="218"/>
      <c r="H284" s="221">
        <v>36</v>
      </c>
      <c r="I284" s="222"/>
      <c r="J284" s="218"/>
      <c r="K284" s="218"/>
      <c r="L284" s="223"/>
      <c r="M284" s="224"/>
      <c r="N284" s="225"/>
      <c r="O284" s="225"/>
      <c r="P284" s="225"/>
      <c r="Q284" s="225"/>
      <c r="R284" s="225"/>
      <c r="S284" s="225"/>
      <c r="T284" s="226"/>
      <c r="AT284" s="227" t="s">
        <v>147</v>
      </c>
      <c r="AU284" s="227" t="s">
        <v>80</v>
      </c>
      <c r="AV284" s="12" t="s">
        <v>80</v>
      </c>
      <c r="AW284" s="12" t="s">
        <v>35</v>
      </c>
      <c r="AX284" s="12" t="s">
        <v>71</v>
      </c>
      <c r="AY284" s="227" t="s">
        <v>136</v>
      </c>
    </row>
    <row r="285" spans="2:65" s="1" customFormat="1" ht="16.5" customHeight="1">
      <c r="B285" s="40"/>
      <c r="C285" s="239" t="s">
        <v>449</v>
      </c>
      <c r="D285" s="239" t="s">
        <v>274</v>
      </c>
      <c r="E285" s="240" t="s">
        <v>450</v>
      </c>
      <c r="F285" s="241" t="s">
        <v>451</v>
      </c>
      <c r="G285" s="242" t="s">
        <v>375</v>
      </c>
      <c r="H285" s="243">
        <v>36.36</v>
      </c>
      <c r="I285" s="244"/>
      <c r="J285" s="245">
        <f>ROUND(I285*H285,2)</f>
        <v>0</v>
      </c>
      <c r="K285" s="241" t="s">
        <v>142</v>
      </c>
      <c r="L285" s="246"/>
      <c r="M285" s="247" t="s">
        <v>21</v>
      </c>
      <c r="N285" s="248" t="s">
        <v>42</v>
      </c>
      <c r="O285" s="41"/>
      <c r="P285" s="211">
        <f>O285*H285</f>
        <v>0</v>
      </c>
      <c r="Q285" s="211">
        <v>0.59199999999999997</v>
      </c>
      <c r="R285" s="211">
        <f>Q285*H285</f>
        <v>21.525119999999998</v>
      </c>
      <c r="S285" s="211">
        <v>0</v>
      </c>
      <c r="T285" s="212">
        <f>S285*H285</f>
        <v>0</v>
      </c>
      <c r="AR285" s="23" t="s">
        <v>181</v>
      </c>
      <c r="AT285" s="23" t="s">
        <v>274</v>
      </c>
      <c r="AU285" s="23" t="s">
        <v>80</v>
      </c>
      <c r="AY285" s="23" t="s">
        <v>136</v>
      </c>
      <c r="BE285" s="213">
        <f>IF(N285="základní",J285,0)</f>
        <v>0</v>
      </c>
      <c r="BF285" s="213">
        <f>IF(N285="snížená",J285,0)</f>
        <v>0</v>
      </c>
      <c r="BG285" s="213">
        <f>IF(N285="zákl. přenesená",J285,0)</f>
        <v>0</v>
      </c>
      <c r="BH285" s="213">
        <f>IF(N285="sníž. přenesená",J285,0)</f>
        <v>0</v>
      </c>
      <c r="BI285" s="213">
        <f>IF(N285="nulová",J285,0)</f>
        <v>0</v>
      </c>
      <c r="BJ285" s="23" t="s">
        <v>78</v>
      </c>
      <c r="BK285" s="213">
        <f>ROUND(I285*H285,2)</f>
        <v>0</v>
      </c>
      <c r="BL285" s="23" t="s">
        <v>143</v>
      </c>
      <c r="BM285" s="23" t="s">
        <v>452</v>
      </c>
    </row>
    <row r="286" spans="2:65" s="1" customFormat="1" ht="13.5">
      <c r="B286" s="40"/>
      <c r="C286" s="62"/>
      <c r="D286" s="214" t="s">
        <v>145</v>
      </c>
      <c r="E286" s="62"/>
      <c r="F286" s="215" t="s">
        <v>451</v>
      </c>
      <c r="G286" s="62"/>
      <c r="H286" s="62"/>
      <c r="I286" s="171"/>
      <c r="J286" s="62"/>
      <c r="K286" s="62"/>
      <c r="L286" s="60"/>
      <c r="M286" s="216"/>
      <c r="N286" s="41"/>
      <c r="O286" s="41"/>
      <c r="P286" s="41"/>
      <c r="Q286" s="41"/>
      <c r="R286" s="41"/>
      <c r="S286" s="41"/>
      <c r="T286" s="77"/>
      <c r="AT286" s="23" t="s">
        <v>145</v>
      </c>
      <c r="AU286" s="23" t="s">
        <v>80</v>
      </c>
    </row>
    <row r="287" spans="2:65" s="12" customFormat="1" ht="13.5">
      <c r="B287" s="217"/>
      <c r="C287" s="218"/>
      <c r="D287" s="214" t="s">
        <v>147</v>
      </c>
      <c r="E287" s="218"/>
      <c r="F287" s="220" t="s">
        <v>453</v>
      </c>
      <c r="G287" s="218"/>
      <c r="H287" s="221">
        <v>36.36</v>
      </c>
      <c r="I287" s="222"/>
      <c r="J287" s="218"/>
      <c r="K287" s="218"/>
      <c r="L287" s="223"/>
      <c r="M287" s="224"/>
      <c r="N287" s="225"/>
      <c r="O287" s="225"/>
      <c r="P287" s="225"/>
      <c r="Q287" s="225"/>
      <c r="R287" s="225"/>
      <c r="S287" s="225"/>
      <c r="T287" s="226"/>
      <c r="AT287" s="227" t="s">
        <v>147</v>
      </c>
      <c r="AU287" s="227" t="s">
        <v>80</v>
      </c>
      <c r="AV287" s="12" t="s">
        <v>80</v>
      </c>
      <c r="AW287" s="12" t="s">
        <v>6</v>
      </c>
      <c r="AX287" s="12" t="s">
        <v>78</v>
      </c>
      <c r="AY287" s="227" t="s">
        <v>136</v>
      </c>
    </row>
    <row r="288" spans="2:65" s="1" customFormat="1" ht="16.5" customHeight="1">
      <c r="B288" s="40"/>
      <c r="C288" s="202" t="s">
        <v>454</v>
      </c>
      <c r="D288" s="202" t="s">
        <v>138</v>
      </c>
      <c r="E288" s="203" t="s">
        <v>455</v>
      </c>
      <c r="F288" s="204" t="s">
        <v>456</v>
      </c>
      <c r="G288" s="205" t="s">
        <v>375</v>
      </c>
      <c r="H288" s="206">
        <v>2838</v>
      </c>
      <c r="I288" s="207"/>
      <c r="J288" s="208">
        <f>ROUND(I288*H288,2)</f>
        <v>0</v>
      </c>
      <c r="K288" s="204" t="s">
        <v>142</v>
      </c>
      <c r="L288" s="60"/>
      <c r="M288" s="209" t="s">
        <v>21</v>
      </c>
      <c r="N288" s="210" t="s">
        <v>42</v>
      </c>
      <c r="O288" s="41"/>
      <c r="P288" s="211">
        <f>O288*H288</f>
        <v>0</v>
      </c>
      <c r="Q288" s="211">
        <v>0</v>
      </c>
      <c r="R288" s="211">
        <f>Q288*H288</f>
        <v>0</v>
      </c>
      <c r="S288" s="211">
        <v>0</v>
      </c>
      <c r="T288" s="212">
        <f>S288*H288</f>
        <v>0</v>
      </c>
      <c r="AR288" s="23" t="s">
        <v>143</v>
      </c>
      <c r="AT288" s="23" t="s">
        <v>138</v>
      </c>
      <c r="AU288" s="23" t="s">
        <v>80</v>
      </c>
      <c r="AY288" s="23" t="s">
        <v>136</v>
      </c>
      <c r="BE288" s="213">
        <f>IF(N288="základní",J288,0)</f>
        <v>0</v>
      </c>
      <c r="BF288" s="213">
        <f>IF(N288="snížená",J288,0)</f>
        <v>0</v>
      </c>
      <c r="BG288" s="213">
        <f>IF(N288="zákl. přenesená",J288,0)</f>
        <v>0</v>
      </c>
      <c r="BH288" s="213">
        <f>IF(N288="sníž. přenesená",J288,0)</f>
        <v>0</v>
      </c>
      <c r="BI288" s="213">
        <f>IF(N288="nulová",J288,0)</f>
        <v>0</v>
      </c>
      <c r="BJ288" s="23" t="s">
        <v>78</v>
      </c>
      <c r="BK288" s="213">
        <f>ROUND(I288*H288,2)</f>
        <v>0</v>
      </c>
      <c r="BL288" s="23" t="s">
        <v>143</v>
      </c>
      <c r="BM288" s="23" t="s">
        <v>457</v>
      </c>
    </row>
    <row r="289" spans="2:65" s="1" customFormat="1" ht="13.5">
      <c r="B289" s="40"/>
      <c r="C289" s="62"/>
      <c r="D289" s="214" t="s">
        <v>145</v>
      </c>
      <c r="E289" s="62"/>
      <c r="F289" s="215" t="s">
        <v>458</v>
      </c>
      <c r="G289" s="62"/>
      <c r="H289" s="62"/>
      <c r="I289" s="171"/>
      <c r="J289" s="62"/>
      <c r="K289" s="62"/>
      <c r="L289" s="60"/>
      <c r="M289" s="216"/>
      <c r="N289" s="41"/>
      <c r="O289" s="41"/>
      <c r="P289" s="41"/>
      <c r="Q289" s="41"/>
      <c r="R289" s="41"/>
      <c r="S289" s="41"/>
      <c r="T289" s="77"/>
      <c r="AT289" s="23" t="s">
        <v>145</v>
      </c>
      <c r="AU289" s="23" t="s">
        <v>80</v>
      </c>
    </row>
    <row r="290" spans="2:65" s="12" customFormat="1" ht="13.5">
      <c r="B290" s="217"/>
      <c r="C290" s="218"/>
      <c r="D290" s="214" t="s">
        <v>147</v>
      </c>
      <c r="E290" s="219" t="s">
        <v>21</v>
      </c>
      <c r="F290" s="220" t="s">
        <v>459</v>
      </c>
      <c r="G290" s="218"/>
      <c r="H290" s="221">
        <v>2838</v>
      </c>
      <c r="I290" s="222"/>
      <c r="J290" s="218"/>
      <c r="K290" s="218"/>
      <c r="L290" s="223"/>
      <c r="M290" s="224"/>
      <c r="N290" s="225"/>
      <c r="O290" s="225"/>
      <c r="P290" s="225"/>
      <c r="Q290" s="225"/>
      <c r="R290" s="225"/>
      <c r="S290" s="225"/>
      <c r="T290" s="226"/>
      <c r="AT290" s="227" t="s">
        <v>147</v>
      </c>
      <c r="AU290" s="227" t="s">
        <v>80</v>
      </c>
      <c r="AV290" s="12" t="s">
        <v>80</v>
      </c>
      <c r="AW290" s="12" t="s">
        <v>35</v>
      </c>
      <c r="AX290" s="12" t="s">
        <v>71</v>
      </c>
      <c r="AY290" s="227" t="s">
        <v>136</v>
      </c>
    </row>
    <row r="291" spans="2:65" s="1" customFormat="1" ht="16.5" customHeight="1">
      <c r="B291" s="40"/>
      <c r="C291" s="202" t="s">
        <v>460</v>
      </c>
      <c r="D291" s="202" t="s">
        <v>138</v>
      </c>
      <c r="E291" s="203" t="s">
        <v>461</v>
      </c>
      <c r="F291" s="204" t="s">
        <v>462</v>
      </c>
      <c r="G291" s="205" t="s">
        <v>375</v>
      </c>
      <c r="H291" s="206">
        <v>2838</v>
      </c>
      <c r="I291" s="207"/>
      <c r="J291" s="208">
        <f>ROUND(I291*H291,2)</f>
        <v>0</v>
      </c>
      <c r="K291" s="204" t="s">
        <v>142</v>
      </c>
      <c r="L291" s="60"/>
      <c r="M291" s="209" t="s">
        <v>21</v>
      </c>
      <c r="N291" s="210" t="s">
        <v>42</v>
      </c>
      <c r="O291" s="41"/>
      <c r="P291" s="211">
        <f>O291*H291</f>
        <v>0</v>
      </c>
      <c r="Q291" s="211">
        <v>0</v>
      </c>
      <c r="R291" s="211">
        <f>Q291*H291</f>
        <v>0</v>
      </c>
      <c r="S291" s="211">
        <v>0</v>
      </c>
      <c r="T291" s="212">
        <f>S291*H291</f>
        <v>0</v>
      </c>
      <c r="AR291" s="23" t="s">
        <v>143</v>
      </c>
      <c r="AT291" s="23" t="s">
        <v>138</v>
      </c>
      <c r="AU291" s="23" t="s">
        <v>80</v>
      </c>
      <c r="AY291" s="23" t="s">
        <v>136</v>
      </c>
      <c r="BE291" s="213">
        <f>IF(N291="základní",J291,0)</f>
        <v>0</v>
      </c>
      <c r="BF291" s="213">
        <f>IF(N291="snížená",J291,0)</f>
        <v>0</v>
      </c>
      <c r="BG291" s="213">
        <f>IF(N291="zákl. přenesená",J291,0)</f>
        <v>0</v>
      </c>
      <c r="BH291" s="213">
        <f>IF(N291="sníž. přenesená",J291,0)</f>
        <v>0</v>
      </c>
      <c r="BI291" s="213">
        <f>IF(N291="nulová",J291,0)</f>
        <v>0</v>
      </c>
      <c r="BJ291" s="23" t="s">
        <v>78</v>
      </c>
      <c r="BK291" s="213">
        <f>ROUND(I291*H291,2)</f>
        <v>0</v>
      </c>
      <c r="BL291" s="23" t="s">
        <v>143</v>
      </c>
      <c r="BM291" s="23" t="s">
        <v>463</v>
      </c>
    </row>
    <row r="292" spans="2:65" s="1" customFormat="1" ht="13.5">
      <c r="B292" s="40"/>
      <c r="C292" s="62"/>
      <c r="D292" s="214" t="s">
        <v>145</v>
      </c>
      <c r="E292" s="62"/>
      <c r="F292" s="215" t="s">
        <v>464</v>
      </c>
      <c r="G292" s="62"/>
      <c r="H292" s="62"/>
      <c r="I292" s="171"/>
      <c r="J292" s="62"/>
      <c r="K292" s="62"/>
      <c r="L292" s="60"/>
      <c r="M292" s="216"/>
      <c r="N292" s="41"/>
      <c r="O292" s="41"/>
      <c r="P292" s="41"/>
      <c r="Q292" s="41"/>
      <c r="R292" s="41"/>
      <c r="S292" s="41"/>
      <c r="T292" s="77"/>
      <c r="AT292" s="23" t="s">
        <v>145</v>
      </c>
      <c r="AU292" s="23" t="s">
        <v>80</v>
      </c>
    </row>
    <row r="293" spans="2:65" s="12" customFormat="1" ht="13.5">
      <c r="B293" s="217"/>
      <c r="C293" s="218"/>
      <c r="D293" s="214" t="s">
        <v>147</v>
      </c>
      <c r="E293" s="219" t="s">
        <v>21</v>
      </c>
      <c r="F293" s="220" t="s">
        <v>459</v>
      </c>
      <c r="G293" s="218"/>
      <c r="H293" s="221">
        <v>2838</v>
      </c>
      <c r="I293" s="222"/>
      <c r="J293" s="218"/>
      <c r="K293" s="218"/>
      <c r="L293" s="223"/>
      <c r="M293" s="224"/>
      <c r="N293" s="225"/>
      <c r="O293" s="225"/>
      <c r="P293" s="225"/>
      <c r="Q293" s="225"/>
      <c r="R293" s="225"/>
      <c r="S293" s="225"/>
      <c r="T293" s="226"/>
      <c r="AT293" s="227" t="s">
        <v>147</v>
      </c>
      <c r="AU293" s="227" t="s">
        <v>80</v>
      </c>
      <c r="AV293" s="12" t="s">
        <v>80</v>
      </c>
      <c r="AW293" s="12" t="s">
        <v>35</v>
      </c>
      <c r="AX293" s="12" t="s">
        <v>71</v>
      </c>
      <c r="AY293" s="227" t="s">
        <v>136</v>
      </c>
    </row>
    <row r="294" spans="2:65" s="1" customFormat="1" ht="16.5" customHeight="1">
      <c r="B294" s="40"/>
      <c r="C294" s="202" t="s">
        <v>465</v>
      </c>
      <c r="D294" s="202" t="s">
        <v>138</v>
      </c>
      <c r="E294" s="203" t="s">
        <v>466</v>
      </c>
      <c r="F294" s="204" t="s">
        <v>467</v>
      </c>
      <c r="G294" s="205" t="s">
        <v>375</v>
      </c>
      <c r="H294" s="206">
        <v>4855</v>
      </c>
      <c r="I294" s="207"/>
      <c r="J294" s="208">
        <f>ROUND(I294*H294,2)</f>
        <v>0</v>
      </c>
      <c r="K294" s="204" t="s">
        <v>142</v>
      </c>
      <c r="L294" s="60"/>
      <c r="M294" s="209" t="s">
        <v>21</v>
      </c>
      <c r="N294" s="210" t="s">
        <v>42</v>
      </c>
      <c r="O294" s="41"/>
      <c r="P294" s="211">
        <f>O294*H294</f>
        <v>0</v>
      </c>
      <c r="Q294" s="211">
        <v>0</v>
      </c>
      <c r="R294" s="211">
        <f>Q294*H294</f>
        <v>0</v>
      </c>
      <c r="S294" s="211">
        <v>0.32400000000000001</v>
      </c>
      <c r="T294" s="212">
        <f>S294*H294</f>
        <v>1573.02</v>
      </c>
      <c r="AR294" s="23" t="s">
        <v>143</v>
      </c>
      <c r="AT294" s="23" t="s">
        <v>138</v>
      </c>
      <c r="AU294" s="23" t="s">
        <v>80</v>
      </c>
      <c r="AY294" s="23" t="s">
        <v>136</v>
      </c>
      <c r="BE294" s="213">
        <f>IF(N294="základní",J294,0)</f>
        <v>0</v>
      </c>
      <c r="BF294" s="213">
        <f>IF(N294="snížená",J294,0)</f>
        <v>0</v>
      </c>
      <c r="BG294" s="213">
        <f>IF(N294="zákl. přenesená",J294,0)</f>
        <v>0</v>
      </c>
      <c r="BH294" s="213">
        <f>IF(N294="sníž. přenesená",J294,0)</f>
        <v>0</v>
      </c>
      <c r="BI294" s="213">
        <f>IF(N294="nulová",J294,0)</f>
        <v>0</v>
      </c>
      <c r="BJ294" s="23" t="s">
        <v>78</v>
      </c>
      <c r="BK294" s="213">
        <f>ROUND(I294*H294,2)</f>
        <v>0</v>
      </c>
      <c r="BL294" s="23" t="s">
        <v>143</v>
      </c>
      <c r="BM294" s="23" t="s">
        <v>468</v>
      </c>
    </row>
    <row r="295" spans="2:65" s="1" customFormat="1" ht="54">
      <c r="B295" s="40"/>
      <c r="C295" s="62"/>
      <c r="D295" s="214" t="s">
        <v>145</v>
      </c>
      <c r="E295" s="62"/>
      <c r="F295" s="215" t="s">
        <v>469</v>
      </c>
      <c r="G295" s="62"/>
      <c r="H295" s="62"/>
      <c r="I295" s="171"/>
      <c r="J295" s="62"/>
      <c r="K295" s="62"/>
      <c r="L295" s="60"/>
      <c r="M295" s="216"/>
      <c r="N295" s="41"/>
      <c r="O295" s="41"/>
      <c r="P295" s="41"/>
      <c r="Q295" s="41"/>
      <c r="R295" s="41"/>
      <c r="S295" s="41"/>
      <c r="T295" s="77"/>
      <c r="AT295" s="23" t="s">
        <v>145</v>
      </c>
      <c r="AU295" s="23" t="s">
        <v>80</v>
      </c>
    </row>
    <row r="296" spans="2:65" s="12" customFormat="1" ht="13.5">
      <c r="B296" s="217"/>
      <c r="C296" s="218"/>
      <c r="D296" s="214" t="s">
        <v>147</v>
      </c>
      <c r="E296" s="219" t="s">
        <v>21</v>
      </c>
      <c r="F296" s="220" t="s">
        <v>470</v>
      </c>
      <c r="G296" s="218"/>
      <c r="H296" s="221">
        <v>4855</v>
      </c>
      <c r="I296" s="222"/>
      <c r="J296" s="218"/>
      <c r="K296" s="218"/>
      <c r="L296" s="223"/>
      <c r="M296" s="224"/>
      <c r="N296" s="225"/>
      <c r="O296" s="225"/>
      <c r="P296" s="225"/>
      <c r="Q296" s="225"/>
      <c r="R296" s="225"/>
      <c r="S296" s="225"/>
      <c r="T296" s="226"/>
      <c r="AT296" s="227" t="s">
        <v>147</v>
      </c>
      <c r="AU296" s="227" t="s">
        <v>80</v>
      </c>
      <c r="AV296" s="12" t="s">
        <v>80</v>
      </c>
      <c r="AW296" s="12" t="s">
        <v>35</v>
      </c>
      <c r="AX296" s="12" t="s">
        <v>71</v>
      </c>
      <c r="AY296" s="227" t="s">
        <v>136</v>
      </c>
    </row>
    <row r="297" spans="2:65" s="1" customFormat="1" ht="16.5" customHeight="1">
      <c r="B297" s="40"/>
      <c r="C297" s="202" t="s">
        <v>471</v>
      </c>
      <c r="D297" s="202" t="s">
        <v>138</v>
      </c>
      <c r="E297" s="203" t="s">
        <v>472</v>
      </c>
      <c r="F297" s="204" t="s">
        <v>473</v>
      </c>
      <c r="G297" s="205" t="s">
        <v>141</v>
      </c>
      <c r="H297" s="206">
        <v>2562.5</v>
      </c>
      <c r="I297" s="207"/>
      <c r="J297" s="208">
        <f>ROUND(I297*H297,2)</f>
        <v>0</v>
      </c>
      <c r="K297" s="204" t="s">
        <v>142</v>
      </c>
      <c r="L297" s="60"/>
      <c r="M297" s="209" t="s">
        <v>21</v>
      </c>
      <c r="N297" s="210" t="s">
        <v>42</v>
      </c>
      <c r="O297" s="41"/>
      <c r="P297" s="211">
        <f>O297*H297</f>
        <v>0</v>
      </c>
      <c r="Q297" s="211">
        <v>0</v>
      </c>
      <c r="R297" s="211">
        <f>Q297*H297</f>
        <v>0</v>
      </c>
      <c r="S297" s="211">
        <v>0.252</v>
      </c>
      <c r="T297" s="212">
        <f>S297*H297</f>
        <v>645.75</v>
      </c>
      <c r="AR297" s="23" t="s">
        <v>143</v>
      </c>
      <c r="AT297" s="23" t="s">
        <v>138</v>
      </c>
      <c r="AU297" s="23" t="s">
        <v>80</v>
      </c>
      <c r="AY297" s="23" t="s">
        <v>136</v>
      </c>
      <c r="BE297" s="213">
        <f>IF(N297="základní",J297,0)</f>
        <v>0</v>
      </c>
      <c r="BF297" s="213">
        <f>IF(N297="snížená",J297,0)</f>
        <v>0</v>
      </c>
      <c r="BG297" s="213">
        <f>IF(N297="zákl. přenesená",J297,0)</f>
        <v>0</v>
      </c>
      <c r="BH297" s="213">
        <f>IF(N297="sníž. přenesená",J297,0)</f>
        <v>0</v>
      </c>
      <c r="BI297" s="213">
        <f>IF(N297="nulová",J297,0)</f>
        <v>0</v>
      </c>
      <c r="BJ297" s="23" t="s">
        <v>78</v>
      </c>
      <c r="BK297" s="213">
        <f>ROUND(I297*H297,2)</f>
        <v>0</v>
      </c>
      <c r="BL297" s="23" t="s">
        <v>143</v>
      </c>
      <c r="BM297" s="23" t="s">
        <v>474</v>
      </c>
    </row>
    <row r="298" spans="2:65" s="1" customFormat="1" ht="40.5">
      <c r="B298" s="40"/>
      <c r="C298" s="62"/>
      <c r="D298" s="214" t="s">
        <v>145</v>
      </c>
      <c r="E298" s="62"/>
      <c r="F298" s="215" t="s">
        <v>475</v>
      </c>
      <c r="G298" s="62"/>
      <c r="H298" s="62"/>
      <c r="I298" s="171"/>
      <c r="J298" s="62"/>
      <c r="K298" s="62"/>
      <c r="L298" s="60"/>
      <c r="M298" s="216"/>
      <c r="N298" s="41"/>
      <c r="O298" s="41"/>
      <c r="P298" s="41"/>
      <c r="Q298" s="41"/>
      <c r="R298" s="41"/>
      <c r="S298" s="41"/>
      <c r="T298" s="77"/>
      <c r="AT298" s="23" t="s">
        <v>145</v>
      </c>
      <c r="AU298" s="23" t="s">
        <v>80</v>
      </c>
    </row>
    <row r="299" spans="2:65" s="12" customFormat="1" ht="13.5">
      <c r="B299" s="217"/>
      <c r="C299" s="218"/>
      <c r="D299" s="214" t="s">
        <v>147</v>
      </c>
      <c r="E299" s="219" t="s">
        <v>21</v>
      </c>
      <c r="F299" s="220" t="s">
        <v>476</v>
      </c>
      <c r="G299" s="218"/>
      <c r="H299" s="221">
        <v>2562.5</v>
      </c>
      <c r="I299" s="222"/>
      <c r="J299" s="218"/>
      <c r="K299" s="218"/>
      <c r="L299" s="223"/>
      <c r="M299" s="224"/>
      <c r="N299" s="225"/>
      <c r="O299" s="225"/>
      <c r="P299" s="225"/>
      <c r="Q299" s="225"/>
      <c r="R299" s="225"/>
      <c r="S299" s="225"/>
      <c r="T299" s="226"/>
      <c r="AT299" s="227" t="s">
        <v>147</v>
      </c>
      <c r="AU299" s="227" t="s">
        <v>80</v>
      </c>
      <c r="AV299" s="12" t="s">
        <v>80</v>
      </c>
      <c r="AW299" s="12" t="s">
        <v>35</v>
      </c>
      <c r="AX299" s="12" t="s">
        <v>71</v>
      </c>
      <c r="AY299" s="227" t="s">
        <v>136</v>
      </c>
    </row>
    <row r="300" spans="2:65" s="1" customFormat="1" ht="16.5" customHeight="1">
      <c r="B300" s="40"/>
      <c r="C300" s="202" t="s">
        <v>477</v>
      </c>
      <c r="D300" s="202" t="s">
        <v>138</v>
      </c>
      <c r="E300" s="203" t="s">
        <v>478</v>
      </c>
      <c r="F300" s="204" t="s">
        <v>479</v>
      </c>
      <c r="G300" s="205" t="s">
        <v>224</v>
      </c>
      <c r="H300" s="206">
        <v>4</v>
      </c>
      <c r="I300" s="207"/>
      <c r="J300" s="208">
        <f>ROUND(I300*H300,2)</f>
        <v>0</v>
      </c>
      <c r="K300" s="204" t="s">
        <v>21</v>
      </c>
      <c r="L300" s="60"/>
      <c r="M300" s="209" t="s">
        <v>21</v>
      </c>
      <c r="N300" s="210" t="s">
        <v>42</v>
      </c>
      <c r="O300" s="41"/>
      <c r="P300" s="211">
        <f>O300*H300</f>
        <v>0</v>
      </c>
      <c r="Q300" s="211">
        <v>0</v>
      </c>
      <c r="R300" s="211">
        <f>Q300*H300</f>
        <v>0</v>
      </c>
      <c r="S300" s="211">
        <v>2.2000000000000002</v>
      </c>
      <c r="T300" s="212">
        <f>S300*H300</f>
        <v>8.8000000000000007</v>
      </c>
      <c r="AR300" s="23" t="s">
        <v>143</v>
      </c>
      <c r="AT300" s="23" t="s">
        <v>138</v>
      </c>
      <c r="AU300" s="23" t="s">
        <v>80</v>
      </c>
      <c r="AY300" s="23" t="s">
        <v>136</v>
      </c>
      <c r="BE300" s="213">
        <f>IF(N300="základní",J300,0)</f>
        <v>0</v>
      </c>
      <c r="BF300" s="213">
        <f>IF(N300="snížená",J300,0)</f>
        <v>0</v>
      </c>
      <c r="BG300" s="213">
        <f>IF(N300="zákl. přenesená",J300,0)</f>
        <v>0</v>
      </c>
      <c r="BH300" s="213">
        <f>IF(N300="sníž. přenesená",J300,0)</f>
        <v>0</v>
      </c>
      <c r="BI300" s="213">
        <f>IF(N300="nulová",J300,0)</f>
        <v>0</v>
      </c>
      <c r="BJ300" s="23" t="s">
        <v>78</v>
      </c>
      <c r="BK300" s="213">
        <f>ROUND(I300*H300,2)</f>
        <v>0</v>
      </c>
      <c r="BL300" s="23" t="s">
        <v>143</v>
      </c>
      <c r="BM300" s="23" t="s">
        <v>480</v>
      </c>
    </row>
    <row r="301" spans="2:65" s="1" customFormat="1" ht="13.5">
      <c r="B301" s="40"/>
      <c r="C301" s="62"/>
      <c r="D301" s="214" t="s">
        <v>145</v>
      </c>
      <c r="E301" s="62"/>
      <c r="F301" s="215" t="s">
        <v>479</v>
      </c>
      <c r="G301" s="62"/>
      <c r="H301" s="62"/>
      <c r="I301" s="171"/>
      <c r="J301" s="62"/>
      <c r="K301" s="62"/>
      <c r="L301" s="60"/>
      <c r="M301" s="216"/>
      <c r="N301" s="41"/>
      <c r="O301" s="41"/>
      <c r="P301" s="41"/>
      <c r="Q301" s="41"/>
      <c r="R301" s="41"/>
      <c r="S301" s="41"/>
      <c r="T301" s="77"/>
      <c r="AT301" s="23" t="s">
        <v>145</v>
      </c>
      <c r="AU301" s="23" t="s">
        <v>80</v>
      </c>
    </row>
    <row r="302" spans="2:65" s="12" customFormat="1" ht="13.5">
      <c r="B302" s="217"/>
      <c r="C302" s="218"/>
      <c r="D302" s="214" t="s">
        <v>147</v>
      </c>
      <c r="E302" s="219" t="s">
        <v>21</v>
      </c>
      <c r="F302" s="220" t="s">
        <v>481</v>
      </c>
      <c r="G302" s="218"/>
      <c r="H302" s="221">
        <v>4</v>
      </c>
      <c r="I302" s="222"/>
      <c r="J302" s="218"/>
      <c r="K302" s="218"/>
      <c r="L302" s="223"/>
      <c r="M302" s="224"/>
      <c r="N302" s="225"/>
      <c r="O302" s="225"/>
      <c r="P302" s="225"/>
      <c r="Q302" s="225"/>
      <c r="R302" s="225"/>
      <c r="S302" s="225"/>
      <c r="T302" s="226"/>
      <c r="AT302" s="227" t="s">
        <v>147</v>
      </c>
      <c r="AU302" s="227" t="s">
        <v>80</v>
      </c>
      <c r="AV302" s="12" t="s">
        <v>80</v>
      </c>
      <c r="AW302" s="12" t="s">
        <v>35</v>
      </c>
      <c r="AX302" s="12" t="s">
        <v>71</v>
      </c>
      <c r="AY302" s="227" t="s">
        <v>136</v>
      </c>
    </row>
    <row r="303" spans="2:65" s="1" customFormat="1" ht="16.5" customHeight="1">
      <c r="B303" s="40"/>
      <c r="C303" s="202" t="s">
        <v>482</v>
      </c>
      <c r="D303" s="202" t="s">
        <v>138</v>
      </c>
      <c r="E303" s="203" t="s">
        <v>483</v>
      </c>
      <c r="F303" s="204" t="s">
        <v>484</v>
      </c>
      <c r="G303" s="205" t="s">
        <v>375</v>
      </c>
      <c r="H303" s="206">
        <v>65</v>
      </c>
      <c r="I303" s="207"/>
      <c r="J303" s="208">
        <f>ROUND(I303*H303,2)</f>
        <v>0</v>
      </c>
      <c r="K303" s="204" t="s">
        <v>142</v>
      </c>
      <c r="L303" s="60"/>
      <c r="M303" s="209" t="s">
        <v>21</v>
      </c>
      <c r="N303" s="210" t="s">
        <v>42</v>
      </c>
      <c r="O303" s="41"/>
      <c r="P303" s="211">
        <f>O303*H303</f>
        <v>0</v>
      </c>
      <c r="Q303" s="211">
        <v>0</v>
      </c>
      <c r="R303" s="211">
        <f>Q303*H303</f>
        <v>0</v>
      </c>
      <c r="S303" s="211">
        <v>0.98</v>
      </c>
      <c r="T303" s="212">
        <f>S303*H303</f>
        <v>63.699999999999996</v>
      </c>
      <c r="AR303" s="23" t="s">
        <v>143</v>
      </c>
      <c r="AT303" s="23" t="s">
        <v>138</v>
      </c>
      <c r="AU303" s="23" t="s">
        <v>80</v>
      </c>
      <c r="AY303" s="23" t="s">
        <v>136</v>
      </c>
      <c r="BE303" s="213">
        <f>IF(N303="základní",J303,0)</f>
        <v>0</v>
      </c>
      <c r="BF303" s="213">
        <f>IF(N303="snížená",J303,0)</f>
        <v>0</v>
      </c>
      <c r="BG303" s="213">
        <f>IF(N303="zákl. přenesená",J303,0)</f>
        <v>0</v>
      </c>
      <c r="BH303" s="213">
        <f>IF(N303="sníž. přenesená",J303,0)</f>
        <v>0</v>
      </c>
      <c r="BI303" s="213">
        <f>IF(N303="nulová",J303,0)</f>
        <v>0</v>
      </c>
      <c r="BJ303" s="23" t="s">
        <v>78</v>
      </c>
      <c r="BK303" s="213">
        <f>ROUND(I303*H303,2)</f>
        <v>0</v>
      </c>
      <c r="BL303" s="23" t="s">
        <v>143</v>
      </c>
      <c r="BM303" s="23" t="s">
        <v>485</v>
      </c>
    </row>
    <row r="304" spans="2:65" s="1" customFormat="1" ht="27">
      <c r="B304" s="40"/>
      <c r="C304" s="62"/>
      <c r="D304" s="214" t="s">
        <v>145</v>
      </c>
      <c r="E304" s="62"/>
      <c r="F304" s="215" t="s">
        <v>486</v>
      </c>
      <c r="G304" s="62"/>
      <c r="H304" s="62"/>
      <c r="I304" s="171"/>
      <c r="J304" s="62"/>
      <c r="K304" s="62"/>
      <c r="L304" s="60"/>
      <c r="M304" s="216"/>
      <c r="N304" s="41"/>
      <c r="O304" s="41"/>
      <c r="P304" s="41"/>
      <c r="Q304" s="41"/>
      <c r="R304" s="41"/>
      <c r="S304" s="41"/>
      <c r="T304" s="77"/>
      <c r="AT304" s="23" t="s">
        <v>145</v>
      </c>
      <c r="AU304" s="23" t="s">
        <v>80</v>
      </c>
    </row>
    <row r="305" spans="2:65" s="1" customFormat="1" ht="27">
      <c r="B305" s="40"/>
      <c r="C305" s="62"/>
      <c r="D305" s="214" t="s">
        <v>153</v>
      </c>
      <c r="E305" s="62"/>
      <c r="F305" s="228" t="s">
        <v>487</v>
      </c>
      <c r="G305" s="62"/>
      <c r="H305" s="62"/>
      <c r="I305" s="171"/>
      <c r="J305" s="62"/>
      <c r="K305" s="62"/>
      <c r="L305" s="60"/>
      <c r="M305" s="216"/>
      <c r="N305" s="41"/>
      <c r="O305" s="41"/>
      <c r="P305" s="41"/>
      <c r="Q305" s="41"/>
      <c r="R305" s="41"/>
      <c r="S305" s="41"/>
      <c r="T305" s="77"/>
      <c r="AT305" s="23" t="s">
        <v>153</v>
      </c>
      <c r="AU305" s="23" t="s">
        <v>80</v>
      </c>
    </row>
    <row r="306" spans="2:65" s="12" customFormat="1" ht="13.5">
      <c r="B306" s="217"/>
      <c r="C306" s="218"/>
      <c r="D306" s="214" t="s">
        <v>147</v>
      </c>
      <c r="E306" s="219" t="s">
        <v>21</v>
      </c>
      <c r="F306" s="220" t="s">
        <v>488</v>
      </c>
      <c r="G306" s="218"/>
      <c r="H306" s="221">
        <v>65</v>
      </c>
      <c r="I306" s="222"/>
      <c r="J306" s="218"/>
      <c r="K306" s="218"/>
      <c r="L306" s="223"/>
      <c r="M306" s="224"/>
      <c r="N306" s="225"/>
      <c r="O306" s="225"/>
      <c r="P306" s="225"/>
      <c r="Q306" s="225"/>
      <c r="R306" s="225"/>
      <c r="S306" s="225"/>
      <c r="T306" s="226"/>
      <c r="AT306" s="227" t="s">
        <v>147</v>
      </c>
      <c r="AU306" s="227" t="s">
        <v>80</v>
      </c>
      <c r="AV306" s="12" t="s">
        <v>80</v>
      </c>
      <c r="AW306" s="12" t="s">
        <v>35</v>
      </c>
      <c r="AX306" s="12" t="s">
        <v>71</v>
      </c>
      <c r="AY306" s="227" t="s">
        <v>136</v>
      </c>
    </row>
    <row r="307" spans="2:65" s="1" customFormat="1" ht="16.5" customHeight="1">
      <c r="B307" s="40"/>
      <c r="C307" s="202" t="s">
        <v>489</v>
      </c>
      <c r="D307" s="202" t="s">
        <v>138</v>
      </c>
      <c r="E307" s="203" t="s">
        <v>490</v>
      </c>
      <c r="F307" s="204" t="s">
        <v>491</v>
      </c>
      <c r="G307" s="205" t="s">
        <v>375</v>
      </c>
      <c r="H307" s="206">
        <v>28</v>
      </c>
      <c r="I307" s="207"/>
      <c r="J307" s="208">
        <f>ROUND(I307*H307,2)</f>
        <v>0</v>
      </c>
      <c r="K307" s="204" t="s">
        <v>142</v>
      </c>
      <c r="L307" s="60"/>
      <c r="M307" s="209" t="s">
        <v>21</v>
      </c>
      <c r="N307" s="210" t="s">
        <v>42</v>
      </c>
      <c r="O307" s="41"/>
      <c r="P307" s="211">
        <f>O307*H307</f>
        <v>0</v>
      </c>
      <c r="Q307" s="211">
        <v>0</v>
      </c>
      <c r="R307" s="211">
        <f>Q307*H307</f>
        <v>0</v>
      </c>
      <c r="S307" s="211">
        <v>2.0550000000000002</v>
      </c>
      <c r="T307" s="212">
        <f>S307*H307</f>
        <v>57.540000000000006</v>
      </c>
      <c r="AR307" s="23" t="s">
        <v>143</v>
      </c>
      <c r="AT307" s="23" t="s">
        <v>138</v>
      </c>
      <c r="AU307" s="23" t="s">
        <v>80</v>
      </c>
      <c r="AY307" s="23" t="s">
        <v>136</v>
      </c>
      <c r="BE307" s="213">
        <f>IF(N307="základní",J307,0)</f>
        <v>0</v>
      </c>
      <c r="BF307" s="213">
        <f>IF(N307="snížená",J307,0)</f>
        <v>0</v>
      </c>
      <c r="BG307" s="213">
        <f>IF(N307="zákl. přenesená",J307,0)</f>
        <v>0</v>
      </c>
      <c r="BH307" s="213">
        <f>IF(N307="sníž. přenesená",J307,0)</f>
        <v>0</v>
      </c>
      <c r="BI307" s="213">
        <f>IF(N307="nulová",J307,0)</f>
        <v>0</v>
      </c>
      <c r="BJ307" s="23" t="s">
        <v>78</v>
      </c>
      <c r="BK307" s="213">
        <f>ROUND(I307*H307,2)</f>
        <v>0</v>
      </c>
      <c r="BL307" s="23" t="s">
        <v>143</v>
      </c>
      <c r="BM307" s="23" t="s">
        <v>492</v>
      </c>
    </row>
    <row r="308" spans="2:65" s="1" customFormat="1" ht="27">
      <c r="B308" s="40"/>
      <c r="C308" s="62"/>
      <c r="D308" s="214" t="s">
        <v>145</v>
      </c>
      <c r="E308" s="62"/>
      <c r="F308" s="215" t="s">
        <v>493</v>
      </c>
      <c r="G308" s="62"/>
      <c r="H308" s="62"/>
      <c r="I308" s="171"/>
      <c r="J308" s="62"/>
      <c r="K308" s="62"/>
      <c r="L308" s="60"/>
      <c r="M308" s="216"/>
      <c r="N308" s="41"/>
      <c r="O308" s="41"/>
      <c r="P308" s="41"/>
      <c r="Q308" s="41"/>
      <c r="R308" s="41"/>
      <c r="S308" s="41"/>
      <c r="T308" s="77"/>
      <c r="AT308" s="23" t="s">
        <v>145</v>
      </c>
      <c r="AU308" s="23" t="s">
        <v>80</v>
      </c>
    </row>
    <row r="309" spans="2:65" s="1" customFormat="1" ht="27">
      <c r="B309" s="40"/>
      <c r="C309" s="62"/>
      <c r="D309" s="214" t="s">
        <v>153</v>
      </c>
      <c r="E309" s="62"/>
      <c r="F309" s="228" t="s">
        <v>487</v>
      </c>
      <c r="G309" s="62"/>
      <c r="H309" s="62"/>
      <c r="I309" s="171"/>
      <c r="J309" s="62"/>
      <c r="K309" s="62"/>
      <c r="L309" s="60"/>
      <c r="M309" s="216"/>
      <c r="N309" s="41"/>
      <c r="O309" s="41"/>
      <c r="P309" s="41"/>
      <c r="Q309" s="41"/>
      <c r="R309" s="41"/>
      <c r="S309" s="41"/>
      <c r="T309" s="77"/>
      <c r="AT309" s="23" t="s">
        <v>153</v>
      </c>
      <c r="AU309" s="23" t="s">
        <v>80</v>
      </c>
    </row>
    <row r="310" spans="2:65" s="12" customFormat="1" ht="13.5">
      <c r="B310" s="217"/>
      <c r="C310" s="218"/>
      <c r="D310" s="214" t="s">
        <v>147</v>
      </c>
      <c r="E310" s="219" t="s">
        <v>21</v>
      </c>
      <c r="F310" s="220" t="s">
        <v>494</v>
      </c>
      <c r="G310" s="218"/>
      <c r="H310" s="221">
        <v>28</v>
      </c>
      <c r="I310" s="222"/>
      <c r="J310" s="218"/>
      <c r="K310" s="218"/>
      <c r="L310" s="223"/>
      <c r="M310" s="224"/>
      <c r="N310" s="225"/>
      <c r="O310" s="225"/>
      <c r="P310" s="225"/>
      <c r="Q310" s="225"/>
      <c r="R310" s="225"/>
      <c r="S310" s="225"/>
      <c r="T310" s="226"/>
      <c r="AT310" s="227" t="s">
        <v>147</v>
      </c>
      <c r="AU310" s="227" t="s">
        <v>80</v>
      </c>
      <c r="AV310" s="12" t="s">
        <v>80</v>
      </c>
      <c r="AW310" s="12" t="s">
        <v>35</v>
      </c>
      <c r="AX310" s="12" t="s">
        <v>71</v>
      </c>
      <c r="AY310" s="227" t="s">
        <v>136</v>
      </c>
    </row>
    <row r="311" spans="2:65" s="11" customFormat="1" ht="29.85" customHeight="1">
      <c r="B311" s="186"/>
      <c r="C311" s="187"/>
      <c r="D311" s="188" t="s">
        <v>70</v>
      </c>
      <c r="E311" s="200" t="s">
        <v>495</v>
      </c>
      <c r="F311" s="200" t="s">
        <v>496</v>
      </c>
      <c r="G311" s="187"/>
      <c r="H311" s="187"/>
      <c r="I311" s="190"/>
      <c r="J311" s="201">
        <f>BK311</f>
        <v>0</v>
      </c>
      <c r="K311" s="187"/>
      <c r="L311" s="192"/>
      <c r="M311" s="193"/>
      <c r="N311" s="194"/>
      <c r="O311" s="194"/>
      <c r="P311" s="195">
        <f>SUM(P312:P329)</f>
        <v>0</v>
      </c>
      <c r="Q311" s="194"/>
      <c r="R311" s="195">
        <f>SUM(R312:R329)</f>
        <v>0</v>
      </c>
      <c r="S311" s="194"/>
      <c r="T311" s="196">
        <f>SUM(T312:T329)</f>
        <v>0</v>
      </c>
      <c r="AR311" s="197" t="s">
        <v>78</v>
      </c>
      <c r="AT311" s="198" t="s">
        <v>70</v>
      </c>
      <c r="AU311" s="198" t="s">
        <v>78</v>
      </c>
      <c r="AY311" s="197" t="s">
        <v>136</v>
      </c>
      <c r="BK311" s="199">
        <f>SUM(BK312:BK329)</f>
        <v>0</v>
      </c>
    </row>
    <row r="312" spans="2:65" s="1" customFormat="1" ht="25.5" customHeight="1">
      <c r="B312" s="40"/>
      <c r="C312" s="202" t="s">
        <v>497</v>
      </c>
      <c r="D312" s="202" t="s">
        <v>138</v>
      </c>
      <c r="E312" s="203" t="s">
        <v>498</v>
      </c>
      <c r="F312" s="204" t="s">
        <v>499</v>
      </c>
      <c r="G312" s="205" t="s">
        <v>263</v>
      </c>
      <c r="H312" s="206">
        <v>8210.4599999999991</v>
      </c>
      <c r="I312" s="207"/>
      <c r="J312" s="208">
        <f>ROUND(I312*H312,2)</f>
        <v>0</v>
      </c>
      <c r="K312" s="204" t="s">
        <v>21</v>
      </c>
      <c r="L312" s="60"/>
      <c r="M312" s="209" t="s">
        <v>21</v>
      </c>
      <c r="N312" s="210" t="s">
        <v>42</v>
      </c>
      <c r="O312" s="41"/>
      <c r="P312" s="211">
        <f>O312*H312</f>
        <v>0</v>
      </c>
      <c r="Q312" s="211">
        <v>0</v>
      </c>
      <c r="R312" s="211">
        <f>Q312*H312</f>
        <v>0</v>
      </c>
      <c r="S312" s="211">
        <v>0</v>
      </c>
      <c r="T312" s="212">
        <f>S312*H312</f>
        <v>0</v>
      </c>
      <c r="AR312" s="23" t="s">
        <v>143</v>
      </c>
      <c r="AT312" s="23" t="s">
        <v>138</v>
      </c>
      <c r="AU312" s="23" t="s">
        <v>80</v>
      </c>
      <c r="AY312" s="23" t="s">
        <v>136</v>
      </c>
      <c r="BE312" s="213">
        <f>IF(N312="základní",J312,0)</f>
        <v>0</v>
      </c>
      <c r="BF312" s="213">
        <f>IF(N312="snížená",J312,0)</f>
        <v>0</v>
      </c>
      <c r="BG312" s="213">
        <f>IF(N312="zákl. přenesená",J312,0)</f>
        <v>0</v>
      </c>
      <c r="BH312" s="213">
        <f>IF(N312="sníž. přenesená",J312,0)</f>
        <v>0</v>
      </c>
      <c r="BI312" s="213">
        <f>IF(N312="nulová",J312,0)</f>
        <v>0</v>
      </c>
      <c r="BJ312" s="23" t="s">
        <v>78</v>
      </c>
      <c r="BK312" s="213">
        <f>ROUND(I312*H312,2)</f>
        <v>0</v>
      </c>
      <c r="BL312" s="23" t="s">
        <v>143</v>
      </c>
      <c r="BM312" s="23" t="s">
        <v>500</v>
      </c>
    </row>
    <row r="313" spans="2:65" s="1" customFormat="1" ht="27">
      <c r="B313" s="40"/>
      <c r="C313" s="62"/>
      <c r="D313" s="214" t="s">
        <v>145</v>
      </c>
      <c r="E313" s="62"/>
      <c r="F313" s="215" t="s">
        <v>501</v>
      </c>
      <c r="G313" s="62"/>
      <c r="H313" s="62"/>
      <c r="I313" s="171"/>
      <c r="J313" s="62"/>
      <c r="K313" s="62"/>
      <c r="L313" s="60"/>
      <c r="M313" s="216"/>
      <c r="N313" s="41"/>
      <c r="O313" s="41"/>
      <c r="P313" s="41"/>
      <c r="Q313" s="41"/>
      <c r="R313" s="41"/>
      <c r="S313" s="41"/>
      <c r="T313" s="77"/>
      <c r="AT313" s="23" t="s">
        <v>145</v>
      </c>
      <c r="AU313" s="23" t="s">
        <v>80</v>
      </c>
    </row>
    <row r="314" spans="2:65" s="12" customFormat="1" ht="13.5">
      <c r="B314" s="217"/>
      <c r="C314" s="218"/>
      <c r="D314" s="214" t="s">
        <v>147</v>
      </c>
      <c r="E314" s="219" t="s">
        <v>21</v>
      </c>
      <c r="F314" s="220" t="s">
        <v>502</v>
      </c>
      <c r="G314" s="218"/>
      <c r="H314" s="221">
        <v>5991.69</v>
      </c>
      <c r="I314" s="222"/>
      <c r="J314" s="218"/>
      <c r="K314" s="218"/>
      <c r="L314" s="223"/>
      <c r="M314" s="224"/>
      <c r="N314" s="225"/>
      <c r="O314" s="225"/>
      <c r="P314" s="225"/>
      <c r="Q314" s="225"/>
      <c r="R314" s="225"/>
      <c r="S314" s="225"/>
      <c r="T314" s="226"/>
      <c r="AT314" s="227" t="s">
        <v>147</v>
      </c>
      <c r="AU314" s="227" t="s">
        <v>80</v>
      </c>
      <c r="AV314" s="12" t="s">
        <v>80</v>
      </c>
      <c r="AW314" s="12" t="s">
        <v>35</v>
      </c>
      <c r="AX314" s="12" t="s">
        <v>71</v>
      </c>
      <c r="AY314" s="227" t="s">
        <v>136</v>
      </c>
    </row>
    <row r="315" spans="2:65" s="12" customFormat="1" ht="13.5">
      <c r="B315" s="217"/>
      <c r="C315" s="218"/>
      <c r="D315" s="214" t="s">
        <v>147</v>
      </c>
      <c r="E315" s="219" t="s">
        <v>21</v>
      </c>
      <c r="F315" s="220" t="s">
        <v>503</v>
      </c>
      <c r="G315" s="218"/>
      <c r="H315" s="221">
        <v>2218.77</v>
      </c>
      <c r="I315" s="222"/>
      <c r="J315" s="218"/>
      <c r="K315" s="218"/>
      <c r="L315" s="223"/>
      <c r="M315" s="224"/>
      <c r="N315" s="225"/>
      <c r="O315" s="225"/>
      <c r="P315" s="225"/>
      <c r="Q315" s="225"/>
      <c r="R315" s="225"/>
      <c r="S315" s="225"/>
      <c r="T315" s="226"/>
      <c r="AT315" s="227" t="s">
        <v>147</v>
      </c>
      <c r="AU315" s="227" t="s">
        <v>80</v>
      </c>
      <c r="AV315" s="12" t="s">
        <v>80</v>
      </c>
      <c r="AW315" s="12" t="s">
        <v>35</v>
      </c>
      <c r="AX315" s="12" t="s">
        <v>71</v>
      </c>
      <c r="AY315" s="227" t="s">
        <v>136</v>
      </c>
    </row>
    <row r="316" spans="2:65" s="1" customFormat="1" ht="25.5" customHeight="1">
      <c r="B316" s="40"/>
      <c r="C316" s="202" t="s">
        <v>504</v>
      </c>
      <c r="D316" s="202" t="s">
        <v>138</v>
      </c>
      <c r="E316" s="203" t="s">
        <v>505</v>
      </c>
      <c r="F316" s="204" t="s">
        <v>506</v>
      </c>
      <c r="G316" s="205" t="s">
        <v>263</v>
      </c>
      <c r="H316" s="206">
        <v>130.04</v>
      </c>
      <c r="I316" s="207"/>
      <c r="J316" s="208">
        <f>ROUND(I316*H316,2)</f>
        <v>0</v>
      </c>
      <c r="K316" s="204" t="s">
        <v>21</v>
      </c>
      <c r="L316" s="60"/>
      <c r="M316" s="209" t="s">
        <v>21</v>
      </c>
      <c r="N316" s="210" t="s">
        <v>42</v>
      </c>
      <c r="O316" s="41"/>
      <c r="P316" s="211">
        <f>O316*H316</f>
        <v>0</v>
      </c>
      <c r="Q316" s="211">
        <v>0</v>
      </c>
      <c r="R316" s="211">
        <f>Q316*H316</f>
        <v>0</v>
      </c>
      <c r="S316" s="211">
        <v>0</v>
      </c>
      <c r="T316" s="212">
        <f>S316*H316</f>
        <v>0</v>
      </c>
      <c r="AR316" s="23" t="s">
        <v>143</v>
      </c>
      <c r="AT316" s="23" t="s">
        <v>138</v>
      </c>
      <c r="AU316" s="23" t="s">
        <v>80</v>
      </c>
      <c r="AY316" s="23" t="s">
        <v>136</v>
      </c>
      <c r="BE316" s="213">
        <f>IF(N316="základní",J316,0)</f>
        <v>0</v>
      </c>
      <c r="BF316" s="213">
        <f>IF(N316="snížená",J316,0)</f>
        <v>0</v>
      </c>
      <c r="BG316" s="213">
        <f>IF(N316="zákl. přenesená",J316,0)</f>
        <v>0</v>
      </c>
      <c r="BH316" s="213">
        <f>IF(N316="sníž. přenesená",J316,0)</f>
        <v>0</v>
      </c>
      <c r="BI316" s="213">
        <f>IF(N316="nulová",J316,0)</f>
        <v>0</v>
      </c>
      <c r="BJ316" s="23" t="s">
        <v>78</v>
      </c>
      <c r="BK316" s="213">
        <f>ROUND(I316*H316,2)</f>
        <v>0</v>
      </c>
      <c r="BL316" s="23" t="s">
        <v>143</v>
      </c>
      <c r="BM316" s="23" t="s">
        <v>507</v>
      </c>
    </row>
    <row r="317" spans="2:65" s="1" customFormat="1" ht="27">
      <c r="B317" s="40"/>
      <c r="C317" s="62"/>
      <c r="D317" s="214" t="s">
        <v>145</v>
      </c>
      <c r="E317" s="62"/>
      <c r="F317" s="215" t="s">
        <v>508</v>
      </c>
      <c r="G317" s="62"/>
      <c r="H317" s="62"/>
      <c r="I317" s="171"/>
      <c r="J317" s="62"/>
      <c r="K317" s="62"/>
      <c r="L317" s="60"/>
      <c r="M317" s="216"/>
      <c r="N317" s="41"/>
      <c r="O317" s="41"/>
      <c r="P317" s="41"/>
      <c r="Q317" s="41"/>
      <c r="R317" s="41"/>
      <c r="S317" s="41"/>
      <c r="T317" s="77"/>
      <c r="AT317" s="23" t="s">
        <v>145</v>
      </c>
      <c r="AU317" s="23" t="s">
        <v>80</v>
      </c>
    </row>
    <row r="318" spans="2:65" s="12" customFormat="1" ht="13.5">
      <c r="B318" s="217"/>
      <c r="C318" s="218"/>
      <c r="D318" s="214" t="s">
        <v>147</v>
      </c>
      <c r="E318" s="219" t="s">
        <v>21</v>
      </c>
      <c r="F318" s="220" t="s">
        <v>509</v>
      </c>
      <c r="G318" s="218"/>
      <c r="H318" s="221">
        <v>8.8000000000000007</v>
      </c>
      <c r="I318" s="222"/>
      <c r="J318" s="218"/>
      <c r="K318" s="218"/>
      <c r="L318" s="223"/>
      <c r="M318" s="224"/>
      <c r="N318" s="225"/>
      <c r="O318" s="225"/>
      <c r="P318" s="225"/>
      <c r="Q318" s="225"/>
      <c r="R318" s="225"/>
      <c r="S318" s="225"/>
      <c r="T318" s="226"/>
      <c r="AT318" s="227" t="s">
        <v>147</v>
      </c>
      <c r="AU318" s="227" t="s">
        <v>80</v>
      </c>
      <c r="AV318" s="12" t="s">
        <v>80</v>
      </c>
      <c r="AW318" s="12" t="s">
        <v>35</v>
      </c>
      <c r="AX318" s="12" t="s">
        <v>71</v>
      </c>
      <c r="AY318" s="227" t="s">
        <v>136</v>
      </c>
    </row>
    <row r="319" spans="2:65" s="12" customFormat="1" ht="13.5">
      <c r="B319" s="217"/>
      <c r="C319" s="218"/>
      <c r="D319" s="214" t="s">
        <v>147</v>
      </c>
      <c r="E319" s="219" t="s">
        <v>21</v>
      </c>
      <c r="F319" s="220" t="s">
        <v>510</v>
      </c>
      <c r="G319" s="218"/>
      <c r="H319" s="221">
        <v>121.24</v>
      </c>
      <c r="I319" s="222"/>
      <c r="J319" s="218"/>
      <c r="K319" s="218"/>
      <c r="L319" s="223"/>
      <c r="M319" s="224"/>
      <c r="N319" s="225"/>
      <c r="O319" s="225"/>
      <c r="P319" s="225"/>
      <c r="Q319" s="225"/>
      <c r="R319" s="225"/>
      <c r="S319" s="225"/>
      <c r="T319" s="226"/>
      <c r="AT319" s="227" t="s">
        <v>147</v>
      </c>
      <c r="AU319" s="227" t="s">
        <v>80</v>
      </c>
      <c r="AV319" s="12" t="s">
        <v>80</v>
      </c>
      <c r="AW319" s="12" t="s">
        <v>35</v>
      </c>
      <c r="AX319" s="12" t="s">
        <v>71</v>
      </c>
      <c r="AY319" s="227" t="s">
        <v>136</v>
      </c>
    </row>
    <row r="320" spans="2:65" s="1" customFormat="1" ht="25.5" customHeight="1">
      <c r="B320" s="40"/>
      <c r="C320" s="202" t="s">
        <v>511</v>
      </c>
      <c r="D320" s="202" t="s">
        <v>138</v>
      </c>
      <c r="E320" s="203" t="s">
        <v>512</v>
      </c>
      <c r="F320" s="204" t="s">
        <v>513</v>
      </c>
      <c r="G320" s="205" t="s">
        <v>263</v>
      </c>
      <c r="H320" s="206">
        <v>8.8000000000000007</v>
      </c>
      <c r="I320" s="207"/>
      <c r="J320" s="208">
        <f>ROUND(I320*H320,2)</f>
        <v>0</v>
      </c>
      <c r="K320" s="204" t="s">
        <v>142</v>
      </c>
      <c r="L320" s="60"/>
      <c r="M320" s="209" t="s">
        <v>21</v>
      </c>
      <c r="N320" s="210" t="s">
        <v>42</v>
      </c>
      <c r="O320" s="41"/>
      <c r="P320" s="211">
        <f>O320*H320</f>
        <v>0</v>
      </c>
      <c r="Q320" s="211">
        <v>0</v>
      </c>
      <c r="R320" s="211">
        <f>Q320*H320</f>
        <v>0</v>
      </c>
      <c r="S320" s="211">
        <v>0</v>
      </c>
      <c r="T320" s="212">
        <f>S320*H320</f>
        <v>0</v>
      </c>
      <c r="AR320" s="23" t="s">
        <v>143</v>
      </c>
      <c r="AT320" s="23" t="s">
        <v>138</v>
      </c>
      <c r="AU320" s="23" t="s">
        <v>80</v>
      </c>
      <c r="AY320" s="23" t="s">
        <v>136</v>
      </c>
      <c r="BE320" s="213">
        <f>IF(N320="základní",J320,0)</f>
        <v>0</v>
      </c>
      <c r="BF320" s="213">
        <f>IF(N320="snížená",J320,0)</f>
        <v>0</v>
      </c>
      <c r="BG320" s="213">
        <f>IF(N320="zákl. přenesená",J320,0)</f>
        <v>0</v>
      </c>
      <c r="BH320" s="213">
        <f>IF(N320="sníž. přenesená",J320,0)</f>
        <v>0</v>
      </c>
      <c r="BI320" s="213">
        <f>IF(N320="nulová",J320,0)</f>
        <v>0</v>
      </c>
      <c r="BJ320" s="23" t="s">
        <v>78</v>
      </c>
      <c r="BK320" s="213">
        <f>ROUND(I320*H320,2)</f>
        <v>0</v>
      </c>
      <c r="BL320" s="23" t="s">
        <v>143</v>
      </c>
      <c r="BM320" s="23" t="s">
        <v>514</v>
      </c>
    </row>
    <row r="321" spans="2:65" s="1" customFormat="1" ht="27">
      <c r="B321" s="40"/>
      <c r="C321" s="62"/>
      <c r="D321" s="214" t="s">
        <v>145</v>
      </c>
      <c r="E321" s="62"/>
      <c r="F321" s="215" t="s">
        <v>515</v>
      </c>
      <c r="G321" s="62"/>
      <c r="H321" s="62"/>
      <c r="I321" s="171"/>
      <c r="J321" s="62"/>
      <c r="K321" s="62"/>
      <c r="L321" s="60"/>
      <c r="M321" s="216"/>
      <c r="N321" s="41"/>
      <c r="O321" s="41"/>
      <c r="P321" s="41"/>
      <c r="Q321" s="41"/>
      <c r="R321" s="41"/>
      <c r="S321" s="41"/>
      <c r="T321" s="77"/>
      <c r="AT321" s="23" t="s">
        <v>145</v>
      </c>
      <c r="AU321" s="23" t="s">
        <v>80</v>
      </c>
    </row>
    <row r="322" spans="2:65" s="12" customFormat="1" ht="13.5">
      <c r="B322" s="217"/>
      <c r="C322" s="218"/>
      <c r="D322" s="214" t="s">
        <v>147</v>
      </c>
      <c r="E322" s="219" t="s">
        <v>21</v>
      </c>
      <c r="F322" s="220" t="s">
        <v>509</v>
      </c>
      <c r="G322" s="218"/>
      <c r="H322" s="221">
        <v>8.8000000000000007</v>
      </c>
      <c r="I322" s="222"/>
      <c r="J322" s="218"/>
      <c r="K322" s="218"/>
      <c r="L322" s="223"/>
      <c r="M322" s="224"/>
      <c r="N322" s="225"/>
      <c r="O322" s="225"/>
      <c r="P322" s="225"/>
      <c r="Q322" s="225"/>
      <c r="R322" s="225"/>
      <c r="S322" s="225"/>
      <c r="T322" s="226"/>
      <c r="AT322" s="227" t="s">
        <v>147</v>
      </c>
      <c r="AU322" s="227" t="s">
        <v>80</v>
      </c>
      <c r="AV322" s="12" t="s">
        <v>80</v>
      </c>
      <c r="AW322" s="12" t="s">
        <v>35</v>
      </c>
      <c r="AX322" s="12" t="s">
        <v>71</v>
      </c>
      <c r="AY322" s="227" t="s">
        <v>136</v>
      </c>
    </row>
    <row r="323" spans="2:65" s="1" customFormat="1" ht="25.5" customHeight="1">
      <c r="B323" s="40"/>
      <c r="C323" s="202" t="s">
        <v>516</v>
      </c>
      <c r="D323" s="202" t="s">
        <v>138</v>
      </c>
      <c r="E323" s="203" t="s">
        <v>517</v>
      </c>
      <c r="F323" s="204" t="s">
        <v>518</v>
      </c>
      <c r="G323" s="205" t="s">
        <v>263</v>
      </c>
      <c r="H323" s="206">
        <v>121.24</v>
      </c>
      <c r="I323" s="207"/>
      <c r="J323" s="208">
        <f>ROUND(I323*H323,2)</f>
        <v>0</v>
      </c>
      <c r="K323" s="204" t="s">
        <v>142</v>
      </c>
      <c r="L323" s="60"/>
      <c r="M323" s="209" t="s">
        <v>21</v>
      </c>
      <c r="N323" s="210" t="s">
        <v>42</v>
      </c>
      <c r="O323" s="41"/>
      <c r="P323" s="211">
        <f>O323*H323</f>
        <v>0</v>
      </c>
      <c r="Q323" s="211">
        <v>0</v>
      </c>
      <c r="R323" s="211">
        <f>Q323*H323</f>
        <v>0</v>
      </c>
      <c r="S323" s="211">
        <v>0</v>
      </c>
      <c r="T323" s="212">
        <f>S323*H323</f>
        <v>0</v>
      </c>
      <c r="AR323" s="23" t="s">
        <v>143</v>
      </c>
      <c r="AT323" s="23" t="s">
        <v>138</v>
      </c>
      <c r="AU323" s="23" t="s">
        <v>80</v>
      </c>
      <c r="AY323" s="23" t="s">
        <v>136</v>
      </c>
      <c r="BE323" s="213">
        <f>IF(N323="základní",J323,0)</f>
        <v>0</v>
      </c>
      <c r="BF323" s="213">
        <f>IF(N323="snížená",J323,0)</f>
        <v>0</v>
      </c>
      <c r="BG323" s="213">
        <f>IF(N323="zákl. přenesená",J323,0)</f>
        <v>0</v>
      </c>
      <c r="BH323" s="213">
        <f>IF(N323="sníž. přenesená",J323,0)</f>
        <v>0</v>
      </c>
      <c r="BI323" s="213">
        <f>IF(N323="nulová",J323,0)</f>
        <v>0</v>
      </c>
      <c r="BJ323" s="23" t="s">
        <v>78</v>
      </c>
      <c r="BK323" s="213">
        <f>ROUND(I323*H323,2)</f>
        <v>0</v>
      </c>
      <c r="BL323" s="23" t="s">
        <v>143</v>
      </c>
      <c r="BM323" s="23" t="s">
        <v>519</v>
      </c>
    </row>
    <row r="324" spans="2:65" s="1" customFormat="1" ht="27">
      <c r="B324" s="40"/>
      <c r="C324" s="62"/>
      <c r="D324" s="214" t="s">
        <v>145</v>
      </c>
      <c r="E324" s="62"/>
      <c r="F324" s="215" t="s">
        <v>520</v>
      </c>
      <c r="G324" s="62"/>
      <c r="H324" s="62"/>
      <c r="I324" s="171"/>
      <c r="J324" s="62"/>
      <c r="K324" s="62"/>
      <c r="L324" s="60"/>
      <c r="M324" s="216"/>
      <c r="N324" s="41"/>
      <c r="O324" s="41"/>
      <c r="P324" s="41"/>
      <c r="Q324" s="41"/>
      <c r="R324" s="41"/>
      <c r="S324" s="41"/>
      <c r="T324" s="77"/>
      <c r="AT324" s="23" t="s">
        <v>145</v>
      </c>
      <c r="AU324" s="23" t="s">
        <v>80</v>
      </c>
    </row>
    <row r="325" spans="2:65" s="12" customFormat="1" ht="13.5">
      <c r="B325" s="217"/>
      <c r="C325" s="218"/>
      <c r="D325" s="214" t="s">
        <v>147</v>
      </c>
      <c r="E325" s="219" t="s">
        <v>21</v>
      </c>
      <c r="F325" s="220" t="s">
        <v>510</v>
      </c>
      <c r="G325" s="218"/>
      <c r="H325" s="221">
        <v>121.24</v>
      </c>
      <c r="I325" s="222"/>
      <c r="J325" s="218"/>
      <c r="K325" s="218"/>
      <c r="L325" s="223"/>
      <c r="M325" s="224"/>
      <c r="N325" s="225"/>
      <c r="O325" s="225"/>
      <c r="P325" s="225"/>
      <c r="Q325" s="225"/>
      <c r="R325" s="225"/>
      <c r="S325" s="225"/>
      <c r="T325" s="226"/>
      <c r="AT325" s="227" t="s">
        <v>147</v>
      </c>
      <c r="AU325" s="227" t="s">
        <v>80</v>
      </c>
      <c r="AV325" s="12" t="s">
        <v>80</v>
      </c>
      <c r="AW325" s="12" t="s">
        <v>35</v>
      </c>
      <c r="AX325" s="12" t="s">
        <v>71</v>
      </c>
      <c r="AY325" s="227" t="s">
        <v>136</v>
      </c>
    </row>
    <row r="326" spans="2:65" s="1" customFormat="1" ht="25.5" customHeight="1">
      <c r="B326" s="40"/>
      <c r="C326" s="202" t="s">
        <v>521</v>
      </c>
      <c r="D326" s="202" t="s">
        <v>138</v>
      </c>
      <c r="E326" s="203" t="s">
        <v>522</v>
      </c>
      <c r="F326" s="204" t="s">
        <v>523</v>
      </c>
      <c r="G326" s="205" t="s">
        <v>263</v>
      </c>
      <c r="H326" s="206">
        <v>8210.4599999999991</v>
      </c>
      <c r="I326" s="207"/>
      <c r="J326" s="208">
        <f>ROUND(I326*H326,2)</f>
        <v>0</v>
      </c>
      <c r="K326" s="204" t="s">
        <v>142</v>
      </c>
      <c r="L326" s="60"/>
      <c r="M326" s="209" t="s">
        <v>21</v>
      </c>
      <c r="N326" s="210" t="s">
        <v>42</v>
      </c>
      <c r="O326" s="41"/>
      <c r="P326" s="211">
        <f>O326*H326</f>
        <v>0</v>
      </c>
      <c r="Q326" s="211">
        <v>0</v>
      </c>
      <c r="R326" s="211">
        <f>Q326*H326</f>
        <v>0</v>
      </c>
      <c r="S326" s="211">
        <v>0</v>
      </c>
      <c r="T326" s="212">
        <f>S326*H326</f>
        <v>0</v>
      </c>
      <c r="AR326" s="23" t="s">
        <v>143</v>
      </c>
      <c r="AT326" s="23" t="s">
        <v>138</v>
      </c>
      <c r="AU326" s="23" t="s">
        <v>80</v>
      </c>
      <c r="AY326" s="23" t="s">
        <v>136</v>
      </c>
      <c r="BE326" s="213">
        <f>IF(N326="základní",J326,0)</f>
        <v>0</v>
      </c>
      <c r="BF326" s="213">
        <f>IF(N326="snížená",J326,0)</f>
        <v>0</v>
      </c>
      <c r="BG326" s="213">
        <f>IF(N326="zákl. přenesená",J326,0)</f>
        <v>0</v>
      </c>
      <c r="BH326" s="213">
        <f>IF(N326="sníž. přenesená",J326,0)</f>
        <v>0</v>
      </c>
      <c r="BI326" s="213">
        <f>IF(N326="nulová",J326,0)</f>
        <v>0</v>
      </c>
      <c r="BJ326" s="23" t="s">
        <v>78</v>
      </c>
      <c r="BK326" s="213">
        <f>ROUND(I326*H326,2)</f>
        <v>0</v>
      </c>
      <c r="BL326" s="23" t="s">
        <v>143</v>
      </c>
      <c r="BM326" s="23" t="s">
        <v>524</v>
      </c>
    </row>
    <row r="327" spans="2:65" s="1" customFormat="1" ht="27">
      <c r="B327" s="40"/>
      <c r="C327" s="62"/>
      <c r="D327" s="214" t="s">
        <v>145</v>
      </c>
      <c r="E327" s="62"/>
      <c r="F327" s="215" t="s">
        <v>265</v>
      </c>
      <c r="G327" s="62"/>
      <c r="H327" s="62"/>
      <c r="I327" s="171"/>
      <c r="J327" s="62"/>
      <c r="K327" s="62"/>
      <c r="L327" s="60"/>
      <c r="M327" s="216"/>
      <c r="N327" s="41"/>
      <c r="O327" s="41"/>
      <c r="P327" s="41"/>
      <c r="Q327" s="41"/>
      <c r="R327" s="41"/>
      <c r="S327" s="41"/>
      <c r="T327" s="77"/>
      <c r="AT327" s="23" t="s">
        <v>145</v>
      </c>
      <c r="AU327" s="23" t="s">
        <v>80</v>
      </c>
    </row>
    <row r="328" spans="2:65" s="12" customFormat="1" ht="13.5">
      <c r="B328" s="217"/>
      <c r="C328" s="218"/>
      <c r="D328" s="214" t="s">
        <v>147</v>
      </c>
      <c r="E328" s="219" t="s">
        <v>21</v>
      </c>
      <c r="F328" s="220" t="s">
        <v>502</v>
      </c>
      <c r="G328" s="218"/>
      <c r="H328" s="221">
        <v>5991.69</v>
      </c>
      <c r="I328" s="222"/>
      <c r="J328" s="218"/>
      <c r="K328" s="218"/>
      <c r="L328" s="223"/>
      <c r="M328" s="224"/>
      <c r="N328" s="225"/>
      <c r="O328" s="225"/>
      <c r="P328" s="225"/>
      <c r="Q328" s="225"/>
      <c r="R328" s="225"/>
      <c r="S328" s="225"/>
      <c r="T328" s="226"/>
      <c r="AT328" s="227" t="s">
        <v>147</v>
      </c>
      <c r="AU328" s="227" t="s">
        <v>80</v>
      </c>
      <c r="AV328" s="12" t="s">
        <v>80</v>
      </c>
      <c r="AW328" s="12" t="s">
        <v>35</v>
      </c>
      <c r="AX328" s="12" t="s">
        <v>71</v>
      </c>
      <c r="AY328" s="227" t="s">
        <v>136</v>
      </c>
    </row>
    <row r="329" spans="2:65" s="12" customFormat="1" ht="13.5">
      <c r="B329" s="217"/>
      <c r="C329" s="218"/>
      <c r="D329" s="214" t="s">
        <v>147</v>
      </c>
      <c r="E329" s="219" t="s">
        <v>21</v>
      </c>
      <c r="F329" s="220" t="s">
        <v>503</v>
      </c>
      <c r="G329" s="218"/>
      <c r="H329" s="221">
        <v>2218.77</v>
      </c>
      <c r="I329" s="222"/>
      <c r="J329" s="218"/>
      <c r="K329" s="218"/>
      <c r="L329" s="223"/>
      <c r="M329" s="224"/>
      <c r="N329" s="225"/>
      <c r="O329" s="225"/>
      <c r="P329" s="225"/>
      <c r="Q329" s="225"/>
      <c r="R329" s="225"/>
      <c r="S329" s="225"/>
      <c r="T329" s="226"/>
      <c r="AT329" s="227" t="s">
        <v>147</v>
      </c>
      <c r="AU329" s="227" t="s">
        <v>80</v>
      </c>
      <c r="AV329" s="12" t="s">
        <v>80</v>
      </c>
      <c r="AW329" s="12" t="s">
        <v>35</v>
      </c>
      <c r="AX329" s="12" t="s">
        <v>71</v>
      </c>
      <c r="AY329" s="227" t="s">
        <v>136</v>
      </c>
    </row>
    <row r="330" spans="2:65" s="11" customFormat="1" ht="29.85" customHeight="1">
      <c r="B330" s="186"/>
      <c r="C330" s="187"/>
      <c r="D330" s="188" t="s">
        <v>70</v>
      </c>
      <c r="E330" s="200" t="s">
        <v>525</v>
      </c>
      <c r="F330" s="200" t="s">
        <v>526</v>
      </c>
      <c r="G330" s="187"/>
      <c r="H330" s="187"/>
      <c r="I330" s="190"/>
      <c r="J330" s="201">
        <f>BK330</f>
        <v>0</v>
      </c>
      <c r="K330" s="187"/>
      <c r="L330" s="192"/>
      <c r="M330" s="193"/>
      <c r="N330" s="194"/>
      <c r="O330" s="194"/>
      <c r="P330" s="195">
        <f>SUM(P331:P334)</f>
        <v>0</v>
      </c>
      <c r="Q330" s="194"/>
      <c r="R330" s="195">
        <f>SUM(R331:R334)</f>
        <v>0</v>
      </c>
      <c r="S330" s="194"/>
      <c r="T330" s="196">
        <f>SUM(T331:T334)</f>
        <v>0</v>
      </c>
      <c r="AR330" s="197" t="s">
        <v>78</v>
      </c>
      <c r="AT330" s="198" t="s">
        <v>70</v>
      </c>
      <c r="AU330" s="198" t="s">
        <v>78</v>
      </c>
      <c r="AY330" s="197" t="s">
        <v>136</v>
      </c>
      <c r="BK330" s="199">
        <f>SUM(BK331:BK334)</f>
        <v>0</v>
      </c>
    </row>
    <row r="331" spans="2:65" s="1" customFormat="1" ht="25.5" customHeight="1">
      <c r="B331" s="40"/>
      <c r="C331" s="202" t="s">
        <v>527</v>
      </c>
      <c r="D331" s="202" t="s">
        <v>138</v>
      </c>
      <c r="E331" s="203" t="s">
        <v>528</v>
      </c>
      <c r="F331" s="204" t="s">
        <v>529</v>
      </c>
      <c r="G331" s="205" t="s">
        <v>263</v>
      </c>
      <c r="H331" s="206">
        <v>1546.463</v>
      </c>
      <c r="I331" s="207"/>
      <c r="J331" s="208">
        <f>ROUND(I331*H331,2)</f>
        <v>0</v>
      </c>
      <c r="K331" s="204" t="s">
        <v>142</v>
      </c>
      <c r="L331" s="60"/>
      <c r="M331" s="209" t="s">
        <v>21</v>
      </c>
      <c r="N331" s="210" t="s">
        <v>42</v>
      </c>
      <c r="O331" s="41"/>
      <c r="P331" s="211">
        <f>O331*H331</f>
        <v>0</v>
      </c>
      <c r="Q331" s="211">
        <v>0</v>
      </c>
      <c r="R331" s="211">
        <f>Q331*H331</f>
        <v>0</v>
      </c>
      <c r="S331" s="211">
        <v>0</v>
      </c>
      <c r="T331" s="212">
        <f>S331*H331</f>
        <v>0</v>
      </c>
      <c r="AR331" s="23" t="s">
        <v>143</v>
      </c>
      <c r="AT331" s="23" t="s">
        <v>138</v>
      </c>
      <c r="AU331" s="23" t="s">
        <v>80</v>
      </c>
      <c r="AY331" s="23" t="s">
        <v>136</v>
      </c>
      <c r="BE331" s="213">
        <f>IF(N331="základní",J331,0)</f>
        <v>0</v>
      </c>
      <c r="BF331" s="213">
        <f>IF(N331="snížená",J331,0)</f>
        <v>0</v>
      </c>
      <c r="BG331" s="213">
        <f>IF(N331="zákl. přenesená",J331,0)</f>
        <v>0</v>
      </c>
      <c r="BH331" s="213">
        <f>IF(N331="sníž. přenesená",J331,0)</f>
        <v>0</v>
      </c>
      <c r="BI331" s="213">
        <f>IF(N331="nulová",J331,0)</f>
        <v>0</v>
      </c>
      <c r="BJ331" s="23" t="s">
        <v>78</v>
      </c>
      <c r="BK331" s="213">
        <f>ROUND(I331*H331,2)</f>
        <v>0</v>
      </c>
      <c r="BL331" s="23" t="s">
        <v>143</v>
      </c>
      <c r="BM331" s="23" t="s">
        <v>530</v>
      </c>
    </row>
    <row r="332" spans="2:65" s="1" customFormat="1" ht="27">
      <c r="B332" s="40"/>
      <c r="C332" s="62"/>
      <c r="D332" s="214" t="s">
        <v>145</v>
      </c>
      <c r="E332" s="62"/>
      <c r="F332" s="215" t="s">
        <v>531</v>
      </c>
      <c r="G332" s="62"/>
      <c r="H332" s="62"/>
      <c r="I332" s="171"/>
      <c r="J332" s="62"/>
      <c r="K332" s="62"/>
      <c r="L332" s="60"/>
      <c r="M332" s="216"/>
      <c r="N332" s="41"/>
      <c r="O332" s="41"/>
      <c r="P332" s="41"/>
      <c r="Q332" s="41"/>
      <c r="R332" s="41"/>
      <c r="S332" s="41"/>
      <c r="T332" s="77"/>
      <c r="AT332" s="23" t="s">
        <v>145</v>
      </c>
      <c r="AU332" s="23" t="s">
        <v>80</v>
      </c>
    </row>
    <row r="333" spans="2:65" s="1" customFormat="1" ht="25.5" customHeight="1">
      <c r="B333" s="40"/>
      <c r="C333" s="202" t="s">
        <v>532</v>
      </c>
      <c r="D333" s="202" t="s">
        <v>138</v>
      </c>
      <c r="E333" s="203" t="s">
        <v>533</v>
      </c>
      <c r="F333" s="204" t="s">
        <v>534</v>
      </c>
      <c r="G333" s="205" t="s">
        <v>263</v>
      </c>
      <c r="H333" s="206">
        <v>1546.463</v>
      </c>
      <c r="I333" s="207"/>
      <c r="J333" s="208">
        <f>ROUND(I333*H333,2)</f>
        <v>0</v>
      </c>
      <c r="K333" s="204" t="s">
        <v>142</v>
      </c>
      <c r="L333" s="60"/>
      <c r="M333" s="209" t="s">
        <v>21</v>
      </c>
      <c r="N333" s="210" t="s">
        <v>42</v>
      </c>
      <c r="O333" s="41"/>
      <c r="P333" s="211">
        <f>O333*H333</f>
        <v>0</v>
      </c>
      <c r="Q333" s="211">
        <v>0</v>
      </c>
      <c r="R333" s="211">
        <f>Q333*H333</f>
        <v>0</v>
      </c>
      <c r="S333" s="211">
        <v>0</v>
      </c>
      <c r="T333" s="212">
        <f>S333*H333</f>
        <v>0</v>
      </c>
      <c r="AR333" s="23" t="s">
        <v>143</v>
      </c>
      <c r="AT333" s="23" t="s">
        <v>138</v>
      </c>
      <c r="AU333" s="23" t="s">
        <v>80</v>
      </c>
      <c r="AY333" s="23" t="s">
        <v>136</v>
      </c>
      <c r="BE333" s="213">
        <f>IF(N333="základní",J333,0)</f>
        <v>0</v>
      </c>
      <c r="BF333" s="213">
        <f>IF(N333="snížená",J333,0)</f>
        <v>0</v>
      </c>
      <c r="BG333" s="213">
        <f>IF(N333="zákl. přenesená",J333,0)</f>
        <v>0</v>
      </c>
      <c r="BH333" s="213">
        <f>IF(N333="sníž. přenesená",J333,0)</f>
        <v>0</v>
      </c>
      <c r="BI333" s="213">
        <f>IF(N333="nulová",J333,0)</f>
        <v>0</v>
      </c>
      <c r="BJ333" s="23" t="s">
        <v>78</v>
      </c>
      <c r="BK333" s="213">
        <f>ROUND(I333*H333,2)</f>
        <v>0</v>
      </c>
      <c r="BL333" s="23" t="s">
        <v>143</v>
      </c>
      <c r="BM333" s="23" t="s">
        <v>535</v>
      </c>
    </row>
    <row r="334" spans="2:65" s="1" customFormat="1" ht="27">
      <c r="B334" s="40"/>
      <c r="C334" s="62"/>
      <c r="D334" s="214" t="s">
        <v>145</v>
      </c>
      <c r="E334" s="62"/>
      <c r="F334" s="215" t="s">
        <v>536</v>
      </c>
      <c r="G334" s="62"/>
      <c r="H334" s="62"/>
      <c r="I334" s="171"/>
      <c r="J334" s="62"/>
      <c r="K334" s="62"/>
      <c r="L334" s="60"/>
      <c r="M334" s="249"/>
      <c r="N334" s="250"/>
      <c r="O334" s="250"/>
      <c r="P334" s="250"/>
      <c r="Q334" s="250"/>
      <c r="R334" s="250"/>
      <c r="S334" s="250"/>
      <c r="T334" s="251"/>
      <c r="AT334" s="23" t="s">
        <v>145</v>
      </c>
      <c r="AU334" s="23" t="s">
        <v>80</v>
      </c>
    </row>
    <row r="335" spans="2:65" s="1" customFormat="1" ht="6.95" customHeight="1">
      <c r="B335" s="55"/>
      <c r="C335" s="56"/>
      <c r="D335" s="56"/>
      <c r="E335" s="56"/>
      <c r="F335" s="56"/>
      <c r="G335" s="56"/>
      <c r="H335" s="56"/>
      <c r="I335" s="147"/>
      <c r="J335" s="56"/>
      <c r="K335" s="56"/>
      <c r="L335" s="60"/>
    </row>
  </sheetData>
  <sheetProtection algorithmName="SHA-512" hashValue="tmwHUX577XAVT2XtllStdCmqyWiS4fxgxvNuAM/LtxHx84pmP7ZKiiOY0luNDARJjKFEyip/0YdGnQoswbSwTw==" saltValue="CCqLnKCSMD96KmPElNXmIbfUiZohgAJ5gVZeZEz5WbT3PJ/35qWqCiGODy169KCtASXQQ6xNB+vBqsEsDu7Ujw==" spinCount="100000" sheet="1" objects="1" scenarios="1" formatColumns="0" formatRows="0" autoFilter="0"/>
  <autoFilter ref="C88:K334"/>
  <mergeCells count="13">
    <mergeCell ref="E81:H81"/>
    <mergeCell ref="G1:H1"/>
    <mergeCell ref="L2:V2"/>
    <mergeCell ref="E49:H49"/>
    <mergeCell ref="E51:H51"/>
    <mergeCell ref="J55:J56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20"/>
      <c r="C1" s="120"/>
      <c r="D1" s="121" t="s">
        <v>1</v>
      </c>
      <c r="E1" s="120"/>
      <c r="F1" s="122" t="s">
        <v>98</v>
      </c>
      <c r="G1" s="383" t="s">
        <v>99</v>
      </c>
      <c r="H1" s="383"/>
      <c r="I1" s="123"/>
      <c r="J1" s="122" t="s">
        <v>100</v>
      </c>
      <c r="K1" s="121" t="s">
        <v>101</v>
      </c>
      <c r="L1" s="122" t="s">
        <v>102</v>
      </c>
      <c r="M1" s="122"/>
      <c r="N1" s="122"/>
      <c r="O1" s="122"/>
      <c r="P1" s="122"/>
      <c r="Q1" s="122"/>
      <c r="R1" s="122"/>
      <c r="S1" s="122"/>
      <c r="T1" s="122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AT2" s="23" t="s">
        <v>88</v>
      </c>
    </row>
    <row r="3" spans="1:70" ht="6.95" customHeight="1">
      <c r="B3" s="24"/>
      <c r="C3" s="25"/>
      <c r="D3" s="25"/>
      <c r="E3" s="25"/>
      <c r="F3" s="25"/>
      <c r="G3" s="25"/>
      <c r="H3" s="25"/>
      <c r="I3" s="124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103</v>
      </c>
      <c r="E4" s="28"/>
      <c r="F4" s="28"/>
      <c r="G4" s="28"/>
      <c r="H4" s="28"/>
      <c r="I4" s="12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25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25"/>
      <c r="J6" s="28"/>
      <c r="K6" s="30"/>
    </row>
    <row r="7" spans="1:70" ht="16.5" customHeight="1">
      <c r="B7" s="27"/>
      <c r="C7" s="28"/>
      <c r="D7" s="28"/>
      <c r="E7" s="375" t="str">
        <f>'Rekapitulace stavby'!K6</f>
        <v>III/00519 Úhonice – Rudná</v>
      </c>
      <c r="F7" s="376"/>
      <c r="G7" s="376"/>
      <c r="H7" s="376"/>
      <c r="I7" s="125"/>
      <c r="J7" s="28"/>
      <c r="K7" s="30"/>
    </row>
    <row r="8" spans="1:70">
      <c r="B8" s="27"/>
      <c r="C8" s="28"/>
      <c r="D8" s="36" t="s">
        <v>104</v>
      </c>
      <c r="E8" s="28"/>
      <c r="F8" s="28"/>
      <c r="G8" s="28"/>
      <c r="H8" s="28"/>
      <c r="I8" s="125"/>
      <c r="J8" s="28"/>
      <c r="K8" s="30"/>
    </row>
    <row r="9" spans="1:70" s="1" customFormat="1" ht="16.5" customHeight="1">
      <c r="B9" s="40"/>
      <c r="C9" s="41"/>
      <c r="D9" s="41"/>
      <c r="E9" s="375" t="s">
        <v>105</v>
      </c>
      <c r="F9" s="377"/>
      <c r="G9" s="377"/>
      <c r="H9" s="377"/>
      <c r="I9" s="126"/>
      <c r="J9" s="41"/>
      <c r="K9" s="44"/>
    </row>
    <row r="10" spans="1:70" s="1" customFormat="1">
      <c r="B10" s="40"/>
      <c r="C10" s="41"/>
      <c r="D10" s="36" t="s">
        <v>106</v>
      </c>
      <c r="E10" s="41"/>
      <c r="F10" s="41"/>
      <c r="G10" s="41"/>
      <c r="H10" s="41"/>
      <c r="I10" s="126"/>
      <c r="J10" s="41"/>
      <c r="K10" s="44"/>
    </row>
    <row r="11" spans="1:70" s="1" customFormat="1" ht="36.950000000000003" customHeight="1">
      <c r="B11" s="40"/>
      <c r="C11" s="41"/>
      <c r="D11" s="41"/>
      <c r="E11" s="378" t="s">
        <v>537</v>
      </c>
      <c r="F11" s="377"/>
      <c r="G11" s="377"/>
      <c r="H11" s="377"/>
      <c r="I11" s="126"/>
      <c r="J11" s="41"/>
      <c r="K11" s="44"/>
    </row>
    <row r="12" spans="1:70" s="1" customFormat="1" ht="13.5">
      <c r="B12" s="40"/>
      <c r="C12" s="41"/>
      <c r="D12" s="41"/>
      <c r="E12" s="41"/>
      <c r="F12" s="41"/>
      <c r="G12" s="41"/>
      <c r="H12" s="41"/>
      <c r="I12" s="126"/>
      <c r="J12" s="41"/>
      <c r="K12" s="44"/>
    </row>
    <row r="13" spans="1:70" s="1" customFormat="1" ht="14.45" customHeight="1">
      <c r="B13" s="40"/>
      <c r="C13" s="41"/>
      <c r="D13" s="36" t="s">
        <v>20</v>
      </c>
      <c r="E13" s="41"/>
      <c r="F13" s="34" t="s">
        <v>21</v>
      </c>
      <c r="G13" s="41"/>
      <c r="H13" s="41"/>
      <c r="I13" s="127" t="s">
        <v>22</v>
      </c>
      <c r="J13" s="34" t="s">
        <v>21</v>
      </c>
      <c r="K13" s="44"/>
    </row>
    <row r="14" spans="1:70" s="1" customFormat="1" ht="14.45" customHeight="1">
      <c r="B14" s="40"/>
      <c r="C14" s="41"/>
      <c r="D14" s="36" t="s">
        <v>23</v>
      </c>
      <c r="E14" s="41"/>
      <c r="F14" s="34" t="s">
        <v>24</v>
      </c>
      <c r="G14" s="41"/>
      <c r="H14" s="41"/>
      <c r="I14" s="127" t="s">
        <v>25</v>
      </c>
      <c r="J14" s="128" t="str">
        <f>'Rekapitulace stavby'!AN8</f>
        <v>20. 8. 2018</v>
      </c>
      <c r="K14" s="44"/>
    </row>
    <row r="15" spans="1:70" s="1" customFormat="1" ht="10.9" customHeight="1">
      <c r="B15" s="40"/>
      <c r="C15" s="41"/>
      <c r="D15" s="41"/>
      <c r="E15" s="41"/>
      <c r="F15" s="41"/>
      <c r="G15" s="41"/>
      <c r="H15" s="41"/>
      <c r="I15" s="126"/>
      <c r="J15" s="41"/>
      <c r="K15" s="44"/>
    </row>
    <row r="16" spans="1:70" s="1" customFormat="1" ht="14.45" customHeight="1">
      <c r="B16" s="40"/>
      <c r="C16" s="41"/>
      <c r="D16" s="36" t="s">
        <v>27</v>
      </c>
      <c r="E16" s="41"/>
      <c r="F16" s="41"/>
      <c r="G16" s="41"/>
      <c r="H16" s="41"/>
      <c r="I16" s="127" t="s">
        <v>28</v>
      </c>
      <c r="J16" s="34" t="s">
        <v>21</v>
      </c>
      <c r="K16" s="44"/>
    </row>
    <row r="17" spans="2:11" s="1" customFormat="1" ht="18" customHeight="1">
      <c r="B17" s="40"/>
      <c r="C17" s="41"/>
      <c r="D17" s="41"/>
      <c r="E17" s="34" t="s">
        <v>29</v>
      </c>
      <c r="F17" s="41"/>
      <c r="G17" s="41"/>
      <c r="H17" s="41"/>
      <c r="I17" s="127" t="s">
        <v>30</v>
      </c>
      <c r="J17" s="34" t="s">
        <v>21</v>
      </c>
      <c r="K17" s="44"/>
    </row>
    <row r="18" spans="2:11" s="1" customFormat="1" ht="6.95" customHeight="1">
      <c r="B18" s="40"/>
      <c r="C18" s="41"/>
      <c r="D18" s="41"/>
      <c r="E18" s="41"/>
      <c r="F18" s="41"/>
      <c r="G18" s="41"/>
      <c r="H18" s="41"/>
      <c r="I18" s="126"/>
      <c r="J18" s="41"/>
      <c r="K18" s="44"/>
    </row>
    <row r="19" spans="2:11" s="1" customFormat="1" ht="14.45" customHeight="1">
      <c r="B19" s="40"/>
      <c r="C19" s="41"/>
      <c r="D19" s="36" t="s">
        <v>31</v>
      </c>
      <c r="E19" s="41"/>
      <c r="F19" s="41"/>
      <c r="G19" s="41"/>
      <c r="H19" s="41"/>
      <c r="I19" s="127" t="s">
        <v>28</v>
      </c>
      <c r="J19" s="34" t="str">
        <f>IF('Rekapitulace stavby'!AN13="Vyplň údaj","",IF('Rekapitulace stavby'!AN13="","",'Rekapitulace stavby'!AN13))</f>
        <v/>
      </c>
      <c r="K19" s="44"/>
    </row>
    <row r="20" spans="2:11" s="1" customFormat="1" ht="18" customHeight="1">
      <c r="B20" s="40"/>
      <c r="C20" s="41"/>
      <c r="D20" s="41"/>
      <c r="E20" s="34" t="str">
        <f>IF('Rekapitulace stavby'!E14="Vyplň údaj","",IF('Rekapitulace stavby'!E14="","",'Rekapitulace stavby'!E14))</f>
        <v/>
      </c>
      <c r="F20" s="41"/>
      <c r="G20" s="41"/>
      <c r="H20" s="41"/>
      <c r="I20" s="127" t="s">
        <v>30</v>
      </c>
      <c r="J20" s="34" t="str">
        <f>IF('Rekapitulace stavby'!AN14="Vyplň údaj","",IF('Rekapitulace stavby'!AN14="","",'Rekapitulace stavby'!AN14))</f>
        <v/>
      </c>
      <c r="K20" s="44"/>
    </row>
    <row r="21" spans="2:11" s="1" customFormat="1" ht="6.95" customHeight="1">
      <c r="B21" s="40"/>
      <c r="C21" s="41"/>
      <c r="D21" s="41"/>
      <c r="E21" s="41"/>
      <c r="F21" s="41"/>
      <c r="G21" s="41"/>
      <c r="H21" s="41"/>
      <c r="I21" s="126"/>
      <c r="J21" s="41"/>
      <c r="K21" s="44"/>
    </row>
    <row r="22" spans="2:11" s="1" customFormat="1" ht="14.45" customHeight="1">
      <c r="B22" s="40"/>
      <c r="C22" s="41"/>
      <c r="D22" s="36" t="s">
        <v>33</v>
      </c>
      <c r="E22" s="41"/>
      <c r="F22" s="41"/>
      <c r="G22" s="41"/>
      <c r="H22" s="41"/>
      <c r="I22" s="127" t="s">
        <v>28</v>
      </c>
      <c r="J22" s="34" t="s">
        <v>21</v>
      </c>
      <c r="K22" s="44"/>
    </row>
    <row r="23" spans="2:11" s="1" customFormat="1" ht="18" customHeight="1">
      <c r="B23" s="40"/>
      <c r="C23" s="41"/>
      <c r="D23" s="41"/>
      <c r="E23" s="34" t="s">
        <v>34</v>
      </c>
      <c r="F23" s="41"/>
      <c r="G23" s="41"/>
      <c r="H23" s="41"/>
      <c r="I23" s="127" t="s">
        <v>30</v>
      </c>
      <c r="J23" s="34" t="s">
        <v>21</v>
      </c>
      <c r="K23" s="44"/>
    </row>
    <row r="24" spans="2:11" s="1" customFormat="1" ht="6.95" customHeight="1">
      <c r="B24" s="40"/>
      <c r="C24" s="41"/>
      <c r="D24" s="41"/>
      <c r="E24" s="41"/>
      <c r="F24" s="41"/>
      <c r="G24" s="41"/>
      <c r="H24" s="41"/>
      <c r="I24" s="126"/>
      <c r="J24" s="41"/>
      <c r="K24" s="44"/>
    </row>
    <row r="25" spans="2:11" s="1" customFormat="1" ht="14.45" customHeight="1">
      <c r="B25" s="40"/>
      <c r="C25" s="41"/>
      <c r="D25" s="36" t="s">
        <v>36</v>
      </c>
      <c r="E25" s="41"/>
      <c r="F25" s="41"/>
      <c r="G25" s="41"/>
      <c r="H25" s="41"/>
      <c r="I25" s="126"/>
      <c r="J25" s="41"/>
      <c r="K25" s="44"/>
    </row>
    <row r="26" spans="2:11" s="7" customFormat="1" ht="16.5" customHeight="1">
      <c r="B26" s="129"/>
      <c r="C26" s="130"/>
      <c r="D26" s="130"/>
      <c r="E26" s="354" t="s">
        <v>21</v>
      </c>
      <c r="F26" s="354"/>
      <c r="G26" s="354"/>
      <c r="H26" s="354"/>
      <c r="I26" s="131"/>
      <c r="J26" s="130"/>
      <c r="K26" s="132"/>
    </row>
    <row r="27" spans="2:11" s="1" customFormat="1" ht="6.95" customHeight="1">
      <c r="B27" s="40"/>
      <c r="C27" s="41"/>
      <c r="D27" s="41"/>
      <c r="E27" s="41"/>
      <c r="F27" s="41"/>
      <c r="G27" s="41"/>
      <c r="H27" s="41"/>
      <c r="I27" s="126"/>
      <c r="J27" s="41"/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33"/>
      <c r="J28" s="84"/>
      <c r="K28" s="134"/>
    </row>
    <row r="29" spans="2:11" s="1" customFormat="1" ht="25.35" customHeight="1">
      <c r="B29" s="40"/>
      <c r="C29" s="41"/>
      <c r="D29" s="135" t="s">
        <v>37</v>
      </c>
      <c r="E29" s="41"/>
      <c r="F29" s="41"/>
      <c r="G29" s="41"/>
      <c r="H29" s="41"/>
      <c r="I29" s="126"/>
      <c r="J29" s="136">
        <f>ROUND(J88,2)</f>
        <v>0</v>
      </c>
      <c r="K29" s="44"/>
    </row>
    <row r="30" spans="2:11" s="1" customFormat="1" ht="6.95" customHeight="1">
      <c r="B30" s="40"/>
      <c r="C30" s="41"/>
      <c r="D30" s="84"/>
      <c r="E30" s="84"/>
      <c r="F30" s="84"/>
      <c r="G30" s="84"/>
      <c r="H30" s="84"/>
      <c r="I30" s="133"/>
      <c r="J30" s="84"/>
      <c r="K30" s="134"/>
    </row>
    <row r="31" spans="2:11" s="1" customFormat="1" ht="14.45" customHeight="1">
      <c r="B31" s="40"/>
      <c r="C31" s="41"/>
      <c r="D31" s="41"/>
      <c r="E31" s="41"/>
      <c r="F31" s="45" t="s">
        <v>39</v>
      </c>
      <c r="G31" s="41"/>
      <c r="H31" s="41"/>
      <c r="I31" s="137" t="s">
        <v>38</v>
      </c>
      <c r="J31" s="45" t="s">
        <v>40</v>
      </c>
      <c r="K31" s="44"/>
    </row>
    <row r="32" spans="2:11" s="1" customFormat="1" ht="14.45" customHeight="1">
      <c r="B32" s="40"/>
      <c r="C32" s="41"/>
      <c r="D32" s="48" t="s">
        <v>41</v>
      </c>
      <c r="E32" s="48" t="s">
        <v>42</v>
      </c>
      <c r="F32" s="138">
        <f>ROUND(SUM(BE88:BE177), 2)</f>
        <v>0</v>
      </c>
      <c r="G32" s="41"/>
      <c r="H32" s="41"/>
      <c r="I32" s="139">
        <v>0.21</v>
      </c>
      <c r="J32" s="138">
        <f>ROUND(ROUND((SUM(BE88:BE177)), 2)*I32, 2)</f>
        <v>0</v>
      </c>
      <c r="K32" s="44"/>
    </row>
    <row r="33" spans="2:11" s="1" customFormat="1" ht="14.45" customHeight="1">
      <c r="B33" s="40"/>
      <c r="C33" s="41"/>
      <c r="D33" s="41"/>
      <c r="E33" s="48" t="s">
        <v>43</v>
      </c>
      <c r="F33" s="138">
        <f>ROUND(SUM(BF88:BF177), 2)</f>
        <v>0</v>
      </c>
      <c r="G33" s="41"/>
      <c r="H33" s="41"/>
      <c r="I33" s="139">
        <v>0.15</v>
      </c>
      <c r="J33" s="138">
        <f>ROUND(ROUND((SUM(BF88:BF177)), 2)*I33, 2)</f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38">
        <f>ROUND(SUM(BG88:BG177), 2)</f>
        <v>0</v>
      </c>
      <c r="G34" s="41"/>
      <c r="H34" s="41"/>
      <c r="I34" s="139">
        <v>0.21</v>
      </c>
      <c r="J34" s="138">
        <v>0</v>
      </c>
      <c r="K34" s="44"/>
    </row>
    <row r="35" spans="2:11" s="1" customFormat="1" ht="14.45" hidden="1" customHeight="1">
      <c r="B35" s="40"/>
      <c r="C35" s="41"/>
      <c r="D35" s="41"/>
      <c r="E35" s="48" t="s">
        <v>45</v>
      </c>
      <c r="F35" s="138">
        <f>ROUND(SUM(BH88:BH177), 2)</f>
        <v>0</v>
      </c>
      <c r="G35" s="41"/>
      <c r="H35" s="41"/>
      <c r="I35" s="139">
        <v>0.15</v>
      </c>
      <c r="J35" s="138">
        <v>0</v>
      </c>
      <c r="K35" s="44"/>
    </row>
    <row r="36" spans="2:11" s="1" customFormat="1" ht="14.45" hidden="1" customHeight="1">
      <c r="B36" s="40"/>
      <c r="C36" s="41"/>
      <c r="D36" s="41"/>
      <c r="E36" s="48" t="s">
        <v>46</v>
      </c>
      <c r="F36" s="138">
        <f>ROUND(SUM(BI88:BI177), 2)</f>
        <v>0</v>
      </c>
      <c r="G36" s="41"/>
      <c r="H36" s="41"/>
      <c r="I36" s="139">
        <v>0</v>
      </c>
      <c r="J36" s="138">
        <v>0</v>
      </c>
      <c r="K36" s="44"/>
    </row>
    <row r="37" spans="2:11" s="1" customFormat="1" ht="6.95" customHeight="1">
      <c r="B37" s="40"/>
      <c r="C37" s="41"/>
      <c r="D37" s="41"/>
      <c r="E37" s="41"/>
      <c r="F37" s="41"/>
      <c r="G37" s="41"/>
      <c r="H37" s="41"/>
      <c r="I37" s="126"/>
      <c r="J37" s="41"/>
      <c r="K37" s="44"/>
    </row>
    <row r="38" spans="2:11" s="1" customFormat="1" ht="25.35" customHeight="1">
      <c r="B38" s="40"/>
      <c r="C38" s="140"/>
      <c r="D38" s="141" t="s">
        <v>47</v>
      </c>
      <c r="E38" s="78"/>
      <c r="F38" s="78"/>
      <c r="G38" s="142" t="s">
        <v>48</v>
      </c>
      <c r="H38" s="143" t="s">
        <v>49</v>
      </c>
      <c r="I38" s="144"/>
      <c r="J38" s="145">
        <f>SUM(J29:J36)</f>
        <v>0</v>
      </c>
      <c r="K38" s="146"/>
    </row>
    <row r="39" spans="2:11" s="1" customFormat="1" ht="14.45" customHeight="1">
      <c r="B39" s="55"/>
      <c r="C39" s="56"/>
      <c r="D39" s="56"/>
      <c r="E39" s="56"/>
      <c r="F39" s="56"/>
      <c r="G39" s="56"/>
      <c r="H39" s="56"/>
      <c r="I39" s="147"/>
      <c r="J39" s="56"/>
      <c r="K39" s="57"/>
    </row>
    <row r="43" spans="2:11" s="1" customFormat="1" ht="6.95" customHeight="1">
      <c r="B43" s="148"/>
      <c r="C43" s="149"/>
      <c r="D43" s="149"/>
      <c r="E43" s="149"/>
      <c r="F43" s="149"/>
      <c r="G43" s="149"/>
      <c r="H43" s="149"/>
      <c r="I43" s="150"/>
      <c r="J43" s="149"/>
      <c r="K43" s="151"/>
    </row>
    <row r="44" spans="2:11" s="1" customFormat="1" ht="36.950000000000003" customHeight="1">
      <c r="B44" s="40"/>
      <c r="C44" s="29" t="s">
        <v>108</v>
      </c>
      <c r="D44" s="41"/>
      <c r="E44" s="41"/>
      <c r="F44" s="41"/>
      <c r="G44" s="41"/>
      <c r="H44" s="41"/>
      <c r="I44" s="126"/>
      <c r="J44" s="41"/>
      <c r="K44" s="44"/>
    </row>
    <row r="45" spans="2:11" s="1" customFormat="1" ht="6.95" customHeight="1">
      <c r="B45" s="40"/>
      <c r="C45" s="41"/>
      <c r="D45" s="41"/>
      <c r="E45" s="41"/>
      <c r="F45" s="41"/>
      <c r="G45" s="41"/>
      <c r="H45" s="41"/>
      <c r="I45" s="126"/>
      <c r="J45" s="41"/>
      <c r="K45" s="44"/>
    </row>
    <row r="46" spans="2:11" s="1" customFormat="1" ht="14.45" customHeight="1">
      <c r="B46" s="40"/>
      <c r="C46" s="36" t="s">
        <v>18</v>
      </c>
      <c r="D46" s="41"/>
      <c r="E46" s="41"/>
      <c r="F46" s="41"/>
      <c r="G46" s="41"/>
      <c r="H46" s="41"/>
      <c r="I46" s="126"/>
      <c r="J46" s="41"/>
      <c r="K46" s="44"/>
    </row>
    <row r="47" spans="2:11" s="1" customFormat="1" ht="16.5" customHeight="1">
      <c r="B47" s="40"/>
      <c r="C47" s="41"/>
      <c r="D47" s="41"/>
      <c r="E47" s="375" t="str">
        <f>E7</f>
        <v>III/00519 Úhonice – Rudná</v>
      </c>
      <c r="F47" s="376"/>
      <c r="G47" s="376"/>
      <c r="H47" s="376"/>
      <c r="I47" s="126"/>
      <c r="J47" s="41"/>
      <c r="K47" s="44"/>
    </row>
    <row r="48" spans="2:11">
      <c r="B48" s="27"/>
      <c r="C48" s="36" t="s">
        <v>104</v>
      </c>
      <c r="D48" s="28"/>
      <c r="E48" s="28"/>
      <c r="F48" s="28"/>
      <c r="G48" s="28"/>
      <c r="H48" s="28"/>
      <c r="I48" s="125"/>
      <c r="J48" s="28"/>
      <c r="K48" s="30"/>
    </row>
    <row r="49" spans="2:47" s="1" customFormat="1" ht="16.5" customHeight="1">
      <c r="B49" s="40"/>
      <c r="C49" s="41"/>
      <c r="D49" s="41"/>
      <c r="E49" s="375" t="s">
        <v>105</v>
      </c>
      <c r="F49" s="377"/>
      <c r="G49" s="377"/>
      <c r="H49" s="377"/>
      <c r="I49" s="126"/>
      <c r="J49" s="41"/>
      <c r="K49" s="44"/>
    </row>
    <row r="50" spans="2:47" s="1" customFormat="1" ht="14.45" customHeight="1">
      <c r="B50" s="40"/>
      <c r="C50" s="36" t="s">
        <v>106</v>
      </c>
      <c r="D50" s="41"/>
      <c r="E50" s="41"/>
      <c r="F50" s="41"/>
      <c r="G50" s="41"/>
      <c r="H50" s="41"/>
      <c r="I50" s="126"/>
      <c r="J50" s="41"/>
      <c r="K50" s="44"/>
    </row>
    <row r="51" spans="2:47" s="1" customFormat="1" ht="17.25" customHeight="1">
      <c r="B51" s="40"/>
      <c r="C51" s="41"/>
      <c r="D51" s="41"/>
      <c r="E51" s="378" t="str">
        <f>E11</f>
        <v>SO 121.02 - Úpravy chodníků a obrubníků</v>
      </c>
      <c r="F51" s="377"/>
      <c r="G51" s="377"/>
      <c r="H51" s="377"/>
      <c r="I51" s="126"/>
      <c r="J51" s="41"/>
      <c r="K51" s="44"/>
    </row>
    <row r="52" spans="2:47" s="1" customFormat="1" ht="6.95" customHeight="1">
      <c r="B52" s="40"/>
      <c r="C52" s="41"/>
      <c r="D52" s="41"/>
      <c r="E52" s="41"/>
      <c r="F52" s="41"/>
      <c r="G52" s="41"/>
      <c r="H52" s="41"/>
      <c r="I52" s="126"/>
      <c r="J52" s="41"/>
      <c r="K52" s="44"/>
    </row>
    <row r="53" spans="2:47" s="1" customFormat="1" ht="18" customHeight="1">
      <c r="B53" s="40"/>
      <c r="C53" s="36" t="s">
        <v>23</v>
      </c>
      <c r="D53" s="41"/>
      <c r="E53" s="41"/>
      <c r="F53" s="34" t="str">
        <f>F14</f>
        <v>Úhonice – Rudná</v>
      </c>
      <c r="G53" s="41"/>
      <c r="H53" s="41"/>
      <c r="I53" s="127" t="s">
        <v>25</v>
      </c>
      <c r="J53" s="128" t="str">
        <f>IF(J14="","",J14)</f>
        <v>20. 8. 2018</v>
      </c>
      <c r="K53" s="44"/>
    </row>
    <row r="54" spans="2:47" s="1" customFormat="1" ht="6.95" customHeight="1">
      <c r="B54" s="40"/>
      <c r="C54" s="41"/>
      <c r="D54" s="41"/>
      <c r="E54" s="41"/>
      <c r="F54" s="41"/>
      <c r="G54" s="41"/>
      <c r="H54" s="41"/>
      <c r="I54" s="126"/>
      <c r="J54" s="41"/>
      <c r="K54" s="44"/>
    </row>
    <row r="55" spans="2:47" s="1" customFormat="1">
      <c r="B55" s="40"/>
      <c r="C55" s="36" t="s">
        <v>27</v>
      </c>
      <c r="D55" s="41"/>
      <c r="E55" s="41"/>
      <c r="F55" s="34" t="str">
        <f>E17</f>
        <v>Krajská správa a údržba silnic Středočeského kraje</v>
      </c>
      <c r="G55" s="41"/>
      <c r="H55" s="41"/>
      <c r="I55" s="127" t="s">
        <v>33</v>
      </c>
      <c r="J55" s="354" t="str">
        <f>E23</f>
        <v>Ateliér PROMIKA, s.r.o.</v>
      </c>
      <c r="K55" s="44"/>
    </row>
    <row r="56" spans="2:47" s="1" customFormat="1" ht="14.45" customHeight="1">
      <c r="B56" s="40"/>
      <c r="C56" s="36" t="s">
        <v>31</v>
      </c>
      <c r="D56" s="41"/>
      <c r="E56" s="41"/>
      <c r="F56" s="34" t="str">
        <f>IF(E20="","",E20)</f>
        <v/>
      </c>
      <c r="G56" s="41"/>
      <c r="H56" s="41"/>
      <c r="I56" s="126"/>
      <c r="J56" s="379"/>
      <c r="K56" s="44"/>
    </row>
    <row r="57" spans="2:47" s="1" customFormat="1" ht="10.35" customHeight="1">
      <c r="B57" s="40"/>
      <c r="C57" s="41"/>
      <c r="D57" s="41"/>
      <c r="E57" s="41"/>
      <c r="F57" s="41"/>
      <c r="G57" s="41"/>
      <c r="H57" s="41"/>
      <c r="I57" s="126"/>
      <c r="J57" s="41"/>
      <c r="K57" s="44"/>
    </row>
    <row r="58" spans="2:47" s="1" customFormat="1" ht="29.25" customHeight="1">
      <c r="B58" s="40"/>
      <c r="C58" s="152" t="s">
        <v>109</v>
      </c>
      <c r="D58" s="140"/>
      <c r="E58" s="140"/>
      <c r="F58" s="140"/>
      <c r="G58" s="140"/>
      <c r="H58" s="140"/>
      <c r="I58" s="153"/>
      <c r="J58" s="154" t="s">
        <v>110</v>
      </c>
      <c r="K58" s="155"/>
    </row>
    <row r="59" spans="2:47" s="1" customFormat="1" ht="10.35" customHeight="1">
      <c r="B59" s="40"/>
      <c r="C59" s="41"/>
      <c r="D59" s="41"/>
      <c r="E59" s="41"/>
      <c r="F59" s="41"/>
      <c r="G59" s="41"/>
      <c r="H59" s="41"/>
      <c r="I59" s="126"/>
      <c r="J59" s="41"/>
      <c r="K59" s="44"/>
    </row>
    <row r="60" spans="2:47" s="1" customFormat="1" ht="29.25" customHeight="1">
      <c r="B60" s="40"/>
      <c r="C60" s="156" t="s">
        <v>111</v>
      </c>
      <c r="D60" s="41"/>
      <c r="E60" s="41"/>
      <c r="F60" s="41"/>
      <c r="G60" s="41"/>
      <c r="H60" s="41"/>
      <c r="I60" s="126"/>
      <c r="J60" s="136">
        <f>J88</f>
        <v>0</v>
      </c>
      <c r="K60" s="44"/>
      <c r="AU60" s="23" t="s">
        <v>112</v>
      </c>
    </row>
    <row r="61" spans="2:47" s="8" customFormat="1" ht="24.95" customHeight="1">
      <c r="B61" s="157"/>
      <c r="C61" s="158"/>
      <c r="D61" s="159" t="s">
        <v>113</v>
      </c>
      <c r="E61" s="160"/>
      <c r="F61" s="160"/>
      <c r="G61" s="160"/>
      <c r="H61" s="160"/>
      <c r="I61" s="161"/>
      <c r="J61" s="162">
        <f>J89</f>
        <v>0</v>
      </c>
      <c r="K61" s="163"/>
    </row>
    <row r="62" spans="2:47" s="9" customFormat="1" ht="19.899999999999999" customHeight="1">
      <c r="B62" s="164"/>
      <c r="C62" s="165"/>
      <c r="D62" s="166" t="s">
        <v>114</v>
      </c>
      <c r="E62" s="167"/>
      <c r="F62" s="167"/>
      <c r="G62" s="167"/>
      <c r="H62" s="167"/>
      <c r="I62" s="168"/>
      <c r="J62" s="169">
        <f>J90</f>
        <v>0</v>
      </c>
      <c r="K62" s="170"/>
    </row>
    <row r="63" spans="2:47" s="9" customFormat="1" ht="19.899999999999999" customHeight="1">
      <c r="B63" s="164"/>
      <c r="C63" s="165"/>
      <c r="D63" s="166" t="s">
        <v>115</v>
      </c>
      <c r="E63" s="167"/>
      <c r="F63" s="167"/>
      <c r="G63" s="167"/>
      <c r="H63" s="167"/>
      <c r="I63" s="168"/>
      <c r="J63" s="169">
        <f>J108</f>
        <v>0</v>
      </c>
      <c r="K63" s="170"/>
    </row>
    <row r="64" spans="2:47" s="9" customFormat="1" ht="19.899999999999999" customHeight="1">
      <c r="B64" s="164"/>
      <c r="C64" s="165"/>
      <c r="D64" s="166" t="s">
        <v>538</v>
      </c>
      <c r="E64" s="167"/>
      <c r="F64" s="167"/>
      <c r="G64" s="167"/>
      <c r="H64" s="167"/>
      <c r="I64" s="168"/>
      <c r="J64" s="169">
        <f>J130</f>
        <v>0</v>
      </c>
      <c r="K64" s="170"/>
    </row>
    <row r="65" spans="2:12" s="9" customFormat="1" ht="19.899999999999999" customHeight="1">
      <c r="B65" s="164"/>
      <c r="C65" s="165"/>
      <c r="D65" s="166" t="s">
        <v>118</v>
      </c>
      <c r="E65" s="167"/>
      <c r="F65" s="167"/>
      <c r="G65" s="167"/>
      <c r="H65" s="167"/>
      <c r="I65" s="168"/>
      <c r="J65" s="169">
        <f>J156</f>
        <v>0</v>
      </c>
      <c r="K65" s="170"/>
    </row>
    <row r="66" spans="2:12" s="9" customFormat="1" ht="19.899999999999999" customHeight="1">
      <c r="B66" s="164"/>
      <c r="C66" s="165"/>
      <c r="D66" s="166" t="s">
        <v>119</v>
      </c>
      <c r="E66" s="167"/>
      <c r="F66" s="167"/>
      <c r="G66" s="167"/>
      <c r="H66" s="167"/>
      <c r="I66" s="168"/>
      <c r="J66" s="169">
        <f>J173</f>
        <v>0</v>
      </c>
      <c r="K66" s="170"/>
    </row>
    <row r="67" spans="2:12" s="1" customFormat="1" ht="21.75" customHeight="1">
      <c r="B67" s="40"/>
      <c r="C67" s="41"/>
      <c r="D67" s="41"/>
      <c r="E67" s="41"/>
      <c r="F67" s="41"/>
      <c r="G67" s="41"/>
      <c r="H67" s="41"/>
      <c r="I67" s="126"/>
      <c r="J67" s="41"/>
      <c r="K67" s="44"/>
    </row>
    <row r="68" spans="2:12" s="1" customFormat="1" ht="6.95" customHeight="1">
      <c r="B68" s="55"/>
      <c r="C68" s="56"/>
      <c r="D68" s="56"/>
      <c r="E68" s="56"/>
      <c r="F68" s="56"/>
      <c r="G68" s="56"/>
      <c r="H68" s="56"/>
      <c r="I68" s="147"/>
      <c r="J68" s="56"/>
      <c r="K68" s="57"/>
    </row>
    <row r="72" spans="2:12" s="1" customFormat="1" ht="6.95" customHeight="1">
      <c r="B72" s="58"/>
      <c r="C72" s="59"/>
      <c r="D72" s="59"/>
      <c r="E72" s="59"/>
      <c r="F72" s="59"/>
      <c r="G72" s="59"/>
      <c r="H72" s="59"/>
      <c r="I72" s="150"/>
      <c r="J72" s="59"/>
      <c r="K72" s="59"/>
      <c r="L72" s="60"/>
    </row>
    <row r="73" spans="2:12" s="1" customFormat="1" ht="36.950000000000003" customHeight="1">
      <c r="B73" s="40"/>
      <c r="C73" s="61" t="s">
        <v>120</v>
      </c>
      <c r="D73" s="62"/>
      <c r="E73" s="62"/>
      <c r="F73" s="62"/>
      <c r="G73" s="62"/>
      <c r="H73" s="62"/>
      <c r="I73" s="171"/>
      <c r="J73" s="62"/>
      <c r="K73" s="62"/>
      <c r="L73" s="60"/>
    </row>
    <row r="74" spans="2:12" s="1" customFormat="1" ht="6.95" customHeight="1">
      <c r="B74" s="40"/>
      <c r="C74" s="62"/>
      <c r="D74" s="62"/>
      <c r="E74" s="62"/>
      <c r="F74" s="62"/>
      <c r="G74" s="62"/>
      <c r="H74" s="62"/>
      <c r="I74" s="171"/>
      <c r="J74" s="62"/>
      <c r="K74" s="62"/>
      <c r="L74" s="60"/>
    </row>
    <row r="75" spans="2:12" s="1" customFormat="1" ht="14.45" customHeight="1">
      <c r="B75" s="40"/>
      <c r="C75" s="64" t="s">
        <v>18</v>
      </c>
      <c r="D75" s="62"/>
      <c r="E75" s="62"/>
      <c r="F75" s="62"/>
      <c r="G75" s="62"/>
      <c r="H75" s="62"/>
      <c r="I75" s="171"/>
      <c r="J75" s="62"/>
      <c r="K75" s="62"/>
      <c r="L75" s="60"/>
    </row>
    <row r="76" spans="2:12" s="1" customFormat="1" ht="16.5" customHeight="1">
      <c r="B76" s="40"/>
      <c r="C76" s="62"/>
      <c r="D76" s="62"/>
      <c r="E76" s="380" t="str">
        <f>E7</f>
        <v>III/00519 Úhonice – Rudná</v>
      </c>
      <c r="F76" s="381"/>
      <c r="G76" s="381"/>
      <c r="H76" s="381"/>
      <c r="I76" s="171"/>
      <c r="J76" s="62"/>
      <c r="K76" s="62"/>
      <c r="L76" s="60"/>
    </row>
    <row r="77" spans="2:12">
      <c r="B77" s="27"/>
      <c r="C77" s="64" t="s">
        <v>104</v>
      </c>
      <c r="D77" s="172"/>
      <c r="E77" s="172"/>
      <c r="F77" s="172"/>
      <c r="G77" s="172"/>
      <c r="H77" s="172"/>
      <c r="J77" s="172"/>
      <c r="K77" s="172"/>
      <c r="L77" s="173"/>
    </row>
    <row r="78" spans="2:12" s="1" customFormat="1" ht="16.5" customHeight="1">
      <c r="B78" s="40"/>
      <c r="C78" s="62"/>
      <c r="D78" s="62"/>
      <c r="E78" s="380" t="s">
        <v>105</v>
      </c>
      <c r="F78" s="382"/>
      <c r="G78" s="382"/>
      <c r="H78" s="382"/>
      <c r="I78" s="171"/>
      <c r="J78" s="62"/>
      <c r="K78" s="62"/>
      <c r="L78" s="60"/>
    </row>
    <row r="79" spans="2:12" s="1" customFormat="1" ht="14.45" customHeight="1">
      <c r="B79" s="40"/>
      <c r="C79" s="64" t="s">
        <v>106</v>
      </c>
      <c r="D79" s="62"/>
      <c r="E79" s="62"/>
      <c r="F79" s="62"/>
      <c r="G79" s="62"/>
      <c r="H79" s="62"/>
      <c r="I79" s="171"/>
      <c r="J79" s="62"/>
      <c r="K79" s="62"/>
      <c r="L79" s="60"/>
    </row>
    <row r="80" spans="2:12" s="1" customFormat="1" ht="17.25" customHeight="1">
      <c r="B80" s="40"/>
      <c r="C80" s="62"/>
      <c r="D80" s="62"/>
      <c r="E80" s="362" t="str">
        <f>E11</f>
        <v>SO 121.02 - Úpravy chodníků a obrubníků</v>
      </c>
      <c r="F80" s="382"/>
      <c r="G80" s="382"/>
      <c r="H80" s="382"/>
      <c r="I80" s="171"/>
      <c r="J80" s="62"/>
      <c r="K80" s="62"/>
      <c r="L80" s="60"/>
    </row>
    <row r="81" spans="2:65" s="1" customFormat="1" ht="6.95" customHeight="1">
      <c r="B81" s="40"/>
      <c r="C81" s="62"/>
      <c r="D81" s="62"/>
      <c r="E81" s="62"/>
      <c r="F81" s="62"/>
      <c r="G81" s="62"/>
      <c r="H81" s="62"/>
      <c r="I81" s="171"/>
      <c r="J81" s="62"/>
      <c r="K81" s="62"/>
      <c r="L81" s="60"/>
    </row>
    <row r="82" spans="2:65" s="1" customFormat="1" ht="18" customHeight="1">
      <c r="B82" s="40"/>
      <c r="C82" s="64" t="s">
        <v>23</v>
      </c>
      <c r="D82" s="62"/>
      <c r="E82" s="62"/>
      <c r="F82" s="174" t="str">
        <f>F14</f>
        <v>Úhonice – Rudná</v>
      </c>
      <c r="G82" s="62"/>
      <c r="H82" s="62"/>
      <c r="I82" s="175" t="s">
        <v>25</v>
      </c>
      <c r="J82" s="72" t="str">
        <f>IF(J14="","",J14)</f>
        <v>20. 8. 2018</v>
      </c>
      <c r="K82" s="62"/>
      <c r="L82" s="60"/>
    </row>
    <row r="83" spans="2:65" s="1" customFormat="1" ht="6.95" customHeight="1">
      <c r="B83" s="40"/>
      <c r="C83" s="62"/>
      <c r="D83" s="62"/>
      <c r="E83" s="62"/>
      <c r="F83" s="62"/>
      <c r="G83" s="62"/>
      <c r="H83" s="62"/>
      <c r="I83" s="171"/>
      <c r="J83" s="62"/>
      <c r="K83" s="62"/>
      <c r="L83" s="60"/>
    </row>
    <row r="84" spans="2:65" s="1" customFormat="1">
      <c r="B84" s="40"/>
      <c r="C84" s="64" t="s">
        <v>27</v>
      </c>
      <c r="D84" s="62"/>
      <c r="E84" s="62"/>
      <c r="F84" s="174" t="str">
        <f>E17</f>
        <v>Krajská správa a údržba silnic Středočeského kraje</v>
      </c>
      <c r="G84" s="62"/>
      <c r="H84" s="62"/>
      <c r="I84" s="175" t="s">
        <v>33</v>
      </c>
      <c r="J84" s="174" t="str">
        <f>E23</f>
        <v>Ateliér PROMIKA, s.r.o.</v>
      </c>
      <c r="K84" s="62"/>
      <c r="L84" s="60"/>
    </row>
    <row r="85" spans="2:65" s="1" customFormat="1" ht="14.45" customHeight="1">
      <c r="B85" s="40"/>
      <c r="C85" s="64" t="s">
        <v>31</v>
      </c>
      <c r="D85" s="62"/>
      <c r="E85" s="62"/>
      <c r="F85" s="174" t="str">
        <f>IF(E20="","",E20)</f>
        <v/>
      </c>
      <c r="G85" s="62"/>
      <c r="H85" s="62"/>
      <c r="I85" s="171"/>
      <c r="J85" s="62"/>
      <c r="K85" s="62"/>
      <c r="L85" s="60"/>
    </row>
    <row r="86" spans="2:65" s="1" customFormat="1" ht="10.35" customHeight="1">
      <c r="B86" s="40"/>
      <c r="C86" s="62"/>
      <c r="D86" s="62"/>
      <c r="E86" s="62"/>
      <c r="F86" s="62"/>
      <c r="G86" s="62"/>
      <c r="H86" s="62"/>
      <c r="I86" s="171"/>
      <c r="J86" s="62"/>
      <c r="K86" s="62"/>
      <c r="L86" s="60"/>
    </row>
    <row r="87" spans="2:65" s="10" customFormat="1" ht="29.25" customHeight="1">
      <c r="B87" s="176"/>
      <c r="C87" s="177" t="s">
        <v>121</v>
      </c>
      <c r="D87" s="178" t="s">
        <v>56</v>
      </c>
      <c r="E87" s="178" t="s">
        <v>52</v>
      </c>
      <c r="F87" s="178" t="s">
        <v>122</v>
      </c>
      <c r="G87" s="178" t="s">
        <v>123</v>
      </c>
      <c r="H87" s="178" t="s">
        <v>124</v>
      </c>
      <c r="I87" s="179" t="s">
        <v>125</v>
      </c>
      <c r="J87" s="178" t="s">
        <v>110</v>
      </c>
      <c r="K87" s="180" t="s">
        <v>126</v>
      </c>
      <c r="L87" s="181"/>
      <c r="M87" s="80" t="s">
        <v>127</v>
      </c>
      <c r="N87" s="81" t="s">
        <v>41</v>
      </c>
      <c r="O87" s="81" t="s">
        <v>128</v>
      </c>
      <c r="P87" s="81" t="s">
        <v>129</v>
      </c>
      <c r="Q87" s="81" t="s">
        <v>130</v>
      </c>
      <c r="R87" s="81" t="s">
        <v>131</v>
      </c>
      <c r="S87" s="81" t="s">
        <v>132</v>
      </c>
      <c r="T87" s="82" t="s">
        <v>133</v>
      </c>
    </row>
    <row r="88" spans="2:65" s="1" customFormat="1" ht="29.25" customHeight="1">
      <c r="B88" s="40"/>
      <c r="C88" s="86" t="s">
        <v>111</v>
      </c>
      <c r="D88" s="62"/>
      <c r="E88" s="62"/>
      <c r="F88" s="62"/>
      <c r="G88" s="62"/>
      <c r="H88" s="62"/>
      <c r="I88" s="171"/>
      <c r="J88" s="182">
        <f>BK88</f>
        <v>0</v>
      </c>
      <c r="K88" s="62"/>
      <c r="L88" s="60"/>
      <c r="M88" s="83"/>
      <c r="N88" s="84"/>
      <c r="O88" s="84"/>
      <c r="P88" s="183">
        <f>P89</f>
        <v>0</v>
      </c>
      <c r="Q88" s="84"/>
      <c r="R88" s="183">
        <f>R89</f>
        <v>33.897450000000006</v>
      </c>
      <c r="S88" s="84"/>
      <c r="T88" s="184">
        <f>T89</f>
        <v>51.125</v>
      </c>
      <c r="AT88" s="23" t="s">
        <v>70</v>
      </c>
      <c r="AU88" s="23" t="s">
        <v>112</v>
      </c>
      <c r="BK88" s="185">
        <f>BK89</f>
        <v>0</v>
      </c>
    </row>
    <row r="89" spans="2:65" s="11" customFormat="1" ht="37.35" customHeight="1">
      <c r="B89" s="186"/>
      <c r="C89" s="187"/>
      <c r="D89" s="188" t="s">
        <v>70</v>
      </c>
      <c r="E89" s="189" t="s">
        <v>134</v>
      </c>
      <c r="F89" s="189" t="s">
        <v>135</v>
      </c>
      <c r="G89" s="187"/>
      <c r="H89" s="187"/>
      <c r="I89" s="190"/>
      <c r="J89" s="191">
        <f>BK89</f>
        <v>0</v>
      </c>
      <c r="K89" s="187"/>
      <c r="L89" s="192"/>
      <c r="M89" s="193"/>
      <c r="N89" s="194"/>
      <c r="O89" s="194"/>
      <c r="P89" s="195">
        <f>P90+P108+P130+P156+P173</f>
        <v>0</v>
      </c>
      <c r="Q89" s="194"/>
      <c r="R89" s="195">
        <f>R90+R108+R130+R156+R173</f>
        <v>33.897450000000006</v>
      </c>
      <c r="S89" s="194"/>
      <c r="T89" s="196">
        <f>T90+T108+T130+T156+T173</f>
        <v>51.125</v>
      </c>
      <c r="AR89" s="197" t="s">
        <v>78</v>
      </c>
      <c r="AT89" s="198" t="s">
        <v>70</v>
      </c>
      <c r="AU89" s="198" t="s">
        <v>71</v>
      </c>
      <c r="AY89" s="197" t="s">
        <v>136</v>
      </c>
      <c r="BK89" s="199">
        <f>BK90+BK108+BK130+BK156+BK173</f>
        <v>0</v>
      </c>
    </row>
    <row r="90" spans="2:65" s="11" customFormat="1" ht="19.899999999999999" customHeight="1">
      <c r="B90" s="186"/>
      <c r="C90" s="187"/>
      <c r="D90" s="188" t="s">
        <v>70</v>
      </c>
      <c r="E90" s="200" t="s">
        <v>78</v>
      </c>
      <c r="F90" s="200" t="s">
        <v>137</v>
      </c>
      <c r="G90" s="187"/>
      <c r="H90" s="187"/>
      <c r="I90" s="190"/>
      <c r="J90" s="201">
        <f>BK90</f>
        <v>0</v>
      </c>
      <c r="K90" s="187"/>
      <c r="L90" s="192"/>
      <c r="M90" s="193"/>
      <c r="N90" s="194"/>
      <c r="O90" s="194"/>
      <c r="P90" s="195">
        <f>SUM(P91:P107)</f>
        <v>0</v>
      </c>
      <c r="Q90" s="194"/>
      <c r="R90" s="195">
        <f>SUM(R91:R107)</f>
        <v>0</v>
      </c>
      <c r="S90" s="194"/>
      <c r="T90" s="196">
        <f>SUM(T91:T107)</f>
        <v>48.875</v>
      </c>
      <c r="AR90" s="197" t="s">
        <v>78</v>
      </c>
      <c r="AT90" s="198" t="s">
        <v>70</v>
      </c>
      <c r="AU90" s="198" t="s">
        <v>78</v>
      </c>
      <c r="AY90" s="197" t="s">
        <v>136</v>
      </c>
      <c r="BK90" s="199">
        <f>SUM(BK91:BK107)</f>
        <v>0</v>
      </c>
    </row>
    <row r="91" spans="2:65" s="1" customFormat="1" ht="25.5" customHeight="1">
      <c r="B91" s="40"/>
      <c r="C91" s="202" t="s">
        <v>78</v>
      </c>
      <c r="D91" s="202" t="s">
        <v>138</v>
      </c>
      <c r="E91" s="203" t="s">
        <v>539</v>
      </c>
      <c r="F91" s="204" t="s">
        <v>540</v>
      </c>
      <c r="G91" s="205" t="s">
        <v>141</v>
      </c>
      <c r="H91" s="206">
        <v>55</v>
      </c>
      <c r="I91" s="207"/>
      <c r="J91" s="208">
        <f>ROUND(I91*H91,2)</f>
        <v>0</v>
      </c>
      <c r="K91" s="204" t="s">
        <v>142</v>
      </c>
      <c r="L91" s="60"/>
      <c r="M91" s="209" t="s">
        <v>21</v>
      </c>
      <c r="N91" s="210" t="s">
        <v>42</v>
      </c>
      <c r="O91" s="41"/>
      <c r="P91" s="211">
        <f>O91*H91</f>
        <v>0</v>
      </c>
      <c r="Q91" s="211">
        <v>0</v>
      </c>
      <c r="R91" s="211">
        <f>Q91*H91</f>
        <v>0</v>
      </c>
      <c r="S91" s="211">
        <v>0.26</v>
      </c>
      <c r="T91" s="212">
        <f>S91*H91</f>
        <v>14.3</v>
      </c>
      <c r="AR91" s="23" t="s">
        <v>143</v>
      </c>
      <c r="AT91" s="23" t="s">
        <v>138</v>
      </c>
      <c r="AU91" s="23" t="s">
        <v>80</v>
      </c>
      <c r="AY91" s="23" t="s">
        <v>136</v>
      </c>
      <c r="BE91" s="213">
        <f>IF(N91="základní",J91,0)</f>
        <v>0</v>
      </c>
      <c r="BF91" s="213">
        <f>IF(N91="snížená",J91,0)</f>
        <v>0</v>
      </c>
      <c r="BG91" s="213">
        <f>IF(N91="zákl. přenesená",J91,0)</f>
        <v>0</v>
      </c>
      <c r="BH91" s="213">
        <f>IF(N91="sníž. přenesená",J91,0)</f>
        <v>0</v>
      </c>
      <c r="BI91" s="213">
        <f>IF(N91="nulová",J91,0)</f>
        <v>0</v>
      </c>
      <c r="BJ91" s="23" t="s">
        <v>78</v>
      </c>
      <c r="BK91" s="213">
        <f>ROUND(I91*H91,2)</f>
        <v>0</v>
      </c>
      <c r="BL91" s="23" t="s">
        <v>143</v>
      </c>
      <c r="BM91" s="23" t="s">
        <v>541</v>
      </c>
    </row>
    <row r="92" spans="2:65" s="1" customFormat="1" ht="40.5">
      <c r="B92" s="40"/>
      <c r="C92" s="62"/>
      <c r="D92" s="214" t="s">
        <v>145</v>
      </c>
      <c r="E92" s="62"/>
      <c r="F92" s="215" t="s">
        <v>542</v>
      </c>
      <c r="G92" s="62"/>
      <c r="H92" s="62"/>
      <c r="I92" s="171"/>
      <c r="J92" s="62"/>
      <c r="K92" s="62"/>
      <c r="L92" s="60"/>
      <c r="M92" s="216"/>
      <c r="N92" s="41"/>
      <c r="O92" s="41"/>
      <c r="P92" s="41"/>
      <c r="Q92" s="41"/>
      <c r="R92" s="41"/>
      <c r="S92" s="41"/>
      <c r="T92" s="77"/>
      <c r="AT92" s="23" t="s">
        <v>145</v>
      </c>
      <c r="AU92" s="23" t="s">
        <v>80</v>
      </c>
    </row>
    <row r="93" spans="2:65" s="12" customFormat="1" ht="13.5">
      <c r="B93" s="217"/>
      <c r="C93" s="218"/>
      <c r="D93" s="214" t="s">
        <v>147</v>
      </c>
      <c r="E93" s="219" t="s">
        <v>21</v>
      </c>
      <c r="F93" s="220" t="s">
        <v>543</v>
      </c>
      <c r="G93" s="218"/>
      <c r="H93" s="221">
        <v>5</v>
      </c>
      <c r="I93" s="222"/>
      <c r="J93" s="218"/>
      <c r="K93" s="218"/>
      <c r="L93" s="223"/>
      <c r="M93" s="224"/>
      <c r="N93" s="225"/>
      <c r="O93" s="225"/>
      <c r="P93" s="225"/>
      <c r="Q93" s="225"/>
      <c r="R93" s="225"/>
      <c r="S93" s="225"/>
      <c r="T93" s="226"/>
      <c r="AT93" s="227" t="s">
        <v>147</v>
      </c>
      <c r="AU93" s="227" t="s">
        <v>80</v>
      </c>
      <c r="AV93" s="12" t="s">
        <v>80</v>
      </c>
      <c r="AW93" s="12" t="s">
        <v>35</v>
      </c>
      <c r="AX93" s="12" t="s">
        <v>71</v>
      </c>
      <c r="AY93" s="227" t="s">
        <v>136</v>
      </c>
    </row>
    <row r="94" spans="2:65" s="12" customFormat="1" ht="13.5">
      <c r="B94" s="217"/>
      <c r="C94" s="218"/>
      <c r="D94" s="214" t="s">
        <v>147</v>
      </c>
      <c r="E94" s="219" t="s">
        <v>21</v>
      </c>
      <c r="F94" s="220" t="s">
        <v>544</v>
      </c>
      <c r="G94" s="218"/>
      <c r="H94" s="221">
        <v>50</v>
      </c>
      <c r="I94" s="222"/>
      <c r="J94" s="218"/>
      <c r="K94" s="218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147</v>
      </c>
      <c r="AU94" s="227" t="s">
        <v>80</v>
      </c>
      <c r="AV94" s="12" t="s">
        <v>80</v>
      </c>
      <c r="AW94" s="12" t="s">
        <v>35</v>
      </c>
      <c r="AX94" s="12" t="s">
        <v>71</v>
      </c>
      <c r="AY94" s="227" t="s">
        <v>136</v>
      </c>
    </row>
    <row r="95" spans="2:65" s="1" customFormat="1" ht="16.5" customHeight="1">
      <c r="B95" s="40"/>
      <c r="C95" s="202" t="s">
        <v>80</v>
      </c>
      <c r="D95" s="202" t="s">
        <v>138</v>
      </c>
      <c r="E95" s="203" t="s">
        <v>545</v>
      </c>
      <c r="F95" s="204" t="s">
        <v>546</v>
      </c>
      <c r="G95" s="205" t="s">
        <v>141</v>
      </c>
      <c r="H95" s="206">
        <v>65</v>
      </c>
      <c r="I95" s="207"/>
      <c r="J95" s="208">
        <f>ROUND(I95*H95,2)</f>
        <v>0</v>
      </c>
      <c r="K95" s="204" t="s">
        <v>142</v>
      </c>
      <c r="L95" s="60"/>
      <c r="M95" s="209" t="s">
        <v>21</v>
      </c>
      <c r="N95" s="210" t="s">
        <v>42</v>
      </c>
      <c r="O95" s="41"/>
      <c r="P95" s="211">
        <f>O95*H95</f>
        <v>0</v>
      </c>
      <c r="Q95" s="211">
        <v>0</v>
      </c>
      <c r="R95" s="211">
        <f>Q95*H95</f>
        <v>0</v>
      </c>
      <c r="S95" s="211">
        <v>0.28999999999999998</v>
      </c>
      <c r="T95" s="212">
        <f>S95*H95</f>
        <v>18.849999999999998</v>
      </c>
      <c r="AR95" s="23" t="s">
        <v>143</v>
      </c>
      <c r="AT95" s="23" t="s">
        <v>138</v>
      </c>
      <c r="AU95" s="23" t="s">
        <v>80</v>
      </c>
      <c r="AY95" s="23" t="s">
        <v>136</v>
      </c>
      <c r="BE95" s="213">
        <f>IF(N95="základní",J95,0)</f>
        <v>0</v>
      </c>
      <c r="BF95" s="213">
        <f>IF(N95="snížená",J95,0)</f>
        <v>0</v>
      </c>
      <c r="BG95" s="213">
        <f>IF(N95="zákl. přenesená",J95,0)</f>
        <v>0</v>
      </c>
      <c r="BH95" s="213">
        <f>IF(N95="sníž. přenesená",J95,0)</f>
        <v>0</v>
      </c>
      <c r="BI95" s="213">
        <f>IF(N95="nulová",J95,0)</f>
        <v>0</v>
      </c>
      <c r="BJ95" s="23" t="s">
        <v>78</v>
      </c>
      <c r="BK95" s="213">
        <f>ROUND(I95*H95,2)</f>
        <v>0</v>
      </c>
      <c r="BL95" s="23" t="s">
        <v>143</v>
      </c>
      <c r="BM95" s="23" t="s">
        <v>547</v>
      </c>
    </row>
    <row r="96" spans="2:65" s="1" customFormat="1" ht="40.5">
      <c r="B96" s="40"/>
      <c r="C96" s="62"/>
      <c r="D96" s="214" t="s">
        <v>145</v>
      </c>
      <c r="E96" s="62"/>
      <c r="F96" s="215" t="s">
        <v>548</v>
      </c>
      <c r="G96" s="62"/>
      <c r="H96" s="62"/>
      <c r="I96" s="171"/>
      <c r="J96" s="62"/>
      <c r="K96" s="62"/>
      <c r="L96" s="60"/>
      <c r="M96" s="216"/>
      <c r="N96" s="41"/>
      <c r="O96" s="41"/>
      <c r="P96" s="41"/>
      <c r="Q96" s="41"/>
      <c r="R96" s="41"/>
      <c r="S96" s="41"/>
      <c r="T96" s="77"/>
      <c r="AT96" s="23" t="s">
        <v>145</v>
      </c>
      <c r="AU96" s="23" t="s">
        <v>80</v>
      </c>
    </row>
    <row r="97" spans="2:65" s="12" customFormat="1" ht="13.5">
      <c r="B97" s="217"/>
      <c r="C97" s="218"/>
      <c r="D97" s="214" t="s">
        <v>147</v>
      </c>
      <c r="E97" s="219" t="s">
        <v>21</v>
      </c>
      <c r="F97" s="220" t="s">
        <v>549</v>
      </c>
      <c r="G97" s="218"/>
      <c r="H97" s="221">
        <v>15</v>
      </c>
      <c r="I97" s="222"/>
      <c r="J97" s="218"/>
      <c r="K97" s="218"/>
      <c r="L97" s="223"/>
      <c r="M97" s="224"/>
      <c r="N97" s="225"/>
      <c r="O97" s="225"/>
      <c r="P97" s="225"/>
      <c r="Q97" s="225"/>
      <c r="R97" s="225"/>
      <c r="S97" s="225"/>
      <c r="T97" s="226"/>
      <c r="AT97" s="227" t="s">
        <v>147</v>
      </c>
      <c r="AU97" s="227" t="s">
        <v>80</v>
      </c>
      <c r="AV97" s="12" t="s">
        <v>80</v>
      </c>
      <c r="AW97" s="12" t="s">
        <v>35</v>
      </c>
      <c r="AX97" s="12" t="s">
        <v>71</v>
      </c>
      <c r="AY97" s="227" t="s">
        <v>136</v>
      </c>
    </row>
    <row r="98" spans="2:65" s="12" customFormat="1" ht="13.5">
      <c r="B98" s="217"/>
      <c r="C98" s="218"/>
      <c r="D98" s="214" t="s">
        <v>147</v>
      </c>
      <c r="E98" s="219" t="s">
        <v>21</v>
      </c>
      <c r="F98" s="220" t="s">
        <v>544</v>
      </c>
      <c r="G98" s="218"/>
      <c r="H98" s="221">
        <v>50</v>
      </c>
      <c r="I98" s="222"/>
      <c r="J98" s="218"/>
      <c r="K98" s="218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147</v>
      </c>
      <c r="AU98" s="227" t="s">
        <v>80</v>
      </c>
      <c r="AV98" s="12" t="s">
        <v>80</v>
      </c>
      <c r="AW98" s="12" t="s">
        <v>35</v>
      </c>
      <c r="AX98" s="12" t="s">
        <v>71</v>
      </c>
      <c r="AY98" s="227" t="s">
        <v>136</v>
      </c>
    </row>
    <row r="99" spans="2:65" s="1" customFormat="1" ht="16.5" customHeight="1">
      <c r="B99" s="40"/>
      <c r="C99" s="202" t="s">
        <v>155</v>
      </c>
      <c r="D99" s="202" t="s">
        <v>138</v>
      </c>
      <c r="E99" s="203" t="s">
        <v>550</v>
      </c>
      <c r="F99" s="204" t="s">
        <v>551</v>
      </c>
      <c r="G99" s="205" t="s">
        <v>141</v>
      </c>
      <c r="H99" s="206">
        <v>10</v>
      </c>
      <c r="I99" s="207"/>
      <c r="J99" s="208">
        <f>ROUND(I99*H99,2)</f>
        <v>0</v>
      </c>
      <c r="K99" s="204" t="s">
        <v>142</v>
      </c>
      <c r="L99" s="60"/>
      <c r="M99" s="209" t="s">
        <v>21</v>
      </c>
      <c r="N99" s="210" t="s">
        <v>42</v>
      </c>
      <c r="O99" s="41"/>
      <c r="P99" s="211">
        <f>O99*H99</f>
        <v>0</v>
      </c>
      <c r="Q99" s="211">
        <v>0</v>
      </c>
      <c r="R99" s="211">
        <f>Q99*H99</f>
        <v>0</v>
      </c>
      <c r="S99" s="211">
        <v>0.24</v>
      </c>
      <c r="T99" s="212">
        <f>S99*H99</f>
        <v>2.4</v>
      </c>
      <c r="AR99" s="23" t="s">
        <v>143</v>
      </c>
      <c r="AT99" s="23" t="s">
        <v>138</v>
      </c>
      <c r="AU99" s="23" t="s">
        <v>80</v>
      </c>
      <c r="AY99" s="23" t="s">
        <v>136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3" t="s">
        <v>78</v>
      </c>
      <c r="BK99" s="213">
        <f>ROUND(I99*H99,2)</f>
        <v>0</v>
      </c>
      <c r="BL99" s="23" t="s">
        <v>143</v>
      </c>
      <c r="BM99" s="23" t="s">
        <v>552</v>
      </c>
    </row>
    <row r="100" spans="2:65" s="1" customFormat="1" ht="40.5">
      <c r="B100" s="40"/>
      <c r="C100" s="62"/>
      <c r="D100" s="214" t="s">
        <v>145</v>
      </c>
      <c r="E100" s="62"/>
      <c r="F100" s="215" t="s">
        <v>553</v>
      </c>
      <c r="G100" s="62"/>
      <c r="H100" s="62"/>
      <c r="I100" s="171"/>
      <c r="J100" s="62"/>
      <c r="K100" s="62"/>
      <c r="L100" s="60"/>
      <c r="M100" s="216"/>
      <c r="N100" s="41"/>
      <c r="O100" s="41"/>
      <c r="P100" s="41"/>
      <c r="Q100" s="41"/>
      <c r="R100" s="41"/>
      <c r="S100" s="41"/>
      <c r="T100" s="77"/>
      <c r="AT100" s="23" t="s">
        <v>145</v>
      </c>
      <c r="AU100" s="23" t="s">
        <v>80</v>
      </c>
    </row>
    <row r="101" spans="2:65" s="12" customFormat="1" ht="13.5">
      <c r="B101" s="217"/>
      <c r="C101" s="218"/>
      <c r="D101" s="214" t="s">
        <v>147</v>
      </c>
      <c r="E101" s="219" t="s">
        <v>21</v>
      </c>
      <c r="F101" s="220" t="s">
        <v>554</v>
      </c>
      <c r="G101" s="218"/>
      <c r="H101" s="221">
        <v>10</v>
      </c>
      <c r="I101" s="222"/>
      <c r="J101" s="218"/>
      <c r="K101" s="218"/>
      <c r="L101" s="223"/>
      <c r="M101" s="224"/>
      <c r="N101" s="225"/>
      <c r="O101" s="225"/>
      <c r="P101" s="225"/>
      <c r="Q101" s="225"/>
      <c r="R101" s="225"/>
      <c r="S101" s="225"/>
      <c r="T101" s="226"/>
      <c r="AT101" s="227" t="s">
        <v>147</v>
      </c>
      <c r="AU101" s="227" t="s">
        <v>80</v>
      </c>
      <c r="AV101" s="12" t="s">
        <v>80</v>
      </c>
      <c r="AW101" s="12" t="s">
        <v>35</v>
      </c>
      <c r="AX101" s="12" t="s">
        <v>71</v>
      </c>
      <c r="AY101" s="227" t="s">
        <v>136</v>
      </c>
    </row>
    <row r="102" spans="2:65" s="1" customFormat="1" ht="16.5" customHeight="1">
      <c r="B102" s="40"/>
      <c r="C102" s="202" t="s">
        <v>143</v>
      </c>
      <c r="D102" s="202" t="s">
        <v>138</v>
      </c>
      <c r="E102" s="203" t="s">
        <v>555</v>
      </c>
      <c r="F102" s="204" t="s">
        <v>556</v>
      </c>
      <c r="G102" s="205" t="s">
        <v>375</v>
      </c>
      <c r="H102" s="206">
        <v>65</v>
      </c>
      <c r="I102" s="207"/>
      <c r="J102" s="208">
        <f>ROUND(I102*H102,2)</f>
        <v>0</v>
      </c>
      <c r="K102" s="204" t="s">
        <v>142</v>
      </c>
      <c r="L102" s="60"/>
      <c r="M102" s="209" t="s">
        <v>21</v>
      </c>
      <c r="N102" s="210" t="s">
        <v>42</v>
      </c>
      <c r="O102" s="41"/>
      <c r="P102" s="211">
        <f>O102*H102</f>
        <v>0</v>
      </c>
      <c r="Q102" s="211">
        <v>0</v>
      </c>
      <c r="R102" s="211">
        <f>Q102*H102</f>
        <v>0</v>
      </c>
      <c r="S102" s="211">
        <v>0.20499999999999999</v>
      </c>
      <c r="T102" s="212">
        <f>S102*H102</f>
        <v>13.324999999999999</v>
      </c>
      <c r="AR102" s="23" t="s">
        <v>143</v>
      </c>
      <c r="AT102" s="23" t="s">
        <v>138</v>
      </c>
      <c r="AU102" s="23" t="s">
        <v>80</v>
      </c>
      <c r="AY102" s="23" t="s">
        <v>136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3" t="s">
        <v>78</v>
      </c>
      <c r="BK102" s="213">
        <f>ROUND(I102*H102,2)</f>
        <v>0</v>
      </c>
      <c r="BL102" s="23" t="s">
        <v>143</v>
      </c>
      <c r="BM102" s="23" t="s">
        <v>557</v>
      </c>
    </row>
    <row r="103" spans="2:65" s="1" customFormat="1" ht="27">
      <c r="B103" s="40"/>
      <c r="C103" s="62"/>
      <c r="D103" s="214" t="s">
        <v>145</v>
      </c>
      <c r="E103" s="62"/>
      <c r="F103" s="215" t="s">
        <v>558</v>
      </c>
      <c r="G103" s="62"/>
      <c r="H103" s="62"/>
      <c r="I103" s="171"/>
      <c r="J103" s="62"/>
      <c r="K103" s="62"/>
      <c r="L103" s="60"/>
      <c r="M103" s="216"/>
      <c r="N103" s="41"/>
      <c r="O103" s="41"/>
      <c r="P103" s="41"/>
      <c r="Q103" s="41"/>
      <c r="R103" s="41"/>
      <c r="S103" s="41"/>
      <c r="T103" s="77"/>
      <c r="AT103" s="23" t="s">
        <v>145</v>
      </c>
      <c r="AU103" s="23" t="s">
        <v>80</v>
      </c>
    </row>
    <row r="104" spans="2:65" s="12" customFormat="1" ht="13.5">
      <c r="B104" s="217"/>
      <c r="C104" s="218"/>
      <c r="D104" s="214" t="s">
        <v>147</v>
      </c>
      <c r="E104" s="219" t="s">
        <v>21</v>
      </c>
      <c r="F104" s="220" t="s">
        <v>559</v>
      </c>
      <c r="G104" s="218"/>
      <c r="H104" s="221">
        <v>65</v>
      </c>
      <c r="I104" s="222"/>
      <c r="J104" s="218"/>
      <c r="K104" s="218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147</v>
      </c>
      <c r="AU104" s="227" t="s">
        <v>80</v>
      </c>
      <c r="AV104" s="12" t="s">
        <v>80</v>
      </c>
      <c r="AW104" s="12" t="s">
        <v>35</v>
      </c>
      <c r="AX104" s="12" t="s">
        <v>71</v>
      </c>
      <c r="AY104" s="227" t="s">
        <v>136</v>
      </c>
    </row>
    <row r="105" spans="2:65" s="1" customFormat="1" ht="16.5" customHeight="1">
      <c r="B105" s="40"/>
      <c r="C105" s="202" t="s">
        <v>166</v>
      </c>
      <c r="D105" s="202" t="s">
        <v>138</v>
      </c>
      <c r="E105" s="203" t="s">
        <v>281</v>
      </c>
      <c r="F105" s="204" t="s">
        <v>282</v>
      </c>
      <c r="G105" s="205" t="s">
        <v>141</v>
      </c>
      <c r="H105" s="206">
        <v>90.2</v>
      </c>
      <c r="I105" s="207"/>
      <c r="J105" s="208">
        <f>ROUND(I105*H105,2)</f>
        <v>0</v>
      </c>
      <c r="K105" s="204" t="s">
        <v>142</v>
      </c>
      <c r="L105" s="60"/>
      <c r="M105" s="209" t="s">
        <v>21</v>
      </c>
      <c r="N105" s="210" t="s">
        <v>42</v>
      </c>
      <c r="O105" s="41"/>
      <c r="P105" s="211">
        <f>O105*H105</f>
        <v>0</v>
      </c>
      <c r="Q105" s="211">
        <v>0</v>
      </c>
      <c r="R105" s="211">
        <f>Q105*H105</f>
        <v>0</v>
      </c>
      <c r="S105" s="211">
        <v>0</v>
      </c>
      <c r="T105" s="212">
        <f>S105*H105</f>
        <v>0</v>
      </c>
      <c r="AR105" s="23" t="s">
        <v>143</v>
      </c>
      <c r="AT105" s="23" t="s">
        <v>138</v>
      </c>
      <c r="AU105" s="23" t="s">
        <v>80</v>
      </c>
      <c r="AY105" s="23" t="s">
        <v>136</v>
      </c>
      <c r="BE105" s="213">
        <f>IF(N105="základní",J105,0)</f>
        <v>0</v>
      </c>
      <c r="BF105" s="213">
        <f>IF(N105="snížená",J105,0)</f>
        <v>0</v>
      </c>
      <c r="BG105" s="213">
        <f>IF(N105="zákl. přenesená",J105,0)</f>
        <v>0</v>
      </c>
      <c r="BH105" s="213">
        <f>IF(N105="sníž. přenesená",J105,0)</f>
        <v>0</v>
      </c>
      <c r="BI105" s="213">
        <f>IF(N105="nulová",J105,0)</f>
        <v>0</v>
      </c>
      <c r="BJ105" s="23" t="s">
        <v>78</v>
      </c>
      <c r="BK105" s="213">
        <f>ROUND(I105*H105,2)</f>
        <v>0</v>
      </c>
      <c r="BL105" s="23" t="s">
        <v>143</v>
      </c>
      <c r="BM105" s="23" t="s">
        <v>560</v>
      </c>
    </row>
    <row r="106" spans="2:65" s="1" customFormat="1" ht="13.5">
      <c r="B106" s="40"/>
      <c r="C106" s="62"/>
      <c r="D106" s="214" t="s">
        <v>145</v>
      </c>
      <c r="E106" s="62"/>
      <c r="F106" s="215" t="s">
        <v>284</v>
      </c>
      <c r="G106" s="62"/>
      <c r="H106" s="62"/>
      <c r="I106" s="171"/>
      <c r="J106" s="62"/>
      <c r="K106" s="62"/>
      <c r="L106" s="60"/>
      <c r="M106" s="216"/>
      <c r="N106" s="41"/>
      <c r="O106" s="41"/>
      <c r="P106" s="41"/>
      <c r="Q106" s="41"/>
      <c r="R106" s="41"/>
      <c r="S106" s="41"/>
      <c r="T106" s="77"/>
      <c r="AT106" s="23" t="s">
        <v>145</v>
      </c>
      <c r="AU106" s="23" t="s">
        <v>80</v>
      </c>
    </row>
    <row r="107" spans="2:65" s="12" customFormat="1" ht="13.5">
      <c r="B107" s="217"/>
      <c r="C107" s="218"/>
      <c r="D107" s="214" t="s">
        <v>147</v>
      </c>
      <c r="E107" s="219" t="s">
        <v>21</v>
      </c>
      <c r="F107" s="220" t="s">
        <v>561</v>
      </c>
      <c r="G107" s="218"/>
      <c r="H107" s="221">
        <v>90.2</v>
      </c>
      <c r="I107" s="222"/>
      <c r="J107" s="218"/>
      <c r="K107" s="218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147</v>
      </c>
      <c r="AU107" s="227" t="s">
        <v>80</v>
      </c>
      <c r="AV107" s="12" t="s">
        <v>80</v>
      </c>
      <c r="AW107" s="12" t="s">
        <v>35</v>
      </c>
      <c r="AX107" s="12" t="s">
        <v>71</v>
      </c>
      <c r="AY107" s="227" t="s">
        <v>136</v>
      </c>
    </row>
    <row r="108" spans="2:65" s="11" customFormat="1" ht="29.85" customHeight="1">
      <c r="B108" s="186"/>
      <c r="C108" s="187"/>
      <c r="D108" s="188" t="s">
        <v>70</v>
      </c>
      <c r="E108" s="200" t="s">
        <v>166</v>
      </c>
      <c r="F108" s="200" t="s">
        <v>298</v>
      </c>
      <c r="G108" s="187"/>
      <c r="H108" s="187"/>
      <c r="I108" s="190"/>
      <c r="J108" s="201">
        <f>BK108</f>
        <v>0</v>
      </c>
      <c r="K108" s="187"/>
      <c r="L108" s="192"/>
      <c r="M108" s="193"/>
      <c r="N108" s="194"/>
      <c r="O108" s="194"/>
      <c r="P108" s="195">
        <f>SUM(P109:P129)</f>
        <v>0</v>
      </c>
      <c r="Q108" s="194"/>
      <c r="R108" s="195">
        <f>SUM(R109:R129)</f>
        <v>17.478260000000002</v>
      </c>
      <c r="S108" s="194"/>
      <c r="T108" s="196">
        <f>SUM(T109:T129)</f>
        <v>0</v>
      </c>
      <c r="AR108" s="197" t="s">
        <v>78</v>
      </c>
      <c r="AT108" s="198" t="s">
        <v>70</v>
      </c>
      <c r="AU108" s="198" t="s">
        <v>78</v>
      </c>
      <c r="AY108" s="197" t="s">
        <v>136</v>
      </c>
      <c r="BK108" s="199">
        <f>SUM(BK109:BK129)</f>
        <v>0</v>
      </c>
    </row>
    <row r="109" spans="2:65" s="1" customFormat="1" ht="16.5" customHeight="1">
      <c r="B109" s="40"/>
      <c r="C109" s="202" t="s">
        <v>171</v>
      </c>
      <c r="D109" s="202" t="s">
        <v>138</v>
      </c>
      <c r="E109" s="203" t="s">
        <v>562</v>
      </c>
      <c r="F109" s="204" t="s">
        <v>563</v>
      </c>
      <c r="G109" s="205" t="s">
        <v>141</v>
      </c>
      <c r="H109" s="206">
        <v>63</v>
      </c>
      <c r="I109" s="207"/>
      <c r="J109" s="208">
        <f>ROUND(I109*H109,2)</f>
        <v>0</v>
      </c>
      <c r="K109" s="204" t="s">
        <v>142</v>
      </c>
      <c r="L109" s="60"/>
      <c r="M109" s="209" t="s">
        <v>21</v>
      </c>
      <c r="N109" s="210" t="s">
        <v>42</v>
      </c>
      <c r="O109" s="41"/>
      <c r="P109" s="211">
        <f>O109*H109</f>
        <v>0</v>
      </c>
      <c r="Q109" s="211">
        <v>0</v>
      </c>
      <c r="R109" s="211">
        <f>Q109*H109</f>
        <v>0</v>
      </c>
      <c r="S109" s="211">
        <v>0</v>
      </c>
      <c r="T109" s="212">
        <f>S109*H109</f>
        <v>0</v>
      </c>
      <c r="AR109" s="23" t="s">
        <v>143</v>
      </c>
      <c r="AT109" s="23" t="s">
        <v>138</v>
      </c>
      <c r="AU109" s="23" t="s">
        <v>80</v>
      </c>
      <c r="AY109" s="23" t="s">
        <v>136</v>
      </c>
      <c r="BE109" s="213">
        <f>IF(N109="základní",J109,0)</f>
        <v>0</v>
      </c>
      <c r="BF109" s="213">
        <f>IF(N109="snížená",J109,0)</f>
        <v>0</v>
      </c>
      <c r="BG109" s="213">
        <f>IF(N109="zákl. přenesená",J109,0)</f>
        <v>0</v>
      </c>
      <c r="BH109" s="213">
        <f>IF(N109="sníž. přenesená",J109,0)</f>
        <v>0</v>
      </c>
      <c r="BI109" s="213">
        <f>IF(N109="nulová",J109,0)</f>
        <v>0</v>
      </c>
      <c r="BJ109" s="23" t="s">
        <v>78</v>
      </c>
      <c r="BK109" s="213">
        <f>ROUND(I109*H109,2)</f>
        <v>0</v>
      </c>
      <c r="BL109" s="23" t="s">
        <v>143</v>
      </c>
      <c r="BM109" s="23" t="s">
        <v>564</v>
      </c>
    </row>
    <row r="110" spans="2:65" s="1" customFormat="1" ht="13.5">
      <c r="B110" s="40"/>
      <c r="C110" s="62"/>
      <c r="D110" s="214" t="s">
        <v>145</v>
      </c>
      <c r="E110" s="62"/>
      <c r="F110" s="215" t="s">
        <v>565</v>
      </c>
      <c r="G110" s="62"/>
      <c r="H110" s="62"/>
      <c r="I110" s="171"/>
      <c r="J110" s="62"/>
      <c r="K110" s="62"/>
      <c r="L110" s="60"/>
      <c r="M110" s="216"/>
      <c r="N110" s="41"/>
      <c r="O110" s="41"/>
      <c r="P110" s="41"/>
      <c r="Q110" s="41"/>
      <c r="R110" s="41"/>
      <c r="S110" s="41"/>
      <c r="T110" s="77"/>
      <c r="AT110" s="23" t="s">
        <v>145</v>
      </c>
      <c r="AU110" s="23" t="s">
        <v>80</v>
      </c>
    </row>
    <row r="111" spans="2:65" s="12" customFormat="1" ht="27">
      <c r="B111" s="217"/>
      <c r="C111" s="218"/>
      <c r="D111" s="214" t="s">
        <v>147</v>
      </c>
      <c r="E111" s="219" t="s">
        <v>21</v>
      </c>
      <c r="F111" s="220" t="s">
        <v>566</v>
      </c>
      <c r="G111" s="218"/>
      <c r="H111" s="221">
        <v>63</v>
      </c>
      <c r="I111" s="222"/>
      <c r="J111" s="218"/>
      <c r="K111" s="218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147</v>
      </c>
      <c r="AU111" s="227" t="s">
        <v>80</v>
      </c>
      <c r="AV111" s="12" t="s">
        <v>80</v>
      </c>
      <c r="AW111" s="12" t="s">
        <v>35</v>
      </c>
      <c r="AX111" s="12" t="s">
        <v>71</v>
      </c>
      <c r="AY111" s="227" t="s">
        <v>136</v>
      </c>
    </row>
    <row r="112" spans="2:65" s="1" customFormat="1" ht="16.5" customHeight="1">
      <c r="B112" s="40"/>
      <c r="C112" s="202" t="s">
        <v>176</v>
      </c>
      <c r="D112" s="202" t="s">
        <v>138</v>
      </c>
      <c r="E112" s="203" t="s">
        <v>300</v>
      </c>
      <c r="F112" s="204" t="s">
        <v>301</v>
      </c>
      <c r="G112" s="205" t="s">
        <v>141</v>
      </c>
      <c r="H112" s="206">
        <v>23.1</v>
      </c>
      <c r="I112" s="207"/>
      <c r="J112" s="208">
        <f>ROUND(I112*H112,2)</f>
        <v>0</v>
      </c>
      <c r="K112" s="204" t="s">
        <v>142</v>
      </c>
      <c r="L112" s="60"/>
      <c r="M112" s="209" t="s">
        <v>21</v>
      </c>
      <c r="N112" s="210" t="s">
        <v>42</v>
      </c>
      <c r="O112" s="41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3" t="s">
        <v>143</v>
      </c>
      <c r="AT112" s="23" t="s">
        <v>138</v>
      </c>
      <c r="AU112" s="23" t="s">
        <v>80</v>
      </c>
      <c r="AY112" s="23" t="s">
        <v>136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3" t="s">
        <v>78</v>
      </c>
      <c r="BK112" s="213">
        <f>ROUND(I112*H112,2)</f>
        <v>0</v>
      </c>
      <c r="BL112" s="23" t="s">
        <v>143</v>
      </c>
      <c r="BM112" s="23" t="s">
        <v>567</v>
      </c>
    </row>
    <row r="113" spans="2:65" s="1" customFormat="1" ht="13.5">
      <c r="B113" s="40"/>
      <c r="C113" s="62"/>
      <c r="D113" s="214" t="s">
        <v>145</v>
      </c>
      <c r="E113" s="62"/>
      <c r="F113" s="215" t="s">
        <v>303</v>
      </c>
      <c r="G113" s="62"/>
      <c r="H113" s="62"/>
      <c r="I113" s="171"/>
      <c r="J113" s="62"/>
      <c r="K113" s="62"/>
      <c r="L113" s="60"/>
      <c r="M113" s="216"/>
      <c r="N113" s="41"/>
      <c r="O113" s="41"/>
      <c r="P113" s="41"/>
      <c r="Q113" s="41"/>
      <c r="R113" s="41"/>
      <c r="S113" s="41"/>
      <c r="T113" s="77"/>
      <c r="AT113" s="23" t="s">
        <v>145</v>
      </c>
      <c r="AU113" s="23" t="s">
        <v>80</v>
      </c>
    </row>
    <row r="114" spans="2:65" s="12" customFormat="1" ht="27">
      <c r="B114" s="217"/>
      <c r="C114" s="218"/>
      <c r="D114" s="214" t="s">
        <v>147</v>
      </c>
      <c r="E114" s="219" t="s">
        <v>21</v>
      </c>
      <c r="F114" s="220" t="s">
        <v>568</v>
      </c>
      <c r="G114" s="218"/>
      <c r="H114" s="221">
        <v>23.1</v>
      </c>
      <c r="I114" s="222"/>
      <c r="J114" s="218"/>
      <c r="K114" s="218"/>
      <c r="L114" s="223"/>
      <c r="M114" s="224"/>
      <c r="N114" s="225"/>
      <c r="O114" s="225"/>
      <c r="P114" s="225"/>
      <c r="Q114" s="225"/>
      <c r="R114" s="225"/>
      <c r="S114" s="225"/>
      <c r="T114" s="226"/>
      <c r="AT114" s="227" t="s">
        <v>147</v>
      </c>
      <c r="AU114" s="227" t="s">
        <v>80</v>
      </c>
      <c r="AV114" s="12" t="s">
        <v>80</v>
      </c>
      <c r="AW114" s="12" t="s">
        <v>35</v>
      </c>
      <c r="AX114" s="12" t="s">
        <v>71</v>
      </c>
      <c r="AY114" s="227" t="s">
        <v>136</v>
      </c>
    </row>
    <row r="115" spans="2:65" s="1" customFormat="1" ht="25.5" customHeight="1">
      <c r="B115" s="40"/>
      <c r="C115" s="202" t="s">
        <v>181</v>
      </c>
      <c r="D115" s="202" t="s">
        <v>138</v>
      </c>
      <c r="E115" s="203" t="s">
        <v>569</v>
      </c>
      <c r="F115" s="204" t="s">
        <v>570</v>
      </c>
      <c r="G115" s="205" t="s">
        <v>141</v>
      </c>
      <c r="H115" s="206">
        <v>60</v>
      </c>
      <c r="I115" s="207"/>
      <c r="J115" s="208">
        <f>ROUND(I115*H115,2)</f>
        <v>0</v>
      </c>
      <c r="K115" s="204" t="s">
        <v>142</v>
      </c>
      <c r="L115" s="60"/>
      <c r="M115" s="209" t="s">
        <v>21</v>
      </c>
      <c r="N115" s="210" t="s">
        <v>42</v>
      </c>
      <c r="O115" s="41"/>
      <c r="P115" s="211">
        <f>O115*H115</f>
        <v>0</v>
      </c>
      <c r="Q115" s="211">
        <v>8.4250000000000005E-2</v>
      </c>
      <c r="R115" s="211">
        <f>Q115*H115</f>
        <v>5.0550000000000006</v>
      </c>
      <c r="S115" s="211">
        <v>0</v>
      </c>
      <c r="T115" s="212">
        <f>S115*H115</f>
        <v>0</v>
      </c>
      <c r="AR115" s="23" t="s">
        <v>143</v>
      </c>
      <c r="AT115" s="23" t="s">
        <v>138</v>
      </c>
      <c r="AU115" s="23" t="s">
        <v>80</v>
      </c>
      <c r="AY115" s="23" t="s">
        <v>136</v>
      </c>
      <c r="BE115" s="213">
        <f>IF(N115="základní",J115,0)</f>
        <v>0</v>
      </c>
      <c r="BF115" s="213">
        <f>IF(N115="snížená",J115,0)</f>
        <v>0</v>
      </c>
      <c r="BG115" s="213">
        <f>IF(N115="zákl. přenesená",J115,0)</f>
        <v>0</v>
      </c>
      <c r="BH115" s="213">
        <f>IF(N115="sníž. přenesená",J115,0)</f>
        <v>0</v>
      </c>
      <c r="BI115" s="213">
        <f>IF(N115="nulová",J115,0)</f>
        <v>0</v>
      </c>
      <c r="BJ115" s="23" t="s">
        <v>78</v>
      </c>
      <c r="BK115" s="213">
        <f>ROUND(I115*H115,2)</f>
        <v>0</v>
      </c>
      <c r="BL115" s="23" t="s">
        <v>143</v>
      </c>
      <c r="BM115" s="23" t="s">
        <v>571</v>
      </c>
    </row>
    <row r="116" spans="2:65" s="1" customFormat="1" ht="40.5">
      <c r="B116" s="40"/>
      <c r="C116" s="62"/>
      <c r="D116" s="214" t="s">
        <v>145</v>
      </c>
      <c r="E116" s="62"/>
      <c r="F116" s="215" t="s">
        <v>572</v>
      </c>
      <c r="G116" s="62"/>
      <c r="H116" s="62"/>
      <c r="I116" s="171"/>
      <c r="J116" s="62"/>
      <c r="K116" s="62"/>
      <c r="L116" s="60"/>
      <c r="M116" s="216"/>
      <c r="N116" s="41"/>
      <c r="O116" s="41"/>
      <c r="P116" s="41"/>
      <c r="Q116" s="41"/>
      <c r="R116" s="41"/>
      <c r="S116" s="41"/>
      <c r="T116" s="77"/>
      <c r="AT116" s="23" t="s">
        <v>145</v>
      </c>
      <c r="AU116" s="23" t="s">
        <v>80</v>
      </c>
    </row>
    <row r="117" spans="2:65" s="12" customFormat="1" ht="13.5">
      <c r="B117" s="217"/>
      <c r="C117" s="218"/>
      <c r="D117" s="214" t="s">
        <v>147</v>
      </c>
      <c r="E117" s="219" t="s">
        <v>21</v>
      </c>
      <c r="F117" s="220" t="s">
        <v>573</v>
      </c>
      <c r="G117" s="218"/>
      <c r="H117" s="221">
        <v>60</v>
      </c>
      <c r="I117" s="222"/>
      <c r="J117" s="218"/>
      <c r="K117" s="218"/>
      <c r="L117" s="223"/>
      <c r="M117" s="224"/>
      <c r="N117" s="225"/>
      <c r="O117" s="225"/>
      <c r="P117" s="225"/>
      <c r="Q117" s="225"/>
      <c r="R117" s="225"/>
      <c r="S117" s="225"/>
      <c r="T117" s="226"/>
      <c r="AT117" s="227" t="s">
        <v>147</v>
      </c>
      <c r="AU117" s="227" t="s">
        <v>80</v>
      </c>
      <c r="AV117" s="12" t="s">
        <v>80</v>
      </c>
      <c r="AW117" s="12" t="s">
        <v>35</v>
      </c>
      <c r="AX117" s="12" t="s">
        <v>71</v>
      </c>
      <c r="AY117" s="227" t="s">
        <v>136</v>
      </c>
    </row>
    <row r="118" spans="2:65" s="1" customFormat="1" ht="16.5" customHeight="1">
      <c r="B118" s="40"/>
      <c r="C118" s="239" t="s">
        <v>186</v>
      </c>
      <c r="D118" s="239" t="s">
        <v>274</v>
      </c>
      <c r="E118" s="240" t="s">
        <v>574</v>
      </c>
      <c r="F118" s="241" t="s">
        <v>575</v>
      </c>
      <c r="G118" s="242" t="s">
        <v>141</v>
      </c>
      <c r="H118" s="243">
        <v>61.2</v>
      </c>
      <c r="I118" s="244"/>
      <c r="J118" s="245">
        <f>ROUND(I118*H118,2)</f>
        <v>0</v>
      </c>
      <c r="K118" s="241" t="s">
        <v>142</v>
      </c>
      <c r="L118" s="246"/>
      <c r="M118" s="247" t="s">
        <v>21</v>
      </c>
      <c r="N118" s="248" t="s">
        <v>42</v>
      </c>
      <c r="O118" s="41"/>
      <c r="P118" s="211">
        <f>O118*H118</f>
        <v>0</v>
      </c>
      <c r="Q118" s="211">
        <v>0.113</v>
      </c>
      <c r="R118" s="211">
        <f>Q118*H118</f>
        <v>6.9156000000000004</v>
      </c>
      <c r="S118" s="211">
        <v>0</v>
      </c>
      <c r="T118" s="212">
        <f>S118*H118</f>
        <v>0</v>
      </c>
      <c r="AR118" s="23" t="s">
        <v>181</v>
      </c>
      <c r="AT118" s="23" t="s">
        <v>274</v>
      </c>
      <c r="AU118" s="23" t="s">
        <v>80</v>
      </c>
      <c r="AY118" s="23" t="s">
        <v>136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3" t="s">
        <v>78</v>
      </c>
      <c r="BK118" s="213">
        <f>ROUND(I118*H118,2)</f>
        <v>0</v>
      </c>
      <c r="BL118" s="23" t="s">
        <v>143</v>
      </c>
      <c r="BM118" s="23" t="s">
        <v>576</v>
      </c>
    </row>
    <row r="119" spans="2:65" s="1" customFormat="1" ht="13.5">
      <c r="B119" s="40"/>
      <c r="C119" s="62"/>
      <c r="D119" s="214" t="s">
        <v>145</v>
      </c>
      <c r="E119" s="62"/>
      <c r="F119" s="215" t="s">
        <v>575</v>
      </c>
      <c r="G119" s="62"/>
      <c r="H119" s="62"/>
      <c r="I119" s="171"/>
      <c r="J119" s="62"/>
      <c r="K119" s="62"/>
      <c r="L119" s="60"/>
      <c r="M119" s="216"/>
      <c r="N119" s="41"/>
      <c r="O119" s="41"/>
      <c r="P119" s="41"/>
      <c r="Q119" s="41"/>
      <c r="R119" s="41"/>
      <c r="S119" s="41"/>
      <c r="T119" s="77"/>
      <c r="AT119" s="23" t="s">
        <v>145</v>
      </c>
      <c r="AU119" s="23" t="s">
        <v>80</v>
      </c>
    </row>
    <row r="120" spans="2:65" s="12" customFormat="1" ht="27">
      <c r="B120" s="217"/>
      <c r="C120" s="218"/>
      <c r="D120" s="214" t="s">
        <v>147</v>
      </c>
      <c r="E120" s="219" t="s">
        <v>21</v>
      </c>
      <c r="F120" s="220" t="s">
        <v>577</v>
      </c>
      <c r="G120" s="218"/>
      <c r="H120" s="221">
        <v>61.2</v>
      </c>
      <c r="I120" s="222"/>
      <c r="J120" s="218"/>
      <c r="K120" s="218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147</v>
      </c>
      <c r="AU120" s="227" t="s">
        <v>80</v>
      </c>
      <c r="AV120" s="12" t="s">
        <v>80</v>
      </c>
      <c r="AW120" s="12" t="s">
        <v>35</v>
      </c>
      <c r="AX120" s="12" t="s">
        <v>71</v>
      </c>
      <c r="AY120" s="227" t="s">
        <v>136</v>
      </c>
    </row>
    <row r="121" spans="2:65" s="1" customFormat="1" ht="25.5" customHeight="1">
      <c r="B121" s="40"/>
      <c r="C121" s="202" t="s">
        <v>191</v>
      </c>
      <c r="D121" s="202" t="s">
        <v>138</v>
      </c>
      <c r="E121" s="203" t="s">
        <v>578</v>
      </c>
      <c r="F121" s="204" t="s">
        <v>579</v>
      </c>
      <c r="G121" s="205" t="s">
        <v>141</v>
      </c>
      <c r="H121" s="206">
        <v>22</v>
      </c>
      <c r="I121" s="207"/>
      <c r="J121" s="208">
        <f>ROUND(I121*H121,2)</f>
        <v>0</v>
      </c>
      <c r="K121" s="204" t="s">
        <v>142</v>
      </c>
      <c r="L121" s="60"/>
      <c r="M121" s="209" t="s">
        <v>21</v>
      </c>
      <c r="N121" s="210" t="s">
        <v>42</v>
      </c>
      <c r="O121" s="41"/>
      <c r="P121" s="211">
        <f>O121*H121</f>
        <v>0</v>
      </c>
      <c r="Q121" s="211">
        <v>0.10362</v>
      </c>
      <c r="R121" s="211">
        <f>Q121*H121</f>
        <v>2.2796400000000001</v>
      </c>
      <c r="S121" s="211">
        <v>0</v>
      </c>
      <c r="T121" s="212">
        <f>S121*H121</f>
        <v>0</v>
      </c>
      <c r="AR121" s="23" t="s">
        <v>143</v>
      </c>
      <c r="AT121" s="23" t="s">
        <v>138</v>
      </c>
      <c r="AU121" s="23" t="s">
        <v>80</v>
      </c>
      <c r="AY121" s="23" t="s">
        <v>136</v>
      </c>
      <c r="BE121" s="213">
        <f>IF(N121="základní",J121,0)</f>
        <v>0</v>
      </c>
      <c r="BF121" s="213">
        <f>IF(N121="snížená",J121,0)</f>
        <v>0</v>
      </c>
      <c r="BG121" s="213">
        <f>IF(N121="zákl. přenesená",J121,0)</f>
        <v>0</v>
      </c>
      <c r="BH121" s="213">
        <f>IF(N121="sníž. přenesená",J121,0)</f>
        <v>0</v>
      </c>
      <c r="BI121" s="213">
        <f>IF(N121="nulová",J121,0)</f>
        <v>0</v>
      </c>
      <c r="BJ121" s="23" t="s">
        <v>78</v>
      </c>
      <c r="BK121" s="213">
        <f>ROUND(I121*H121,2)</f>
        <v>0</v>
      </c>
      <c r="BL121" s="23" t="s">
        <v>143</v>
      </c>
      <c r="BM121" s="23" t="s">
        <v>580</v>
      </c>
    </row>
    <row r="122" spans="2:65" s="1" customFormat="1" ht="40.5">
      <c r="B122" s="40"/>
      <c r="C122" s="62"/>
      <c r="D122" s="214" t="s">
        <v>145</v>
      </c>
      <c r="E122" s="62"/>
      <c r="F122" s="215" t="s">
        <v>581</v>
      </c>
      <c r="G122" s="62"/>
      <c r="H122" s="62"/>
      <c r="I122" s="171"/>
      <c r="J122" s="62"/>
      <c r="K122" s="62"/>
      <c r="L122" s="60"/>
      <c r="M122" s="216"/>
      <c r="N122" s="41"/>
      <c r="O122" s="41"/>
      <c r="P122" s="41"/>
      <c r="Q122" s="41"/>
      <c r="R122" s="41"/>
      <c r="S122" s="41"/>
      <c r="T122" s="77"/>
      <c r="AT122" s="23" t="s">
        <v>145</v>
      </c>
      <c r="AU122" s="23" t="s">
        <v>80</v>
      </c>
    </row>
    <row r="123" spans="2:65" s="12" customFormat="1" ht="27">
      <c r="B123" s="217"/>
      <c r="C123" s="218"/>
      <c r="D123" s="214" t="s">
        <v>147</v>
      </c>
      <c r="E123" s="219" t="s">
        <v>21</v>
      </c>
      <c r="F123" s="220" t="s">
        <v>582</v>
      </c>
      <c r="G123" s="218"/>
      <c r="H123" s="221">
        <v>22</v>
      </c>
      <c r="I123" s="222"/>
      <c r="J123" s="218"/>
      <c r="K123" s="218"/>
      <c r="L123" s="223"/>
      <c r="M123" s="224"/>
      <c r="N123" s="225"/>
      <c r="O123" s="225"/>
      <c r="P123" s="225"/>
      <c r="Q123" s="225"/>
      <c r="R123" s="225"/>
      <c r="S123" s="225"/>
      <c r="T123" s="226"/>
      <c r="AT123" s="227" t="s">
        <v>147</v>
      </c>
      <c r="AU123" s="227" t="s">
        <v>80</v>
      </c>
      <c r="AV123" s="12" t="s">
        <v>80</v>
      </c>
      <c r="AW123" s="12" t="s">
        <v>35</v>
      </c>
      <c r="AX123" s="12" t="s">
        <v>71</v>
      </c>
      <c r="AY123" s="227" t="s">
        <v>136</v>
      </c>
    </row>
    <row r="124" spans="2:65" s="1" customFormat="1" ht="16.5" customHeight="1">
      <c r="B124" s="40"/>
      <c r="C124" s="239" t="s">
        <v>196</v>
      </c>
      <c r="D124" s="239" t="s">
        <v>274</v>
      </c>
      <c r="E124" s="240" t="s">
        <v>583</v>
      </c>
      <c r="F124" s="241" t="s">
        <v>584</v>
      </c>
      <c r="G124" s="242" t="s">
        <v>141</v>
      </c>
      <c r="H124" s="243">
        <v>12.36</v>
      </c>
      <c r="I124" s="244"/>
      <c r="J124" s="245">
        <f>ROUND(I124*H124,2)</f>
        <v>0</v>
      </c>
      <c r="K124" s="241" t="s">
        <v>142</v>
      </c>
      <c r="L124" s="246"/>
      <c r="M124" s="247" t="s">
        <v>21</v>
      </c>
      <c r="N124" s="248" t="s">
        <v>42</v>
      </c>
      <c r="O124" s="41"/>
      <c r="P124" s="211">
        <f>O124*H124</f>
        <v>0</v>
      </c>
      <c r="Q124" s="211">
        <v>0.152</v>
      </c>
      <c r="R124" s="211">
        <f>Q124*H124</f>
        <v>1.8787199999999999</v>
      </c>
      <c r="S124" s="211">
        <v>0</v>
      </c>
      <c r="T124" s="212">
        <f>S124*H124</f>
        <v>0</v>
      </c>
      <c r="AR124" s="23" t="s">
        <v>181</v>
      </c>
      <c r="AT124" s="23" t="s">
        <v>274</v>
      </c>
      <c r="AU124" s="23" t="s">
        <v>80</v>
      </c>
      <c r="AY124" s="23" t="s">
        <v>136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23" t="s">
        <v>78</v>
      </c>
      <c r="BK124" s="213">
        <f>ROUND(I124*H124,2)</f>
        <v>0</v>
      </c>
      <c r="BL124" s="23" t="s">
        <v>143</v>
      </c>
      <c r="BM124" s="23" t="s">
        <v>585</v>
      </c>
    </row>
    <row r="125" spans="2:65" s="1" customFormat="1" ht="13.5">
      <c r="B125" s="40"/>
      <c r="C125" s="62"/>
      <c r="D125" s="214" t="s">
        <v>145</v>
      </c>
      <c r="E125" s="62"/>
      <c r="F125" s="215" t="s">
        <v>584</v>
      </c>
      <c r="G125" s="62"/>
      <c r="H125" s="62"/>
      <c r="I125" s="171"/>
      <c r="J125" s="62"/>
      <c r="K125" s="62"/>
      <c r="L125" s="60"/>
      <c r="M125" s="216"/>
      <c r="N125" s="41"/>
      <c r="O125" s="41"/>
      <c r="P125" s="41"/>
      <c r="Q125" s="41"/>
      <c r="R125" s="41"/>
      <c r="S125" s="41"/>
      <c r="T125" s="77"/>
      <c r="AT125" s="23" t="s">
        <v>145</v>
      </c>
      <c r="AU125" s="23" t="s">
        <v>80</v>
      </c>
    </row>
    <row r="126" spans="2:65" s="12" customFormat="1" ht="27">
      <c r="B126" s="217"/>
      <c r="C126" s="218"/>
      <c r="D126" s="214" t="s">
        <v>147</v>
      </c>
      <c r="E126" s="219" t="s">
        <v>21</v>
      </c>
      <c r="F126" s="220" t="s">
        <v>586</v>
      </c>
      <c r="G126" s="218"/>
      <c r="H126" s="221">
        <v>12.36</v>
      </c>
      <c r="I126" s="222"/>
      <c r="J126" s="218"/>
      <c r="K126" s="218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147</v>
      </c>
      <c r="AU126" s="227" t="s">
        <v>80</v>
      </c>
      <c r="AV126" s="12" t="s">
        <v>80</v>
      </c>
      <c r="AW126" s="12" t="s">
        <v>35</v>
      </c>
      <c r="AX126" s="12" t="s">
        <v>71</v>
      </c>
      <c r="AY126" s="227" t="s">
        <v>136</v>
      </c>
    </row>
    <row r="127" spans="2:65" s="1" customFormat="1" ht="16.5" customHeight="1">
      <c r="B127" s="40"/>
      <c r="C127" s="239" t="s">
        <v>204</v>
      </c>
      <c r="D127" s="239" t="s">
        <v>274</v>
      </c>
      <c r="E127" s="240" t="s">
        <v>587</v>
      </c>
      <c r="F127" s="241" t="s">
        <v>588</v>
      </c>
      <c r="G127" s="242" t="s">
        <v>141</v>
      </c>
      <c r="H127" s="243">
        <v>10.3</v>
      </c>
      <c r="I127" s="244"/>
      <c r="J127" s="245">
        <f>ROUND(I127*H127,2)</f>
        <v>0</v>
      </c>
      <c r="K127" s="241" t="s">
        <v>21</v>
      </c>
      <c r="L127" s="246"/>
      <c r="M127" s="247" t="s">
        <v>21</v>
      </c>
      <c r="N127" s="248" t="s">
        <v>42</v>
      </c>
      <c r="O127" s="41"/>
      <c r="P127" s="211">
        <f>O127*H127</f>
        <v>0</v>
      </c>
      <c r="Q127" s="211">
        <v>0.13100000000000001</v>
      </c>
      <c r="R127" s="211">
        <f>Q127*H127</f>
        <v>1.3493000000000002</v>
      </c>
      <c r="S127" s="211">
        <v>0</v>
      </c>
      <c r="T127" s="212">
        <f>S127*H127</f>
        <v>0</v>
      </c>
      <c r="AR127" s="23" t="s">
        <v>181</v>
      </c>
      <c r="AT127" s="23" t="s">
        <v>274</v>
      </c>
      <c r="AU127" s="23" t="s">
        <v>80</v>
      </c>
      <c r="AY127" s="23" t="s">
        <v>136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23" t="s">
        <v>78</v>
      </c>
      <c r="BK127" s="213">
        <f>ROUND(I127*H127,2)</f>
        <v>0</v>
      </c>
      <c r="BL127" s="23" t="s">
        <v>143</v>
      </c>
      <c r="BM127" s="23" t="s">
        <v>589</v>
      </c>
    </row>
    <row r="128" spans="2:65" s="1" customFormat="1" ht="13.5">
      <c r="B128" s="40"/>
      <c r="C128" s="62"/>
      <c r="D128" s="214" t="s">
        <v>145</v>
      </c>
      <c r="E128" s="62"/>
      <c r="F128" s="215" t="s">
        <v>588</v>
      </c>
      <c r="G128" s="62"/>
      <c r="H128" s="62"/>
      <c r="I128" s="171"/>
      <c r="J128" s="62"/>
      <c r="K128" s="62"/>
      <c r="L128" s="60"/>
      <c r="M128" s="216"/>
      <c r="N128" s="41"/>
      <c r="O128" s="41"/>
      <c r="P128" s="41"/>
      <c r="Q128" s="41"/>
      <c r="R128" s="41"/>
      <c r="S128" s="41"/>
      <c r="T128" s="77"/>
      <c r="AT128" s="23" t="s">
        <v>145</v>
      </c>
      <c r="AU128" s="23" t="s">
        <v>80</v>
      </c>
    </row>
    <row r="129" spans="2:65" s="12" customFormat="1" ht="27">
      <c r="B129" s="217"/>
      <c r="C129" s="218"/>
      <c r="D129" s="214" t="s">
        <v>147</v>
      </c>
      <c r="E129" s="219" t="s">
        <v>21</v>
      </c>
      <c r="F129" s="220" t="s">
        <v>590</v>
      </c>
      <c r="G129" s="218"/>
      <c r="H129" s="221">
        <v>10.3</v>
      </c>
      <c r="I129" s="222"/>
      <c r="J129" s="218"/>
      <c r="K129" s="218"/>
      <c r="L129" s="223"/>
      <c r="M129" s="224"/>
      <c r="N129" s="225"/>
      <c r="O129" s="225"/>
      <c r="P129" s="225"/>
      <c r="Q129" s="225"/>
      <c r="R129" s="225"/>
      <c r="S129" s="225"/>
      <c r="T129" s="226"/>
      <c r="AT129" s="227" t="s">
        <v>147</v>
      </c>
      <c r="AU129" s="227" t="s">
        <v>80</v>
      </c>
      <c r="AV129" s="12" t="s">
        <v>80</v>
      </c>
      <c r="AW129" s="12" t="s">
        <v>35</v>
      </c>
      <c r="AX129" s="12" t="s">
        <v>71</v>
      </c>
      <c r="AY129" s="227" t="s">
        <v>136</v>
      </c>
    </row>
    <row r="130" spans="2:65" s="11" customFormat="1" ht="29.85" customHeight="1">
      <c r="B130" s="186"/>
      <c r="C130" s="187"/>
      <c r="D130" s="188" t="s">
        <v>70</v>
      </c>
      <c r="E130" s="200" t="s">
        <v>186</v>
      </c>
      <c r="F130" s="200" t="s">
        <v>591</v>
      </c>
      <c r="G130" s="187"/>
      <c r="H130" s="187"/>
      <c r="I130" s="190"/>
      <c r="J130" s="201">
        <f>BK130</f>
        <v>0</v>
      </c>
      <c r="K130" s="187"/>
      <c r="L130" s="192"/>
      <c r="M130" s="193"/>
      <c r="N130" s="194"/>
      <c r="O130" s="194"/>
      <c r="P130" s="195">
        <f>SUM(P131:P155)</f>
        <v>0</v>
      </c>
      <c r="Q130" s="194"/>
      <c r="R130" s="195">
        <f>SUM(R131:R155)</f>
        <v>16.41919</v>
      </c>
      <c r="S130" s="194"/>
      <c r="T130" s="196">
        <f>SUM(T131:T155)</f>
        <v>2.25</v>
      </c>
      <c r="AR130" s="197" t="s">
        <v>78</v>
      </c>
      <c r="AT130" s="198" t="s">
        <v>70</v>
      </c>
      <c r="AU130" s="198" t="s">
        <v>78</v>
      </c>
      <c r="AY130" s="197" t="s">
        <v>136</v>
      </c>
      <c r="BK130" s="199">
        <f>SUM(BK131:BK155)</f>
        <v>0</v>
      </c>
    </row>
    <row r="131" spans="2:65" s="1" customFormat="1" ht="25.5" customHeight="1">
      <c r="B131" s="40"/>
      <c r="C131" s="202" t="s">
        <v>208</v>
      </c>
      <c r="D131" s="202" t="s">
        <v>138</v>
      </c>
      <c r="E131" s="203" t="s">
        <v>592</v>
      </c>
      <c r="F131" s="204" t="s">
        <v>593</v>
      </c>
      <c r="G131" s="205" t="s">
        <v>375</v>
      </c>
      <c r="H131" s="206">
        <v>68</v>
      </c>
      <c r="I131" s="207"/>
      <c r="J131" s="208">
        <f>ROUND(I131*H131,2)</f>
        <v>0</v>
      </c>
      <c r="K131" s="204" t="s">
        <v>142</v>
      </c>
      <c r="L131" s="60"/>
      <c r="M131" s="209" t="s">
        <v>21</v>
      </c>
      <c r="N131" s="210" t="s">
        <v>42</v>
      </c>
      <c r="O131" s="41"/>
      <c r="P131" s="211">
        <f>O131*H131</f>
        <v>0</v>
      </c>
      <c r="Q131" s="211">
        <v>0.15540000000000001</v>
      </c>
      <c r="R131" s="211">
        <f>Q131*H131</f>
        <v>10.567200000000001</v>
      </c>
      <c r="S131" s="211">
        <v>0</v>
      </c>
      <c r="T131" s="212">
        <f>S131*H131</f>
        <v>0</v>
      </c>
      <c r="AR131" s="23" t="s">
        <v>143</v>
      </c>
      <c r="AT131" s="23" t="s">
        <v>138</v>
      </c>
      <c r="AU131" s="23" t="s">
        <v>80</v>
      </c>
      <c r="AY131" s="23" t="s">
        <v>136</v>
      </c>
      <c r="BE131" s="213">
        <f>IF(N131="základní",J131,0)</f>
        <v>0</v>
      </c>
      <c r="BF131" s="213">
        <f>IF(N131="snížená",J131,0)</f>
        <v>0</v>
      </c>
      <c r="BG131" s="213">
        <f>IF(N131="zákl. přenesená",J131,0)</f>
        <v>0</v>
      </c>
      <c r="BH131" s="213">
        <f>IF(N131="sníž. přenesená",J131,0)</f>
        <v>0</v>
      </c>
      <c r="BI131" s="213">
        <f>IF(N131="nulová",J131,0)</f>
        <v>0</v>
      </c>
      <c r="BJ131" s="23" t="s">
        <v>78</v>
      </c>
      <c r="BK131" s="213">
        <f>ROUND(I131*H131,2)</f>
        <v>0</v>
      </c>
      <c r="BL131" s="23" t="s">
        <v>143</v>
      </c>
      <c r="BM131" s="23" t="s">
        <v>594</v>
      </c>
    </row>
    <row r="132" spans="2:65" s="1" customFormat="1" ht="27">
      <c r="B132" s="40"/>
      <c r="C132" s="62"/>
      <c r="D132" s="214" t="s">
        <v>145</v>
      </c>
      <c r="E132" s="62"/>
      <c r="F132" s="215" t="s">
        <v>595</v>
      </c>
      <c r="G132" s="62"/>
      <c r="H132" s="62"/>
      <c r="I132" s="171"/>
      <c r="J132" s="62"/>
      <c r="K132" s="62"/>
      <c r="L132" s="60"/>
      <c r="M132" s="216"/>
      <c r="N132" s="41"/>
      <c r="O132" s="41"/>
      <c r="P132" s="41"/>
      <c r="Q132" s="41"/>
      <c r="R132" s="41"/>
      <c r="S132" s="41"/>
      <c r="T132" s="77"/>
      <c r="AT132" s="23" t="s">
        <v>145</v>
      </c>
      <c r="AU132" s="23" t="s">
        <v>80</v>
      </c>
    </row>
    <row r="133" spans="2:65" s="13" customFormat="1" ht="13.5">
      <c r="B133" s="229"/>
      <c r="C133" s="230"/>
      <c r="D133" s="214" t="s">
        <v>147</v>
      </c>
      <c r="E133" s="231" t="s">
        <v>21</v>
      </c>
      <c r="F133" s="232" t="s">
        <v>596</v>
      </c>
      <c r="G133" s="230"/>
      <c r="H133" s="231" t="s">
        <v>21</v>
      </c>
      <c r="I133" s="233"/>
      <c r="J133" s="230"/>
      <c r="K133" s="230"/>
      <c r="L133" s="234"/>
      <c r="M133" s="235"/>
      <c r="N133" s="236"/>
      <c r="O133" s="236"/>
      <c r="P133" s="236"/>
      <c r="Q133" s="236"/>
      <c r="R133" s="236"/>
      <c r="S133" s="236"/>
      <c r="T133" s="237"/>
      <c r="AT133" s="238" t="s">
        <v>147</v>
      </c>
      <c r="AU133" s="238" t="s">
        <v>80</v>
      </c>
      <c r="AV133" s="13" t="s">
        <v>78</v>
      </c>
      <c r="AW133" s="13" t="s">
        <v>35</v>
      </c>
      <c r="AX133" s="13" t="s">
        <v>71</v>
      </c>
      <c r="AY133" s="238" t="s">
        <v>136</v>
      </c>
    </row>
    <row r="134" spans="2:65" s="12" customFormat="1" ht="13.5">
      <c r="B134" s="217"/>
      <c r="C134" s="218"/>
      <c r="D134" s="214" t="s">
        <v>147</v>
      </c>
      <c r="E134" s="219" t="s">
        <v>21</v>
      </c>
      <c r="F134" s="220" t="s">
        <v>597</v>
      </c>
      <c r="G134" s="218"/>
      <c r="H134" s="221">
        <v>40</v>
      </c>
      <c r="I134" s="222"/>
      <c r="J134" s="218"/>
      <c r="K134" s="218"/>
      <c r="L134" s="223"/>
      <c r="M134" s="224"/>
      <c r="N134" s="225"/>
      <c r="O134" s="225"/>
      <c r="P134" s="225"/>
      <c r="Q134" s="225"/>
      <c r="R134" s="225"/>
      <c r="S134" s="225"/>
      <c r="T134" s="226"/>
      <c r="AT134" s="227" t="s">
        <v>147</v>
      </c>
      <c r="AU134" s="227" t="s">
        <v>80</v>
      </c>
      <c r="AV134" s="12" t="s">
        <v>80</v>
      </c>
      <c r="AW134" s="12" t="s">
        <v>35</v>
      </c>
      <c r="AX134" s="12" t="s">
        <v>71</v>
      </c>
      <c r="AY134" s="227" t="s">
        <v>136</v>
      </c>
    </row>
    <row r="135" spans="2:65" s="12" customFormat="1" ht="13.5">
      <c r="B135" s="217"/>
      <c r="C135" s="218"/>
      <c r="D135" s="214" t="s">
        <v>147</v>
      </c>
      <c r="E135" s="219" t="s">
        <v>21</v>
      </c>
      <c r="F135" s="220" t="s">
        <v>598</v>
      </c>
      <c r="G135" s="218"/>
      <c r="H135" s="221">
        <v>8</v>
      </c>
      <c r="I135" s="222"/>
      <c r="J135" s="218"/>
      <c r="K135" s="218"/>
      <c r="L135" s="223"/>
      <c r="M135" s="224"/>
      <c r="N135" s="225"/>
      <c r="O135" s="225"/>
      <c r="P135" s="225"/>
      <c r="Q135" s="225"/>
      <c r="R135" s="225"/>
      <c r="S135" s="225"/>
      <c r="T135" s="226"/>
      <c r="AT135" s="227" t="s">
        <v>147</v>
      </c>
      <c r="AU135" s="227" t="s">
        <v>80</v>
      </c>
      <c r="AV135" s="12" t="s">
        <v>80</v>
      </c>
      <c r="AW135" s="12" t="s">
        <v>35</v>
      </c>
      <c r="AX135" s="12" t="s">
        <v>71</v>
      </c>
      <c r="AY135" s="227" t="s">
        <v>136</v>
      </c>
    </row>
    <row r="136" spans="2:65" s="12" customFormat="1" ht="13.5">
      <c r="B136" s="217"/>
      <c r="C136" s="218"/>
      <c r="D136" s="214" t="s">
        <v>147</v>
      </c>
      <c r="E136" s="219" t="s">
        <v>21</v>
      </c>
      <c r="F136" s="220" t="s">
        <v>599</v>
      </c>
      <c r="G136" s="218"/>
      <c r="H136" s="221">
        <v>20</v>
      </c>
      <c r="I136" s="222"/>
      <c r="J136" s="218"/>
      <c r="K136" s="218"/>
      <c r="L136" s="223"/>
      <c r="M136" s="224"/>
      <c r="N136" s="225"/>
      <c r="O136" s="225"/>
      <c r="P136" s="225"/>
      <c r="Q136" s="225"/>
      <c r="R136" s="225"/>
      <c r="S136" s="225"/>
      <c r="T136" s="226"/>
      <c r="AT136" s="227" t="s">
        <v>147</v>
      </c>
      <c r="AU136" s="227" t="s">
        <v>80</v>
      </c>
      <c r="AV136" s="12" t="s">
        <v>80</v>
      </c>
      <c r="AW136" s="12" t="s">
        <v>35</v>
      </c>
      <c r="AX136" s="12" t="s">
        <v>71</v>
      </c>
      <c r="AY136" s="227" t="s">
        <v>136</v>
      </c>
    </row>
    <row r="137" spans="2:65" s="1" customFormat="1" ht="16.5" customHeight="1">
      <c r="B137" s="40"/>
      <c r="C137" s="239" t="s">
        <v>215</v>
      </c>
      <c r="D137" s="239" t="s">
        <v>274</v>
      </c>
      <c r="E137" s="240" t="s">
        <v>600</v>
      </c>
      <c r="F137" s="241" t="s">
        <v>601</v>
      </c>
      <c r="G137" s="242" t="s">
        <v>375</v>
      </c>
      <c r="H137" s="243">
        <v>20</v>
      </c>
      <c r="I137" s="244"/>
      <c r="J137" s="245">
        <f>ROUND(I137*H137,2)</f>
        <v>0</v>
      </c>
      <c r="K137" s="241" t="s">
        <v>142</v>
      </c>
      <c r="L137" s="246"/>
      <c r="M137" s="247" t="s">
        <v>21</v>
      </c>
      <c r="N137" s="248" t="s">
        <v>42</v>
      </c>
      <c r="O137" s="41"/>
      <c r="P137" s="211">
        <f>O137*H137</f>
        <v>0</v>
      </c>
      <c r="Q137" s="211">
        <v>4.8300000000000003E-2</v>
      </c>
      <c r="R137" s="211">
        <f>Q137*H137</f>
        <v>0.96600000000000008</v>
      </c>
      <c r="S137" s="211">
        <v>0</v>
      </c>
      <c r="T137" s="212">
        <f>S137*H137</f>
        <v>0</v>
      </c>
      <c r="AR137" s="23" t="s">
        <v>181</v>
      </c>
      <c r="AT137" s="23" t="s">
        <v>274</v>
      </c>
      <c r="AU137" s="23" t="s">
        <v>80</v>
      </c>
      <c r="AY137" s="23" t="s">
        <v>136</v>
      </c>
      <c r="BE137" s="213">
        <f>IF(N137="základní",J137,0)</f>
        <v>0</v>
      </c>
      <c r="BF137" s="213">
        <f>IF(N137="snížená",J137,0)</f>
        <v>0</v>
      </c>
      <c r="BG137" s="213">
        <f>IF(N137="zákl. přenesená",J137,0)</f>
        <v>0</v>
      </c>
      <c r="BH137" s="213">
        <f>IF(N137="sníž. přenesená",J137,0)</f>
        <v>0</v>
      </c>
      <c r="BI137" s="213">
        <f>IF(N137="nulová",J137,0)</f>
        <v>0</v>
      </c>
      <c r="BJ137" s="23" t="s">
        <v>78</v>
      </c>
      <c r="BK137" s="213">
        <f>ROUND(I137*H137,2)</f>
        <v>0</v>
      </c>
      <c r="BL137" s="23" t="s">
        <v>143</v>
      </c>
      <c r="BM137" s="23" t="s">
        <v>602</v>
      </c>
    </row>
    <row r="138" spans="2:65" s="1" customFormat="1" ht="13.5">
      <c r="B138" s="40"/>
      <c r="C138" s="62"/>
      <c r="D138" s="214" t="s">
        <v>145</v>
      </c>
      <c r="E138" s="62"/>
      <c r="F138" s="215" t="s">
        <v>601</v>
      </c>
      <c r="G138" s="62"/>
      <c r="H138" s="62"/>
      <c r="I138" s="171"/>
      <c r="J138" s="62"/>
      <c r="K138" s="62"/>
      <c r="L138" s="60"/>
      <c r="M138" s="216"/>
      <c r="N138" s="41"/>
      <c r="O138" s="41"/>
      <c r="P138" s="41"/>
      <c r="Q138" s="41"/>
      <c r="R138" s="41"/>
      <c r="S138" s="41"/>
      <c r="T138" s="77"/>
      <c r="AT138" s="23" t="s">
        <v>145</v>
      </c>
      <c r="AU138" s="23" t="s">
        <v>80</v>
      </c>
    </row>
    <row r="139" spans="2:65" s="12" customFormat="1" ht="13.5">
      <c r="B139" s="217"/>
      <c r="C139" s="218"/>
      <c r="D139" s="214" t="s">
        <v>147</v>
      </c>
      <c r="E139" s="219" t="s">
        <v>21</v>
      </c>
      <c r="F139" s="220" t="s">
        <v>599</v>
      </c>
      <c r="G139" s="218"/>
      <c r="H139" s="221">
        <v>20</v>
      </c>
      <c r="I139" s="222"/>
      <c r="J139" s="218"/>
      <c r="K139" s="218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147</v>
      </c>
      <c r="AU139" s="227" t="s">
        <v>80</v>
      </c>
      <c r="AV139" s="12" t="s">
        <v>80</v>
      </c>
      <c r="AW139" s="12" t="s">
        <v>35</v>
      </c>
      <c r="AX139" s="12" t="s">
        <v>71</v>
      </c>
      <c r="AY139" s="227" t="s">
        <v>136</v>
      </c>
    </row>
    <row r="140" spans="2:65" s="1" customFormat="1" ht="16.5" customHeight="1">
      <c r="B140" s="40"/>
      <c r="C140" s="239" t="s">
        <v>10</v>
      </c>
      <c r="D140" s="239" t="s">
        <v>274</v>
      </c>
      <c r="E140" s="240" t="s">
        <v>603</v>
      </c>
      <c r="F140" s="241" t="s">
        <v>604</v>
      </c>
      <c r="G140" s="242" t="s">
        <v>375</v>
      </c>
      <c r="H140" s="243">
        <v>40</v>
      </c>
      <c r="I140" s="244"/>
      <c r="J140" s="245">
        <f>ROUND(I140*H140,2)</f>
        <v>0</v>
      </c>
      <c r="K140" s="241" t="s">
        <v>142</v>
      </c>
      <c r="L140" s="246"/>
      <c r="M140" s="247" t="s">
        <v>21</v>
      </c>
      <c r="N140" s="248" t="s">
        <v>42</v>
      </c>
      <c r="O140" s="41"/>
      <c r="P140" s="211">
        <f>O140*H140</f>
        <v>0</v>
      </c>
      <c r="Q140" s="211">
        <v>8.2400000000000001E-2</v>
      </c>
      <c r="R140" s="211">
        <f>Q140*H140</f>
        <v>3.2960000000000003</v>
      </c>
      <c r="S140" s="211">
        <v>0</v>
      </c>
      <c r="T140" s="212">
        <f>S140*H140</f>
        <v>0</v>
      </c>
      <c r="AR140" s="23" t="s">
        <v>181</v>
      </c>
      <c r="AT140" s="23" t="s">
        <v>274</v>
      </c>
      <c r="AU140" s="23" t="s">
        <v>80</v>
      </c>
      <c r="AY140" s="23" t="s">
        <v>136</v>
      </c>
      <c r="BE140" s="213">
        <f>IF(N140="základní",J140,0)</f>
        <v>0</v>
      </c>
      <c r="BF140" s="213">
        <f>IF(N140="snížená",J140,0)</f>
        <v>0</v>
      </c>
      <c r="BG140" s="213">
        <f>IF(N140="zákl. přenesená",J140,0)</f>
        <v>0</v>
      </c>
      <c r="BH140" s="213">
        <f>IF(N140="sníž. přenesená",J140,0)</f>
        <v>0</v>
      </c>
      <c r="BI140" s="213">
        <f>IF(N140="nulová",J140,0)</f>
        <v>0</v>
      </c>
      <c r="BJ140" s="23" t="s">
        <v>78</v>
      </c>
      <c r="BK140" s="213">
        <f>ROUND(I140*H140,2)</f>
        <v>0</v>
      </c>
      <c r="BL140" s="23" t="s">
        <v>143</v>
      </c>
      <c r="BM140" s="23" t="s">
        <v>605</v>
      </c>
    </row>
    <row r="141" spans="2:65" s="1" customFormat="1" ht="13.5">
      <c r="B141" s="40"/>
      <c r="C141" s="62"/>
      <c r="D141" s="214" t="s">
        <v>145</v>
      </c>
      <c r="E141" s="62"/>
      <c r="F141" s="215" t="s">
        <v>604</v>
      </c>
      <c r="G141" s="62"/>
      <c r="H141" s="62"/>
      <c r="I141" s="171"/>
      <c r="J141" s="62"/>
      <c r="K141" s="62"/>
      <c r="L141" s="60"/>
      <c r="M141" s="216"/>
      <c r="N141" s="41"/>
      <c r="O141" s="41"/>
      <c r="P141" s="41"/>
      <c r="Q141" s="41"/>
      <c r="R141" s="41"/>
      <c r="S141" s="41"/>
      <c r="T141" s="77"/>
      <c r="AT141" s="23" t="s">
        <v>145</v>
      </c>
      <c r="AU141" s="23" t="s">
        <v>80</v>
      </c>
    </row>
    <row r="142" spans="2:65" s="12" customFormat="1" ht="13.5">
      <c r="B142" s="217"/>
      <c r="C142" s="218"/>
      <c r="D142" s="214" t="s">
        <v>147</v>
      </c>
      <c r="E142" s="219" t="s">
        <v>21</v>
      </c>
      <c r="F142" s="220" t="s">
        <v>597</v>
      </c>
      <c r="G142" s="218"/>
      <c r="H142" s="221">
        <v>40</v>
      </c>
      <c r="I142" s="222"/>
      <c r="J142" s="218"/>
      <c r="K142" s="218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147</v>
      </c>
      <c r="AU142" s="227" t="s">
        <v>80</v>
      </c>
      <c r="AV142" s="12" t="s">
        <v>80</v>
      </c>
      <c r="AW142" s="12" t="s">
        <v>35</v>
      </c>
      <c r="AX142" s="12" t="s">
        <v>71</v>
      </c>
      <c r="AY142" s="227" t="s">
        <v>136</v>
      </c>
    </row>
    <row r="143" spans="2:65" s="1" customFormat="1" ht="16.5" customHeight="1">
      <c r="B143" s="40"/>
      <c r="C143" s="239" t="s">
        <v>228</v>
      </c>
      <c r="D143" s="239" t="s">
        <v>274</v>
      </c>
      <c r="E143" s="240" t="s">
        <v>606</v>
      </c>
      <c r="F143" s="241" t="s">
        <v>607</v>
      </c>
      <c r="G143" s="242" t="s">
        <v>375</v>
      </c>
      <c r="H143" s="243">
        <v>8</v>
      </c>
      <c r="I143" s="244"/>
      <c r="J143" s="245">
        <f>ROUND(I143*H143,2)</f>
        <v>0</v>
      </c>
      <c r="K143" s="241" t="s">
        <v>142</v>
      </c>
      <c r="L143" s="246"/>
      <c r="M143" s="247" t="s">
        <v>21</v>
      </c>
      <c r="N143" s="248" t="s">
        <v>42</v>
      </c>
      <c r="O143" s="41"/>
      <c r="P143" s="211">
        <f>O143*H143</f>
        <v>0</v>
      </c>
      <c r="Q143" s="211">
        <v>6.4000000000000001E-2</v>
      </c>
      <c r="R143" s="211">
        <f>Q143*H143</f>
        <v>0.51200000000000001</v>
      </c>
      <c r="S143" s="211">
        <v>0</v>
      </c>
      <c r="T143" s="212">
        <f>S143*H143</f>
        <v>0</v>
      </c>
      <c r="AR143" s="23" t="s">
        <v>181</v>
      </c>
      <c r="AT143" s="23" t="s">
        <v>274</v>
      </c>
      <c r="AU143" s="23" t="s">
        <v>80</v>
      </c>
      <c r="AY143" s="23" t="s">
        <v>136</v>
      </c>
      <c r="BE143" s="213">
        <f>IF(N143="základní",J143,0)</f>
        <v>0</v>
      </c>
      <c r="BF143" s="213">
        <f>IF(N143="snížená",J143,0)</f>
        <v>0</v>
      </c>
      <c r="BG143" s="213">
        <f>IF(N143="zákl. přenesená",J143,0)</f>
        <v>0</v>
      </c>
      <c r="BH143" s="213">
        <f>IF(N143="sníž. přenesená",J143,0)</f>
        <v>0</v>
      </c>
      <c r="BI143" s="213">
        <f>IF(N143="nulová",J143,0)</f>
        <v>0</v>
      </c>
      <c r="BJ143" s="23" t="s">
        <v>78</v>
      </c>
      <c r="BK143" s="213">
        <f>ROUND(I143*H143,2)</f>
        <v>0</v>
      </c>
      <c r="BL143" s="23" t="s">
        <v>143</v>
      </c>
      <c r="BM143" s="23" t="s">
        <v>608</v>
      </c>
    </row>
    <row r="144" spans="2:65" s="1" customFormat="1" ht="13.5">
      <c r="B144" s="40"/>
      <c r="C144" s="62"/>
      <c r="D144" s="214" t="s">
        <v>145</v>
      </c>
      <c r="E144" s="62"/>
      <c r="F144" s="215" t="s">
        <v>607</v>
      </c>
      <c r="G144" s="62"/>
      <c r="H144" s="62"/>
      <c r="I144" s="171"/>
      <c r="J144" s="62"/>
      <c r="K144" s="62"/>
      <c r="L144" s="60"/>
      <c r="M144" s="216"/>
      <c r="N144" s="41"/>
      <c r="O144" s="41"/>
      <c r="P144" s="41"/>
      <c r="Q144" s="41"/>
      <c r="R144" s="41"/>
      <c r="S144" s="41"/>
      <c r="T144" s="77"/>
      <c r="AT144" s="23" t="s">
        <v>145</v>
      </c>
      <c r="AU144" s="23" t="s">
        <v>80</v>
      </c>
    </row>
    <row r="145" spans="2:65" s="12" customFormat="1" ht="13.5">
      <c r="B145" s="217"/>
      <c r="C145" s="218"/>
      <c r="D145" s="214" t="s">
        <v>147</v>
      </c>
      <c r="E145" s="219" t="s">
        <v>21</v>
      </c>
      <c r="F145" s="220" t="s">
        <v>598</v>
      </c>
      <c r="G145" s="218"/>
      <c r="H145" s="221">
        <v>8</v>
      </c>
      <c r="I145" s="222"/>
      <c r="J145" s="218"/>
      <c r="K145" s="218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147</v>
      </c>
      <c r="AU145" s="227" t="s">
        <v>80</v>
      </c>
      <c r="AV145" s="12" t="s">
        <v>80</v>
      </c>
      <c r="AW145" s="12" t="s">
        <v>35</v>
      </c>
      <c r="AX145" s="12" t="s">
        <v>71</v>
      </c>
      <c r="AY145" s="227" t="s">
        <v>136</v>
      </c>
    </row>
    <row r="146" spans="2:65" s="1" customFormat="1" ht="25.5" customHeight="1">
      <c r="B146" s="40"/>
      <c r="C146" s="202" t="s">
        <v>235</v>
      </c>
      <c r="D146" s="202" t="s">
        <v>138</v>
      </c>
      <c r="E146" s="203" t="s">
        <v>609</v>
      </c>
      <c r="F146" s="204" t="s">
        <v>610</v>
      </c>
      <c r="G146" s="205" t="s">
        <v>375</v>
      </c>
      <c r="H146" s="206">
        <v>3</v>
      </c>
      <c r="I146" s="207"/>
      <c r="J146" s="208">
        <f>ROUND(I146*H146,2)</f>
        <v>0</v>
      </c>
      <c r="K146" s="204" t="s">
        <v>142</v>
      </c>
      <c r="L146" s="60"/>
      <c r="M146" s="209" t="s">
        <v>21</v>
      </c>
      <c r="N146" s="210" t="s">
        <v>42</v>
      </c>
      <c r="O146" s="41"/>
      <c r="P146" s="211">
        <f>O146*H146</f>
        <v>0</v>
      </c>
      <c r="Q146" s="211">
        <v>0.29221000000000003</v>
      </c>
      <c r="R146" s="211">
        <f>Q146*H146</f>
        <v>0.87663000000000002</v>
      </c>
      <c r="S146" s="211">
        <v>0</v>
      </c>
      <c r="T146" s="212">
        <f>S146*H146</f>
        <v>0</v>
      </c>
      <c r="AR146" s="23" t="s">
        <v>143</v>
      </c>
      <c r="AT146" s="23" t="s">
        <v>138</v>
      </c>
      <c r="AU146" s="23" t="s">
        <v>80</v>
      </c>
      <c r="AY146" s="23" t="s">
        <v>136</v>
      </c>
      <c r="BE146" s="213">
        <f>IF(N146="základní",J146,0)</f>
        <v>0</v>
      </c>
      <c r="BF146" s="213">
        <f>IF(N146="snížená",J146,0)</f>
        <v>0</v>
      </c>
      <c r="BG146" s="213">
        <f>IF(N146="zákl. přenesená",J146,0)</f>
        <v>0</v>
      </c>
      <c r="BH146" s="213">
        <f>IF(N146="sníž. přenesená",J146,0)</f>
        <v>0</v>
      </c>
      <c r="BI146" s="213">
        <f>IF(N146="nulová",J146,0)</f>
        <v>0</v>
      </c>
      <c r="BJ146" s="23" t="s">
        <v>78</v>
      </c>
      <c r="BK146" s="213">
        <f>ROUND(I146*H146,2)</f>
        <v>0</v>
      </c>
      <c r="BL146" s="23" t="s">
        <v>143</v>
      </c>
      <c r="BM146" s="23" t="s">
        <v>611</v>
      </c>
    </row>
    <row r="147" spans="2:65" s="1" customFormat="1" ht="13.5">
      <c r="B147" s="40"/>
      <c r="C147" s="62"/>
      <c r="D147" s="214" t="s">
        <v>145</v>
      </c>
      <c r="E147" s="62"/>
      <c r="F147" s="215" t="s">
        <v>612</v>
      </c>
      <c r="G147" s="62"/>
      <c r="H147" s="62"/>
      <c r="I147" s="171"/>
      <c r="J147" s="62"/>
      <c r="K147" s="62"/>
      <c r="L147" s="60"/>
      <c r="M147" s="216"/>
      <c r="N147" s="41"/>
      <c r="O147" s="41"/>
      <c r="P147" s="41"/>
      <c r="Q147" s="41"/>
      <c r="R147" s="41"/>
      <c r="S147" s="41"/>
      <c r="T147" s="77"/>
      <c r="AT147" s="23" t="s">
        <v>145</v>
      </c>
      <c r="AU147" s="23" t="s">
        <v>80</v>
      </c>
    </row>
    <row r="148" spans="2:65" s="12" customFormat="1" ht="27">
      <c r="B148" s="217"/>
      <c r="C148" s="218"/>
      <c r="D148" s="214" t="s">
        <v>147</v>
      </c>
      <c r="E148" s="219" t="s">
        <v>21</v>
      </c>
      <c r="F148" s="220" t="s">
        <v>613</v>
      </c>
      <c r="G148" s="218"/>
      <c r="H148" s="221">
        <v>3</v>
      </c>
      <c r="I148" s="222"/>
      <c r="J148" s="218"/>
      <c r="K148" s="218"/>
      <c r="L148" s="223"/>
      <c r="M148" s="224"/>
      <c r="N148" s="225"/>
      <c r="O148" s="225"/>
      <c r="P148" s="225"/>
      <c r="Q148" s="225"/>
      <c r="R148" s="225"/>
      <c r="S148" s="225"/>
      <c r="T148" s="226"/>
      <c r="AT148" s="227" t="s">
        <v>147</v>
      </c>
      <c r="AU148" s="227" t="s">
        <v>80</v>
      </c>
      <c r="AV148" s="12" t="s">
        <v>80</v>
      </c>
      <c r="AW148" s="12" t="s">
        <v>35</v>
      </c>
      <c r="AX148" s="12" t="s">
        <v>71</v>
      </c>
      <c r="AY148" s="227" t="s">
        <v>136</v>
      </c>
    </row>
    <row r="149" spans="2:65" s="1" customFormat="1" ht="16.5" customHeight="1">
      <c r="B149" s="40"/>
      <c r="C149" s="239" t="s">
        <v>242</v>
      </c>
      <c r="D149" s="239" t="s">
        <v>274</v>
      </c>
      <c r="E149" s="240" t="s">
        <v>614</v>
      </c>
      <c r="F149" s="241" t="s">
        <v>615</v>
      </c>
      <c r="G149" s="242" t="s">
        <v>375</v>
      </c>
      <c r="H149" s="243">
        <v>3</v>
      </c>
      <c r="I149" s="244"/>
      <c r="J149" s="245">
        <f>ROUND(I149*H149,2)</f>
        <v>0</v>
      </c>
      <c r="K149" s="241" t="s">
        <v>142</v>
      </c>
      <c r="L149" s="246"/>
      <c r="M149" s="247" t="s">
        <v>21</v>
      </c>
      <c r="N149" s="248" t="s">
        <v>42</v>
      </c>
      <c r="O149" s="41"/>
      <c r="P149" s="211">
        <f>O149*H149</f>
        <v>0</v>
      </c>
      <c r="Q149" s="211">
        <v>6.4000000000000001E-2</v>
      </c>
      <c r="R149" s="211">
        <f>Q149*H149</f>
        <v>0.192</v>
      </c>
      <c r="S149" s="211">
        <v>0</v>
      </c>
      <c r="T149" s="212">
        <f>S149*H149</f>
        <v>0</v>
      </c>
      <c r="AR149" s="23" t="s">
        <v>181</v>
      </c>
      <c r="AT149" s="23" t="s">
        <v>274</v>
      </c>
      <c r="AU149" s="23" t="s">
        <v>80</v>
      </c>
      <c r="AY149" s="23" t="s">
        <v>136</v>
      </c>
      <c r="BE149" s="213">
        <f>IF(N149="základní",J149,0)</f>
        <v>0</v>
      </c>
      <c r="BF149" s="213">
        <f>IF(N149="snížená",J149,0)</f>
        <v>0</v>
      </c>
      <c r="BG149" s="213">
        <f>IF(N149="zákl. přenesená",J149,0)</f>
        <v>0</v>
      </c>
      <c r="BH149" s="213">
        <f>IF(N149="sníž. přenesená",J149,0)</f>
        <v>0</v>
      </c>
      <c r="BI149" s="213">
        <f>IF(N149="nulová",J149,0)</f>
        <v>0</v>
      </c>
      <c r="BJ149" s="23" t="s">
        <v>78</v>
      </c>
      <c r="BK149" s="213">
        <f>ROUND(I149*H149,2)</f>
        <v>0</v>
      </c>
      <c r="BL149" s="23" t="s">
        <v>143</v>
      </c>
      <c r="BM149" s="23" t="s">
        <v>616</v>
      </c>
    </row>
    <row r="150" spans="2:65" s="1" customFormat="1" ht="13.5">
      <c r="B150" s="40"/>
      <c r="C150" s="62"/>
      <c r="D150" s="214" t="s">
        <v>145</v>
      </c>
      <c r="E150" s="62"/>
      <c r="F150" s="215" t="s">
        <v>615</v>
      </c>
      <c r="G150" s="62"/>
      <c r="H150" s="62"/>
      <c r="I150" s="171"/>
      <c r="J150" s="62"/>
      <c r="K150" s="62"/>
      <c r="L150" s="60"/>
      <c r="M150" s="216"/>
      <c r="N150" s="41"/>
      <c r="O150" s="41"/>
      <c r="P150" s="41"/>
      <c r="Q150" s="41"/>
      <c r="R150" s="41"/>
      <c r="S150" s="41"/>
      <c r="T150" s="77"/>
      <c r="AT150" s="23" t="s">
        <v>145</v>
      </c>
      <c r="AU150" s="23" t="s">
        <v>80</v>
      </c>
    </row>
    <row r="151" spans="2:65" s="1" customFormat="1" ht="16.5" customHeight="1">
      <c r="B151" s="40"/>
      <c r="C151" s="239" t="s">
        <v>250</v>
      </c>
      <c r="D151" s="239" t="s">
        <v>274</v>
      </c>
      <c r="E151" s="240" t="s">
        <v>617</v>
      </c>
      <c r="F151" s="241" t="s">
        <v>618</v>
      </c>
      <c r="G151" s="242" t="s">
        <v>375</v>
      </c>
      <c r="H151" s="243">
        <v>3</v>
      </c>
      <c r="I151" s="244"/>
      <c r="J151" s="245">
        <f>ROUND(I151*H151,2)</f>
        <v>0</v>
      </c>
      <c r="K151" s="241" t="s">
        <v>142</v>
      </c>
      <c r="L151" s="246"/>
      <c r="M151" s="247" t="s">
        <v>21</v>
      </c>
      <c r="N151" s="248" t="s">
        <v>42</v>
      </c>
      <c r="O151" s="41"/>
      <c r="P151" s="211">
        <f>O151*H151</f>
        <v>0</v>
      </c>
      <c r="Q151" s="211">
        <v>3.1199999999999999E-3</v>
      </c>
      <c r="R151" s="211">
        <f>Q151*H151</f>
        <v>9.3600000000000003E-3</v>
      </c>
      <c r="S151" s="211">
        <v>0</v>
      </c>
      <c r="T151" s="212">
        <f>S151*H151</f>
        <v>0</v>
      </c>
      <c r="AR151" s="23" t="s">
        <v>181</v>
      </c>
      <c r="AT151" s="23" t="s">
        <v>274</v>
      </c>
      <c r="AU151" s="23" t="s">
        <v>80</v>
      </c>
      <c r="AY151" s="23" t="s">
        <v>136</v>
      </c>
      <c r="BE151" s="213">
        <f>IF(N151="základní",J151,0)</f>
        <v>0</v>
      </c>
      <c r="BF151" s="213">
        <f>IF(N151="snížená",J151,0)</f>
        <v>0</v>
      </c>
      <c r="BG151" s="213">
        <f>IF(N151="zákl. přenesená",J151,0)</f>
        <v>0</v>
      </c>
      <c r="BH151" s="213">
        <f>IF(N151="sníž. přenesená",J151,0)</f>
        <v>0</v>
      </c>
      <c r="BI151" s="213">
        <f>IF(N151="nulová",J151,0)</f>
        <v>0</v>
      </c>
      <c r="BJ151" s="23" t="s">
        <v>78</v>
      </c>
      <c r="BK151" s="213">
        <f>ROUND(I151*H151,2)</f>
        <v>0</v>
      </c>
      <c r="BL151" s="23" t="s">
        <v>143</v>
      </c>
      <c r="BM151" s="23" t="s">
        <v>619</v>
      </c>
    </row>
    <row r="152" spans="2:65" s="1" customFormat="1" ht="13.5">
      <c r="B152" s="40"/>
      <c r="C152" s="62"/>
      <c r="D152" s="214" t="s">
        <v>145</v>
      </c>
      <c r="E152" s="62"/>
      <c r="F152" s="215" t="s">
        <v>618</v>
      </c>
      <c r="G152" s="62"/>
      <c r="H152" s="62"/>
      <c r="I152" s="171"/>
      <c r="J152" s="62"/>
      <c r="K152" s="62"/>
      <c r="L152" s="60"/>
      <c r="M152" s="216"/>
      <c r="N152" s="41"/>
      <c r="O152" s="41"/>
      <c r="P152" s="41"/>
      <c r="Q152" s="41"/>
      <c r="R152" s="41"/>
      <c r="S152" s="41"/>
      <c r="T152" s="77"/>
      <c r="AT152" s="23" t="s">
        <v>145</v>
      </c>
      <c r="AU152" s="23" t="s">
        <v>80</v>
      </c>
    </row>
    <row r="153" spans="2:65" s="1" customFormat="1" ht="25.5" customHeight="1">
      <c r="B153" s="40"/>
      <c r="C153" s="202" t="s">
        <v>256</v>
      </c>
      <c r="D153" s="202" t="s">
        <v>138</v>
      </c>
      <c r="E153" s="203" t="s">
        <v>620</v>
      </c>
      <c r="F153" s="204" t="s">
        <v>621</v>
      </c>
      <c r="G153" s="205" t="s">
        <v>375</v>
      </c>
      <c r="H153" s="206">
        <v>2.5</v>
      </c>
      <c r="I153" s="207"/>
      <c r="J153" s="208">
        <f>ROUND(I153*H153,2)</f>
        <v>0</v>
      </c>
      <c r="K153" s="204" t="s">
        <v>142</v>
      </c>
      <c r="L153" s="60"/>
      <c r="M153" s="209" t="s">
        <v>21</v>
      </c>
      <c r="N153" s="210" t="s">
        <v>42</v>
      </c>
      <c r="O153" s="41"/>
      <c r="P153" s="211">
        <f>O153*H153</f>
        <v>0</v>
      </c>
      <c r="Q153" s="211">
        <v>0</v>
      </c>
      <c r="R153" s="211">
        <f>Q153*H153</f>
        <v>0</v>
      </c>
      <c r="S153" s="211">
        <v>0.9</v>
      </c>
      <c r="T153" s="212">
        <f>S153*H153</f>
        <v>2.25</v>
      </c>
      <c r="AR153" s="23" t="s">
        <v>143</v>
      </c>
      <c r="AT153" s="23" t="s">
        <v>138</v>
      </c>
      <c r="AU153" s="23" t="s">
        <v>80</v>
      </c>
      <c r="AY153" s="23" t="s">
        <v>136</v>
      </c>
      <c r="BE153" s="213">
        <f>IF(N153="základní",J153,0)</f>
        <v>0</v>
      </c>
      <c r="BF153" s="213">
        <f>IF(N153="snížená",J153,0)</f>
        <v>0</v>
      </c>
      <c r="BG153" s="213">
        <f>IF(N153="zákl. přenesená",J153,0)</f>
        <v>0</v>
      </c>
      <c r="BH153" s="213">
        <f>IF(N153="sníž. přenesená",J153,0)</f>
        <v>0</v>
      </c>
      <c r="BI153" s="213">
        <f>IF(N153="nulová",J153,0)</f>
        <v>0</v>
      </c>
      <c r="BJ153" s="23" t="s">
        <v>78</v>
      </c>
      <c r="BK153" s="213">
        <f>ROUND(I153*H153,2)</f>
        <v>0</v>
      </c>
      <c r="BL153" s="23" t="s">
        <v>143</v>
      </c>
      <c r="BM153" s="23" t="s">
        <v>622</v>
      </c>
    </row>
    <row r="154" spans="2:65" s="1" customFormat="1" ht="40.5">
      <c r="B154" s="40"/>
      <c r="C154" s="62"/>
      <c r="D154" s="214" t="s">
        <v>145</v>
      </c>
      <c r="E154" s="62"/>
      <c r="F154" s="215" t="s">
        <v>623</v>
      </c>
      <c r="G154" s="62"/>
      <c r="H154" s="62"/>
      <c r="I154" s="171"/>
      <c r="J154" s="62"/>
      <c r="K154" s="62"/>
      <c r="L154" s="60"/>
      <c r="M154" s="216"/>
      <c r="N154" s="41"/>
      <c r="O154" s="41"/>
      <c r="P154" s="41"/>
      <c r="Q154" s="41"/>
      <c r="R154" s="41"/>
      <c r="S154" s="41"/>
      <c r="T154" s="77"/>
      <c r="AT154" s="23" t="s">
        <v>145</v>
      </c>
      <c r="AU154" s="23" t="s">
        <v>80</v>
      </c>
    </row>
    <row r="155" spans="2:65" s="12" customFormat="1" ht="27">
      <c r="B155" s="217"/>
      <c r="C155" s="218"/>
      <c r="D155" s="214" t="s">
        <v>147</v>
      </c>
      <c r="E155" s="219" t="s">
        <v>21</v>
      </c>
      <c r="F155" s="220" t="s">
        <v>624</v>
      </c>
      <c r="G155" s="218"/>
      <c r="H155" s="221">
        <v>2.5</v>
      </c>
      <c r="I155" s="222"/>
      <c r="J155" s="218"/>
      <c r="K155" s="218"/>
      <c r="L155" s="223"/>
      <c r="M155" s="224"/>
      <c r="N155" s="225"/>
      <c r="O155" s="225"/>
      <c r="P155" s="225"/>
      <c r="Q155" s="225"/>
      <c r="R155" s="225"/>
      <c r="S155" s="225"/>
      <c r="T155" s="226"/>
      <c r="AT155" s="227" t="s">
        <v>147</v>
      </c>
      <c r="AU155" s="227" t="s">
        <v>80</v>
      </c>
      <c r="AV155" s="12" t="s">
        <v>80</v>
      </c>
      <c r="AW155" s="12" t="s">
        <v>35</v>
      </c>
      <c r="AX155" s="12" t="s">
        <v>71</v>
      </c>
      <c r="AY155" s="227" t="s">
        <v>136</v>
      </c>
    </row>
    <row r="156" spans="2:65" s="11" customFormat="1" ht="29.85" customHeight="1">
      <c r="B156" s="186"/>
      <c r="C156" s="187"/>
      <c r="D156" s="188" t="s">
        <v>70</v>
      </c>
      <c r="E156" s="200" t="s">
        <v>495</v>
      </c>
      <c r="F156" s="200" t="s">
        <v>496</v>
      </c>
      <c r="G156" s="187"/>
      <c r="H156" s="187"/>
      <c r="I156" s="190"/>
      <c r="J156" s="201">
        <f>BK156</f>
        <v>0</v>
      </c>
      <c r="K156" s="187"/>
      <c r="L156" s="192"/>
      <c r="M156" s="193"/>
      <c r="N156" s="194"/>
      <c r="O156" s="194"/>
      <c r="P156" s="195">
        <f>SUM(P157:P172)</f>
        <v>0</v>
      </c>
      <c r="Q156" s="194"/>
      <c r="R156" s="195">
        <f>SUM(R157:R172)</f>
        <v>0</v>
      </c>
      <c r="S156" s="194"/>
      <c r="T156" s="196">
        <f>SUM(T157:T172)</f>
        <v>0</v>
      </c>
      <c r="AR156" s="197" t="s">
        <v>78</v>
      </c>
      <c r="AT156" s="198" t="s">
        <v>70</v>
      </c>
      <c r="AU156" s="198" t="s">
        <v>78</v>
      </c>
      <c r="AY156" s="197" t="s">
        <v>136</v>
      </c>
      <c r="BK156" s="199">
        <f>SUM(BK157:BK172)</f>
        <v>0</v>
      </c>
    </row>
    <row r="157" spans="2:65" s="1" customFormat="1" ht="25.5" customHeight="1">
      <c r="B157" s="40"/>
      <c r="C157" s="202" t="s">
        <v>9</v>
      </c>
      <c r="D157" s="202" t="s">
        <v>138</v>
      </c>
      <c r="E157" s="203" t="s">
        <v>498</v>
      </c>
      <c r="F157" s="204" t="s">
        <v>499</v>
      </c>
      <c r="G157" s="205" t="s">
        <v>263</v>
      </c>
      <c r="H157" s="206">
        <v>18.850000000000001</v>
      </c>
      <c r="I157" s="207"/>
      <c r="J157" s="208">
        <f>ROUND(I157*H157,2)</f>
        <v>0</v>
      </c>
      <c r="K157" s="204" t="s">
        <v>21</v>
      </c>
      <c r="L157" s="60"/>
      <c r="M157" s="209" t="s">
        <v>21</v>
      </c>
      <c r="N157" s="210" t="s">
        <v>42</v>
      </c>
      <c r="O157" s="41"/>
      <c r="P157" s="211">
        <f>O157*H157</f>
        <v>0</v>
      </c>
      <c r="Q157" s="211">
        <v>0</v>
      </c>
      <c r="R157" s="211">
        <f>Q157*H157</f>
        <v>0</v>
      </c>
      <c r="S157" s="211">
        <v>0</v>
      </c>
      <c r="T157" s="212">
        <f>S157*H157</f>
        <v>0</v>
      </c>
      <c r="AR157" s="23" t="s">
        <v>143</v>
      </c>
      <c r="AT157" s="23" t="s">
        <v>138</v>
      </c>
      <c r="AU157" s="23" t="s">
        <v>80</v>
      </c>
      <c r="AY157" s="23" t="s">
        <v>136</v>
      </c>
      <c r="BE157" s="213">
        <f>IF(N157="základní",J157,0)</f>
        <v>0</v>
      </c>
      <c r="BF157" s="213">
        <f>IF(N157="snížená",J157,0)</f>
        <v>0</v>
      </c>
      <c r="BG157" s="213">
        <f>IF(N157="zákl. přenesená",J157,0)</f>
        <v>0</v>
      </c>
      <c r="BH157" s="213">
        <f>IF(N157="sníž. přenesená",J157,0)</f>
        <v>0</v>
      </c>
      <c r="BI157" s="213">
        <f>IF(N157="nulová",J157,0)</f>
        <v>0</v>
      </c>
      <c r="BJ157" s="23" t="s">
        <v>78</v>
      </c>
      <c r="BK157" s="213">
        <f>ROUND(I157*H157,2)</f>
        <v>0</v>
      </c>
      <c r="BL157" s="23" t="s">
        <v>143</v>
      </c>
      <c r="BM157" s="23" t="s">
        <v>625</v>
      </c>
    </row>
    <row r="158" spans="2:65" s="1" customFormat="1" ht="27">
      <c r="B158" s="40"/>
      <c r="C158" s="62"/>
      <c r="D158" s="214" t="s">
        <v>145</v>
      </c>
      <c r="E158" s="62"/>
      <c r="F158" s="215" t="s">
        <v>501</v>
      </c>
      <c r="G158" s="62"/>
      <c r="H158" s="62"/>
      <c r="I158" s="171"/>
      <c r="J158" s="62"/>
      <c r="K158" s="62"/>
      <c r="L158" s="60"/>
      <c r="M158" s="216"/>
      <c r="N158" s="41"/>
      <c r="O158" s="41"/>
      <c r="P158" s="41"/>
      <c r="Q158" s="41"/>
      <c r="R158" s="41"/>
      <c r="S158" s="41"/>
      <c r="T158" s="77"/>
      <c r="AT158" s="23" t="s">
        <v>145</v>
      </c>
      <c r="AU158" s="23" t="s">
        <v>80</v>
      </c>
    </row>
    <row r="159" spans="2:65" s="12" customFormat="1" ht="13.5">
      <c r="B159" s="217"/>
      <c r="C159" s="218"/>
      <c r="D159" s="214" t="s">
        <v>147</v>
      </c>
      <c r="E159" s="219" t="s">
        <v>21</v>
      </c>
      <c r="F159" s="220" t="s">
        <v>626</v>
      </c>
      <c r="G159" s="218"/>
      <c r="H159" s="221">
        <v>18.850000000000001</v>
      </c>
      <c r="I159" s="222"/>
      <c r="J159" s="218"/>
      <c r="K159" s="218"/>
      <c r="L159" s="223"/>
      <c r="M159" s="224"/>
      <c r="N159" s="225"/>
      <c r="O159" s="225"/>
      <c r="P159" s="225"/>
      <c r="Q159" s="225"/>
      <c r="R159" s="225"/>
      <c r="S159" s="225"/>
      <c r="T159" s="226"/>
      <c r="AT159" s="227" t="s">
        <v>147</v>
      </c>
      <c r="AU159" s="227" t="s">
        <v>80</v>
      </c>
      <c r="AV159" s="12" t="s">
        <v>80</v>
      </c>
      <c r="AW159" s="12" t="s">
        <v>35</v>
      </c>
      <c r="AX159" s="12" t="s">
        <v>71</v>
      </c>
      <c r="AY159" s="227" t="s">
        <v>136</v>
      </c>
    </row>
    <row r="160" spans="2:65" s="1" customFormat="1" ht="25.5" customHeight="1">
      <c r="B160" s="40"/>
      <c r="C160" s="202" t="s">
        <v>267</v>
      </c>
      <c r="D160" s="202" t="s">
        <v>138</v>
      </c>
      <c r="E160" s="203" t="s">
        <v>505</v>
      </c>
      <c r="F160" s="204" t="s">
        <v>506</v>
      </c>
      <c r="G160" s="205" t="s">
        <v>263</v>
      </c>
      <c r="H160" s="206">
        <v>30.024999999999999</v>
      </c>
      <c r="I160" s="207"/>
      <c r="J160" s="208">
        <f>ROUND(I160*H160,2)</f>
        <v>0</v>
      </c>
      <c r="K160" s="204" t="s">
        <v>21</v>
      </c>
      <c r="L160" s="60"/>
      <c r="M160" s="209" t="s">
        <v>21</v>
      </c>
      <c r="N160" s="210" t="s">
        <v>42</v>
      </c>
      <c r="O160" s="41"/>
      <c r="P160" s="211">
        <f>O160*H160</f>
        <v>0</v>
      </c>
      <c r="Q160" s="211">
        <v>0</v>
      </c>
      <c r="R160" s="211">
        <f>Q160*H160</f>
        <v>0</v>
      </c>
      <c r="S160" s="211">
        <v>0</v>
      </c>
      <c r="T160" s="212">
        <f>S160*H160</f>
        <v>0</v>
      </c>
      <c r="AR160" s="23" t="s">
        <v>143</v>
      </c>
      <c r="AT160" s="23" t="s">
        <v>138</v>
      </c>
      <c r="AU160" s="23" t="s">
        <v>80</v>
      </c>
      <c r="AY160" s="23" t="s">
        <v>136</v>
      </c>
      <c r="BE160" s="213">
        <f>IF(N160="základní",J160,0)</f>
        <v>0</v>
      </c>
      <c r="BF160" s="213">
        <f>IF(N160="snížená",J160,0)</f>
        <v>0</v>
      </c>
      <c r="BG160" s="213">
        <f>IF(N160="zákl. přenesená",J160,0)</f>
        <v>0</v>
      </c>
      <c r="BH160" s="213">
        <f>IF(N160="sníž. přenesená",J160,0)</f>
        <v>0</v>
      </c>
      <c r="BI160" s="213">
        <f>IF(N160="nulová",J160,0)</f>
        <v>0</v>
      </c>
      <c r="BJ160" s="23" t="s">
        <v>78</v>
      </c>
      <c r="BK160" s="213">
        <f>ROUND(I160*H160,2)</f>
        <v>0</v>
      </c>
      <c r="BL160" s="23" t="s">
        <v>143</v>
      </c>
      <c r="BM160" s="23" t="s">
        <v>627</v>
      </c>
    </row>
    <row r="161" spans="2:65" s="1" customFormat="1" ht="27">
      <c r="B161" s="40"/>
      <c r="C161" s="62"/>
      <c r="D161" s="214" t="s">
        <v>145</v>
      </c>
      <c r="E161" s="62"/>
      <c r="F161" s="215" t="s">
        <v>508</v>
      </c>
      <c r="G161" s="62"/>
      <c r="H161" s="62"/>
      <c r="I161" s="171"/>
      <c r="J161" s="62"/>
      <c r="K161" s="62"/>
      <c r="L161" s="60"/>
      <c r="M161" s="216"/>
      <c r="N161" s="41"/>
      <c r="O161" s="41"/>
      <c r="P161" s="41"/>
      <c r="Q161" s="41"/>
      <c r="R161" s="41"/>
      <c r="S161" s="41"/>
      <c r="T161" s="77"/>
      <c r="AT161" s="23" t="s">
        <v>145</v>
      </c>
      <c r="AU161" s="23" t="s">
        <v>80</v>
      </c>
    </row>
    <row r="162" spans="2:65" s="12" customFormat="1" ht="13.5">
      <c r="B162" s="217"/>
      <c r="C162" s="218"/>
      <c r="D162" s="214" t="s">
        <v>147</v>
      </c>
      <c r="E162" s="219" t="s">
        <v>21</v>
      </c>
      <c r="F162" s="220" t="s">
        <v>628</v>
      </c>
      <c r="G162" s="218"/>
      <c r="H162" s="221">
        <v>14.3</v>
      </c>
      <c r="I162" s="222"/>
      <c r="J162" s="218"/>
      <c r="K162" s="218"/>
      <c r="L162" s="223"/>
      <c r="M162" s="224"/>
      <c r="N162" s="225"/>
      <c r="O162" s="225"/>
      <c r="P162" s="225"/>
      <c r="Q162" s="225"/>
      <c r="R162" s="225"/>
      <c r="S162" s="225"/>
      <c r="T162" s="226"/>
      <c r="AT162" s="227" t="s">
        <v>147</v>
      </c>
      <c r="AU162" s="227" t="s">
        <v>80</v>
      </c>
      <c r="AV162" s="12" t="s">
        <v>80</v>
      </c>
      <c r="AW162" s="12" t="s">
        <v>35</v>
      </c>
      <c r="AX162" s="12" t="s">
        <v>71</v>
      </c>
      <c r="AY162" s="227" t="s">
        <v>136</v>
      </c>
    </row>
    <row r="163" spans="2:65" s="12" customFormat="1" ht="13.5">
      <c r="B163" s="217"/>
      <c r="C163" s="218"/>
      <c r="D163" s="214" t="s">
        <v>147</v>
      </c>
      <c r="E163" s="219" t="s">
        <v>21</v>
      </c>
      <c r="F163" s="220" t="s">
        <v>629</v>
      </c>
      <c r="G163" s="218"/>
      <c r="H163" s="221">
        <v>2.4</v>
      </c>
      <c r="I163" s="222"/>
      <c r="J163" s="218"/>
      <c r="K163" s="218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147</v>
      </c>
      <c r="AU163" s="227" t="s">
        <v>80</v>
      </c>
      <c r="AV163" s="12" t="s">
        <v>80</v>
      </c>
      <c r="AW163" s="12" t="s">
        <v>35</v>
      </c>
      <c r="AX163" s="12" t="s">
        <v>71</v>
      </c>
      <c r="AY163" s="227" t="s">
        <v>136</v>
      </c>
    </row>
    <row r="164" spans="2:65" s="12" customFormat="1" ht="13.5">
      <c r="B164" s="217"/>
      <c r="C164" s="218"/>
      <c r="D164" s="214" t="s">
        <v>147</v>
      </c>
      <c r="E164" s="219" t="s">
        <v>21</v>
      </c>
      <c r="F164" s="220" t="s">
        <v>630</v>
      </c>
      <c r="G164" s="218"/>
      <c r="H164" s="221">
        <v>13.324999999999999</v>
      </c>
      <c r="I164" s="222"/>
      <c r="J164" s="218"/>
      <c r="K164" s="218"/>
      <c r="L164" s="223"/>
      <c r="M164" s="224"/>
      <c r="N164" s="225"/>
      <c r="O164" s="225"/>
      <c r="P164" s="225"/>
      <c r="Q164" s="225"/>
      <c r="R164" s="225"/>
      <c r="S164" s="225"/>
      <c r="T164" s="226"/>
      <c r="AT164" s="227" t="s">
        <v>147</v>
      </c>
      <c r="AU164" s="227" t="s">
        <v>80</v>
      </c>
      <c r="AV164" s="12" t="s">
        <v>80</v>
      </c>
      <c r="AW164" s="12" t="s">
        <v>35</v>
      </c>
      <c r="AX164" s="12" t="s">
        <v>71</v>
      </c>
      <c r="AY164" s="227" t="s">
        <v>136</v>
      </c>
    </row>
    <row r="165" spans="2:65" s="1" customFormat="1" ht="25.5" customHeight="1">
      <c r="B165" s="40"/>
      <c r="C165" s="202" t="s">
        <v>273</v>
      </c>
      <c r="D165" s="202" t="s">
        <v>138</v>
      </c>
      <c r="E165" s="203" t="s">
        <v>512</v>
      </c>
      <c r="F165" s="204" t="s">
        <v>513</v>
      </c>
      <c r="G165" s="205" t="s">
        <v>263</v>
      </c>
      <c r="H165" s="206">
        <v>30.024999999999999</v>
      </c>
      <c r="I165" s="207"/>
      <c r="J165" s="208">
        <f>ROUND(I165*H165,2)</f>
        <v>0</v>
      </c>
      <c r="K165" s="204" t="s">
        <v>142</v>
      </c>
      <c r="L165" s="60"/>
      <c r="M165" s="209" t="s">
        <v>21</v>
      </c>
      <c r="N165" s="210" t="s">
        <v>42</v>
      </c>
      <c r="O165" s="41"/>
      <c r="P165" s="211">
        <f>O165*H165</f>
        <v>0</v>
      </c>
      <c r="Q165" s="211">
        <v>0</v>
      </c>
      <c r="R165" s="211">
        <f>Q165*H165</f>
        <v>0</v>
      </c>
      <c r="S165" s="211">
        <v>0</v>
      </c>
      <c r="T165" s="212">
        <f>S165*H165</f>
        <v>0</v>
      </c>
      <c r="AR165" s="23" t="s">
        <v>143</v>
      </c>
      <c r="AT165" s="23" t="s">
        <v>138</v>
      </c>
      <c r="AU165" s="23" t="s">
        <v>80</v>
      </c>
      <c r="AY165" s="23" t="s">
        <v>136</v>
      </c>
      <c r="BE165" s="213">
        <f>IF(N165="základní",J165,0)</f>
        <v>0</v>
      </c>
      <c r="BF165" s="213">
        <f>IF(N165="snížená",J165,0)</f>
        <v>0</v>
      </c>
      <c r="BG165" s="213">
        <f>IF(N165="zákl. přenesená",J165,0)</f>
        <v>0</v>
      </c>
      <c r="BH165" s="213">
        <f>IF(N165="sníž. přenesená",J165,0)</f>
        <v>0</v>
      </c>
      <c r="BI165" s="213">
        <f>IF(N165="nulová",J165,0)</f>
        <v>0</v>
      </c>
      <c r="BJ165" s="23" t="s">
        <v>78</v>
      </c>
      <c r="BK165" s="213">
        <f>ROUND(I165*H165,2)</f>
        <v>0</v>
      </c>
      <c r="BL165" s="23" t="s">
        <v>143</v>
      </c>
      <c r="BM165" s="23" t="s">
        <v>631</v>
      </c>
    </row>
    <row r="166" spans="2:65" s="1" customFormat="1" ht="27">
      <c r="B166" s="40"/>
      <c r="C166" s="62"/>
      <c r="D166" s="214" t="s">
        <v>145</v>
      </c>
      <c r="E166" s="62"/>
      <c r="F166" s="215" t="s">
        <v>515</v>
      </c>
      <c r="G166" s="62"/>
      <c r="H166" s="62"/>
      <c r="I166" s="171"/>
      <c r="J166" s="62"/>
      <c r="K166" s="62"/>
      <c r="L166" s="60"/>
      <c r="M166" s="216"/>
      <c r="N166" s="41"/>
      <c r="O166" s="41"/>
      <c r="P166" s="41"/>
      <c r="Q166" s="41"/>
      <c r="R166" s="41"/>
      <c r="S166" s="41"/>
      <c r="T166" s="77"/>
      <c r="AT166" s="23" t="s">
        <v>145</v>
      </c>
      <c r="AU166" s="23" t="s">
        <v>80</v>
      </c>
    </row>
    <row r="167" spans="2:65" s="12" customFormat="1" ht="13.5">
      <c r="B167" s="217"/>
      <c r="C167" s="218"/>
      <c r="D167" s="214" t="s">
        <v>147</v>
      </c>
      <c r="E167" s="219" t="s">
        <v>21</v>
      </c>
      <c r="F167" s="220" t="s">
        <v>628</v>
      </c>
      <c r="G167" s="218"/>
      <c r="H167" s="221">
        <v>14.3</v>
      </c>
      <c r="I167" s="222"/>
      <c r="J167" s="218"/>
      <c r="K167" s="218"/>
      <c r="L167" s="223"/>
      <c r="M167" s="224"/>
      <c r="N167" s="225"/>
      <c r="O167" s="225"/>
      <c r="P167" s="225"/>
      <c r="Q167" s="225"/>
      <c r="R167" s="225"/>
      <c r="S167" s="225"/>
      <c r="T167" s="226"/>
      <c r="AT167" s="227" t="s">
        <v>147</v>
      </c>
      <c r="AU167" s="227" t="s">
        <v>80</v>
      </c>
      <c r="AV167" s="12" t="s">
        <v>80</v>
      </c>
      <c r="AW167" s="12" t="s">
        <v>35</v>
      </c>
      <c r="AX167" s="12" t="s">
        <v>71</v>
      </c>
      <c r="AY167" s="227" t="s">
        <v>136</v>
      </c>
    </row>
    <row r="168" spans="2:65" s="12" customFormat="1" ht="13.5">
      <c r="B168" s="217"/>
      <c r="C168" s="218"/>
      <c r="D168" s="214" t="s">
        <v>147</v>
      </c>
      <c r="E168" s="219" t="s">
        <v>21</v>
      </c>
      <c r="F168" s="220" t="s">
        <v>629</v>
      </c>
      <c r="G168" s="218"/>
      <c r="H168" s="221">
        <v>2.4</v>
      </c>
      <c r="I168" s="222"/>
      <c r="J168" s="218"/>
      <c r="K168" s="218"/>
      <c r="L168" s="223"/>
      <c r="M168" s="224"/>
      <c r="N168" s="225"/>
      <c r="O168" s="225"/>
      <c r="P168" s="225"/>
      <c r="Q168" s="225"/>
      <c r="R168" s="225"/>
      <c r="S168" s="225"/>
      <c r="T168" s="226"/>
      <c r="AT168" s="227" t="s">
        <v>147</v>
      </c>
      <c r="AU168" s="227" t="s">
        <v>80</v>
      </c>
      <c r="AV168" s="12" t="s">
        <v>80</v>
      </c>
      <c r="AW168" s="12" t="s">
        <v>35</v>
      </c>
      <c r="AX168" s="12" t="s">
        <v>71</v>
      </c>
      <c r="AY168" s="227" t="s">
        <v>136</v>
      </c>
    </row>
    <row r="169" spans="2:65" s="12" customFormat="1" ht="13.5">
      <c r="B169" s="217"/>
      <c r="C169" s="218"/>
      <c r="D169" s="214" t="s">
        <v>147</v>
      </c>
      <c r="E169" s="219" t="s">
        <v>21</v>
      </c>
      <c r="F169" s="220" t="s">
        <v>630</v>
      </c>
      <c r="G169" s="218"/>
      <c r="H169" s="221">
        <v>13.324999999999999</v>
      </c>
      <c r="I169" s="222"/>
      <c r="J169" s="218"/>
      <c r="K169" s="218"/>
      <c r="L169" s="223"/>
      <c r="M169" s="224"/>
      <c r="N169" s="225"/>
      <c r="O169" s="225"/>
      <c r="P169" s="225"/>
      <c r="Q169" s="225"/>
      <c r="R169" s="225"/>
      <c r="S169" s="225"/>
      <c r="T169" s="226"/>
      <c r="AT169" s="227" t="s">
        <v>147</v>
      </c>
      <c r="AU169" s="227" t="s">
        <v>80</v>
      </c>
      <c r="AV169" s="12" t="s">
        <v>80</v>
      </c>
      <c r="AW169" s="12" t="s">
        <v>35</v>
      </c>
      <c r="AX169" s="12" t="s">
        <v>71</v>
      </c>
      <c r="AY169" s="227" t="s">
        <v>136</v>
      </c>
    </row>
    <row r="170" spans="2:65" s="1" customFormat="1" ht="25.5" customHeight="1">
      <c r="B170" s="40"/>
      <c r="C170" s="202" t="s">
        <v>280</v>
      </c>
      <c r="D170" s="202" t="s">
        <v>138</v>
      </c>
      <c r="E170" s="203" t="s">
        <v>522</v>
      </c>
      <c r="F170" s="204" t="s">
        <v>523</v>
      </c>
      <c r="G170" s="205" t="s">
        <v>263</v>
      </c>
      <c r="H170" s="206">
        <v>18.850000000000001</v>
      </c>
      <c r="I170" s="207"/>
      <c r="J170" s="208">
        <f>ROUND(I170*H170,2)</f>
        <v>0</v>
      </c>
      <c r="K170" s="204" t="s">
        <v>142</v>
      </c>
      <c r="L170" s="60"/>
      <c r="M170" s="209" t="s">
        <v>21</v>
      </c>
      <c r="N170" s="210" t="s">
        <v>42</v>
      </c>
      <c r="O170" s="41"/>
      <c r="P170" s="211">
        <f>O170*H170</f>
        <v>0</v>
      </c>
      <c r="Q170" s="211">
        <v>0</v>
      </c>
      <c r="R170" s="211">
        <f>Q170*H170</f>
        <v>0</v>
      </c>
      <c r="S170" s="211">
        <v>0</v>
      </c>
      <c r="T170" s="212">
        <f>S170*H170</f>
        <v>0</v>
      </c>
      <c r="AR170" s="23" t="s">
        <v>143</v>
      </c>
      <c r="AT170" s="23" t="s">
        <v>138</v>
      </c>
      <c r="AU170" s="23" t="s">
        <v>80</v>
      </c>
      <c r="AY170" s="23" t="s">
        <v>136</v>
      </c>
      <c r="BE170" s="213">
        <f>IF(N170="základní",J170,0)</f>
        <v>0</v>
      </c>
      <c r="BF170" s="213">
        <f>IF(N170="snížená",J170,0)</f>
        <v>0</v>
      </c>
      <c r="BG170" s="213">
        <f>IF(N170="zákl. přenesená",J170,0)</f>
        <v>0</v>
      </c>
      <c r="BH170" s="213">
        <f>IF(N170="sníž. přenesená",J170,0)</f>
        <v>0</v>
      </c>
      <c r="BI170" s="213">
        <f>IF(N170="nulová",J170,0)</f>
        <v>0</v>
      </c>
      <c r="BJ170" s="23" t="s">
        <v>78</v>
      </c>
      <c r="BK170" s="213">
        <f>ROUND(I170*H170,2)</f>
        <v>0</v>
      </c>
      <c r="BL170" s="23" t="s">
        <v>143</v>
      </c>
      <c r="BM170" s="23" t="s">
        <v>632</v>
      </c>
    </row>
    <row r="171" spans="2:65" s="1" customFormat="1" ht="27">
      <c r="B171" s="40"/>
      <c r="C171" s="62"/>
      <c r="D171" s="214" t="s">
        <v>145</v>
      </c>
      <c r="E171" s="62"/>
      <c r="F171" s="215" t="s">
        <v>265</v>
      </c>
      <c r="G171" s="62"/>
      <c r="H171" s="62"/>
      <c r="I171" s="171"/>
      <c r="J171" s="62"/>
      <c r="K171" s="62"/>
      <c r="L171" s="60"/>
      <c r="M171" s="216"/>
      <c r="N171" s="41"/>
      <c r="O171" s="41"/>
      <c r="P171" s="41"/>
      <c r="Q171" s="41"/>
      <c r="R171" s="41"/>
      <c r="S171" s="41"/>
      <c r="T171" s="77"/>
      <c r="AT171" s="23" t="s">
        <v>145</v>
      </c>
      <c r="AU171" s="23" t="s">
        <v>80</v>
      </c>
    </row>
    <row r="172" spans="2:65" s="12" customFormat="1" ht="13.5">
      <c r="B172" s="217"/>
      <c r="C172" s="218"/>
      <c r="D172" s="214" t="s">
        <v>147</v>
      </c>
      <c r="E172" s="219" t="s">
        <v>21</v>
      </c>
      <c r="F172" s="220" t="s">
        <v>626</v>
      </c>
      <c r="G172" s="218"/>
      <c r="H172" s="221">
        <v>18.850000000000001</v>
      </c>
      <c r="I172" s="222"/>
      <c r="J172" s="218"/>
      <c r="K172" s="218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147</v>
      </c>
      <c r="AU172" s="227" t="s">
        <v>80</v>
      </c>
      <c r="AV172" s="12" t="s">
        <v>80</v>
      </c>
      <c r="AW172" s="12" t="s">
        <v>35</v>
      </c>
      <c r="AX172" s="12" t="s">
        <v>71</v>
      </c>
      <c r="AY172" s="227" t="s">
        <v>136</v>
      </c>
    </row>
    <row r="173" spans="2:65" s="11" customFormat="1" ht="29.85" customHeight="1">
      <c r="B173" s="186"/>
      <c r="C173" s="187"/>
      <c r="D173" s="188" t="s">
        <v>70</v>
      </c>
      <c r="E173" s="200" t="s">
        <v>525</v>
      </c>
      <c r="F173" s="200" t="s">
        <v>526</v>
      </c>
      <c r="G173" s="187"/>
      <c r="H173" s="187"/>
      <c r="I173" s="190"/>
      <c r="J173" s="201">
        <f>BK173</f>
        <v>0</v>
      </c>
      <c r="K173" s="187"/>
      <c r="L173" s="192"/>
      <c r="M173" s="193"/>
      <c r="N173" s="194"/>
      <c r="O173" s="194"/>
      <c r="P173" s="195">
        <f>SUM(P174:P177)</f>
        <v>0</v>
      </c>
      <c r="Q173" s="194"/>
      <c r="R173" s="195">
        <f>SUM(R174:R177)</f>
        <v>0</v>
      </c>
      <c r="S173" s="194"/>
      <c r="T173" s="196">
        <f>SUM(T174:T177)</f>
        <v>0</v>
      </c>
      <c r="AR173" s="197" t="s">
        <v>78</v>
      </c>
      <c r="AT173" s="198" t="s">
        <v>70</v>
      </c>
      <c r="AU173" s="198" t="s">
        <v>78</v>
      </c>
      <c r="AY173" s="197" t="s">
        <v>136</v>
      </c>
      <c r="BK173" s="199">
        <f>SUM(BK174:BK177)</f>
        <v>0</v>
      </c>
    </row>
    <row r="174" spans="2:65" s="1" customFormat="1" ht="16.5" customHeight="1">
      <c r="B174" s="40"/>
      <c r="C174" s="202" t="s">
        <v>286</v>
      </c>
      <c r="D174" s="202" t="s">
        <v>138</v>
      </c>
      <c r="E174" s="203" t="s">
        <v>633</v>
      </c>
      <c r="F174" s="204" t="s">
        <v>634</v>
      </c>
      <c r="G174" s="205" t="s">
        <v>263</v>
      </c>
      <c r="H174" s="206">
        <v>33.896999999999998</v>
      </c>
      <c r="I174" s="207"/>
      <c r="J174" s="208">
        <f>ROUND(I174*H174,2)</f>
        <v>0</v>
      </c>
      <c r="K174" s="204" t="s">
        <v>142</v>
      </c>
      <c r="L174" s="60"/>
      <c r="M174" s="209" t="s">
        <v>21</v>
      </c>
      <c r="N174" s="210" t="s">
        <v>42</v>
      </c>
      <c r="O174" s="41"/>
      <c r="P174" s="211">
        <f>O174*H174</f>
        <v>0</v>
      </c>
      <c r="Q174" s="211">
        <v>0</v>
      </c>
      <c r="R174" s="211">
        <f>Q174*H174</f>
        <v>0</v>
      </c>
      <c r="S174" s="211">
        <v>0</v>
      </c>
      <c r="T174" s="212">
        <f>S174*H174</f>
        <v>0</v>
      </c>
      <c r="AR174" s="23" t="s">
        <v>143</v>
      </c>
      <c r="AT174" s="23" t="s">
        <v>138</v>
      </c>
      <c r="AU174" s="23" t="s">
        <v>80</v>
      </c>
      <c r="AY174" s="23" t="s">
        <v>136</v>
      </c>
      <c r="BE174" s="213">
        <f>IF(N174="základní",J174,0)</f>
        <v>0</v>
      </c>
      <c r="BF174" s="213">
        <f>IF(N174="snížená",J174,0)</f>
        <v>0</v>
      </c>
      <c r="BG174" s="213">
        <f>IF(N174="zákl. přenesená",J174,0)</f>
        <v>0</v>
      </c>
      <c r="BH174" s="213">
        <f>IF(N174="sníž. přenesená",J174,0)</f>
        <v>0</v>
      </c>
      <c r="BI174" s="213">
        <f>IF(N174="nulová",J174,0)</f>
        <v>0</v>
      </c>
      <c r="BJ174" s="23" t="s">
        <v>78</v>
      </c>
      <c r="BK174" s="213">
        <f>ROUND(I174*H174,2)</f>
        <v>0</v>
      </c>
      <c r="BL174" s="23" t="s">
        <v>143</v>
      </c>
      <c r="BM174" s="23" t="s">
        <v>635</v>
      </c>
    </row>
    <row r="175" spans="2:65" s="1" customFormat="1" ht="27">
      <c r="B175" s="40"/>
      <c r="C175" s="62"/>
      <c r="D175" s="214" t="s">
        <v>145</v>
      </c>
      <c r="E175" s="62"/>
      <c r="F175" s="215" t="s">
        <v>636</v>
      </c>
      <c r="G175" s="62"/>
      <c r="H175" s="62"/>
      <c r="I175" s="171"/>
      <c r="J175" s="62"/>
      <c r="K175" s="62"/>
      <c r="L175" s="60"/>
      <c r="M175" s="216"/>
      <c r="N175" s="41"/>
      <c r="O175" s="41"/>
      <c r="P175" s="41"/>
      <c r="Q175" s="41"/>
      <c r="R175" s="41"/>
      <c r="S175" s="41"/>
      <c r="T175" s="77"/>
      <c r="AT175" s="23" t="s">
        <v>145</v>
      </c>
      <c r="AU175" s="23" t="s">
        <v>80</v>
      </c>
    </row>
    <row r="176" spans="2:65" s="1" customFormat="1" ht="25.5" customHeight="1">
      <c r="B176" s="40"/>
      <c r="C176" s="202" t="s">
        <v>291</v>
      </c>
      <c r="D176" s="202" t="s">
        <v>138</v>
      </c>
      <c r="E176" s="203" t="s">
        <v>637</v>
      </c>
      <c r="F176" s="204" t="s">
        <v>638</v>
      </c>
      <c r="G176" s="205" t="s">
        <v>263</v>
      </c>
      <c r="H176" s="206">
        <v>33.896999999999998</v>
      </c>
      <c r="I176" s="207"/>
      <c r="J176" s="208">
        <f>ROUND(I176*H176,2)</f>
        <v>0</v>
      </c>
      <c r="K176" s="204" t="s">
        <v>142</v>
      </c>
      <c r="L176" s="60"/>
      <c r="M176" s="209" t="s">
        <v>21</v>
      </c>
      <c r="N176" s="210" t="s">
        <v>42</v>
      </c>
      <c r="O176" s="41"/>
      <c r="P176" s="211">
        <f>O176*H176</f>
        <v>0</v>
      </c>
      <c r="Q176" s="211">
        <v>0</v>
      </c>
      <c r="R176" s="211">
        <f>Q176*H176</f>
        <v>0</v>
      </c>
      <c r="S176" s="211">
        <v>0</v>
      </c>
      <c r="T176" s="212">
        <f>S176*H176</f>
        <v>0</v>
      </c>
      <c r="AR176" s="23" t="s">
        <v>143</v>
      </c>
      <c r="AT176" s="23" t="s">
        <v>138</v>
      </c>
      <c r="AU176" s="23" t="s">
        <v>80</v>
      </c>
      <c r="AY176" s="23" t="s">
        <v>136</v>
      </c>
      <c r="BE176" s="213">
        <f>IF(N176="základní",J176,0)</f>
        <v>0</v>
      </c>
      <c r="BF176" s="213">
        <f>IF(N176="snížená",J176,0)</f>
        <v>0</v>
      </c>
      <c r="BG176" s="213">
        <f>IF(N176="zákl. přenesená",J176,0)</f>
        <v>0</v>
      </c>
      <c r="BH176" s="213">
        <f>IF(N176="sníž. přenesená",J176,0)</f>
        <v>0</v>
      </c>
      <c r="BI176" s="213">
        <f>IF(N176="nulová",J176,0)</f>
        <v>0</v>
      </c>
      <c r="BJ176" s="23" t="s">
        <v>78</v>
      </c>
      <c r="BK176" s="213">
        <f>ROUND(I176*H176,2)</f>
        <v>0</v>
      </c>
      <c r="BL176" s="23" t="s">
        <v>143</v>
      </c>
      <c r="BM176" s="23" t="s">
        <v>639</v>
      </c>
    </row>
    <row r="177" spans="2:47" s="1" customFormat="1" ht="27">
      <c r="B177" s="40"/>
      <c r="C177" s="62"/>
      <c r="D177" s="214" t="s">
        <v>145</v>
      </c>
      <c r="E177" s="62"/>
      <c r="F177" s="215" t="s">
        <v>640</v>
      </c>
      <c r="G177" s="62"/>
      <c r="H177" s="62"/>
      <c r="I177" s="171"/>
      <c r="J177" s="62"/>
      <c r="K177" s="62"/>
      <c r="L177" s="60"/>
      <c r="M177" s="249"/>
      <c r="N177" s="250"/>
      <c r="O177" s="250"/>
      <c r="P177" s="250"/>
      <c r="Q177" s="250"/>
      <c r="R177" s="250"/>
      <c r="S177" s="250"/>
      <c r="T177" s="251"/>
      <c r="AT177" s="23" t="s">
        <v>145</v>
      </c>
      <c r="AU177" s="23" t="s">
        <v>80</v>
      </c>
    </row>
    <row r="178" spans="2:47" s="1" customFormat="1" ht="6.95" customHeight="1">
      <c r="B178" s="55"/>
      <c r="C178" s="56"/>
      <c r="D178" s="56"/>
      <c r="E178" s="56"/>
      <c r="F178" s="56"/>
      <c r="G178" s="56"/>
      <c r="H178" s="56"/>
      <c r="I178" s="147"/>
      <c r="J178" s="56"/>
      <c r="K178" s="56"/>
      <c r="L178" s="60"/>
    </row>
  </sheetData>
  <sheetProtection algorithmName="SHA-512" hashValue="lDQgl+gezumz03StcaSGZ2Y3AEjVfCSPMtUaf51fXuhj44di5Z8Uyh6ffh7vccMDV0k5dDwMkFGbHhq4UHnM7A==" saltValue="VKP639ai23o0XM8yVVTJz511hQPo4yrrLnQ2Hf47TILYoYMQuOeLhTw5IPcG7AkJBSqlibKh5oFo1rhPs5hdUQ==" spinCount="100000" sheet="1" objects="1" scenarios="1" formatColumns="0" formatRows="0" autoFilter="0"/>
  <autoFilter ref="C87:K177"/>
  <mergeCells count="13">
    <mergeCell ref="E80:H80"/>
    <mergeCell ref="G1:H1"/>
    <mergeCell ref="L2:V2"/>
    <mergeCell ref="E49:H49"/>
    <mergeCell ref="E51:H51"/>
    <mergeCell ref="J55:J56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20"/>
      <c r="C1" s="120"/>
      <c r="D1" s="121" t="s">
        <v>1</v>
      </c>
      <c r="E1" s="120"/>
      <c r="F1" s="122" t="s">
        <v>98</v>
      </c>
      <c r="G1" s="383" t="s">
        <v>99</v>
      </c>
      <c r="H1" s="383"/>
      <c r="I1" s="123"/>
      <c r="J1" s="122" t="s">
        <v>100</v>
      </c>
      <c r="K1" s="121" t="s">
        <v>101</v>
      </c>
      <c r="L1" s="122" t="s">
        <v>102</v>
      </c>
      <c r="M1" s="122"/>
      <c r="N1" s="122"/>
      <c r="O1" s="122"/>
      <c r="P1" s="122"/>
      <c r="Q1" s="122"/>
      <c r="R1" s="122"/>
      <c r="S1" s="122"/>
      <c r="T1" s="122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AT2" s="23" t="s">
        <v>91</v>
      </c>
    </row>
    <row r="3" spans="1:70" ht="6.95" customHeight="1">
      <c r="B3" s="24"/>
      <c r="C3" s="25"/>
      <c r="D3" s="25"/>
      <c r="E3" s="25"/>
      <c r="F3" s="25"/>
      <c r="G3" s="25"/>
      <c r="H3" s="25"/>
      <c r="I3" s="124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103</v>
      </c>
      <c r="E4" s="28"/>
      <c r="F4" s="28"/>
      <c r="G4" s="28"/>
      <c r="H4" s="28"/>
      <c r="I4" s="12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25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25"/>
      <c r="J6" s="28"/>
      <c r="K6" s="30"/>
    </row>
    <row r="7" spans="1:70" ht="16.5" customHeight="1">
      <c r="B7" s="27"/>
      <c r="C7" s="28"/>
      <c r="D7" s="28"/>
      <c r="E7" s="375" t="str">
        <f>'Rekapitulace stavby'!K6</f>
        <v>III/00519 Úhonice – Rudná</v>
      </c>
      <c r="F7" s="376"/>
      <c r="G7" s="376"/>
      <c r="H7" s="376"/>
      <c r="I7" s="125"/>
      <c r="J7" s="28"/>
      <c r="K7" s="30"/>
    </row>
    <row r="8" spans="1:70" s="1" customFormat="1">
      <c r="B8" s="40"/>
      <c r="C8" s="41"/>
      <c r="D8" s="36" t="s">
        <v>104</v>
      </c>
      <c r="E8" s="41"/>
      <c r="F8" s="41"/>
      <c r="G8" s="41"/>
      <c r="H8" s="41"/>
      <c r="I8" s="126"/>
      <c r="J8" s="41"/>
      <c r="K8" s="44"/>
    </row>
    <row r="9" spans="1:70" s="1" customFormat="1" ht="36.950000000000003" customHeight="1">
      <c r="B9" s="40"/>
      <c r="C9" s="41"/>
      <c r="D9" s="41"/>
      <c r="E9" s="378" t="s">
        <v>641</v>
      </c>
      <c r="F9" s="377"/>
      <c r="G9" s="377"/>
      <c r="H9" s="377"/>
      <c r="I9" s="126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26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27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27" t="s">
        <v>25</v>
      </c>
      <c r="J12" s="128" t="str">
        <f>'Rekapitulace stavby'!AN8</f>
        <v>20. 8. 2018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26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27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27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26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27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27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26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27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27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26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26"/>
      <c r="J23" s="41"/>
      <c r="K23" s="44"/>
    </row>
    <row r="24" spans="2:11" s="7" customFormat="1" ht="16.5" customHeight="1">
      <c r="B24" s="129"/>
      <c r="C24" s="130"/>
      <c r="D24" s="130"/>
      <c r="E24" s="354" t="s">
        <v>21</v>
      </c>
      <c r="F24" s="354"/>
      <c r="G24" s="354"/>
      <c r="H24" s="354"/>
      <c r="I24" s="131"/>
      <c r="J24" s="130"/>
      <c r="K24" s="132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26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33"/>
      <c r="J26" s="84"/>
      <c r="K26" s="134"/>
    </row>
    <row r="27" spans="2:11" s="1" customFormat="1" ht="25.35" customHeight="1">
      <c r="B27" s="40"/>
      <c r="C27" s="41"/>
      <c r="D27" s="135" t="s">
        <v>37</v>
      </c>
      <c r="E27" s="41"/>
      <c r="F27" s="41"/>
      <c r="G27" s="41"/>
      <c r="H27" s="41"/>
      <c r="I27" s="126"/>
      <c r="J27" s="136">
        <f>ROUND(J80,2)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33"/>
      <c r="J28" s="84"/>
      <c r="K28" s="134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37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38">
        <f>ROUND(SUM(BE80:BE108), 2)</f>
        <v>0</v>
      </c>
      <c r="G30" s="41"/>
      <c r="H30" s="41"/>
      <c r="I30" s="139">
        <v>0.21</v>
      </c>
      <c r="J30" s="138">
        <f>ROUND(ROUND((SUM(BE80:BE108)),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38">
        <f>ROUND(SUM(BF80:BF108), 2)</f>
        <v>0</v>
      </c>
      <c r="G31" s="41"/>
      <c r="H31" s="41"/>
      <c r="I31" s="139">
        <v>0.15</v>
      </c>
      <c r="J31" s="138">
        <f>ROUND(ROUND((SUM(BF80:BF108)),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38">
        <f>ROUND(SUM(BG80:BG108), 2)</f>
        <v>0</v>
      </c>
      <c r="G32" s="41"/>
      <c r="H32" s="41"/>
      <c r="I32" s="139">
        <v>0.21</v>
      </c>
      <c r="J32" s="138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38">
        <f>ROUND(SUM(BH80:BH108), 2)</f>
        <v>0</v>
      </c>
      <c r="G33" s="41"/>
      <c r="H33" s="41"/>
      <c r="I33" s="139">
        <v>0.15</v>
      </c>
      <c r="J33" s="138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38">
        <f>ROUND(SUM(BI80:BI108), 2)</f>
        <v>0</v>
      </c>
      <c r="G34" s="41"/>
      <c r="H34" s="41"/>
      <c r="I34" s="139">
        <v>0</v>
      </c>
      <c r="J34" s="138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26"/>
      <c r="J35" s="41"/>
      <c r="K35" s="44"/>
    </row>
    <row r="36" spans="2:11" s="1" customFormat="1" ht="25.35" customHeight="1">
      <c r="B36" s="40"/>
      <c r="C36" s="140"/>
      <c r="D36" s="141" t="s">
        <v>47</v>
      </c>
      <c r="E36" s="78"/>
      <c r="F36" s="78"/>
      <c r="G36" s="142" t="s">
        <v>48</v>
      </c>
      <c r="H36" s="143" t="s">
        <v>49</v>
      </c>
      <c r="I36" s="144"/>
      <c r="J36" s="145">
        <f>SUM(J27:J34)</f>
        <v>0</v>
      </c>
      <c r="K36" s="146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47"/>
      <c r="J37" s="56"/>
      <c r="K37" s="57"/>
    </row>
    <row r="41" spans="2:11" s="1" customFormat="1" ht="6.95" customHeight="1">
      <c r="B41" s="148"/>
      <c r="C41" s="149"/>
      <c r="D41" s="149"/>
      <c r="E41" s="149"/>
      <c r="F41" s="149"/>
      <c r="G41" s="149"/>
      <c r="H41" s="149"/>
      <c r="I41" s="150"/>
      <c r="J41" s="149"/>
      <c r="K41" s="151"/>
    </row>
    <row r="42" spans="2:11" s="1" customFormat="1" ht="36.950000000000003" customHeight="1">
      <c r="B42" s="40"/>
      <c r="C42" s="29" t="s">
        <v>108</v>
      </c>
      <c r="D42" s="41"/>
      <c r="E42" s="41"/>
      <c r="F42" s="41"/>
      <c r="G42" s="41"/>
      <c r="H42" s="41"/>
      <c r="I42" s="126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26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26"/>
      <c r="J44" s="41"/>
      <c r="K44" s="44"/>
    </row>
    <row r="45" spans="2:11" s="1" customFormat="1" ht="16.5" customHeight="1">
      <c r="B45" s="40"/>
      <c r="C45" s="41"/>
      <c r="D45" s="41"/>
      <c r="E45" s="375" t="str">
        <f>E7</f>
        <v>III/00519 Úhonice – Rudná</v>
      </c>
      <c r="F45" s="376"/>
      <c r="G45" s="376"/>
      <c r="H45" s="376"/>
      <c r="I45" s="126"/>
      <c r="J45" s="41"/>
      <c r="K45" s="44"/>
    </row>
    <row r="46" spans="2:11" s="1" customFormat="1" ht="14.45" customHeight="1">
      <c r="B46" s="40"/>
      <c r="C46" s="36" t="s">
        <v>104</v>
      </c>
      <c r="D46" s="41"/>
      <c r="E46" s="41"/>
      <c r="F46" s="41"/>
      <c r="G46" s="41"/>
      <c r="H46" s="41"/>
      <c r="I46" s="126"/>
      <c r="J46" s="41"/>
      <c r="K46" s="44"/>
    </row>
    <row r="47" spans="2:11" s="1" customFormat="1" ht="17.25" customHeight="1">
      <c r="B47" s="40"/>
      <c r="C47" s="41"/>
      <c r="D47" s="41"/>
      <c r="E47" s="378" t="str">
        <f>E9</f>
        <v>SO 181 - Přechodné dopravní značení</v>
      </c>
      <c r="F47" s="377"/>
      <c r="G47" s="377"/>
      <c r="H47" s="377"/>
      <c r="I47" s="126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26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Úhonice – Rudná</v>
      </c>
      <c r="G49" s="41"/>
      <c r="H49" s="41"/>
      <c r="I49" s="127" t="s">
        <v>25</v>
      </c>
      <c r="J49" s="128" t="str">
        <f>IF(J12="","",J12)</f>
        <v>20. 8. 2018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26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Krajská správa a údržba silnic Středočeského kraje</v>
      </c>
      <c r="G51" s="41"/>
      <c r="H51" s="41"/>
      <c r="I51" s="127" t="s">
        <v>33</v>
      </c>
      <c r="J51" s="354" t="str">
        <f>E21</f>
        <v>Ateliér PROMIKA, s.r.o.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26"/>
      <c r="J52" s="379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26"/>
      <c r="J53" s="41"/>
      <c r="K53" s="44"/>
    </row>
    <row r="54" spans="2:47" s="1" customFormat="1" ht="29.25" customHeight="1">
      <c r="B54" s="40"/>
      <c r="C54" s="152" t="s">
        <v>109</v>
      </c>
      <c r="D54" s="140"/>
      <c r="E54" s="140"/>
      <c r="F54" s="140"/>
      <c r="G54" s="140"/>
      <c r="H54" s="140"/>
      <c r="I54" s="153"/>
      <c r="J54" s="154" t="s">
        <v>110</v>
      </c>
      <c r="K54" s="155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26"/>
      <c r="J55" s="41"/>
      <c r="K55" s="44"/>
    </row>
    <row r="56" spans="2:47" s="1" customFormat="1" ht="29.25" customHeight="1">
      <c r="B56" s="40"/>
      <c r="C56" s="156" t="s">
        <v>111</v>
      </c>
      <c r="D56" s="41"/>
      <c r="E56" s="41"/>
      <c r="F56" s="41"/>
      <c r="G56" s="41"/>
      <c r="H56" s="41"/>
      <c r="I56" s="126"/>
      <c r="J56" s="136">
        <f>J80</f>
        <v>0</v>
      </c>
      <c r="K56" s="44"/>
      <c r="AU56" s="23" t="s">
        <v>112</v>
      </c>
    </row>
    <row r="57" spans="2:47" s="8" customFormat="1" ht="24.95" customHeight="1">
      <c r="B57" s="157"/>
      <c r="C57" s="158"/>
      <c r="D57" s="159" t="s">
        <v>113</v>
      </c>
      <c r="E57" s="160"/>
      <c r="F57" s="160"/>
      <c r="G57" s="160"/>
      <c r="H57" s="160"/>
      <c r="I57" s="161"/>
      <c r="J57" s="162">
        <f>J81</f>
        <v>0</v>
      </c>
      <c r="K57" s="163"/>
    </row>
    <row r="58" spans="2:47" s="9" customFormat="1" ht="19.899999999999999" customHeight="1">
      <c r="B58" s="164"/>
      <c r="C58" s="165"/>
      <c r="D58" s="166" t="s">
        <v>538</v>
      </c>
      <c r="E58" s="167"/>
      <c r="F58" s="167"/>
      <c r="G58" s="167"/>
      <c r="H58" s="167"/>
      <c r="I58" s="168"/>
      <c r="J58" s="169">
        <f>J82</f>
        <v>0</v>
      </c>
      <c r="K58" s="170"/>
    </row>
    <row r="59" spans="2:47" s="8" customFormat="1" ht="24.95" customHeight="1">
      <c r="B59" s="157"/>
      <c r="C59" s="158"/>
      <c r="D59" s="159" t="s">
        <v>642</v>
      </c>
      <c r="E59" s="160"/>
      <c r="F59" s="160"/>
      <c r="G59" s="160"/>
      <c r="H59" s="160"/>
      <c r="I59" s="161"/>
      <c r="J59" s="162">
        <f>J101</f>
        <v>0</v>
      </c>
      <c r="K59" s="163"/>
    </row>
    <row r="60" spans="2:47" s="9" customFormat="1" ht="19.899999999999999" customHeight="1">
      <c r="B60" s="164"/>
      <c r="C60" s="165"/>
      <c r="D60" s="166" t="s">
        <v>643</v>
      </c>
      <c r="E60" s="167"/>
      <c r="F60" s="167"/>
      <c r="G60" s="167"/>
      <c r="H60" s="167"/>
      <c r="I60" s="168"/>
      <c r="J60" s="169">
        <f>J102</f>
        <v>0</v>
      </c>
      <c r="K60" s="170"/>
    </row>
    <row r="61" spans="2:47" s="1" customFormat="1" ht="21.75" customHeight="1">
      <c r="B61" s="40"/>
      <c r="C61" s="41"/>
      <c r="D61" s="41"/>
      <c r="E61" s="41"/>
      <c r="F61" s="41"/>
      <c r="G61" s="41"/>
      <c r="H61" s="41"/>
      <c r="I61" s="126"/>
      <c r="J61" s="41"/>
      <c r="K61" s="44"/>
    </row>
    <row r="62" spans="2:47" s="1" customFormat="1" ht="6.95" customHeight="1">
      <c r="B62" s="55"/>
      <c r="C62" s="56"/>
      <c r="D62" s="56"/>
      <c r="E62" s="56"/>
      <c r="F62" s="56"/>
      <c r="G62" s="56"/>
      <c r="H62" s="56"/>
      <c r="I62" s="147"/>
      <c r="J62" s="56"/>
      <c r="K62" s="57"/>
    </row>
    <row r="66" spans="2:63" s="1" customFormat="1" ht="6.95" customHeight="1">
      <c r="B66" s="58"/>
      <c r="C66" s="59"/>
      <c r="D66" s="59"/>
      <c r="E66" s="59"/>
      <c r="F66" s="59"/>
      <c r="G66" s="59"/>
      <c r="H66" s="59"/>
      <c r="I66" s="150"/>
      <c r="J66" s="59"/>
      <c r="K66" s="59"/>
      <c r="L66" s="60"/>
    </row>
    <row r="67" spans="2:63" s="1" customFormat="1" ht="36.950000000000003" customHeight="1">
      <c r="B67" s="40"/>
      <c r="C67" s="61" t="s">
        <v>120</v>
      </c>
      <c r="D67" s="62"/>
      <c r="E67" s="62"/>
      <c r="F67" s="62"/>
      <c r="G67" s="62"/>
      <c r="H67" s="62"/>
      <c r="I67" s="171"/>
      <c r="J67" s="62"/>
      <c r="K67" s="62"/>
      <c r="L67" s="60"/>
    </row>
    <row r="68" spans="2:63" s="1" customFormat="1" ht="6.95" customHeight="1">
      <c r="B68" s="40"/>
      <c r="C68" s="62"/>
      <c r="D68" s="62"/>
      <c r="E68" s="62"/>
      <c r="F68" s="62"/>
      <c r="G68" s="62"/>
      <c r="H68" s="62"/>
      <c r="I68" s="171"/>
      <c r="J68" s="62"/>
      <c r="K68" s="62"/>
      <c r="L68" s="60"/>
    </row>
    <row r="69" spans="2:63" s="1" customFormat="1" ht="14.45" customHeight="1">
      <c r="B69" s="40"/>
      <c r="C69" s="64" t="s">
        <v>18</v>
      </c>
      <c r="D69" s="62"/>
      <c r="E69" s="62"/>
      <c r="F69" s="62"/>
      <c r="G69" s="62"/>
      <c r="H69" s="62"/>
      <c r="I69" s="171"/>
      <c r="J69" s="62"/>
      <c r="K69" s="62"/>
      <c r="L69" s="60"/>
    </row>
    <row r="70" spans="2:63" s="1" customFormat="1" ht="16.5" customHeight="1">
      <c r="B70" s="40"/>
      <c r="C70" s="62"/>
      <c r="D70" s="62"/>
      <c r="E70" s="380" t="str">
        <f>E7</f>
        <v>III/00519 Úhonice – Rudná</v>
      </c>
      <c r="F70" s="381"/>
      <c r="G70" s="381"/>
      <c r="H70" s="381"/>
      <c r="I70" s="171"/>
      <c r="J70" s="62"/>
      <c r="K70" s="62"/>
      <c r="L70" s="60"/>
    </row>
    <row r="71" spans="2:63" s="1" customFormat="1" ht="14.45" customHeight="1">
      <c r="B71" s="40"/>
      <c r="C71" s="64" t="s">
        <v>104</v>
      </c>
      <c r="D71" s="62"/>
      <c r="E71" s="62"/>
      <c r="F71" s="62"/>
      <c r="G71" s="62"/>
      <c r="H71" s="62"/>
      <c r="I71" s="171"/>
      <c r="J71" s="62"/>
      <c r="K71" s="62"/>
      <c r="L71" s="60"/>
    </row>
    <row r="72" spans="2:63" s="1" customFormat="1" ht="17.25" customHeight="1">
      <c r="B72" s="40"/>
      <c r="C72" s="62"/>
      <c r="D72" s="62"/>
      <c r="E72" s="362" t="str">
        <f>E9</f>
        <v>SO 181 - Přechodné dopravní značení</v>
      </c>
      <c r="F72" s="382"/>
      <c r="G72" s="382"/>
      <c r="H72" s="382"/>
      <c r="I72" s="171"/>
      <c r="J72" s="62"/>
      <c r="K72" s="62"/>
      <c r="L72" s="60"/>
    </row>
    <row r="73" spans="2:63" s="1" customFormat="1" ht="6.95" customHeight="1">
      <c r="B73" s="40"/>
      <c r="C73" s="62"/>
      <c r="D73" s="62"/>
      <c r="E73" s="62"/>
      <c r="F73" s="62"/>
      <c r="G73" s="62"/>
      <c r="H73" s="62"/>
      <c r="I73" s="171"/>
      <c r="J73" s="62"/>
      <c r="K73" s="62"/>
      <c r="L73" s="60"/>
    </row>
    <row r="74" spans="2:63" s="1" customFormat="1" ht="18" customHeight="1">
      <c r="B74" s="40"/>
      <c r="C74" s="64" t="s">
        <v>23</v>
      </c>
      <c r="D74" s="62"/>
      <c r="E74" s="62"/>
      <c r="F74" s="174" t="str">
        <f>F12</f>
        <v>Úhonice – Rudná</v>
      </c>
      <c r="G74" s="62"/>
      <c r="H74" s="62"/>
      <c r="I74" s="175" t="s">
        <v>25</v>
      </c>
      <c r="J74" s="72" t="str">
        <f>IF(J12="","",J12)</f>
        <v>20. 8. 2018</v>
      </c>
      <c r="K74" s="62"/>
      <c r="L74" s="60"/>
    </row>
    <row r="75" spans="2:63" s="1" customFormat="1" ht="6.95" customHeight="1">
      <c r="B75" s="40"/>
      <c r="C75" s="62"/>
      <c r="D75" s="62"/>
      <c r="E75" s="62"/>
      <c r="F75" s="62"/>
      <c r="G75" s="62"/>
      <c r="H75" s="62"/>
      <c r="I75" s="171"/>
      <c r="J75" s="62"/>
      <c r="K75" s="62"/>
      <c r="L75" s="60"/>
    </row>
    <row r="76" spans="2:63" s="1" customFormat="1">
      <c r="B76" s="40"/>
      <c r="C76" s="64" t="s">
        <v>27</v>
      </c>
      <c r="D76" s="62"/>
      <c r="E76" s="62"/>
      <c r="F76" s="174" t="str">
        <f>E15</f>
        <v>Krajská správa a údržba silnic Středočeského kraje</v>
      </c>
      <c r="G76" s="62"/>
      <c r="H76" s="62"/>
      <c r="I76" s="175" t="s">
        <v>33</v>
      </c>
      <c r="J76" s="174" t="str">
        <f>E21</f>
        <v>Ateliér PROMIKA, s.r.o.</v>
      </c>
      <c r="K76" s="62"/>
      <c r="L76" s="60"/>
    </row>
    <row r="77" spans="2:63" s="1" customFormat="1" ht="14.45" customHeight="1">
      <c r="B77" s="40"/>
      <c r="C77" s="64" t="s">
        <v>31</v>
      </c>
      <c r="D77" s="62"/>
      <c r="E77" s="62"/>
      <c r="F77" s="174" t="str">
        <f>IF(E18="","",E18)</f>
        <v/>
      </c>
      <c r="G77" s="62"/>
      <c r="H77" s="62"/>
      <c r="I77" s="171"/>
      <c r="J77" s="62"/>
      <c r="K77" s="62"/>
      <c r="L77" s="60"/>
    </row>
    <row r="78" spans="2:63" s="1" customFormat="1" ht="10.35" customHeight="1">
      <c r="B78" s="40"/>
      <c r="C78" s="62"/>
      <c r="D78" s="62"/>
      <c r="E78" s="62"/>
      <c r="F78" s="62"/>
      <c r="G78" s="62"/>
      <c r="H78" s="62"/>
      <c r="I78" s="171"/>
      <c r="J78" s="62"/>
      <c r="K78" s="62"/>
      <c r="L78" s="60"/>
    </row>
    <row r="79" spans="2:63" s="10" customFormat="1" ht="29.25" customHeight="1">
      <c r="B79" s="176"/>
      <c r="C79" s="177" t="s">
        <v>121</v>
      </c>
      <c r="D79" s="178" t="s">
        <v>56</v>
      </c>
      <c r="E79" s="178" t="s">
        <v>52</v>
      </c>
      <c r="F79" s="178" t="s">
        <v>122</v>
      </c>
      <c r="G79" s="178" t="s">
        <v>123</v>
      </c>
      <c r="H79" s="178" t="s">
        <v>124</v>
      </c>
      <c r="I79" s="179" t="s">
        <v>125</v>
      </c>
      <c r="J79" s="178" t="s">
        <v>110</v>
      </c>
      <c r="K79" s="180" t="s">
        <v>126</v>
      </c>
      <c r="L79" s="181"/>
      <c r="M79" s="80" t="s">
        <v>127</v>
      </c>
      <c r="N79" s="81" t="s">
        <v>41</v>
      </c>
      <c r="O79" s="81" t="s">
        <v>128</v>
      </c>
      <c r="P79" s="81" t="s">
        <v>129</v>
      </c>
      <c r="Q79" s="81" t="s">
        <v>130</v>
      </c>
      <c r="R79" s="81" t="s">
        <v>131</v>
      </c>
      <c r="S79" s="81" t="s">
        <v>132</v>
      </c>
      <c r="T79" s="82" t="s">
        <v>133</v>
      </c>
    </row>
    <row r="80" spans="2:63" s="1" customFormat="1" ht="29.25" customHeight="1">
      <c r="B80" s="40"/>
      <c r="C80" s="86" t="s">
        <v>111</v>
      </c>
      <c r="D80" s="62"/>
      <c r="E80" s="62"/>
      <c r="F80" s="62"/>
      <c r="G80" s="62"/>
      <c r="H80" s="62"/>
      <c r="I80" s="171"/>
      <c r="J80" s="182">
        <f>BK80</f>
        <v>0</v>
      </c>
      <c r="K80" s="62"/>
      <c r="L80" s="60"/>
      <c r="M80" s="83"/>
      <c r="N80" s="84"/>
      <c r="O80" s="84"/>
      <c r="P80" s="183">
        <f>P81+P101</f>
        <v>0</v>
      </c>
      <c r="Q80" s="84"/>
      <c r="R80" s="183">
        <f>R81+R101</f>
        <v>0</v>
      </c>
      <c r="S80" s="84"/>
      <c r="T80" s="184">
        <f>T81+T101</f>
        <v>0</v>
      </c>
      <c r="AT80" s="23" t="s">
        <v>70</v>
      </c>
      <c r="AU80" s="23" t="s">
        <v>112</v>
      </c>
      <c r="BK80" s="185">
        <f>BK81+BK101</f>
        <v>0</v>
      </c>
    </row>
    <row r="81" spans="2:65" s="11" customFormat="1" ht="37.35" customHeight="1">
      <c r="B81" s="186"/>
      <c r="C81" s="187"/>
      <c r="D81" s="188" t="s">
        <v>70</v>
      </c>
      <c r="E81" s="189" t="s">
        <v>134</v>
      </c>
      <c r="F81" s="189" t="s">
        <v>135</v>
      </c>
      <c r="G81" s="187"/>
      <c r="H81" s="187"/>
      <c r="I81" s="190"/>
      <c r="J81" s="191">
        <f>BK81</f>
        <v>0</v>
      </c>
      <c r="K81" s="187"/>
      <c r="L81" s="192"/>
      <c r="M81" s="193"/>
      <c r="N81" s="194"/>
      <c r="O81" s="194"/>
      <c r="P81" s="195">
        <f>P82</f>
        <v>0</v>
      </c>
      <c r="Q81" s="194"/>
      <c r="R81" s="195">
        <f>R82</f>
        <v>0</v>
      </c>
      <c r="S81" s="194"/>
      <c r="T81" s="196">
        <f>T82</f>
        <v>0</v>
      </c>
      <c r="AR81" s="197" t="s">
        <v>78</v>
      </c>
      <c r="AT81" s="198" t="s">
        <v>70</v>
      </c>
      <c r="AU81" s="198" t="s">
        <v>71</v>
      </c>
      <c r="AY81" s="197" t="s">
        <v>136</v>
      </c>
      <c r="BK81" s="199">
        <f>BK82</f>
        <v>0</v>
      </c>
    </row>
    <row r="82" spans="2:65" s="11" customFormat="1" ht="19.899999999999999" customHeight="1">
      <c r="B82" s="186"/>
      <c r="C82" s="187"/>
      <c r="D82" s="188" t="s">
        <v>70</v>
      </c>
      <c r="E82" s="200" t="s">
        <v>186</v>
      </c>
      <c r="F82" s="200" t="s">
        <v>591</v>
      </c>
      <c r="G82" s="187"/>
      <c r="H82" s="187"/>
      <c r="I82" s="190"/>
      <c r="J82" s="201">
        <f>BK82</f>
        <v>0</v>
      </c>
      <c r="K82" s="187"/>
      <c r="L82" s="192"/>
      <c r="M82" s="193"/>
      <c r="N82" s="194"/>
      <c r="O82" s="194"/>
      <c r="P82" s="195">
        <f>SUM(P83:P100)</f>
        <v>0</v>
      </c>
      <c r="Q82" s="194"/>
      <c r="R82" s="195">
        <f>SUM(R83:R100)</f>
        <v>0</v>
      </c>
      <c r="S82" s="194"/>
      <c r="T82" s="196">
        <f>SUM(T83:T100)</f>
        <v>0</v>
      </c>
      <c r="AR82" s="197" t="s">
        <v>78</v>
      </c>
      <c r="AT82" s="198" t="s">
        <v>70</v>
      </c>
      <c r="AU82" s="198" t="s">
        <v>78</v>
      </c>
      <c r="AY82" s="197" t="s">
        <v>136</v>
      </c>
      <c r="BK82" s="199">
        <f>SUM(BK83:BK100)</f>
        <v>0</v>
      </c>
    </row>
    <row r="83" spans="2:65" s="1" customFormat="1" ht="16.5" customHeight="1">
      <c r="B83" s="40"/>
      <c r="C83" s="202" t="s">
        <v>78</v>
      </c>
      <c r="D83" s="202" t="s">
        <v>138</v>
      </c>
      <c r="E83" s="203" t="s">
        <v>644</v>
      </c>
      <c r="F83" s="204" t="s">
        <v>645</v>
      </c>
      <c r="G83" s="205" t="s">
        <v>158</v>
      </c>
      <c r="H83" s="206">
        <v>28</v>
      </c>
      <c r="I83" s="207"/>
      <c r="J83" s="208">
        <f>ROUND(I83*H83,2)</f>
        <v>0</v>
      </c>
      <c r="K83" s="204" t="s">
        <v>142</v>
      </c>
      <c r="L83" s="60"/>
      <c r="M83" s="209" t="s">
        <v>21</v>
      </c>
      <c r="N83" s="210" t="s">
        <v>42</v>
      </c>
      <c r="O83" s="41"/>
      <c r="P83" s="211">
        <f>O83*H83</f>
        <v>0</v>
      </c>
      <c r="Q83" s="211">
        <v>0</v>
      </c>
      <c r="R83" s="211">
        <f>Q83*H83</f>
        <v>0</v>
      </c>
      <c r="S83" s="211">
        <v>0</v>
      </c>
      <c r="T83" s="212">
        <f>S83*H83</f>
        <v>0</v>
      </c>
      <c r="AR83" s="23" t="s">
        <v>143</v>
      </c>
      <c r="AT83" s="23" t="s">
        <v>138</v>
      </c>
      <c r="AU83" s="23" t="s">
        <v>80</v>
      </c>
      <c r="AY83" s="23" t="s">
        <v>136</v>
      </c>
      <c r="BE83" s="213">
        <f>IF(N83="základní",J83,0)</f>
        <v>0</v>
      </c>
      <c r="BF83" s="213">
        <f>IF(N83="snížená",J83,0)</f>
        <v>0</v>
      </c>
      <c r="BG83" s="213">
        <f>IF(N83="zákl. přenesená",J83,0)</f>
        <v>0</v>
      </c>
      <c r="BH83" s="213">
        <f>IF(N83="sníž. přenesená",J83,0)</f>
        <v>0</v>
      </c>
      <c r="BI83" s="213">
        <f>IF(N83="nulová",J83,0)</f>
        <v>0</v>
      </c>
      <c r="BJ83" s="23" t="s">
        <v>78</v>
      </c>
      <c r="BK83" s="213">
        <f>ROUND(I83*H83,2)</f>
        <v>0</v>
      </c>
      <c r="BL83" s="23" t="s">
        <v>143</v>
      </c>
      <c r="BM83" s="23" t="s">
        <v>646</v>
      </c>
    </row>
    <row r="84" spans="2:65" s="1" customFormat="1" ht="27">
      <c r="B84" s="40"/>
      <c r="C84" s="62"/>
      <c r="D84" s="214" t="s">
        <v>145</v>
      </c>
      <c r="E84" s="62"/>
      <c r="F84" s="215" t="s">
        <v>647</v>
      </c>
      <c r="G84" s="62"/>
      <c r="H84" s="62"/>
      <c r="I84" s="171"/>
      <c r="J84" s="62"/>
      <c r="K84" s="62"/>
      <c r="L84" s="60"/>
      <c r="M84" s="216"/>
      <c r="N84" s="41"/>
      <c r="O84" s="41"/>
      <c r="P84" s="41"/>
      <c r="Q84" s="41"/>
      <c r="R84" s="41"/>
      <c r="S84" s="41"/>
      <c r="T84" s="77"/>
      <c r="AT84" s="23" t="s">
        <v>145</v>
      </c>
      <c r="AU84" s="23" t="s">
        <v>80</v>
      </c>
    </row>
    <row r="85" spans="2:65" s="12" customFormat="1" ht="13.5">
      <c r="B85" s="217"/>
      <c r="C85" s="218"/>
      <c r="D85" s="214" t="s">
        <v>147</v>
      </c>
      <c r="E85" s="219" t="s">
        <v>21</v>
      </c>
      <c r="F85" s="220" t="s">
        <v>648</v>
      </c>
      <c r="G85" s="218"/>
      <c r="H85" s="221">
        <v>28</v>
      </c>
      <c r="I85" s="222"/>
      <c r="J85" s="218"/>
      <c r="K85" s="218"/>
      <c r="L85" s="223"/>
      <c r="M85" s="224"/>
      <c r="N85" s="225"/>
      <c r="O85" s="225"/>
      <c r="P85" s="225"/>
      <c r="Q85" s="225"/>
      <c r="R85" s="225"/>
      <c r="S85" s="225"/>
      <c r="T85" s="226"/>
      <c r="AT85" s="227" t="s">
        <v>147</v>
      </c>
      <c r="AU85" s="227" t="s">
        <v>80</v>
      </c>
      <c r="AV85" s="12" t="s">
        <v>80</v>
      </c>
      <c r="AW85" s="12" t="s">
        <v>35</v>
      </c>
      <c r="AX85" s="12" t="s">
        <v>71</v>
      </c>
      <c r="AY85" s="227" t="s">
        <v>136</v>
      </c>
    </row>
    <row r="86" spans="2:65" s="1" customFormat="1" ht="16.5" customHeight="1">
      <c r="B86" s="40"/>
      <c r="C86" s="202" t="s">
        <v>80</v>
      </c>
      <c r="D86" s="202" t="s">
        <v>138</v>
      </c>
      <c r="E86" s="203" t="s">
        <v>649</v>
      </c>
      <c r="F86" s="204" t="s">
        <v>650</v>
      </c>
      <c r="G86" s="205" t="s">
        <v>158</v>
      </c>
      <c r="H86" s="206">
        <v>8</v>
      </c>
      <c r="I86" s="207"/>
      <c r="J86" s="208">
        <f>ROUND(I86*H86,2)</f>
        <v>0</v>
      </c>
      <c r="K86" s="204" t="s">
        <v>142</v>
      </c>
      <c r="L86" s="60"/>
      <c r="M86" s="209" t="s">
        <v>21</v>
      </c>
      <c r="N86" s="210" t="s">
        <v>42</v>
      </c>
      <c r="O86" s="41"/>
      <c r="P86" s="211">
        <f>O86*H86</f>
        <v>0</v>
      </c>
      <c r="Q86" s="211">
        <v>0</v>
      </c>
      <c r="R86" s="211">
        <f>Q86*H86</f>
        <v>0</v>
      </c>
      <c r="S86" s="211">
        <v>0</v>
      </c>
      <c r="T86" s="212">
        <f>S86*H86</f>
        <v>0</v>
      </c>
      <c r="AR86" s="23" t="s">
        <v>143</v>
      </c>
      <c r="AT86" s="23" t="s">
        <v>138</v>
      </c>
      <c r="AU86" s="23" t="s">
        <v>80</v>
      </c>
      <c r="AY86" s="23" t="s">
        <v>136</v>
      </c>
      <c r="BE86" s="213">
        <f>IF(N86="základní",J86,0)</f>
        <v>0</v>
      </c>
      <c r="BF86" s="213">
        <f>IF(N86="snížená",J86,0)</f>
        <v>0</v>
      </c>
      <c r="BG86" s="213">
        <f>IF(N86="zákl. přenesená",J86,0)</f>
        <v>0</v>
      </c>
      <c r="BH86" s="213">
        <f>IF(N86="sníž. přenesená",J86,0)</f>
        <v>0</v>
      </c>
      <c r="BI86" s="213">
        <f>IF(N86="nulová",J86,0)</f>
        <v>0</v>
      </c>
      <c r="BJ86" s="23" t="s">
        <v>78</v>
      </c>
      <c r="BK86" s="213">
        <f>ROUND(I86*H86,2)</f>
        <v>0</v>
      </c>
      <c r="BL86" s="23" t="s">
        <v>143</v>
      </c>
      <c r="BM86" s="23" t="s">
        <v>651</v>
      </c>
    </row>
    <row r="87" spans="2:65" s="1" customFormat="1" ht="27">
      <c r="B87" s="40"/>
      <c r="C87" s="62"/>
      <c r="D87" s="214" t="s">
        <v>145</v>
      </c>
      <c r="E87" s="62"/>
      <c r="F87" s="215" t="s">
        <v>652</v>
      </c>
      <c r="G87" s="62"/>
      <c r="H87" s="62"/>
      <c r="I87" s="171"/>
      <c r="J87" s="62"/>
      <c r="K87" s="62"/>
      <c r="L87" s="60"/>
      <c r="M87" s="216"/>
      <c r="N87" s="41"/>
      <c r="O87" s="41"/>
      <c r="P87" s="41"/>
      <c r="Q87" s="41"/>
      <c r="R87" s="41"/>
      <c r="S87" s="41"/>
      <c r="T87" s="77"/>
      <c r="AT87" s="23" t="s">
        <v>145</v>
      </c>
      <c r="AU87" s="23" t="s">
        <v>80</v>
      </c>
    </row>
    <row r="88" spans="2:65" s="12" customFormat="1" ht="13.5">
      <c r="B88" s="217"/>
      <c r="C88" s="218"/>
      <c r="D88" s="214" t="s">
        <v>147</v>
      </c>
      <c r="E88" s="219" t="s">
        <v>21</v>
      </c>
      <c r="F88" s="220" t="s">
        <v>653</v>
      </c>
      <c r="G88" s="218"/>
      <c r="H88" s="221">
        <v>8</v>
      </c>
      <c r="I88" s="222"/>
      <c r="J88" s="218"/>
      <c r="K88" s="218"/>
      <c r="L88" s="223"/>
      <c r="M88" s="224"/>
      <c r="N88" s="225"/>
      <c r="O88" s="225"/>
      <c r="P88" s="225"/>
      <c r="Q88" s="225"/>
      <c r="R88" s="225"/>
      <c r="S88" s="225"/>
      <c r="T88" s="226"/>
      <c r="AT88" s="227" t="s">
        <v>147</v>
      </c>
      <c r="AU88" s="227" t="s">
        <v>80</v>
      </c>
      <c r="AV88" s="12" t="s">
        <v>80</v>
      </c>
      <c r="AW88" s="12" t="s">
        <v>35</v>
      </c>
      <c r="AX88" s="12" t="s">
        <v>71</v>
      </c>
      <c r="AY88" s="227" t="s">
        <v>136</v>
      </c>
    </row>
    <row r="89" spans="2:65" s="1" customFormat="1" ht="25.5" customHeight="1">
      <c r="B89" s="40"/>
      <c r="C89" s="202" t="s">
        <v>155</v>
      </c>
      <c r="D89" s="202" t="s">
        <v>138</v>
      </c>
      <c r="E89" s="203" t="s">
        <v>654</v>
      </c>
      <c r="F89" s="204" t="s">
        <v>655</v>
      </c>
      <c r="G89" s="205" t="s">
        <v>158</v>
      </c>
      <c r="H89" s="206">
        <v>1372</v>
      </c>
      <c r="I89" s="207"/>
      <c r="J89" s="208">
        <f>ROUND(I89*H89,2)</f>
        <v>0</v>
      </c>
      <c r="K89" s="204" t="s">
        <v>142</v>
      </c>
      <c r="L89" s="60"/>
      <c r="M89" s="209" t="s">
        <v>21</v>
      </c>
      <c r="N89" s="210" t="s">
        <v>42</v>
      </c>
      <c r="O89" s="41"/>
      <c r="P89" s="211">
        <f>O89*H89</f>
        <v>0</v>
      </c>
      <c r="Q89" s="211">
        <v>0</v>
      </c>
      <c r="R89" s="211">
        <f>Q89*H89</f>
        <v>0</v>
      </c>
      <c r="S89" s="211">
        <v>0</v>
      </c>
      <c r="T89" s="212">
        <f>S89*H89</f>
        <v>0</v>
      </c>
      <c r="AR89" s="23" t="s">
        <v>143</v>
      </c>
      <c r="AT89" s="23" t="s">
        <v>138</v>
      </c>
      <c r="AU89" s="23" t="s">
        <v>80</v>
      </c>
      <c r="AY89" s="23" t="s">
        <v>136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3" t="s">
        <v>78</v>
      </c>
      <c r="BK89" s="213">
        <f>ROUND(I89*H89,2)</f>
        <v>0</v>
      </c>
      <c r="BL89" s="23" t="s">
        <v>143</v>
      </c>
      <c r="BM89" s="23" t="s">
        <v>656</v>
      </c>
    </row>
    <row r="90" spans="2:65" s="1" customFormat="1" ht="27">
      <c r="B90" s="40"/>
      <c r="C90" s="62"/>
      <c r="D90" s="214" t="s">
        <v>145</v>
      </c>
      <c r="E90" s="62"/>
      <c r="F90" s="215" t="s">
        <v>657</v>
      </c>
      <c r="G90" s="62"/>
      <c r="H90" s="62"/>
      <c r="I90" s="171"/>
      <c r="J90" s="62"/>
      <c r="K90" s="62"/>
      <c r="L90" s="60"/>
      <c r="M90" s="216"/>
      <c r="N90" s="41"/>
      <c r="O90" s="41"/>
      <c r="P90" s="41"/>
      <c r="Q90" s="41"/>
      <c r="R90" s="41"/>
      <c r="S90" s="41"/>
      <c r="T90" s="77"/>
      <c r="AT90" s="23" t="s">
        <v>145</v>
      </c>
      <c r="AU90" s="23" t="s">
        <v>80</v>
      </c>
    </row>
    <row r="91" spans="2:65" s="12" customFormat="1" ht="27">
      <c r="B91" s="217"/>
      <c r="C91" s="218"/>
      <c r="D91" s="214" t="s">
        <v>147</v>
      </c>
      <c r="E91" s="219" t="s">
        <v>21</v>
      </c>
      <c r="F91" s="220" t="s">
        <v>658</v>
      </c>
      <c r="G91" s="218"/>
      <c r="H91" s="221">
        <v>1372</v>
      </c>
      <c r="I91" s="222"/>
      <c r="J91" s="218"/>
      <c r="K91" s="218"/>
      <c r="L91" s="223"/>
      <c r="M91" s="224"/>
      <c r="N91" s="225"/>
      <c r="O91" s="225"/>
      <c r="P91" s="225"/>
      <c r="Q91" s="225"/>
      <c r="R91" s="225"/>
      <c r="S91" s="225"/>
      <c r="T91" s="226"/>
      <c r="AT91" s="227" t="s">
        <v>147</v>
      </c>
      <c r="AU91" s="227" t="s">
        <v>80</v>
      </c>
      <c r="AV91" s="12" t="s">
        <v>80</v>
      </c>
      <c r="AW91" s="12" t="s">
        <v>35</v>
      </c>
      <c r="AX91" s="12" t="s">
        <v>71</v>
      </c>
      <c r="AY91" s="227" t="s">
        <v>136</v>
      </c>
    </row>
    <row r="92" spans="2:65" s="1" customFormat="1" ht="25.5" customHeight="1">
      <c r="B92" s="40"/>
      <c r="C92" s="202" t="s">
        <v>143</v>
      </c>
      <c r="D92" s="202" t="s">
        <v>138</v>
      </c>
      <c r="E92" s="203" t="s">
        <v>659</v>
      </c>
      <c r="F92" s="204" t="s">
        <v>660</v>
      </c>
      <c r="G92" s="205" t="s">
        <v>158</v>
      </c>
      <c r="H92" s="206">
        <v>392</v>
      </c>
      <c r="I92" s="207"/>
      <c r="J92" s="208">
        <f>ROUND(I92*H92,2)</f>
        <v>0</v>
      </c>
      <c r="K92" s="204" t="s">
        <v>142</v>
      </c>
      <c r="L92" s="60"/>
      <c r="M92" s="209" t="s">
        <v>21</v>
      </c>
      <c r="N92" s="210" t="s">
        <v>42</v>
      </c>
      <c r="O92" s="41"/>
      <c r="P92" s="211">
        <f>O92*H92</f>
        <v>0</v>
      </c>
      <c r="Q92" s="211">
        <v>0</v>
      </c>
      <c r="R92" s="211">
        <f>Q92*H92</f>
        <v>0</v>
      </c>
      <c r="S92" s="211">
        <v>0</v>
      </c>
      <c r="T92" s="212">
        <f>S92*H92</f>
        <v>0</v>
      </c>
      <c r="AR92" s="23" t="s">
        <v>143</v>
      </c>
      <c r="AT92" s="23" t="s">
        <v>138</v>
      </c>
      <c r="AU92" s="23" t="s">
        <v>80</v>
      </c>
      <c r="AY92" s="23" t="s">
        <v>136</v>
      </c>
      <c r="BE92" s="213">
        <f>IF(N92="základní",J92,0)</f>
        <v>0</v>
      </c>
      <c r="BF92" s="213">
        <f>IF(N92="snížená",J92,0)</f>
        <v>0</v>
      </c>
      <c r="BG92" s="213">
        <f>IF(N92="zákl. přenesená",J92,0)</f>
        <v>0</v>
      </c>
      <c r="BH92" s="213">
        <f>IF(N92="sníž. přenesená",J92,0)</f>
        <v>0</v>
      </c>
      <c r="BI92" s="213">
        <f>IF(N92="nulová",J92,0)</f>
        <v>0</v>
      </c>
      <c r="BJ92" s="23" t="s">
        <v>78</v>
      </c>
      <c r="BK92" s="213">
        <f>ROUND(I92*H92,2)</f>
        <v>0</v>
      </c>
      <c r="BL92" s="23" t="s">
        <v>143</v>
      </c>
      <c r="BM92" s="23" t="s">
        <v>661</v>
      </c>
    </row>
    <row r="93" spans="2:65" s="1" customFormat="1" ht="27">
      <c r="B93" s="40"/>
      <c r="C93" s="62"/>
      <c r="D93" s="214" t="s">
        <v>145</v>
      </c>
      <c r="E93" s="62"/>
      <c r="F93" s="215" t="s">
        <v>662</v>
      </c>
      <c r="G93" s="62"/>
      <c r="H93" s="62"/>
      <c r="I93" s="171"/>
      <c r="J93" s="62"/>
      <c r="K93" s="62"/>
      <c r="L93" s="60"/>
      <c r="M93" s="216"/>
      <c r="N93" s="41"/>
      <c r="O93" s="41"/>
      <c r="P93" s="41"/>
      <c r="Q93" s="41"/>
      <c r="R93" s="41"/>
      <c r="S93" s="41"/>
      <c r="T93" s="77"/>
      <c r="AT93" s="23" t="s">
        <v>145</v>
      </c>
      <c r="AU93" s="23" t="s">
        <v>80</v>
      </c>
    </row>
    <row r="94" spans="2:65" s="12" customFormat="1" ht="27">
      <c r="B94" s="217"/>
      <c r="C94" s="218"/>
      <c r="D94" s="214" t="s">
        <v>147</v>
      </c>
      <c r="E94" s="219" t="s">
        <v>21</v>
      </c>
      <c r="F94" s="220" t="s">
        <v>663</v>
      </c>
      <c r="G94" s="218"/>
      <c r="H94" s="221">
        <v>392</v>
      </c>
      <c r="I94" s="222"/>
      <c r="J94" s="218"/>
      <c r="K94" s="218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147</v>
      </c>
      <c r="AU94" s="227" t="s">
        <v>80</v>
      </c>
      <c r="AV94" s="12" t="s">
        <v>80</v>
      </c>
      <c r="AW94" s="12" t="s">
        <v>35</v>
      </c>
      <c r="AX94" s="12" t="s">
        <v>71</v>
      </c>
      <c r="AY94" s="227" t="s">
        <v>136</v>
      </c>
    </row>
    <row r="95" spans="2:65" s="1" customFormat="1" ht="25.5" customHeight="1">
      <c r="B95" s="40"/>
      <c r="C95" s="202" t="s">
        <v>166</v>
      </c>
      <c r="D95" s="202" t="s">
        <v>138</v>
      </c>
      <c r="E95" s="203" t="s">
        <v>664</v>
      </c>
      <c r="F95" s="204" t="s">
        <v>665</v>
      </c>
      <c r="G95" s="205" t="s">
        <v>158</v>
      </c>
      <c r="H95" s="206">
        <v>6</v>
      </c>
      <c r="I95" s="207"/>
      <c r="J95" s="208">
        <f>ROUND(I95*H95,2)</f>
        <v>0</v>
      </c>
      <c r="K95" s="204" t="s">
        <v>142</v>
      </c>
      <c r="L95" s="60"/>
      <c r="M95" s="209" t="s">
        <v>21</v>
      </c>
      <c r="N95" s="210" t="s">
        <v>42</v>
      </c>
      <c r="O95" s="41"/>
      <c r="P95" s="211">
        <f>O95*H95</f>
        <v>0</v>
      </c>
      <c r="Q95" s="211">
        <v>0</v>
      </c>
      <c r="R95" s="211">
        <f>Q95*H95</f>
        <v>0</v>
      </c>
      <c r="S95" s="211">
        <v>0</v>
      </c>
      <c r="T95" s="212">
        <f>S95*H95</f>
        <v>0</v>
      </c>
      <c r="AR95" s="23" t="s">
        <v>143</v>
      </c>
      <c r="AT95" s="23" t="s">
        <v>138</v>
      </c>
      <c r="AU95" s="23" t="s">
        <v>80</v>
      </c>
      <c r="AY95" s="23" t="s">
        <v>136</v>
      </c>
      <c r="BE95" s="213">
        <f>IF(N95="základní",J95,0)</f>
        <v>0</v>
      </c>
      <c r="BF95" s="213">
        <f>IF(N95="snížená",J95,0)</f>
        <v>0</v>
      </c>
      <c r="BG95" s="213">
        <f>IF(N95="zákl. přenesená",J95,0)</f>
        <v>0</v>
      </c>
      <c r="BH95" s="213">
        <f>IF(N95="sníž. přenesená",J95,0)</f>
        <v>0</v>
      </c>
      <c r="BI95" s="213">
        <f>IF(N95="nulová",J95,0)</f>
        <v>0</v>
      </c>
      <c r="BJ95" s="23" t="s">
        <v>78</v>
      </c>
      <c r="BK95" s="213">
        <f>ROUND(I95*H95,2)</f>
        <v>0</v>
      </c>
      <c r="BL95" s="23" t="s">
        <v>143</v>
      </c>
      <c r="BM95" s="23" t="s">
        <v>666</v>
      </c>
    </row>
    <row r="96" spans="2:65" s="1" customFormat="1" ht="27">
      <c r="B96" s="40"/>
      <c r="C96" s="62"/>
      <c r="D96" s="214" t="s">
        <v>145</v>
      </c>
      <c r="E96" s="62"/>
      <c r="F96" s="215" t="s">
        <v>667</v>
      </c>
      <c r="G96" s="62"/>
      <c r="H96" s="62"/>
      <c r="I96" s="171"/>
      <c r="J96" s="62"/>
      <c r="K96" s="62"/>
      <c r="L96" s="60"/>
      <c r="M96" s="216"/>
      <c r="N96" s="41"/>
      <c r="O96" s="41"/>
      <c r="P96" s="41"/>
      <c r="Q96" s="41"/>
      <c r="R96" s="41"/>
      <c r="S96" s="41"/>
      <c r="T96" s="77"/>
      <c r="AT96" s="23" t="s">
        <v>145</v>
      </c>
      <c r="AU96" s="23" t="s">
        <v>80</v>
      </c>
    </row>
    <row r="97" spans="2:65" s="12" customFormat="1" ht="13.5">
      <c r="B97" s="217"/>
      <c r="C97" s="218"/>
      <c r="D97" s="214" t="s">
        <v>147</v>
      </c>
      <c r="E97" s="219" t="s">
        <v>21</v>
      </c>
      <c r="F97" s="220" t="s">
        <v>668</v>
      </c>
      <c r="G97" s="218"/>
      <c r="H97" s="221">
        <v>6</v>
      </c>
      <c r="I97" s="222"/>
      <c r="J97" s="218"/>
      <c r="K97" s="218"/>
      <c r="L97" s="223"/>
      <c r="M97" s="224"/>
      <c r="N97" s="225"/>
      <c r="O97" s="225"/>
      <c r="P97" s="225"/>
      <c r="Q97" s="225"/>
      <c r="R97" s="225"/>
      <c r="S97" s="225"/>
      <c r="T97" s="226"/>
      <c r="AT97" s="227" t="s">
        <v>147</v>
      </c>
      <c r="AU97" s="227" t="s">
        <v>80</v>
      </c>
      <c r="AV97" s="12" t="s">
        <v>80</v>
      </c>
      <c r="AW97" s="12" t="s">
        <v>35</v>
      </c>
      <c r="AX97" s="12" t="s">
        <v>71</v>
      </c>
      <c r="AY97" s="227" t="s">
        <v>136</v>
      </c>
    </row>
    <row r="98" spans="2:65" s="1" customFormat="1" ht="25.5" customHeight="1">
      <c r="B98" s="40"/>
      <c r="C98" s="202" t="s">
        <v>171</v>
      </c>
      <c r="D98" s="202" t="s">
        <v>138</v>
      </c>
      <c r="E98" s="203" t="s">
        <v>669</v>
      </c>
      <c r="F98" s="204" t="s">
        <v>670</v>
      </c>
      <c r="G98" s="205" t="s">
        <v>158</v>
      </c>
      <c r="H98" s="206">
        <v>294</v>
      </c>
      <c r="I98" s="207"/>
      <c r="J98" s="208">
        <f>ROUND(I98*H98,2)</f>
        <v>0</v>
      </c>
      <c r="K98" s="204" t="s">
        <v>142</v>
      </c>
      <c r="L98" s="60"/>
      <c r="M98" s="209" t="s">
        <v>21</v>
      </c>
      <c r="N98" s="210" t="s">
        <v>42</v>
      </c>
      <c r="O98" s="41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3" t="s">
        <v>143</v>
      </c>
      <c r="AT98" s="23" t="s">
        <v>138</v>
      </c>
      <c r="AU98" s="23" t="s">
        <v>80</v>
      </c>
      <c r="AY98" s="23" t="s">
        <v>136</v>
      </c>
      <c r="BE98" s="213">
        <f>IF(N98="základní",J98,0)</f>
        <v>0</v>
      </c>
      <c r="BF98" s="213">
        <f>IF(N98="snížená",J98,0)</f>
        <v>0</v>
      </c>
      <c r="BG98" s="213">
        <f>IF(N98="zákl. přenesená",J98,0)</f>
        <v>0</v>
      </c>
      <c r="BH98" s="213">
        <f>IF(N98="sníž. přenesená",J98,0)</f>
        <v>0</v>
      </c>
      <c r="BI98" s="213">
        <f>IF(N98="nulová",J98,0)</f>
        <v>0</v>
      </c>
      <c r="BJ98" s="23" t="s">
        <v>78</v>
      </c>
      <c r="BK98" s="213">
        <f>ROUND(I98*H98,2)</f>
        <v>0</v>
      </c>
      <c r="BL98" s="23" t="s">
        <v>143</v>
      </c>
      <c r="BM98" s="23" t="s">
        <v>671</v>
      </c>
    </row>
    <row r="99" spans="2:65" s="1" customFormat="1" ht="27">
      <c r="B99" s="40"/>
      <c r="C99" s="62"/>
      <c r="D99" s="214" t="s">
        <v>145</v>
      </c>
      <c r="E99" s="62"/>
      <c r="F99" s="215" t="s">
        <v>672</v>
      </c>
      <c r="G99" s="62"/>
      <c r="H99" s="62"/>
      <c r="I99" s="171"/>
      <c r="J99" s="62"/>
      <c r="K99" s="62"/>
      <c r="L99" s="60"/>
      <c r="M99" s="216"/>
      <c r="N99" s="41"/>
      <c r="O99" s="41"/>
      <c r="P99" s="41"/>
      <c r="Q99" s="41"/>
      <c r="R99" s="41"/>
      <c r="S99" s="41"/>
      <c r="T99" s="77"/>
      <c r="AT99" s="23" t="s">
        <v>145</v>
      </c>
      <c r="AU99" s="23" t="s">
        <v>80</v>
      </c>
    </row>
    <row r="100" spans="2:65" s="12" customFormat="1" ht="27">
      <c r="B100" s="217"/>
      <c r="C100" s="218"/>
      <c r="D100" s="214" t="s">
        <v>147</v>
      </c>
      <c r="E100" s="219" t="s">
        <v>21</v>
      </c>
      <c r="F100" s="220" t="s">
        <v>673</v>
      </c>
      <c r="G100" s="218"/>
      <c r="H100" s="221">
        <v>294</v>
      </c>
      <c r="I100" s="222"/>
      <c r="J100" s="218"/>
      <c r="K100" s="218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147</v>
      </c>
      <c r="AU100" s="227" t="s">
        <v>80</v>
      </c>
      <c r="AV100" s="12" t="s">
        <v>80</v>
      </c>
      <c r="AW100" s="12" t="s">
        <v>35</v>
      </c>
      <c r="AX100" s="12" t="s">
        <v>71</v>
      </c>
      <c r="AY100" s="227" t="s">
        <v>136</v>
      </c>
    </row>
    <row r="101" spans="2:65" s="11" customFormat="1" ht="37.35" customHeight="1">
      <c r="B101" s="186"/>
      <c r="C101" s="187"/>
      <c r="D101" s="188" t="s">
        <v>70</v>
      </c>
      <c r="E101" s="189" t="s">
        <v>674</v>
      </c>
      <c r="F101" s="189" t="s">
        <v>675</v>
      </c>
      <c r="G101" s="187"/>
      <c r="H101" s="187"/>
      <c r="I101" s="190"/>
      <c r="J101" s="191">
        <f>BK101</f>
        <v>0</v>
      </c>
      <c r="K101" s="187"/>
      <c r="L101" s="192"/>
      <c r="M101" s="193"/>
      <c r="N101" s="194"/>
      <c r="O101" s="194"/>
      <c r="P101" s="195">
        <f>P102</f>
        <v>0</v>
      </c>
      <c r="Q101" s="194"/>
      <c r="R101" s="195">
        <f>R102</f>
        <v>0</v>
      </c>
      <c r="S101" s="194"/>
      <c r="T101" s="196">
        <f>T102</f>
        <v>0</v>
      </c>
      <c r="AR101" s="197" t="s">
        <v>166</v>
      </c>
      <c r="AT101" s="198" t="s">
        <v>70</v>
      </c>
      <c r="AU101" s="198" t="s">
        <v>71</v>
      </c>
      <c r="AY101" s="197" t="s">
        <v>136</v>
      </c>
      <c r="BK101" s="199">
        <f>BK102</f>
        <v>0</v>
      </c>
    </row>
    <row r="102" spans="2:65" s="11" customFormat="1" ht="19.899999999999999" customHeight="1">
      <c r="B102" s="186"/>
      <c r="C102" s="187"/>
      <c r="D102" s="188" t="s">
        <v>70</v>
      </c>
      <c r="E102" s="200" t="s">
        <v>676</v>
      </c>
      <c r="F102" s="200" t="s">
        <v>677</v>
      </c>
      <c r="G102" s="187"/>
      <c r="H102" s="187"/>
      <c r="I102" s="190"/>
      <c r="J102" s="201">
        <f>BK102</f>
        <v>0</v>
      </c>
      <c r="K102" s="187"/>
      <c r="L102" s="192"/>
      <c r="M102" s="193"/>
      <c r="N102" s="194"/>
      <c r="O102" s="194"/>
      <c r="P102" s="195">
        <f>SUM(P103:P108)</f>
        <v>0</v>
      </c>
      <c r="Q102" s="194"/>
      <c r="R102" s="195">
        <f>SUM(R103:R108)</f>
        <v>0</v>
      </c>
      <c r="S102" s="194"/>
      <c r="T102" s="196">
        <f>SUM(T103:T108)</f>
        <v>0</v>
      </c>
      <c r="AR102" s="197" t="s">
        <v>166</v>
      </c>
      <c r="AT102" s="198" t="s">
        <v>70</v>
      </c>
      <c r="AU102" s="198" t="s">
        <v>78</v>
      </c>
      <c r="AY102" s="197" t="s">
        <v>136</v>
      </c>
      <c r="BK102" s="199">
        <f>SUM(BK103:BK108)</f>
        <v>0</v>
      </c>
    </row>
    <row r="103" spans="2:65" s="1" customFormat="1" ht="16.5" customHeight="1">
      <c r="B103" s="40"/>
      <c r="C103" s="202" t="s">
        <v>176</v>
      </c>
      <c r="D103" s="202" t="s">
        <v>138</v>
      </c>
      <c r="E103" s="203" t="s">
        <v>678</v>
      </c>
      <c r="F103" s="204" t="s">
        <v>679</v>
      </c>
      <c r="G103" s="205" t="s">
        <v>680</v>
      </c>
      <c r="H103" s="206">
        <v>1</v>
      </c>
      <c r="I103" s="207"/>
      <c r="J103" s="208">
        <f>ROUND(I103*H103,2)</f>
        <v>0</v>
      </c>
      <c r="K103" s="204" t="s">
        <v>142</v>
      </c>
      <c r="L103" s="60"/>
      <c r="M103" s="209" t="s">
        <v>21</v>
      </c>
      <c r="N103" s="210" t="s">
        <v>42</v>
      </c>
      <c r="O103" s="41"/>
      <c r="P103" s="211">
        <f>O103*H103</f>
        <v>0</v>
      </c>
      <c r="Q103" s="211">
        <v>0</v>
      </c>
      <c r="R103" s="211">
        <f>Q103*H103</f>
        <v>0</v>
      </c>
      <c r="S103" s="211">
        <v>0</v>
      </c>
      <c r="T103" s="212">
        <f>S103*H103</f>
        <v>0</v>
      </c>
      <c r="AR103" s="23" t="s">
        <v>681</v>
      </c>
      <c r="AT103" s="23" t="s">
        <v>138</v>
      </c>
      <c r="AU103" s="23" t="s">
        <v>80</v>
      </c>
      <c r="AY103" s="23" t="s">
        <v>136</v>
      </c>
      <c r="BE103" s="213">
        <f>IF(N103="základní",J103,0)</f>
        <v>0</v>
      </c>
      <c r="BF103" s="213">
        <f>IF(N103="snížená",J103,0)</f>
        <v>0</v>
      </c>
      <c r="BG103" s="213">
        <f>IF(N103="zákl. přenesená",J103,0)</f>
        <v>0</v>
      </c>
      <c r="BH103" s="213">
        <f>IF(N103="sníž. přenesená",J103,0)</f>
        <v>0</v>
      </c>
      <c r="BI103" s="213">
        <f>IF(N103="nulová",J103,0)</f>
        <v>0</v>
      </c>
      <c r="BJ103" s="23" t="s">
        <v>78</v>
      </c>
      <c r="BK103" s="213">
        <f>ROUND(I103*H103,2)</f>
        <v>0</v>
      </c>
      <c r="BL103" s="23" t="s">
        <v>681</v>
      </c>
      <c r="BM103" s="23" t="s">
        <v>682</v>
      </c>
    </row>
    <row r="104" spans="2:65" s="1" customFormat="1" ht="13.5">
      <c r="B104" s="40"/>
      <c r="C104" s="62"/>
      <c r="D104" s="214" t="s">
        <v>145</v>
      </c>
      <c r="E104" s="62"/>
      <c r="F104" s="215" t="s">
        <v>679</v>
      </c>
      <c r="G104" s="62"/>
      <c r="H104" s="62"/>
      <c r="I104" s="171"/>
      <c r="J104" s="62"/>
      <c r="K104" s="62"/>
      <c r="L104" s="60"/>
      <c r="M104" s="216"/>
      <c r="N104" s="41"/>
      <c r="O104" s="41"/>
      <c r="P104" s="41"/>
      <c r="Q104" s="41"/>
      <c r="R104" s="41"/>
      <c r="S104" s="41"/>
      <c r="T104" s="77"/>
      <c r="AT104" s="23" t="s">
        <v>145</v>
      </c>
      <c r="AU104" s="23" t="s">
        <v>80</v>
      </c>
    </row>
    <row r="105" spans="2:65" s="12" customFormat="1" ht="13.5">
      <c r="B105" s="217"/>
      <c r="C105" s="218"/>
      <c r="D105" s="214" t="s">
        <v>147</v>
      </c>
      <c r="E105" s="219" t="s">
        <v>21</v>
      </c>
      <c r="F105" s="220" t="s">
        <v>683</v>
      </c>
      <c r="G105" s="218"/>
      <c r="H105" s="221">
        <v>1</v>
      </c>
      <c r="I105" s="222"/>
      <c r="J105" s="218"/>
      <c r="K105" s="218"/>
      <c r="L105" s="223"/>
      <c r="M105" s="224"/>
      <c r="N105" s="225"/>
      <c r="O105" s="225"/>
      <c r="P105" s="225"/>
      <c r="Q105" s="225"/>
      <c r="R105" s="225"/>
      <c r="S105" s="225"/>
      <c r="T105" s="226"/>
      <c r="AT105" s="227" t="s">
        <v>147</v>
      </c>
      <c r="AU105" s="227" t="s">
        <v>80</v>
      </c>
      <c r="AV105" s="12" t="s">
        <v>80</v>
      </c>
      <c r="AW105" s="12" t="s">
        <v>35</v>
      </c>
      <c r="AX105" s="12" t="s">
        <v>71</v>
      </c>
      <c r="AY105" s="227" t="s">
        <v>136</v>
      </c>
    </row>
    <row r="106" spans="2:65" s="1" customFormat="1" ht="16.5" customHeight="1">
      <c r="B106" s="40"/>
      <c r="C106" s="202" t="s">
        <v>181</v>
      </c>
      <c r="D106" s="202" t="s">
        <v>138</v>
      </c>
      <c r="E106" s="203" t="s">
        <v>684</v>
      </c>
      <c r="F106" s="204" t="s">
        <v>685</v>
      </c>
      <c r="G106" s="205" t="s">
        <v>680</v>
      </c>
      <c r="H106" s="206">
        <v>1</v>
      </c>
      <c r="I106" s="207"/>
      <c r="J106" s="208">
        <f>ROUND(I106*H106,2)</f>
        <v>0</v>
      </c>
      <c r="K106" s="204" t="s">
        <v>142</v>
      </c>
      <c r="L106" s="60"/>
      <c r="M106" s="209" t="s">
        <v>21</v>
      </c>
      <c r="N106" s="210" t="s">
        <v>42</v>
      </c>
      <c r="O106" s="41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3" t="s">
        <v>681</v>
      </c>
      <c r="AT106" s="23" t="s">
        <v>138</v>
      </c>
      <c r="AU106" s="23" t="s">
        <v>80</v>
      </c>
      <c r="AY106" s="23" t="s">
        <v>136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23" t="s">
        <v>78</v>
      </c>
      <c r="BK106" s="213">
        <f>ROUND(I106*H106,2)</f>
        <v>0</v>
      </c>
      <c r="BL106" s="23" t="s">
        <v>681</v>
      </c>
      <c r="BM106" s="23" t="s">
        <v>686</v>
      </c>
    </row>
    <row r="107" spans="2:65" s="1" customFormat="1" ht="13.5">
      <c r="B107" s="40"/>
      <c r="C107" s="62"/>
      <c r="D107" s="214" t="s">
        <v>145</v>
      </c>
      <c r="E107" s="62"/>
      <c r="F107" s="215" t="s">
        <v>685</v>
      </c>
      <c r="G107" s="62"/>
      <c r="H107" s="62"/>
      <c r="I107" s="171"/>
      <c r="J107" s="62"/>
      <c r="K107" s="62"/>
      <c r="L107" s="60"/>
      <c r="M107" s="216"/>
      <c r="N107" s="41"/>
      <c r="O107" s="41"/>
      <c r="P107" s="41"/>
      <c r="Q107" s="41"/>
      <c r="R107" s="41"/>
      <c r="S107" s="41"/>
      <c r="T107" s="77"/>
      <c r="AT107" s="23" t="s">
        <v>145</v>
      </c>
      <c r="AU107" s="23" t="s">
        <v>80</v>
      </c>
    </row>
    <row r="108" spans="2:65" s="12" customFormat="1" ht="13.5">
      <c r="B108" s="217"/>
      <c r="C108" s="218"/>
      <c r="D108" s="214" t="s">
        <v>147</v>
      </c>
      <c r="E108" s="219" t="s">
        <v>21</v>
      </c>
      <c r="F108" s="220" t="s">
        <v>687</v>
      </c>
      <c r="G108" s="218"/>
      <c r="H108" s="221">
        <v>1</v>
      </c>
      <c r="I108" s="222"/>
      <c r="J108" s="218"/>
      <c r="K108" s="218"/>
      <c r="L108" s="223"/>
      <c r="M108" s="252"/>
      <c r="N108" s="253"/>
      <c r="O108" s="253"/>
      <c r="P108" s="253"/>
      <c r="Q108" s="253"/>
      <c r="R108" s="253"/>
      <c r="S108" s="253"/>
      <c r="T108" s="254"/>
      <c r="AT108" s="227" t="s">
        <v>147</v>
      </c>
      <c r="AU108" s="227" t="s">
        <v>80</v>
      </c>
      <c r="AV108" s="12" t="s">
        <v>80</v>
      </c>
      <c r="AW108" s="12" t="s">
        <v>35</v>
      </c>
      <c r="AX108" s="12" t="s">
        <v>71</v>
      </c>
      <c r="AY108" s="227" t="s">
        <v>136</v>
      </c>
    </row>
    <row r="109" spans="2:65" s="1" customFormat="1" ht="6.95" customHeight="1">
      <c r="B109" s="55"/>
      <c r="C109" s="56"/>
      <c r="D109" s="56"/>
      <c r="E109" s="56"/>
      <c r="F109" s="56"/>
      <c r="G109" s="56"/>
      <c r="H109" s="56"/>
      <c r="I109" s="147"/>
      <c r="J109" s="56"/>
      <c r="K109" s="56"/>
      <c r="L109" s="60"/>
    </row>
  </sheetData>
  <sheetProtection algorithmName="SHA-512" hashValue="Jm0w0uR0aNRwHJbrO5f2kF5K4Hwu0YUr2Lez4zuAmfpPDwFenXI+mY6H4YdWQ7A0ikakPWkwXzLkypq3BThz6A==" saltValue="YOEWQLCnUUnRaaUIvZm6YpbEMdumaD4cph1dwL9TWWwzLKf8Xs6SGscMZsgsxVXaUtxHlde+ENcsU4qkxyPCCg==" spinCount="100000" sheet="1" objects="1" scenarios="1" formatColumns="0" formatRows="0" autoFilter="0"/>
  <autoFilter ref="C79:K108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20"/>
      <c r="C1" s="120"/>
      <c r="D1" s="121" t="s">
        <v>1</v>
      </c>
      <c r="E1" s="120"/>
      <c r="F1" s="122" t="s">
        <v>98</v>
      </c>
      <c r="G1" s="383" t="s">
        <v>99</v>
      </c>
      <c r="H1" s="383"/>
      <c r="I1" s="123"/>
      <c r="J1" s="122" t="s">
        <v>100</v>
      </c>
      <c r="K1" s="121" t="s">
        <v>101</v>
      </c>
      <c r="L1" s="122" t="s">
        <v>102</v>
      </c>
      <c r="M1" s="122"/>
      <c r="N1" s="122"/>
      <c r="O1" s="122"/>
      <c r="P1" s="122"/>
      <c r="Q1" s="122"/>
      <c r="R1" s="122"/>
      <c r="S1" s="122"/>
      <c r="T1" s="122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AT2" s="23" t="s">
        <v>94</v>
      </c>
    </row>
    <row r="3" spans="1:70" ht="6.95" customHeight="1">
      <c r="B3" s="24"/>
      <c r="C3" s="25"/>
      <c r="D3" s="25"/>
      <c r="E3" s="25"/>
      <c r="F3" s="25"/>
      <c r="G3" s="25"/>
      <c r="H3" s="25"/>
      <c r="I3" s="124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103</v>
      </c>
      <c r="E4" s="28"/>
      <c r="F4" s="28"/>
      <c r="G4" s="28"/>
      <c r="H4" s="28"/>
      <c r="I4" s="12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25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25"/>
      <c r="J6" s="28"/>
      <c r="K6" s="30"/>
    </row>
    <row r="7" spans="1:70" ht="16.5" customHeight="1">
      <c r="B7" s="27"/>
      <c r="C7" s="28"/>
      <c r="D7" s="28"/>
      <c r="E7" s="375" t="str">
        <f>'Rekapitulace stavby'!K6</f>
        <v>III/00519 Úhonice – Rudná</v>
      </c>
      <c r="F7" s="376"/>
      <c r="G7" s="376"/>
      <c r="H7" s="376"/>
      <c r="I7" s="125"/>
      <c r="J7" s="28"/>
      <c r="K7" s="30"/>
    </row>
    <row r="8" spans="1:70" s="1" customFormat="1">
      <c r="B8" s="40"/>
      <c r="C8" s="41"/>
      <c r="D8" s="36" t="s">
        <v>104</v>
      </c>
      <c r="E8" s="41"/>
      <c r="F8" s="41"/>
      <c r="G8" s="41"/>
      <c r="H8" s="41"/>
      <c r="I8" s="126"/>
      <c r="J8" s="41"/>
      <c r="K8" s="44"/>
    </row>
    <row r="9" spans="1:70" s="1" customFormat="1" ht="36.950000000000003" customHeight="1">
      <c r="B9" s="40"/>
      <c r="C9" s="41"/>
      <c r="D9" s="41"/>
      <c r="E9" s="378" t="s">
        <v>688</v>
      </c>
      <c r="F9" s="377"/>
      <c r="G9" s="377"/>
      <c r="H9" s="377"/>
      <c r="I9" s="126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26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27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27" t="s">
        <v>25</v>
      </c>
      <c r="J12" s="128" t="str">
        <f>'Rekapitulace stavby'!AN8</f>
        <v>20. 8. 2018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26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27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27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26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27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27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26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27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27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26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26"/>
      <c r="J23" s="41"/>
      <c r="K23" s="44"/>
    </row>
    <row r="24" spans="2:11" s="7" customFormat="1" ht="16.5" customHeight="1">
      <c r="B24" s="129"/>
      <c r="C24" s="130"/>
      <c r="D24" s="130"/>
      <c r="E24" s="354" t="s">
        <v>21</v>
      </c>
      <c r="F24" s="354"/>
      <c r="G24" s="354"/>
      <c r="H24" s="354"/>
      <c r="I24" s="131"/>
      <c r="J24" s="130"/>
      <c r="K24" s="132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26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33"/>
      <c r="J26" s="84"/>
      <c r="K26" s="134"/>
    </row>
    <row r="27" spans="2:11" s="1" customFormat="1" ht="25.35" customHeight="1">
      <c r="B27" s="40"/>
      <c r="C27" s="41"/>
      <c r="D27" s="135" t="s">
        <v>37</v>
      </c>
      <c r="E27" s="41"/>
      <c r="F27" s="41"/>
      <c r="G27" s="41"/>
      <c r="H27" s="41"/>
      <c r="I27" s="126"/>
      <c r="J27" s="136">
        <f>ROUND(J79,2)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33"/>
      <c r="J28" s="84"/>
      <c r="K28" s="134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37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38">
        <f>ROUND(SUM(BE79:BE134), 2)</f>
        <v>0</v>
      </c>
      <c r="G30" s="41"/>
      <c r="H30" s="41"/>
      <c r="I30" s="139">
        <v>0.21</v>
      </c>
      <c r="J30" s="138">
        <f>ROUND(ROUND((SUM(BE79:BE134)),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38">
        <f>ROUND(SUM(BF79:BF134), 2)</f>
        <v>0</v>
      </c>
      <c r="G31" s="41"/>
      <c r="H31" s="41"/>
      <c r="I31" s="139">
        <v>0.15</v>
      </c>
      <c r="J31" s="138">
        <f>ROUND(ROUND((SUM(BF79:BF134)),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38">
        <f>ROUND(SUM(BG79:BG134), 2)</f>
        <v>0</v>
      </c>
      <c r="G32" s="41"/>
      <c r="H32" s="41"/>
      <c r="I32" s="139">
        <v>0.21</v>
      </c>
      <c r="J32" s="138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38">
        <f>ROUND(SUM(BH79:BH134), 2)</f>
        <v>0</v>
      </c>
      <c r="G33" s="41"/>
      <c r="H33" s="41"/>
      <c r="I33" s="139">
        <v>0.15</v>
      </c>
      <c r="J33" s="138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38">
        <f>ROUND(SUM(BI79:BI134), 2)</f>
        <v>0</v>
      </c>
      <c r="G34" s="41"/>
      <c r="H34" s="41"/>
      <c r="I34" s="139">
        <v>0</v>
      </c>
      <c r="J34" s="138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26"/>
      <c r="J35" s="41"/>
      <c r="K35" s="44"/>
    </row>
    <row r="36" spans="2:11" s="1" customFormat="1" ht="25.35" customHeight="1">
      <c r="B36" s="40"/>
      <c r="C36" s="140"/>
      <c r="D36" s="141" t="s">
        <v>47</v>
      </c>
      <c r="E36" s="78"/>
      <c r="F36" s="78"/>
      <c r="G36" s="142" t="s">
        <v>48</v>
      </c>
      <c r="H36" s="143" t="s">
        <v>49</v>
      </c>
      <c r="I36" s="144"/>
      <c r="J36" s="145">
        <f>SUM(J27:J34)</f>
        <v>0</v>
      </c>
      <c r="K36" s="146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47"/>
      <c r="J37" s="56"/>
      <c r="K37" s="57"/>
    </row>
    <row r="41" spans="2:11" s="1" customFormat="1" ht="6.95" customHeight="1">
      <c r="B41" s="148"/>
      <c r="C41" s="149"/>
      <c r="D41" s="149"/>
      <c r="E41" s="149"/>
      <c r="F41" s="149"/>
      <c r="G41" s="149"/>
      <c r="H41" s="149"/>
      <c r="I41" s="150"/>
      <c r="J41" s="149"/>
      <c r="K41" s="151"/>
    </row>
    <row r="42" spans="2:11" s="1" customFormat="1" ht="36.950000000000003" customHeight="1">
      <c r="B42" s="40"/>
      <c r="C42" s="29" t="s">
        <v>108</v>
      </c>
      <c r="D42" s="41"/>
      <c r="E42" s="41"/>
      <c r="F42" s="41"/>
      <c r="G42" s="41"/>
      <c r="H42" s="41"/>
      <c r="I42" s="126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26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26"/>
      <c r="J44" s="41"/>
      <c r="K44" s="44"/>
    </row>
    <row r="45" spans="2:11" s="1" customFormat="1" ht="16.5" customHeight="1">
      <c r="B45" s="40"/>
      <c r="C45" s="41"/>
      <c r="D45" s="41"/>
      <c r="E45" s="375" t="str">
        <f>E7</f>
        <v>III/00519 Úhonice – Rudná</v>
      </c>
      <c r="F45" s="376"/>
      <c r="G45" s="376"/>
      <c r="H45" s="376"/>
      <c r="I45" s="126"/>
      <c r="J45" s="41"/>
      <c r="K45" s="44"/>
    </row>
    <row r="46" spans="2:11" s="1" customFormat="1" ht="14.45" customHeight="1">
      <c r="B46" s="40"/>
      <c r="C46" s="36" t="s">
        <v>104</v>
      </c>
      <c r="D46" s="41"/>
      <c r="E46" s="41"/>
      <c r="F46" s="41"/>
      <c r="G46" s="41"/>
      <c r="H46" s="41"/>
      <c r="I46" s="126"/>
      <c r="J46" s="41"/>
      <c r="K46" s="44"/>
    </row>
    <row r="47" spans="2:11" s="1" customFormat="1" ht="17.25" customHeight="1">
      <c r="B47" s="40"/>
      <c r="C47" s="41"/>
      <c r="D47" s="41"/>
      <c r="E47" s="378" t="str">
        <f>E9</f>
        <v>SO 191 - Stálé dopravní značení</v>
      </c>
      <c r="F47" s="377"/>
      <c r="G47" s="377"/>
      <c r="H47" s="377"/>
      <c r="I47" s="126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26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Úhonice – Rudná</v>
      </c>
      <c r="G49" s="41"/>
      <c r="H49" s="41"/>
      <c r="I49" s="127" t="s">
        <v>25</v>
      </c>
      <c r="J49" s="128" t="str">
        <f>IF(J12="","",J12)</f>
        <v>20. 8. 2018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26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Krajská správa a údržba silnic Středočeského kraje</v>
      </c>
      <c r="G51" s="41"/>
      <c r="H51" s="41"/>
      <c r="I51" s="127" t="s">
        <v>33</v>
      </c>
      <c r="J51" s="354" t="str">
        <f>E21</f>
        <v>Ateliér PROMIKA, s.r.o.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26"/>
      <c r="J52" s="379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26"/>
      <c r="J53" s="41"/>
      <c r="K53" s="44"/>
    </row>
    <row r="54" spans="2:47" s="1" customFormat="1" ht="29.25" customHeight="1">
      <c r="B54" s="40"/>
      <c r="C54" s="152" t="s">
        <v>109</v>
      </c>
      <c r="D54" s="140"/>
      <c r="E54" s="140"/>
      <c r="F54" s="140"/>
      <c r="G54" s="140"/>
      <c r="H54" s="140"/>
      <c r="I54" s="153"/>
      <c r="J54" s="154" t="s">
        <v>110</v>
      </c>
      <c r="K54" s="155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26"/>
      <c r="J55" s="41"/>
      <c r="K55" s="44"/>
    </row>
    <row r="56" spans="2:47" s="1" customFormat="1" ht="29.25" customHeight="1">
      <c r="B56" s="40"/>
      <c r="C56" s="156" t="s">
        <v>111</v>
      </c>
      <c r="D56" s="41"/>
      <c r="E56" s="41"/>
      <c r="F56" s="41"/>
      <c r="G56" s="41"/>
      <c r="H56" s="41"/>
      <c r="I56" s="126"/>
      <c r="J56" s="136">
        <f>J79</f>
        <v>0</v>
      </c>
      <c r="K56" s="44"/>
      <c r="AU56" s="23" t="s">
        <v>112</v>
      </c>
    </row>
    <row r="57" spans="2:47" s="8" customFormat="1" ht="24.95" customHeight="1">
      <c r="B57" s="157"/>
      <c r="C57" s="158"/>
      <c r="D57" s="159" t="s">
        <v>113</v>
      </c>
      <c r="E57" s="160"/>
      <c r="F57" s="160"/>
      <c r="G57" s="160"/>
      <c r="H57" s="160"/>
      <c r="I57" s="161"/>
      <c r="J57" s="162">
        <f>J80</f>
        <v>0</v>
      </c>
      <c r="K57" s="163"/>
    </row>
    <row r="58" spans="2:47" s="9" customFormat="1" ht="19.899999999999999" customHeight="1">
      <c r="B58" s="164"/>
      <c r="C58" s="165"/>
      <c r="D58" s="166" t="s">
        <v>538</v>
      </c>
      <c r="E58" s="167"/>
      <c r="F58" s="167"/>
      <c r="G58" s="167"/>
      <c r="H58" s="167"/>
      <c r="I58" s="168"/>
      <c r="J58" s="169">
        <f>J81</f>
        <v>0</v>
      </c>
      <c r="K58" s="170"/>
    </row>
    <row r="59" spans="2:47" s="9" customFormat="1" ht="19.899999999999999" customHeight="1">
      <c r="B59" s="164"/>
      <c r="C59" s="165"/>
      <c r="D59" s="166" t="s">
        <v>119</v>
      </c>
      <c r="E59" s="167"/>
      <c r="F59" s="167"/>
      <c r="G59" s="167"/>
      <c r="H59" s="167"/>
      <c r="I59" s="168"/>
      <c r="J59" s="169">
        <f>J130</f>
        <v>0</v>
      </c>
      <c r="K59" s="170"/>
    </row>
    <row r="60" spans="2:47" s="1" customFormat="1" ht="21.75" customHeight="1">
      <c r="B60" s="40"/>
      <c r="C60" s="41"/>
      <c r="D60" s="41"/>
      <c r="E60" s="41"/>
      <c r="F60" s="41"/>
      <c r="G60" s="41"/>
      <c r="H60" s="41"/>
      <c r="I60" s="126"/>
      <c r="J60" s="41"/>
      <c r="K60" s="44"/>
    </row>
    <row r="61" spans="2:47" s="1" customFormat="1" ht="6.95" customHeight="1">
      <c r="B61" s="55"/>
      <c r="C61" s="56"/>
      <c r="D61" s="56"/>
      <c r="E61" s="56"/>
      <c r="F61" s="56"/>
      <c r="G61" s="56"/>
      <c r="H61" s="56"/>
      <c r="I61" s="147"/>
      <c r="J61" s="56"/>
      <c r="K61" s="57"/>
    </row>
    <row r="65" spans="2:63" s="1" customFormat="1" ht="6.95" customHeight="1">
      <c r="B65" s="58"/>
      <c r="C65" s="59"/>
      <c r="D65" s="59"/>
      <c r="E65" s="59"/>
      <c r="F65" s="59"/>
      <c r="G65" s="59"/>
      <c r="H65" s="59"/>
      <c r="I65" s="150"/>
      <c r="J65" s="59"/>
      <c r="K65" s="59"/>
      <c r="L65" s="60"/>
    </row>
    <row r="66" spans="2:63" s="1" customFormat="1" ht="36.950000000000003" customHeight="1">
      <c r="B66" s="40"/>
      <c r="C66" s="61" t="s">
        <v>120</v>
      </c>
      <c r="D66" s="62"/>
      <c r="E66" s="62"/>
      <c r="F66" s="62"/>
      <c r="G66" s="62"/>
      <c r="H66" s="62"/>
      <c r="I66" s="171"/>
      <c r="J66" s="62"/>
      <c r="K66" s="62"/>
      <c r="L66" s="60"/>
    </row>
    <row r="67" spans="2:63" s="1" customFormat="1" ht="6.95" customHeight="1">
      <c r="B67" s="40"/>
      <c r="C67" s="62"/>
      <c r="D67" s="62"/>
      <c r="E67" s="62"/>
      <c r="F67" s="62"/>
      <c r="G67" s="62"/>
      <c r="H67" s="62"/>
      <c r="I67" s="171"/>
      <c r="J67" s="62"/>
      <c r="K67" s="62"/>
      <c r="L67" s="60"/>
    </row>
    <row r="68" spans="2:63" s="1" customFormat="1" ht="14.45" customHeight="1">
      <c r="B68" s="40"/>
      <c r="C68" s="64" t="s">
        <v>18</v>
      </c>
      <c r="D68" s="62"/>
      <c r="E68" s="62"/>
      <c r="F68" s="62"/>
      <c r="G68" s="62"/>
      <c r="H68" s="62"/>
      <c r="I68" s="171"/>
      <c r="J68" s="62"/>
      <c r="K68" s="62"/>
      <c r="L68" s="60"/>
    </row>
    <row r="69" spans="2:63" s="1" customFormat="1" ht="16.5" customHeight="1">
      <c r="B69" s="40"/>
      <c r="C69" s="62"/>
      <c r="D69" s="62"/>
      <c r="E69" s="380" t="str">
        <f>E7</f>
        <v>III/00519 Úhonice – Rudná</v>
      </c>
      <c r="F69" s="381"/>
      <c r="G69" s="381"/>
      <c r="H69" s="381"/>
      <c r="I69" s="171"/>
      <c r="J69" s="62"/>
      <c r="K69" s="62"/>
      <c r="L69" s="60"/>
    </row>
    <row r="70" spans="2:63" s="1" customFormat="1" ht="14.45" customHeight="1">
      <c r="B70" s="40"/>
      <c r="C70" s="64" t="s">
        <v>104</v>
      </c>
      <c r="D70" s="62"/>
      <c r="E70" s="62"/>
      <c r="F70" s="62"/>
      <c r="G70" s="62"/>
      <c r="H70" s="62"/>
      <c r="I70" s="171"/>
      <c r="J70" s="62"/>
      <c r="K70" s="62"/>
      <c r="L70" s="60"/>
    </row>
    <row r="71" spans="2:63" s="1" customFormat="1" ht="17.25" customHeight="1">
      <c r="B71" s="40"/>
      <c r="C71" s="62"/>
      <c r="D71" s="62"/>
      <c r="E71" s="362" t="str">
        <f>E9</f>
        <v>SO 191 - Stálé dopravní značení</v>
      </c>
      <c r="F71" s="382"/>
      <c r="G71" s="382"/>
      <c r="H71" s="382"/>
      <c r="I71" s="171"/>
      <c r="J71" s="62"/>
      <c r="K71" s="62"/>
      <c r="L71" s="60"/>
    </row>
    <row r="72" spans="2:63" s="1" customFormat="1" ht="6.95" customHeight="1">
      <c r="B72" s="40"/>
      <c r="C72" s="62"/>
      <c r="D72" s="62"/>
      <c r="E72" s="62"/>
      <c r="F72" s="62"/>
      <c r="G72" s="62"/>
      <c r="H72" s="62"/>
      <c r="I72" s="171"/>
      <c r="J72" s="62"/>
      <c r="K72" s="62"/>
      <c r="L72" s="60"/>
    </row>
    <row r="73" spans="2:63" s="1" customFormat="1" ht="18" customHeight="1">
      <c r="B73" s="40"/>
      <c r="C73" s="64" t="s">
        <v>23</v>
      </c>
      <c r="D73" s="62"/>
      <c r="E73" s="62"/>
      <c r="F73" s="174" t="str">
        <f>F12</f>
        <v>Úhonice – Rudná</v>
      </c>
      <c r="G73" s="62"/>
      <c r="H73" s="62"/>
      <c r="I73" s="175" t="s">
        <v>25</v>
      </c>
      <c r="J73" s="72" t="str">
        <f>IF(J12="","",J12)</f>
        <v>20. 8. 2018</v>
      </c>
      <c r="K73" s="62"/>
      <c r="L73" s="60"/>
    </row>
    <row r="74" spans="2:63" s="1" customFormat="1" ht="6.95" customHeight="1">
      <c r="B74" s="40"/>
      <c r="C74" s="62"/>
      <c r="D74" s="62"/>
      <c r="E74" s="62"/>
      <c r="F74" s="62"/>
      <c r="G74" s="62"/>
      <c r="H74" s="62"/>
      <c r="I74" s="171"/>
      <c r="J74" s="62"/>
      <c r="K74" s="62"/>
      <c r="L74" s="60"/>
    </row>
    <row r="75" spans="2:63" s="1" customFormat="1">
      <c r="B75" s="40"/>
      <c r="C75" s="64" t="s">
        <v>27</v>
      </c>
      <c r="D75" s="62"/>
      <c r="E75" s="62"/>
      <c r="F75" s="174" t="str">
        <f>E15</f>
        <v>Krajská správa a údržba silnic Středočeského kraje</v>
      </c>
      <c r="G75" s="62"/>
      <c r="H75" s="62"/>
      <c r="I75" s="175" t="s">
        <v>33</v>
      </c>
      <c r="J75" s="174" t="str">
        <f>E21</f>
        <v>Ateliér PROMIKA, s.r.o.</v>
      </c>
      <c r="K75" s="62"/>
      <c r="L75" s="60"/>
    </row>
    <row r="76" spans="2:63" s="1" customFormat="1" ht="14.45" customHeight="1">
      <c r="B76" s="40"/>
      <c r="C76" s="64" t="s">
        <v>31</v>
      </c>
      <c r="D76" s="62"/>
      <c r="E76" s="62"/>
      <c r="F76" s="174" t="str">
        <f>IF(E18="","",E18)</f>
        <v/>
      </c>
      <c r="G76" s="62"/>
      <c r="H76" s="62"/>
      <c r="I76" s="171"/>
      <c r="J76" s="62"/>
      <c r="K76" s="62"/>
      <c r="L76" s="60"/>
    </row>
    <row r="77" spans="2:63" s="1" customFormat="1" ht="10.35" customHeight="1">
      <c r="B77" s="40"/>
      <c r="C77" s="62"/>
      <c r="D77" s="62"/>
      <c r="E77" s="62"/>
      <c r="F77" s="62"/>
      <c r="G77" s="62"/>
      <c r="H77" s="62"/>
      <c r="I77" s="171"/>
      <c r="J77" s="62"/>
      <c r="K77" s="62"/>
      <c r="L77" s="60"/>
    </row>
    <row r="78" spans="2:63" s="10" customFormat="1" ht="29.25" customHeight="1">
      <c r="B78" s="176"/>
      <c r="C78" s="177" t="s">
        <v>121</v>
      </c>
      <c r="D78" s="178" t="s">
        <v>56</v>
      </c>
      <c r="E78" s="178" t="s">
        <v>52</v>
      </c>
      <c r="F78" s="178" t="s">
        <v>122</v>
      </c>
      <c r="G78" s="178" t="s">
        <v>123</v>
      </c>
      <c r="H78" s="178" t="s">
        <v>124</v>
      </c>
      <c r="I78" s="179" t="s">
        <v>125</v>
      </c>
      <c r="J78" s="178" t="s">
        <v>110</v>
      </c>
      <c r="K78" s="180" t="s">
        <v>126</v>
      </c>
      <c r="L78" s="181"/>
      <c r="M78" s="80" t="s">
        <v>127</v>
      </c>
      <c r="N78" s="81" t="s">
        <v>41</v>
      </c>
      <c r="O78" s="81" t="s">
        <v>128</v>
      </c>
      <c r="P78" s="81" t="s">
        <v>129</v>
      </c>
      <c r="Q78" s="81" t="s">
        <v>130</v>
      </c>
      <c r="R78" s="81" t="s">
        <v>131</v>
      </c>
      <c r="S78" s="81" t="s">
        <v>132</v>
      </c>
      <c r="T78" s="82" t="s">
        <v>133</v>
      </c>
    </row>
    <row r="79" spans="2:63" s="1" customFormat="1" ht="29.25" customHeight="1">
      <c r="B79" s="40"/>
      <c r="C79" s="86" t="s">
        <v>111</v>
      </c>
      <c r="D79" s="62"/>
      <c r="E79" s="62"/>
      <c r="F79" s="62"/>
      <c r="G79" s="62"/>
      <c r="H79" s="62"/>
      <c r="I79" s="171"/>
      <c r="J79" s="182">
        <f>BK79</f>
        <v>0</v>
      </c>
      <c r="K79" s="62"/>
      <c r="L79" s="60"/>
      <c r="M79" s="83"/>
      <c r="N79" s="84"/>
      <c r="O79" s="84"/>
      <c r="P79" s="183">
        <f>P80</f>
        <v>0</v>
      </c>
      <c r="Q79" s="84"/>
      <c r="R79" s="183">
        <f>R80</f>
        <v>9.6100699999999986</v>
      </c>
      <c r="S79" s="84"/>
      <c r="T79" s="184">
        <f>T80</f>
        <v>10.166</v>
      </c>
      <c r="AT79" s="23" t="s">
        <v>70</v>
      </c>
      <c r="AU79" s="23" t="s">
        <v>112</v>
      </c>
      <c r="BK79" s="185">
        <f>BK80</f>
        <v>0</v>
      </c>
    </row>
    <row r="80" spans="2:63" s="11" customFormat="1" ht="37.35" customHeight="1">
      <c r="B80" s="186"/>
      <c r="C80" s="187"/>
      <c r="D80" s="188" t="s">
        <v>70</v>
      </c>
      <c r="E80" s="189" t="s">
        <v>134</v>
      </c>
      <c r="F80" s="189" t="s">
        <v>135</v>
      </c>
      <c r="G80" s="187"/>
      <c r="H80" s="187"/>
      <c r="I80" s="190"/>
      <c r="J80" s="191">
        <f>BK80</f>
        <v>0</v>
      </c>
      <c r="K80" s="187"/>
      <c r="L80" s="192"/>
      <c r="M80" s="193"/>
      <c r="N80" s="194"/>
      <c r="O80" s="194"/>
      <c r="P80" s="195">
        <f>P81+P130</f>
        <v>0</v>
      </c>
      <c r="Q80" s="194"/>
      <c r="R80" s="195">
        <f>R81+R130</f>
        <v>9.6100699999999986</v>
      </c>
      <c r="S80" s="194"/>
      <c r="T80" s="196">
        <f>T81+T130</f>
        <v>10.166</v>
      </c>
      <c r="AR80" s="197" t="s">
        <v>78</v>
      </c>
      <c r="AT80" s="198" t="s">
        <v>70</v>
      </c>
      <c r="AU80" s="198" t="s">
        <v>71</v>
      </c>
      <c r="AY80" s="197" t="s">
        <v>136</v>
      </c>
      <c r="BK80" s="199">
        <f>BK81+BK130</f>
        <v>0</v>
      </c>
    </row>
    <row r="81" spans="2:65" s="11" customFormat="1" ht="19.899999999999999" customHeight="1">
      <c r="B81" s="186"/>
      <c r="C81" s="187"/>
      <c r="D81" s="188" t="s">
        <v>70</v>
      </c>
      <c r="E81" s="200" t="s">
        <v>186</v>
      </c>
      <c r="F81" s="200" t="s">
        <v>591</v>
      </c>
      <c r="G81" s="187"/>
      <c r="H81" s="187"/>
      <c r="I81" s="190"/>
      <c r="J81" s="201">
        <f>BK81</f>
        <v>0</v>
      </c>
      <c r="K81" s="187"/>
      <c r="L81" s="192"/>
      <c r="M81" s="193"/>
      <c r="N81" s="194"/>
      <c r="O81" s="194"/>
      <c r="P81" s="195">
        <f>SUM(P82:P129)</f>
        <v>0</v>
      </c>
      <c r="Q81" s="194"/>
      <c r="R81" s="195">
        <f>SUM(R82:R129)</f>
        <v>9.6100699999999986</v>
      </c>
      <c r="S81" s="194"/>
      <c r="T81" s="196">
        <f>SUM(T82:T129)</f>
        <v>10.166</v>
      </c>
      <c r="AR81" s="197" t="s">
        <v>78</v>
      </c>
      <c r="AT81" s="198" t="s">
        <v>70</v>
      </c>
      <c r="AU81" s="198" t="s">
        <v>78</v>
      </c>
      <c r="AY81" s="197" t="s">
        <v>136</v>
      </c>
      <c r="BK81" s="199">
        <f>SUM(BK82:BK129)</f>
        <v>0</v>
      </c>
    </row>
    <row r="82" spans="2:65" s="1" customFormat="1" ht="25.5" customHeight="1">
      <c r="B82" s="40"/>
      <c r="C82" s="202" t="s">
        <v>78</v>
      </c>
      <c r="D82" s="202" t="s">
        <v>138</v>
      </c>
      <c r="E82" s="203" t="s">
        <v>689</v>
      </c>
      <c r="F82" s="204" t="s">
        <v>690</v>
      </c>
      <c r="G82" s="205" t="s">
        <v>375</v>
      </c>
      <c r="H82" s="206">
        <v>240</v>
      </c>
      <c r="I82" s="207"/>
      <c r="J82" s="208">
        <f>ROUND(I82*H82,2)</f>
        <v>0</v>
      </c>
      <c r="K82" s="204" t="s">
        <v>142</v>
      </c>
      <c r="L82" s="60"/>
      <c r="M82" s="209" t="s">
        <v>21</v>
      </c>
      <c r="N82" s="210" t="s">
        <v>42</v>
      </c>
      <c r="O82" s="41"/>
      <c r="P82" s="211">
        <f>O82*H82</f>
        <v>0</v>
      </c>
      <c r="Q82" s="211">
        <v>2.8299999999999999E-2</v>
      </c>
      <c r="R82" s="211">
        <f>Q82*H82</f>
        <v>6.7919999999999998</v>
      </c>
      <c r="S82" s="211">
        <v>0</v>
      </c>
      <c r="T82" s="212">
        <f>S82*H82</f>
        <v>0</v>
      </c>
      <c r="AR82" s="23" t="s">
        <v>143</v>
      </c>
      <c r="AT82" s="23" t="s">
        <v>138</v>
      </c>
      <c r="AU82" s="23" t="s">
        <v>80</v>
      </c>
      <c r="AY82" s="23" t="s">
        <v>136</v>
      </c>
      <c r="BE82" s="213">
        <f>IF(N82="základní",J82,0)</f>
        <v>0</v>
      </c>
      <c r="BF82" s="213">
        <f>IF(N82="snížená",J82,0)</f>
        <v>0</v>
      </c>
      <c r="BG82" s="213">
        <f>IF(N82="zákl. přenesená",J82,0)</f>
        <v>0</v>
      </c>
      <c r="BH82" s="213">
        <f>IF(N82="sníž. přenesená",J82,0)</f>
        <v>0</v>
      </c>
      <c r="BI82" s="213">
        <f>IF(N82="nulová",J82,0)</f>
        <v>0</v>
      </c>
      <c r="BJ82" s="23" t="s">
        <v>78</v>
      </c>
      <c r="BK82" s="213">
        <f>ROUND(I82*H82,2)</f>
        <v>0</v>
      </c>
      <c r="BL82" s="23" t="s">
        <v>143</v>
      </c>
      <c r="BM82" s="23" t="s">
        <v>691</v>
      </c>
    </row>
    <row r="83" spans="2:65" s="1" customFormat="1" ht="27">
      <c r="B83" s="40"/>
      <c r="C83" s="62"/>
      <c r="D83" s="214" t="s">
        <v>145</v>
      </c>
      <c r="E83" s="62"/>
      <c r="F83" s="215" t="s">
        <v>692</v>
      </c>
      <c r="G83" s="62"/>
      <c r="H83" s="62"/>
      <c r="I83" s="171"/>
      <c r="J83" s="62"/>
      <c r="K83" s="62"/>
      <c r="L83" s="60"/>
      <c r="M83" s="216"/>
      <c r="N83" s="41"/>
      <c r="O83" s="41"/>
      <c r="P83" s="41"/>
      <c r="Q83" s="41"/>
      <c r="R83" s="41"/>
      <c r="S83" s="41"/>
      <c r="T83" s="77"/>
      <c r="AT83" s="23" t="s">
        <v>145</v>
      </c>
      <c r="AU83" s="23" t="s">
        <v>80</v>
      </c>
    </row>
    <row r="84" spans="2:65" s="13" customFormat="1" ht="27">
      <c r="B84" s="229"/>
      <c r="C84" s="230"/>
      <c r="D84" s="214" t="s">
        <v>147</v>
      </c>
      <c r="E84" s="231" t="s">
        <v>21</v>
      </c>
      <c r="F84" s="232" t="s">
        <v>693</v>
      </c>
      <c r="G84" s="230"/>
      <c r="H84" s="231" t="s">
        <v>21</v>
      </c>
      <c r="I84" s="233"/>
      <c r="J84" s="230"/>
      <c r="K84" s="230"/>
      <c r="L84" s="234"/>
      <c r="M84" s="235"/>
      <c r="N84" s="236"/>
      <c r="O84" s="236"/>
      <c r="P84" s="236"/>
      <c r="Q84" s="236"/>
      <c r="R84" s="236"/>
      <c r="S84" s="236"/>
      <c r="T84" s="237"/>
      <c r="AT84" s="238" t="s">
        <v>147</v>
      </c>
      <c r="AU84" s="238" t="s">
        <v>80</v>
      </c>
      <c r="AV84" s="13" t="s">
        <v>78</v>
      </c>
      <c r="AW84" s="13" t="s">
        <v>35</v>
      </c>
      <c r="AX84" s="13" t="s">
        <v>71</v>
      </c>
      <c r="AY84" s="238" t="s">
        <v>136</v>
      </c>
    </row>
    <row r="85" spans="2:65" s="12" customFormat="1" ht="13.5">
      <c r="B85" s="217"/>
      <c r="C85" s="218"/>
      <c r="D85" s="214" t="s">
        <v>147</v>
      </c>
      <c r="E85" s="219" t="s">
        <v>21</v>
      </c>
      <c r="F85" s="220" t="s">
        <v>694</v>
      </c>
      <c r="G85" s="218"/>
      <c r="H85" s="221">
        <v>240</v>
      </c>
      <c r="I85" s="222"/>
      <c r="J85" s="218"/>
      <c r="K85" s="218"/>
      <c r="L85" s="223"/>
      <c r="M85" s="224"/>
      <c r="N85" s="225"/>
      <c r="O85" s="225"/>
      <c r="P85" s="225"/>
      <c r="Q85" s="225"/>
      <c r="R85" s="225"/>
      <c r="S85" s="225"/>
      <c r="T85" s="226"/>
      <c r="AT85" s="227" t="s">
        <v>147</v>
      </c>
      <c r="AU85" s="227" t="s">
        <v>80</v>
      </c>
      <c r="AV85" s="12" t="s">
        <v>80</v>
      </c>
      <c r="AW85" s="12" t="s">
        <v>35</v>
      </c>
      <c r="AX85" s="12" t="s">
        <v>71</v>
      </c>
      <c r="AY85" s="227" t="s">
        <v>136</v>
      </c>
    </row>
    <row r="86" spans="2:65" s="1" customFormat="1" ht="25.5" customHeight="1">
      <c r="B86" s="40"/>
      <c r="C86" s="202" t="s">
        <v>80</v>
      </c>
      <c r="D86" s="202" t="s">
        <v>138</v>
      </c>
      <c r="E86" s="203" t="s">
        <v>695</v>
      </c>
      <c r="F86" s="204" t="s">
        <v>696</v>
      </c>
      <c r="G86" s="205" t="s">
        <v>158</v>
      </c>
      <c r="H86" s="206">
        <v>168</v>
      </c>
      <c r="I86" s="207"/>
      <c r="J86" s="208">
        <f>ROUND(I86*H86,2)</f>
        <v>0</v>
      </c>
      <c r="K86" s="204" t="s">
        <v>142</v>
      </c>
      <c r="L86" s="60"/>
      <c r="M86" s="209" t="s">
        <v>21</v>
      </c>
      <c r="N86" s="210" t="s">
        <v>42</v>
      </c>
      <c r="O86" s="41"/>
      <c r="P86" s="211">
        <f>O86*H86</f>
        <v>0</v>
      </c>
      <c r="Q86" s="211">
        <v>0</v>
      </c>
      <c r="R86" s="211">
        <f>Q86*H86</f>
        <v>0</v>
      </c>
      <c r="S86" s="211">
        <v>0</v>
      </c>
      <c r="T86" s="212">
        <f>S86*H86</f>
        <v>0</v>
      </c>
      <c r="AR86" s="23" t="s">
        <v>143</v>
      </c>
      <c r="AT86" s="23" t="s">
        <v>138</v>
      </c>
      <c r="AU86" s="23" t="s">
        <v>80</v>
      </c>
      <c r="AY86" s="23" t="s">
        <v>136</v>
      </c>
      <c r="BE86" s="213">
        <f>IF(N86="základní",J86,0)</f>
        <v>0</v>
      </c>
      <c r="BF86" s="213">
        <f>IF(N86="snížená",J86,0)</f>
        <v>0</v>
      </c>
      <c r="BG86" s="213">
        <f>IF(N86="zákl. přenesená",J86,0)</f>
        <v>0</v>
      </c>
      <c r="BH86" s="213">
        <f>IF(N86="sníž. přenesená",J86,0)</f>
        <v>0</v>
      </c>
      <c r="BI86" s="213">
        <f>IF(N86="nulová",J86,0)</f>
        <v>0</v>
      </c>
      <c r="BJ86" s="23" t="s">
        <v>78</v>
      </c>
      <c r="BK86" s="213">
        <f>ROUND(I86*H86,2)</f>
        <v>0</v>
      </c>
      <c r="BL86" s="23" t="s">
        <v>143</v>
      </c>
      <c r="BM86" s="23" t="s">
        <v>697</v>
      </c>
    </row>
    <row r="87" spans="2:65" s="1" customFormat="1" ht="27">
      <c r="B87" s="40"/>
      <c r="C87" s="62"/>
      <c r="D87" s="214" t="s">
        <v>145</v>
      </c>
      <c r="E87" s="62"/>
      <c r="F87" s="215" t="s">
        <v>698</v>
      </c>
      <c r="G87" s="62"/>
      <c r="H87" s="62"/>
      <c r="I87" s="171"/>
      <c r="J87" s="62"/>
      <c r="K87" s="62"/>
      <c r="L87" s="60"/>
      <c r="M87" s="216"/>
      <c r="N87" s="41"/>
      <c r="O87" s="41"/>
      <c r="P87" s="41"/>
      <c r="Q87" s="41"/>
      <c r="R87" s="41"/>
      <c r="S87" s="41"/>
      <c r="T87" s="77"/>
      <c r="AT87" s="23" t="s">
        <v>145</v>
      </c>
      <c r="AU87" s="23" t="s">
        <v>80</v>
      </c>
    </row>
    <row r="88" spans="2:65" s="12" customFormat="1" ht="13.5">
      <c r="B88" s="217"/>
      <c r="C88" s="218"/>
      <c r="D88" s="214" t="s">
        <v>147</v>
      </c>
      <c r="E88" s="219" t="s">
        <v>21</v>
      </c>
      <c r="F88" s="220" t="s">
        <v>699</v>
      </c>
      <c r="G88" s="218"/>
      <c r="H88" s="221">
        <v>140</v>
      </c>
      <c r="I88" s="222"/>
      <c r="J88" s="218"/>
      <c r="K88" s="218"/>
      <c r="L88" s="223"/>
      <c r="M88" s="224"/>
      <c r="N88" s="225"/>
      <c r="O88" s="225"/>
      <c r="P88" s="225"/>
      <c r="Q88" s="225"/>
      <c r="R88" s="225"/>
      <c r="S88" s="225"/>
      <c r="T88" s="226"/>
      <c r="AT88" s="227" t="s">
        <v>147</v>
      </c>
      <c r="AU88" s="227" t="s">
        <v>80</v>
      </c>
      <c r="AV88" s="12" t="s">
        <v>80</v>
      </c>
      <c r="AW88" s="12" t="s">
        <v>35</v>
      </c>
      <c r="AX88" s="12" t="s">
        <v>71</v>
      </c>
      <c r="AY88" s="227" t="s">
        <v>136</v>
      </c>
    </row>
    <row r="89" spans="2:65" s="12" customFormat="1" ht="13.5">
      <c r="B89" s="217"/>
      <c r="C89" s="218"/>
      <c r="D89" s="214" t="s">
        <v>147</v>
      </c>
      <c r="E89" s="219" t="s">
        <v>21</v>
      </c>
      <c r="F89" s="220" t="s">
        <v>700</v>
      </c>
      <c r="G89" s="218"/>
      <c r="H89" s="221">
        <v>28</v>
      </c>
      <c r="I89" s="222"/>
      <c r="J89" s="218"/>
      <c r="K89" s="218"/>
      <c r="L89" s="223"/>
      <c r="M89" s="224"/>
      <c r="N89" s="225"/>
      <c r="O89" s="225"/>
      <c r="P89" s="225"/>
      <c r="Q89" s="225"/>
      <c r="R89" s="225"/>
      <c r="S89" s="225"/>
      <c r="T89" s="226"/>
      <c r="AT89" s="227" t="s">
        <v>147</v>
      </c>
      <c r="AU89" s="227" t="s">
        <v>80</v>
      </c>
      <c r="AV89" s="12" t="s">
        <v>80</v>
      </c>
      <c r="AW89" s="12" t="s">
        <v>35</v>
      </c>
      <c r="AX89" s="12" t="s">
        <v>71</v>
      </c>
      <c r="AY89" s="227" t="s">
        <v>136</v>
      </c>
    </row>
    <row r="90" spans="2:65" s="1" customFormat="1" ht="16.5" customHeight="1">
      <c r="B90" s="40"/>
      <c r="C90" s="239" t="s">
        <v>155</v>
      </c>
      <c r="D90" s="239" t="s">
        <v>274</v>
      </c>
      <c r="E90" s="240" t="s">
        <v>701</v>
      </c>
      <c r="F90" s="241" t="s">
        <v>702</v>
      </c>
      <c r="G90" s="242" t="s">
        <v>158</v>
      </c>
      <c r="H90" s="243">
        <v>140</v>
      </c>
      <c r="I90" s="244"/>
      <c r="J90" s="245">
        <f>ROUND(I90*H90,2)</f>
        <v>0</v>
      </c>
      <c r="K90" s="241" t="s">
        <v>142</v>
      </c>
      <c r="L90" s="246"/>
      <c r="M90" s="247" t="s">
        <v>21</v>
      </c>
      <c r="N90" s="248" t="s">
        <v>42</v>
      </c>
      <c r="O90" s="41"/>
      <c r="P90" s="211">
        <f>O90*H90</f>
        <v>0</v>
      </c>
      <c r="Q90" s="211">
        <v>2.0999999999999999E-3</v>
      </c>
      <c r="R90" s="211">
        <f>Q90*H90</f>
        <v>0.29399999999999998</v>
      </c>
      <c r="S90" s="211">
        <v>0</v>
      </c>
      <c r="T90" s="212">
        <f>S90*H90</f>
        <v>0</v>
      </c>
      <c r="AR90" s="23" t="s">
        <v>181</v>
      </c>
      <c r="AT90" s="23" t="s">
        <v>274</v>
      </c>
      <c r="AU90" s="23" t="s">
        <v>80</v>
      </c>
      <c r="AY90" s="23" t="s">
        <v>136</v>
      </c>
      <c r="BE90" s="213">
        <f>IF(N90="základní",J90,0)</f>
        <v>0</v>
      </c>
      <c r="BF90" s="213">
        <f>IF(N90="snížená",J90,0)</f>
        <v>0</v>
      </c>
      <c r="BG90" s="213">
        <f>IF(N90="zákl. přenesená",J90,0)</f>
        <v>0</v>
      </c>
      <c r="BH90" s="213">
        <f>IF(N90="sníž. přenesená",J90,0)</f>
        <v>0</v>
      </c>
      <c r="BI90" s="213">
        <f>IF(N90="nulová",J90,0)</f>
        <v>0</v>
      </c>
      <c r="BJ90" s="23" t="s">
        <v>78</v>
      </c>
      <c r="BK90" s="213">
        <f>ROUND(I90*H90,2)</f>
        <v>0</v>
      </c>
      <c r="BL90" s="23" t="s">
        <v>143</v>
      </c>
      <c r="BM90" s="23" t="s">
        <v>703</v>
      </c>
    </row>
    <row r="91" spans="2:65" s="1" customFormat="1" ht="13.5">
      <c r="B91" s="40"/>
      <c r="C91" s="62"/>
      <c r="D91" s="214" t="s">
        <v>145</v>
      </c>
      <c r="E91" s="62"/>
      <c r="F91" s="215" t="s">
        <v>702</v>
      </c>
      <c r="G91" s="62"/>
      <c r="H91" s="62"/>
      <c r="I91" s="171"/>
      <c r="J91" s="62"/>
      <c r="K91" s="62"/>
      <c r="L91" s="60"/>
      <c r="M91" s="216"/>
      <c r="N91" s="41"/>
      <c r="O91" s="41"/>
      <c r="P91" s="41"/>
      <c r="Q91" s="41"/>
      <c r="R91" s="41"/>
      <c r="S91" s="41"/>
      <c r="T91" s="77"/>
      <c r="AT91" s="23" t="s">
        <v>145</v>
      </c>
      <c r="AU91" s="23" t="s">
        <v>80</v>
      </c>
    </row>
    <row r="92" spans="2:65" s="12" customFormat="1" ht="13.5">
      <c r="B92" s="217"/>
      <c r="C92" s="218"/>
      <c r="D92" s="214" t="s">
        <v>147</v>
      </c>
      <c r="E92" s="219" t="s">
        <v>21</v>
      </c>
      <c r="F92" s="220" t="s">
        <v>699</v>
      </c>
      <c r="G92" s="218"/>
      <c r="H92" s="221">
        <v>140</v>
      </c>
      <c r="I92" s="222"/>
      <c r="J92" s="218"/>
      <c r="K92" s="218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147</v>
      </c>
      <c r="AU92" s="227" t="s">
        <v>80</v>
      </c>
      <c r="AV92" s="12" t="s">
        <v>80</v>
      </c>
      <c r="AW92" s="12" t="s">
        <v>35</v>
      </c>
      <c r="AX92" s="12" t="s">
        <v>71</v>
      </c>
      <c r="AY92" s="227" t="s">
        <v>136</v>
      </c>
    </row>
    <row r="93" spans="2:65" s="1" customFormat="1" ht="16.5" customHeight="1">
      <c r="B93" s="40"/>
      <c r="C93" s="239" t="s">
        <v>143</v>
      </c>
      <c r="D93" s="239" t="s">
        <v>274</v>
      </c>
      <c r="E93" s="240" t="s">
        <v>704</v>
      </c>
      <c r="F93" s="241" t="s">
        <v>702</v>
      </c>
      <c r="G93" s="242" t="s">
        <v>158</v>
      </c>
      <c r="H93" s="243">
        <v>28</v>
      </c>
      <c r="I93" s="244"/>
      <c r="J93" s="245">
        <f>ROUND(I93*H93,2)</f>
        <v>0</v>
      </c>
      <c r="K93" s="241" t="s">
        <v>21</v>
      </c>
      <c r="L93" s="246"/>
      <c r="M93" s="247" t="s">
        <v>21</v>
      </c>
      <c r="N93" s="248" t="s">
        <v>42</v>
      </c>
      <c r="O93" s="41"/>
      <c r="P93" s="211">
        <f>O93*H93</f>
        <v>0</v>
      </c>
      <c r="Q93" s="211">
        <v>2.0999999999999999E-3</v>
      </c>
      <c r="R93" s="211">
        <f>Q93*H93</f>
        <v>5.8799999999999998E-2</v>
      </c>
      <c r="S93" s="211">
        <v>0</v>
      </c>
      <c r="T93" s="212">
        <f>S93*H93</f>
        <v>0</v>
      </c>
      <c r="AR93" s="23" t="s">
        <v>181</v>
      </c>
      <c r="AT93" s="23" t="s">
        <v>274</v>
      </c>
      <c r="AU93" s="23" t="s">
        <v>80</v>
      </c>
      <c r="AY93" s="23" t="s">
        <v>136</v>
      </c>
      <c r="BE93" s="213">
        <f>IF(N93="základní",J93,0)</f>
        <v>0</v>
      </c>
      <c r="BF93" s="213">
        <f>IF(N93="snížená",J93,0)</f>
        <v>0</v>
      </c>
      <c r="BG93" s="213">
        <f>IF(N93="zákl. přenesená",J93,0)</f>
        <v>0</v>
      </c>
      <c r="BH93" s="213">
        <f>IF(N93="sníž. přenesená",J93,0)</f>
        <v>0</v>
      </c>
      <c r="BI93" s="213">
        <f>IF(N93="nulová",J93,0)</f>
        <v>0</v>
      </c>
      <c r="BJ93" s="23" t="s">
        <v>78</v>
      </c>
      <c r="BK93" s="213">
        <f>ROUND(I93*H93,2)</f>
        <v>0</v>
      </c>
      <c r="BL93" s="23" t="s">
        <v>143</v>
      </c>
      <c r="BM93" s="23" t="s">
        <v>705</v>
      </c>
    </row>
    <row r="94" spans="2:65" s="1" customFormat="1" ht="13.5">
      <c r="B94" s="40"/>
      <c r="C94" s="62"/>
      <c r="D94" s="214" t="s">
        <v>145</v>
      </c>
      <c r="E94" s="62"/>
      <c r="F94" s="215" t="s">
        <v>702</v>
      </c>
      <c r="G94" s="62"/>
      <c r="H94" s="62"/>
      <c r="I94" s="171"/>
      <c r="J94" s="62"/>
      <c r="K94" s="62"/>
      <c r="L94" s="60"/>
      <c r="M94" s="216"/>
      <c r="N94" s="41"/>
      <c r="O94" s="41"/>
      <c r="P94" s="41"/>
      <c r="Q94" s="41"/>
      <c r="R94" s="41"/>
      <c r="S94" s="41"/>
      <c r="T94" s="77"/>
      <c r="AT94" s="23" t="s">
        <v>145</v>
      </c>
      <c r="AU94" s="23" t="s">
        <v>80</v>
      </c>
    </row>
    <row r="95" spans="2:65" s="12" customFormat="1" ht="13.5">
      <c r="B95" s="217"/>
      <c r="C95" s="218"/>
      <c r="D95" s="214" t="s">
        <v>147</v>
      </c>
      <c r="E95" s="219" t="s">
        <v>21</v>
      </c>
      <c r="F95" s="220" t="s">
        <v>700</v>
      </c>
      <c r="G95" s="218"/>
      <c r="H95" s="221">
        <v>28</v>
      </c>
      <c r="I95" s="222"/>
      <c r="J95" s="218"/>
      <c r="K95" s="218"/>
      <c r="L95" s="223"/>
      <c r="M95" s="224"/>
      <c r="N95" s="225"/>
      <c r="O95" s="225"/>
      <c r="P95" s="225"/>
      <c r="Q95" s="225"/>
      <c r="R95" s="225"/>
      <c r="S95" s="225"/>
      <c r="T95" s="226"/>
      <c r="AT95" s="227" t="s">
        <v>147</v>
      </c>
      <c r="AU95" s="227" t="s">
        <v>80</v>
      </c>
      <c r="AV95" s="12" t="s">
        <v>80</v>
      </c>
      <c r="AW95" s="12" t="s">
        <v>35</v>
      </c>
      <c r="AX95" s="12" t="s">
        <v>71</v>
      </c>
      <c r="AY95" s="227" t="s">
        <v>136</v>
      </c>
    </row>
    <row r="96" spans="2:65" s="1" customFormat="1" ht="25.5" customHeight="1">
      <c r="B96" s="40"/>
      <c r="C96" s="202" t="s">
        <v>166</v>
      </c>
      <c r="D96" s="202" t="s">
        <v>138</v>
      </c>
      <c r="E96" s="203" t="s">
        <v>706</v>
      </c>
      <c r="F96" s="204" t="s">
        <v>707</v>
      </c>
      <c r="G96" s="205" t="s">
        <v>158</v>
      </c>
      <c r="H96" s="206">
        <v>1</v>
      </c>
      <c r="I96" s="207"/>
      <c r="J96" s="208">
        <f>ROUND(I96*H96,2)</f>
        <v>0</v>
      </c>
      <c r="K96" s="204" t="s">
        <v>142</v>
      </c>
      <c r="L96" s="60"/>
      <c r="M96" s="209" t="s">
        <v>21</v>
      </c>
      <c r="N96" s="210" t="s">
        <v>42</v>
      </c>
      <c r="O96" s="41"/>
      <c r="P96" s="211">
        <f>O96*H96</f>
        <v>0</v>
      </c>
      <c r="Q96" s="211">
        <v>6.9999999999999999E-4</v>
      </c>
      <c r="R96" s="211">
        <f>Q96*H96</f>
        <v>6.9999999999999999E-4</v>
      </c>
      <c r="S96" s="211">
        <v>0</v>
      </c>
      <c r="T96" s="212">
        <f>S96*H96</f>
        <v>0</v>
      </c>
      <c r="AR96" s="23" t="s">
        <v>143</v>
      </c>
      <c r="AT96" s="23" t="s">
        <v>138</v>
      </c>
      <c r="AU96" s="23" t="s">
        <v>80</v>
      </c>
      <c r="AY96" s="23" t="s">
        <v>136</v>
      </c>
      <c r="BE96" s="213">
        <f>IF(N96="základní",J96,0)</f>
        <v>0</v>
      </c>
      <c r="BF96" s="213">
        <f>IF(N96="snížená",J96,0)</f>
        <v>0</v>
      </c>
      <c r="BG96" s="213">
        <f>IF(N96="zákl. přenesená",J96,0)</f>
        <v>0</v>
      </c>
      <c r="BH96" s="213">
        <f>IF(N96="sníž. přenesená",J96,0)</f>
        <v>0</v>
      </c>
      <c r="BI96" s="213">
        <f>IF(N96="nulová",J96,0)</f>
        <v>0</v>
      </c>
      <c r="BJ96" s="23" t="s">
        <v>78</v>
      </c>
      <c r="BK96" s="213">
        <f>ROUND(I96*H96,2)</f>
        <v>0</v>
      </c>
      <c r="BL96" s="23" t="s">
        <v>143</v>
      </c>
      <c r="BM96" s="23" t="s">
        <v>708</v>
      </c>
    </row>
    <row r="97" spans="2:65" s="1" customFormat="1" ht="13.5">
      <c r="B97" s="40"/>
      <c r="C97" s="62"/>
      <c r="D97" s="214" t="s">
        <v>145</v>
      </c>
      <c r="E97" s="62"/>
      <c r="F97" s="215" t="s">
        <v>709</v>
      </c>
      <c r="G97" s="62"/>
      <c r="H97" s="62"/>
      <c r="I97" s="171"/>
      <c r="J97" s="62"/>
      <c r="K97" s="62"/>
      <c r="L97" s="60"/>
      <c r="M97" s="216"/>
      <c r="N97" s="41"/>
      <c r="O97" s="41"/>
      <c r="P97" s="41"/>
      <c r="Q97" s="41"/>
      <c r="R97" s="41"/>
      <c r="S97" s="41"/>
      <c r="T97" s="77"/>
      <c r="AT97" s="23" t="s">
        <v>145</v>
      </c>
      <c r="AU97" s="23" t="s">
        <v>80</v>
      </c>
    </row>
    <row r="98" spans="2:65" s="12" customFormat="1" ht="13.5">
      <c r="B98" s="217"/>
      <c r="C98" s="218"/>
      <c r="D98" s="214" t="s">
        <v>147</v>
      </c>
      <c r="E98" s="219" t="s">
        <v>21</v>
      </c>
      <c r="F98" s="220" t="s">
        <v>710</v>
      </c>
      <c r="G98" s="218"/>
      <c r="H98" s="221">
        <v>1</v>
      </c>
      <c r="I98" s="222"/>
      <c r="J98" s="218"/>
      <c r="K98" s="218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147</v>
      </c>
      <c r="AU98" s="227" t="s">
        <v>80</v>
      </c>
      <c r="AV98" s="12" t="s">
        <v>80</v>
      </c>
      <c r="AW98" s="12" t="s">
        <v>35</v>
      </c>
      <c r="AX98" s="12" t="s">
        <v>71</v>
      </c>
      <c r="AY98" s="227" t="s">
        <v>136</v>
      </c>
    </row>
    <row r="99" spans="2:65" s="1" customFormat="1" ht="16.5" customHeight="1">
      <c r="B99" s="40"/>
      <c r="C99" s="239" t="s">
        <v>171</v>
      </c>
      <c r="D99" s="239" t="s">
        <v>274</v>
      </c>
      <c r="E99" s="240" t="s">
        <v>711</v>
      </c>
      <c r="F99" s="241" t="s">
        <v>712</v>
      </c>
      <c r="G99" s="242" t="s">
        <v>158</v>
      </c>
      <c r="H99" s="243">
        <v>1</v>
      </c>
      <c r="I99" s="244"/>
      <c r="J99" s="245">
        <f>ROUND(I99*H99,2)</f>
        <v>0</v>
      </c>
      <c r="K99" s="241" t="s">
        <v>142</v>
      </c>
      <c r="L99" s="246"/>
      <c r="M99" s="247" t="s">
        <v>21</v>
      </c>
      <c r="N99" s="248" t="s">
        <v>42</v>
      </c>
      <c r="O99" s="41"/>
      <c r="P99" s="211">
        <f>O99*H99</f>
        <v>0</v>
      </c>
      <c r="Q99" s="211">
        <v>3.7000000000000002E-3</v>
      </c>
      <c r="R99" s="211">
        <f>Q99*H99</f>
        <v>3.7000000000000002E-3</v>
      </c>
      <c r="S99" s="211">
        <v>0</v>
      </c>
      <c r="T99" s="212">
        <f>S99*H99</f>
        <v>0</v>
      </c>
      <c r="AR99" s="23" t="s">
        <v>181</v>
      </c>
      <c r="AT99" s="23" t="s">
        <v>274</v>
      </c>
      <c r="AU99" s="23" t="s">
        <v>80</v>
      </c>
      <c r="AY99" s="23" t="s">
        <v>136</v>
      </c>
      <c r="BE99" s="213">
        <f>IF(N99="základní",J99,0)</f>
        <v>0</v>
      </c>
      <c r="BF99" s="213">
        <f>IF(N99="snížená",J99,0)</f>
        <v>0</v>
      </c>
      <c r="BG99" s="213">
        <f>IF(N99="zákl. přenesená",J99,0)</f>
        <v>0</v>
      </c>
      <c r="BH99" s="213">
        <f>IF(N99="sníž. přenesená",J99,0)</f>
        <v>0</v>
      </c>
      <c r="BI99" s="213">
        <f>IF(N99="nulová",J99,0)</f>
        <v>0</v>
      </c>
      <c r="BJ99" s="23" t="s">
        <v>78</v>
      </c>
      <c r="BK99" s="213">
        <f>ROUND(I99*H99,2)</f>
        <v>0</v>
      </c>
      <c r="BL99" s="23" t="s">
        <v>143</v>
      </c>
      <c r="BM99" s="23" t="s">
        <v>713</v>
      </c>
    </row>
    <row r="100" spans="2:65" s="1" customFormat="1" ht="13.5">
      <c r="B100" s="40"/>
      <c r="C100" s="62"/>
      <c r="D100" s="214" t="s">
        <v>145</v>
      </c>
      <c r="E100" s="62"/>
      <c r="F100" s="215" t="s">
        <v>712</v>
      </c>
      <c r="G100" s="62"/>
      <c r="H100" s="62"/>
      <c r="I100" s="171"/>
      <c r="J100" s="62"/>
      <c r="K100" s="62"/>
      <c r="L100" s="60"/>
      <c r="M100" s="216"/>
      <c r="N100" s="41"/>
      <c r="O100" s="41"/>
      <c r="P100" s="41"/>
      <c r="Q100" s="41"/>
      <c r="R100" s="41"/>
      <c r="S100" s="41"/>
      <c r="T100" s="77"/>
      <c r="AT100" s="23" t="s">
        <v>145</v>
      </c>
      <c r="AU100" s="23" t="s">
        <v>80</v>
      </c>
    </row>
    <row r="101" spans="2:65" s="12" customFormat="1" ht="13.5">
      <c r="B101" s="217"/>
      <c r="C101" s="218"/>
      <c r="D101" s="214" t="s">
        <v>147</v>
      </c>
      <c r="E101" s="219" t="s">
        <v>21</v>
      </c>
      <c r="F101" s="220" t="s">
        <v>710</v>
      </c>
      <c r="G101" s="218"/>
      <c r="H101" s="221">
        <v>1</v>
      </c>
      <c r="I101" s="222"/>
      <c r="J101" s="218"/>
      <c r="K101" s="218"/>
      <c r="L101" s="223"/>
      <c r="M101" s="224"/>
      <c r="N101" s="225"/>
      <c r="O101" s="225"/>
      <c r="P101" s="225"/>
      <c r="Q101" s="225"/>
      <c r="R101" s="225"/>
      <c r="S101" s="225"/>
      <c r="T101" s="226"/>
      <c r="AT101" s="227" t="s">
        <v>147</v>
      </c>
      <c r="AU101" s="227" t="s">
        <v>80</v>
      </c>
      <c r="AV101" s="12" t="s">
        <v>80</v>
      </c>
      <c r="AW101" s="12" t="s">
        <v>35</v>
      </c>
      <c r="AX101" s="12" t="s">
        <v>71</v>
      </c>
      <c r="AY101" s="227" t="s">
        <v>136</v>
      </c>
    </row>
    <row r="102" spans="2:65" s="1" customFormat="1" ht="25.5" customHeight="1">
      <c r="B102" s="40"/>
      <c r="C102" s="202" t="s">
        <v>176</v>
      </c>
      <c r="D102" s="202" t="s">
        <v>138</v>
      </c>
      <c r="E102" s="203" t="s">
        <v>714</v>
      </c>
      <c r="F102" s="204" t="s">
        <v>715</v>
      </c>
      <c r="G102" s="205" t="s">
        <v>375</v>
      </c>
      <c r="H102" s="206">
        <v>5438</v>
      </c>
      <c r="I102" s="207"/>
      <c r="J102" s="208">
        <f>ROUND(I102*H102,2)</f>
        <v>0</v>
      </c>
      <c r="K102" s="204" t="s">
        <v>142</v>
      </c>
      <c r="L102" s="60"/>
      <c r="M102" s="209" t="s">
        <v>21</v>
      </c>
      <c r="N102" s="210" t="s">
        <v>42</v>
      </c>
      <c r="O102" s="41"/>
      <c r="P102" s="211">
        <f>O102*H102</f>
        <v>0</v>
      </c>
      <c r="Q102" s="211">
        <v>1.1E-4</v>
      </c>
      <c r="R102" s="211">
        <f>Q102*H102</f>
        <v>0.59818000000000005</v>
      </c>
      <c r="S102" s="211">
        <v>0</v>
      </c>
      <c r="T102" s="212">
        <f>S102*H102</f>
        <v>0</v>
      </c>
      <c r="AR102" s="23" t="s">
        <v>143</v>
      </c>
      <c r="AT102" s="23" t="s">
        <v>138</v>
      </c>
      <c r="AU102" s="23" t="s">
        <v>80</v>
      </c>
      <c r="AY102" s="23" t="s">
        <v>136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3" t="s">
        <v>78</v>
      </c>
      <c r="BK102" s="213">
        <f>ROUND(I102*H102,2)</f>
        <v>0</v>
      </c>
      <c r="BL102" s="23" t="s">
        <v>143</v>
      </c>
      <c r="BM102" s="23" t="s">
        <v>716</v>
      </c>
    </row>
    <row r="103" spans="2:65" s="1" customFormat="1" ht="13.5">
      <c r="B103" s="40"/>
      <c r="C103" s="62"/>
      <c r="D103" s="214" t="s">
        <v>145</v>
      </c>
      <c r="E103" s="62"/>
      <c r="F103" s="215" t="s">
        <v>717</v>
      </c>
      <c r="G103" s="62"/>
      <c r="H103" s="62"/>
      <c r="I103" s="171"/>
      <c r="J103" s="62"/>
      <c r="K103" s="62"/>
      <c r="L103" s="60"/>
      <c r="M103" s="216"/>
      <c r="N103" s="41"/>
      <c r="O103" s="41"/>
      <c r="P103" s="41"/>
      <c r="Q103" s="41"/>
      <c r="R103" s="41"/>
      <c r="S103" s="41"/>
      <c r="T103" s="77"/>
      <c r="AT103" s="23" t="s">
        <v>145</v>
      </c>
      <c r="AU103" s="23" t="s">
        <v>80</v>
      </c>
    </row>
    <row r="104" spans="2:65" s="12" customFormat="1" ht="13.5">
      <c r="B104" s="217"/>
      <c r="C104" s="218"/>
      <c r="D104" s="214" t="s">
        <v>147</v>
      </c>
      <c r="E104" s="219" t="s">
        <v>21</v>
      </c>
      <c r="F104" s="220" t="s">
        <v>718</v>
      </c>
      <c r="G104" s="218"/>
      <c r="H104" s="221">
        <v>5438</v>
      </c>
      <c r="I104" s="222"/>
      <c r="J104" s="218"/>
      <c r="K104" s="218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147</v>
      </c>
      <c r="AU104" s="227" t="s">
        <v>80</v>
      </c>
      <c r="AV104" s="12" t="s">
        <v>80</v>
      </c>
      <c r="AW104" s="12" t="s">
        <v>35</v>
      </c>
      <c r="AX104" s="12" t="s">
        <v>71</v>
      </c>
      <c r="AY104" s="227" t="s">
        <v>136</v>
      </c>
    </row>
    <row r="105" spans="2:65" s="1" customFormat="1" ht="25.5" customHeight="1">
      <c r="B105" s="40"/>
      <c r="C105" s="202" t="s">
        <v>181</v>
      </c>
      <c r="D105" s="202" t="s">
        <v>138</v>
      </c>
      <c r="E105" s="203" t="s">
        <v>719</v>
      </c>
      <c r="F105" s="204" t="s">
        <v>720</v>
      </c>
      <c r="G105" s="205" t="s">
        <v>375</v>
      </c>
      <c r="H105" s="206">
        <v>95</v>
      </c>
      <c r="I105" s="207"/>
      <c r="J105" s="208">
        <f>ROUND(I105*H105,2)</f>
        <v>0</v>
      </c>
      <c r="K105" s="204" t="s">
        <v>142</v>
      </c>
      <c r="L105" s="60"/>
      <c r="M105" s="209" t="s">
        <v>21</v>
      </c>
      <c r="N105" s="210" t="s">
        <v>42</v>
      </c>
      <c r="O105" s="41"/>
      <c r="P105" s="211">
        <f>O105*H105</f>
        <v>0</v>
      </c>
      <c r="Q105" s="211">
        <v>1.1E-4</v>
      </c>
      <c r="R105" s="211">
        <f>Q105*H105</f>
        <v>1.0450000000000001E-2</v>
      </c>
      <c r="S105" s="211">
        <v>0</v>
      </c>
      <c r="T105" s="212">
        <f>S105*H105</f>
        <v>0</v>
      </c>
      <c r="AR105" s="23" t="s">
        <v>143</v>
      </c>
      <c r="AT105" s="23" t="s">
        <v>138</v>
      </c>
      <c r="AU105" s="23" t="s">
        <v>80</v>
      </c>
      <c r="AY105" s="23" t="s">
        <v>136</v>
      </c>
      <c r="BE105" s="213">
        <f>IF(N105="základní",J105,0)</f>
        <v>0</v>
      </c>
      <c r="BF105" s="213">
        <f>IF(N105="snížená",J105,0)</f>
        <v>0</v>
      </c>
      <c r="BG105" s="213">
        <f>IF(N105="zákl. přenesená",J105,0)</f>
        <v>0</v>
      </c>
      <c r="BH105" s="213">
        <f>IF(N105="sníž. přenesená",J105,0)</f>
        <v>0</v>
      </c>
      <c r="BI105" s="213">
        <f>IF(N105="nulová",J105,0)</f>
        <v>0</v>
      </c>
      <c r="BJ105" s="23" t="s">
        <v>78</v>
      </c>
      <c r="BK105" s="213">
        <f>ROUND(I105*H105,2)</f>
        <v>0</v>
      </c>
      <c r="BL105" s="23" t="s">
        <v>143</v>
      </c>
      <c r="BM105" s="23" t="s">
        <v>721</v>
      </c>
    </row>
    <row r="106" spans="2:65" s="1" customFormat="1" ht="27">
      <c r="B106" s="40"/>
      <c r="C106" s="62"/>
      <c r="D106" s="214" t="s">
        <v>145</v>
      </c>
      <c r="E106" s="62"/>
      <c r="F106" s="215" t="s">
        <v>722</v>
      </c>
      <c r="G106" s="62"/>
      <c r="H106" s="62"/>
      <c r="I106" s="171"/>
      <c r="J106" s="62"/>
      <c r="K106" s="62"/>
      <c r="L106" s="60"/>
      <c r="M106" s="216"/>
      <c r="N106" s="41"/>
      <c r="O106" s="41"/>
      <c r="P106" s="41"/>
      <c r="Q106" s="41"/>
      <c r="R106" s="41"/>
      <c r="S106" s="41"/>
      <c r="T106" s="77"/>
      <c r="AT106" s="23" t="s">
        <v>145</v>
      </c>
      <c r="AU106" s="23" t="s">
        <v>80</v>
      </c>
    </row>
    <row r="107" spans="2:65" s="12" customFormat="1" ht="13.5">
      <c r="B107" s="217"/>
      <c r="C107" s="218"/>
      <c r="D107" s="214" t="s">
        <v>147</v>
      </c>
      <c r="E107" s="219" t="s">
        <v>21</v>
      </c>
      <c r="F107" s="220" t="s">
        <v>723</v>
      </c>
      <c r="G107" s="218"/>
      <c r="H107" s="221">
        <v>95</v>
      </c>
      <c r="I107" s="222"/>
      <c r="J107" s="218"/>
      <c r="K107" s="218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147</v>
      </c>
      <c r="AU107" s="227" t="s">
        <v>80</v>
      </c>
      <c r="AV107" s="12" t="s">
        <v>80</v>
      </c>
      <c r="AW107" s="12" t="s">
        <v>35</v>
      </c>
      <c r="AX107" s="12" t="s">
        <v>71</v>
      </c>
      <c r="AY107" s="227" t="s">
        <v>136</v>
      </c>
    </row>
    <row r="108" spans="2:65" s="1" customFormat="1" ht="25.5" customHeight="1">
      <c r="B108" s="40"/>
      <c r="C108" s="202" t="s">
        <v>186</v>
      </c>
      <c r="D108" s="202" t="s">
        <v>138</v>
      </c>
      <c r="E108" s="203" t="s">
        <v>724</v>
      </c>
      <c r="F108" s="204" t="s">
        <v>725</v>
      </c>
      <c r="G108" s="205" t="s">
        <v>375</v>
      </c>
      <c r="H108" s="206">
        <v>5438</v>
      </c>
      <c r="I108" s="207"/>
      <c r="J108" s="208">
        <f>ROUND(I108*H108,2)</f>
        <v>0</v>
      </c>
      <c r="K108" s="204" t="s">
        <v>142</v>
      </c>
      <c r="L108" s="60"/>
      <c r="M108" s="209" t="s">
        <v>21</v>
      </c>
      <c r="N108" s="210" t="s">
        <v>42</v>
      </c>
      <c r="O108" s="41"/>
      <c r="P108" s="211">
        <f>O108*H108</f>
        <v>0</v>
      </c>
      <c r="Q108" s="211">
        <v>3.3E-4</v>
      </c>
      <c r="R108" s="211">
        <f>Q108*H108</f>
        <v>1.79454</v>
      </c>
      <c r="S108" s="211">
        <v>0</v>
      </c>
      <c r="T108" s="212">
        <f>S108*H108</f>
        <v>0</v>
      </c>
      <c r="AR108" s="23" t="s">
        <v>143</v>
      </c>
      <c r="AT108" s="23" t="s">
        <v>138</v>
      </c>
      <c r="AU108" s="23" t="s">
        <v>80</v>
      </c>
      <c r="AY108" s="23" t="s">
        <v>136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3" t="s">
        <v>78</v>
      </c>
      <c r="BK108" s="213">
        <f>ROUND(I108*H108,2)</f>
        <v>0</v>
      </c>
      <c r="BL108" s="23" t="s">
        <v>143</v>
      </c>
      <c r="BM108" s="23" t="s">
        <v>726</v>
      </c>
    </row>
    <row r="109" spans="2:65" s="1" customFormat="1" ht="27">
      <c r="B109" s="40"/>
      <c r="C109" s="62"/>
      <c r="D109" s="214" t="s">
        <v>145</v>
      </c>
      <c r="E109" s="62"/>
      <c r="F109" s="215" t="s">
        <v>727</v>
      </c>
      <c r="G109" s="62"/>
      <c r="H109" s="62"/>
      <c r="I109" s="171"/>
      <c r="J109" s="62"/>
      <c r="K109" s="62"/>
      <c r="L109" s="60"/>
      <c r="M109" s="216"/>
      <c r="N109" s="41"/>
      <c r="O109" s="41"/>
      <c r="P109" s="41"/>
      <c r="Q109" s="41"/>
      <c r="R109" s="41"/>
      <c r="S109" s="41"/>
      <c r="T109" s="77"/>
      <c r="AT109" s="23" t="s">
        <v>145</v>
      </c>
      <c r="AU109" s="23" t="s">
        <v>80</v>
      </c>
    </row>
    <row r="110" spans="2:65" s="12" customFormat="1" ht="13.5">
      <c r="B110" s="217"/>
      <c r="C110" s="218"/>
      <c r="D110" s="214" t="s">
        <v>147</v>
      </c>
      <c r="E110" s="219" t="s">
        <v>21</v>
      </c>
      <c r="F110" s="220" t="s">
        <v>728</v>
      </c>
      <c r="G110" s="218"/>
      <c r="H110" s="221">
        <v>5438</v>
      </c>
      <c r="I110" s="222"/>
      <c r="J110" s="218"/>
      <c r="K110" s="218"/>
      <c r="L110" s="223"/>
      <c r="M110" s="224"/>
      <c r="N110" s="225"/>
      <c r="O110" s="225"/>
      <c r="P110" s="225"/>
      <c r="Q110" s="225"/>
      <c r="R110" s="225"/>
      <c r="S110" s="225"/>
      <c r="T110" s="226"/>
      <c r="AT110" s="227" t="s">
        <v>147</v>
      </c>
      <c r="AU110" s="227" t="s">
        <v>80</v>
      </c>
      <c r="AV110" s="12" t="s">
        <v>80</v>
      </c>
      <c r="AW110" s="12" t="s">
        <v>35</v>
      </c>
      <c r="AX110" s="12" t="s">
        <v>71</v>
      </c>
      <c r="AY110" s="227" t="s">
        <v>136</v>
      </c>
    </row>
    <row r="111" spans="2:65" s="1" customFormat="1" ht="25.5" customHeight="1">
      <c r="B111" s="40"/>
      <c r="C111" s="202" t="s">
        <v>191</v>
      </c>
      <c r="D111" s="202" t="s">
        <v>138</v>
      </c>
      <c r="E111" s="203" t="s">
        <v>729</v>
      </c>
      <c r="F111" s="204" t="s">
        <v>730</v>
      </c>
      <c r="G111" s="205" t="s">
        <v>375</v>
      </c>
      <c r="H111" s="206">
        <v>95</v>
      </c>
      <c r="I111" s="207"/>
      <c r="J111" s="208">
        <f>ROUND(I111*H111,2)</f>
        <v>0</v>
      </c>
      <c r="K111" s="204" t="s">
        <v>142</v>
      </c>
      <c r="L111" s="60"/>
      <c r="M111" s="209" t="s">
        <v>21</v>
      </c>
      <c r="N111" s="210" t="s">
        <v>42</v>
      </c>
      <c r="O111" s="41"/>
      <c r="P111" s="211">
        <f>O111*H111</f>
        <v>0</v>
      </c>
      <c r="Q111" s="211">
        <v>3.8000000000000002E-4</v>
      </c>
      <c r="R111" s="211">
        <f>Q111*H111</f>
        <v>3.61E-2</v>
      </c>
      <c r="S111" s="211">
        <v>0</v>
      </c>
      <c r="T111" s="212">
        <f>S111*H111</f>
        <v>0</v>
      </c>
      <c r="AR111" s="23" t="s">
        <v>143</v>
      </c>
      <c r="AT111" s="23" t="s">
        <v>138</v>
      </c>
      <c r="AU111" s="23" t="s">
        <v>80</v>
      </c>
      <c r="AY111" s="23" t="s">
        <v>136</v>
      </c>
      <c r="BE111" s="213">
        <f>IF(N111="základní",J111,0)</f>
        <v>0</v>
      </c>
      <c r="BF111" s="213">
        <f>IF(N111="snížená",J111,0)</f>
        <v>0</v>
      </c>
      <c r="BG111" s="213">
        <f>IF(N111="zákl. přenesená",J111,0)</f>
        <v>0</v>
      </c>
      <c r="BH111" s="213">
        <f>IF(N111="sníž. přenesená",J111,0)</f>
        <v>0</v>
      </c>
      <c r="BI111" s="213">
        <f>IF(N111="nulová",J111,0)</f>
        <v>0</v>
      </c>
      <c r="BJ111" s="23" t="s">
        <v>78</v>
      </c>
      <c r="BK111" s="213">
        <f>ROUND(I111*H111,2)</f>
        <v>0</v>
      </c>
      <c r="BL111" s="23" t="s">
        <v>143</v>
      </c>
      <c r="BM111" s="23" t="s">
        <v>731</v>
      </c>
    </row>
    <row r="112" spans="2:65" s="1" customFormat="1" ht="27">
      <c r="B112" s="40"/>
      <c r="C112" s="62"/>
      <c r="D112" s="214" t="s">
        <v>145</v>
      </c>
      <c r="E112" s="62"/>
      <c r="F112" s="215" t="s">
        <v>732</v>
      </c>
      <c r="G112" s="62"/>
      <c r="H112" s="62"/>
      <c r="I112" s="171"/>
      <c r="J112" s="62"/>
      <c r="K112" s="62"/>
      <c r="L112" s="60"/>
      <c r="M112" s="216"/>
      <c r="N112" s="41"/>
      <c r="O112" s="41"/>
      <c r="P112" s="41"/>
      <c r="Q112" s="41"/>
      <c r="R112" s="41"/>
      <c r="S112" s="41"/>
      <c r="T112" s="77"/>
      <c r="AT112" s="23" t="s">
        <v>145</v>
      </c>
      <c r="AU112" s="23" t="s">
        <v>80</v>
      </c>
    </row>
    <row r="113" spans="2:65" s="12" customFormat="1" ht="13.5">
      <c r="B113" s="217"/>
      <c r="C113" s="218"/>
      <c r="D113" s="214" t="s">
        <v>147</v>
      </c>
      <c r="E113" s="219" t="s">
        <v>21</v>
      </c>
      <c r="F113" s="220" t="s">
        <v>733</v>
      </c>
      <c r="G113" s="218"/>
      <c r="H113" s="221">
        <v>95</v>
      </c>
      <c r="I113" s="222"/>
      <c r="J113" s="218"/>
      <c r="K113" s="218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147</v>
      </c>
      <c r="AU113" s="227" t="s">
        <v>80</v>
      </c>
      <c r="AV113" s="12" t="s">
        <v>80</v>
      </c>
      <c r="AW113" s="12" t="s">
        <v>35</v>
      </c>
      <c r="AX113" s="12" t="s">
        <v>71</v>
      </c>
      <c r="AY113" s="227" t="s">
        <v>136</v>
      </c>
    </row>
    <row r="114" spans="2:65" s="1" customFormat="1" ht="16.5" customHeight="1">
      <c r="B114" s="40"/>
      <c r="C114" s="202" t="s">
        <v>196</v>
      </c>
      <c r="D114" s="202" t="s">
        <v>138</v>
      </c>
      <c r="E114" s="203" t="s">
        <v>734</v>
      </c>
      <c r="F114" s="204" t="s">
        <v>735</v>
      </c>
      <c r="G114" s="205" t="s">
        <v>375</v>
      </c>
      <c r="H114" s="206">
        <v>5533</v>
      </c>
      <c r="I114" s="207"/>
      <c r="J114" s="208">
        <f>ROUND(I114*H114,2)</f>
        <v>0</v>
      </c>
      <c r="K114" s="204" t="s">
        <v>142</v>
      </c>
      <c r="L114" s="60"/>
      <c r="M114" s="209" t="s">
        <v>21</v>
      </c>
      <c r="N114" s="210" t="s">
        <v>42</v>
      </c>
      <c r="O114" s="41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3" t="s">
        <v>143</v>
      </c>
      <c r="AT114" s="23" t="s">
        <v>138</v>
      </c>
      <c r="AU114" s="23" t="s">
        <v>80</v>
      </c>
      <c r="AY114" s="23" t="s">
        <v>136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3" t="s">
        <v>78</v>
      </c>
      <c r="BK114" s="213">
        <f>ROUND(I114*H114,2)</f>
        <v>0</v>
      </c>
      <c r="BL114" s="23" t="s">
        <v>143</v>
      </c>
      <c r="BM114" s="23" t="s">
        <v>736</v>
      </c>
    </row>
    <row r="115" spans="2:65" s="1" customFormat="1" ht="27">
      <c r="B115" s="40"/>
      <c r="C115" s="62"/>
      <c r="D115" s="214" t="s">
        <v>145</v>
      </c>
      <c r="E115" s="62"/>
      <c r="F115" s="215" t="s">
        <v>737</v>
      </c>
      <c r="G115" s="62"/>
      <c r="H115" s="62"/>
      <c r="I115" s="171"/>
      <c r="J115" s="62"/>
      <c r="K115" s="62"/>
      <c r="L115" s="60"/>
      <c r="M115" s="216"/>
      <c r="N115" s="41"/>
      <c r="O115" s="41"/>
      <c r="P115" s="41"/>
      <c r="Q115" s="41"/>
      <c r="R115" s="41"/>
      <c r="S115" s="41"/>
      <c r="T115" s="77"/>
      <c r="AT115" s="23" t="s">
        <v>145</v>
      </c>
      <c r="AU115" s="23" t="s">
        <v>80</v>
      </c>
    </row>
    <row r="116" spans="2:65" s="12" customFormat="1" ht="13.5">
      <c r="B116" s="217"/>
      <c r="C116" s="218"/>
      <c r="D116" s="214" t="s">
        <v>147</v>
      </c>
      <c r="E116" s="219" t="s">
        <v>21</v>
      </c>
      <c r="F116" s="220" t="s">
        <v>718</v>
      </c>
      <c r="G116" s="218"/>
      <c r="H116" s="221">
        <v>5438</v>
      </c>
      <c r="I116" s="222"/>
      <c r="J116" s="218"/>
      <c r="K116" s="218"/>
      <c r="L116" s="223"/>
      <c r="M116" s="224"/>
      <c r="N116" s="225"/>
      <c r="O116" s="225"/>
      <c r="P116" s="225"/>
      <c r="Q116" s="225"/>
      <c r="R116" s="225"/>
      <c r="S116" s="225"/>
      <c r="T116" s="226"/>
      <c r="AT116" s="227" t="s">
        <v>147</v>
      </c>
      <c r="AU116" s="227" t="s">
        <v>80</v>
      </c>
      <c r="AV116" s="12" t="s">
        <v>80</v>
      </c>
      <c r="AW116" s="12" t="s">
        <v>35</v>
      </c>
      <c r="AX116" s="12" t="s">
        <v>71</v>
      </c>
      <c r="AY116" s="227" t="s">
        <v>136</v>
      </c>
    </row>
    <row r="117" spans="2:65" s="12" customFormat="1" ht="13.5">
      <c r="B117" s="217"/>
      <c r="C117" s="218"/>
      <c r="D117" s="214" t="s">
        <v>147</v>
      </c>
      <c r="E117" s="219" t="s">
        <v>21</v>
      </c>
      <c r="F117" s="220" t="s">
        <v>723</v>
      </c>
      <c r="G117" s="218"/>
      <c r="H117" s="221">
        <v>95</v>
      </c>
      <c r="I117" s="222"/>
      <c r="J117" s="218"/>
      <c r="K117" s="218"/>
      <c r="L117" s="223"/>
      <c r="M117" s="224"/>
      <c r="N117" s="225"/>
      <c r="O117" s="225"/>
      <c r="P117" s="225"/>
      <c r="Q117" s="225"/>
      <c r="R117" s="225"/>
      <c r="S117" s="225"/>
      <c r="T117" s="226"/>
      <c r="AT117" s="227" t="s">
        <v>147</v>
      </c>
      <c r="AU117" s="227" t="s">
        <v>80</v>
      </c>
      <c r="AV117" s="12" t="s">
        <v>80</v>
      </c>
      <c r="AW117" s="12" t="s">
        <v>35</v>
      </c>
      <c r="AX117" s="12" t="s">
        <v>71</v>
      </c>
      <c r="AY117" s="227" t="s">
        <v>136</v>
      </c>
    </row>
    <row r="118" spans="2:65" s="1" customFormat="1" ht="16.5" customHeight="1">
      <c r="B118" s="40"/>
      <c r="C118" s="202" t="s">
        <v>204</v>
      </c>
      <c r="D118" s="202" t="s">
        <v>138</v>
      </c>
      <c r="E118" s="203" t="s">
        <v>738</v>
      </c>
      <c r="F118" s="204" t="s">
        <v>739</v>
      </c>
      <c r="G118" s="205" t="s">
        <v>375</v>
      </c>
      <c r="H118" s="206">
        <v>240</v>
      </c>
      <c r="I118" s="207"/>
      <c r="J118" s="208">
        <f>ROUND(I118*H118,2)</f>
        <v>0</v>
      </c>
      <c r="K118" s="204" t="s">
        <v>142</v>
      </c>
      <c r="L118" s="60"/>
      <c r="M118" s="209" t="s">
        <v>21</v>
      </c>
      <c r="N118" s="210" t="s">
        <v>42</v>
      </c>
      <c r="O118" s="41"/>
      <c r="P118" s="211">
        <f>O118*H118</f>
        <v>0</v>
      </c>
      <c r="Q118" s="211">
        <v>9.0000000000000006E-5</v>
      </c>
      <c r="R118" s="211">
        <f>Q118*H118</f>
        <v>2.1600000000000001E-2</v>
      </c>
      <c r="S118" s="211">
        <v>4.2000000000000003E-2</v>
      </c>
      <c r="T118" s="212">
        <f>S118*H118</f>
        <v>10.08</v>
      </c>
      <c r="AR118" s="23" t="s">
        <v>143</v>
      </c>
      <c r="AT118" s="23" t="s">
        <v>138</v>
      </c>
      <c r="AU118" s="23" t="s">
        <v>80</v>
      </c>
      <c r="AY118" s="23" t="s">
        <v>136</v>
      </c>
      <c r="BE118" s="213">
        <f>IF(N118="základní",J118,0)</f>
        <v>0</v>
      </c>
      <c r="BF118" s="213">
        <f>IF(N118="snížená",J118,0)</f>
        <v>0</v>
      </c>
      <c r="BG118" s="213">
        <f>IF(N118="zákl. přenesená",J118,0)</f>
        <v>0</v>
      </c>
      <c r="BH118" s="213">
        <f>IF(N118="sníž. přenesená",J118,0)</f>
        <v>0</v>
      </c>
      <c r="BI118" s="213">
        <f>IF(N118="nulová",J118,0)</f>
        <v>0</v>
      </c>
      <c r="BJ118" s="23" t="s">
        <v>78</v>
      </c>
      <c r="BK118" s="213">
        <f>ROUND(I118*H118,2)</f>
        <v>0</v>
      </c>
      <c r="BL118" s="23" t="s">
        <v>143</v>
      </c>
      <c r="BM118" s="23" t="s">
        <v>740</v>
      </c>
    </row>
    <row r="119" spans="2:65" s="1" customFormat="1" ht="40.5">
      <c r="B119" s="40"/>
      <c r="C119" s="62"/>
      <c r="D119" s="214" t="s">
        <v>145</v>
      </c>
      <c r="E119" s="62"/>
      <c r="F119" s="215" t="s">
        <v>741</v>
      </c>
      <c r="G119" s="62"/>
      <c r="H119" s="62"/>
      <c r="I119" s="171"/>
      <c r="J119" s="62"/>
      <c r="K119" s="62"/>
      <c r="L119" s="60"/>
      <c r="M119" s="216"/>
      <c r="N119" s="41"/>
      <c r="O119" s="41"/>
      <c r="P119" s="41"/>
      <c r="Q119" s="41"/>
      <c r="R119" s="41"/>
      <c r="S119" s="41"/>
      <c r="T119" s="77"/>
      <c r="AT119" s="23" t="s">
        <v>145</v>
      </c>
      <c r="AU119" s="23" t="s">
        <v>80</v>
      </c>
    </row>
    <row r="120" spans="2:65" s="12" customFormat="1" ht="27">
      <c r="B120" s="217"/>
      <c r="C120" s="218"/>
      <c r="D120" s="214" t="s">
        <v>147</v>
      </c>
      <c r="E120" s="219" t="s">
        <v>21</v>
      </c>
      <c r="F120" s="220" t="s">
        <v>742</v>
      </c>
      <c r="G120" s="218"/>
      <c r="H120" s="221">
        <v>240</v>
      </c>
      <c r="I120" s="222"/>
      <c r="J120" s="218"/>
      <c r="K120" s="218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147</v>
      </c>
      <c r="AU120" s="227" t="s">
        <v>80</v>
      </c>
      <c r="AV120" s="12" t="s">
        <v>80</v>
      </c>
      <c r="AW120" s="12" t="s">
        <v>35</v>
      </c>
      <c r="AX120" s="12" t="s">
        <v>71</v>
      </c>
      <c r="AY120" s="227" t="s">
        <v>136</v>
      </c>
    </row>
    <row r="121" spans="2:65" s="1" customFormat="1" ht="25.5" customHeight="1">
      <c r="B121" s="40"/>
      <c r="C121" s="202" t="s">
        <v>208</v>
      </c>
      <c r="D121" s="202" t="s">
        <v>138</v>
      </c>
      <c r="E121" s="203" t="s">
        <v>743</v>
      </c>
      <c r="F121" s="204" t="s">
        <v>744</v>
      </c>
      <c r="G121" s="205" t="s">
        <v>158</v>
      </c>
      <c r="H121" s="206">
        <v>1</v>
      </c>
      <c r="I121" s="207"/>
      <c r="J121" s="208">
        <f>ROUND(I121*H121,2)</f>
        <v>0</v>
      </c>
      <c r="K121" s="204" t="s">
        <v>142</v>
      </c>
      <c r="L121" s="60"/>
      <c r="M121" s="209" t="s">
        <v>21</v>
      </c>
      <c r="N121" s="210" t="s">
        <v>42</v>
      </c>
      <c r="O121" s="41"/>
      <c r="P121" s="211">
        <f>O121*H121</f>
        <v>0</v>
      </c>
      <c r="Q121" s="211">
        <v>0</v>
      </c>
      <c r="R121" s="211">
        <f>Q121*H121</f>
        <v>0</v>
      </c>
      <c r="S121" s="211">
        <v>8.2000000000000003E-2</v>
      </c>
      <c r="T121" s="212">
        <f>S121*H121</f>
        <v>8.2000000000000003E-2</v>
      </c>
      <c r="AR121" s="23" t="s">
        <v>143</v>
      </c>
      <c r="AT121" s="23" t="s">
        <v>138</v>
      </c>
      <c r="AU121" s="23" t="s">
        <v>80</v>
      </c>
      <c r="AY121" s="23" t="s">
        <v>136</v>
      </c>
      <c r="BE121" s="213">
        <f>IF(N121="základní",J121,0)</f>
        <v>0</v>
      </c>
      <c r="BF121" s="213">
        <f>IF(N121="snížená",J121,0)</f>
        <v>0</v>
      </c>
      <c r="BG121" s="213">
        <f>IF(N121="zákl. přenesená",J121,0)</f>
        <v>0</v>
      </c>
      <c r="BH121" s="213">
        <f>IF(N121="sníž. přenesená",J121,0)</f>
        <v>0</v>
      </c>
      <c r="BI121" s="213">
        <f>IF(N121="nulová",J121,0)</f>
        <v>0</v>
      </c>
      <c r="BJ121" s="23" t="s">
        <v>78</v>
      </c>
      <c r="BK121" s="213">
        <f>ROUND(I121*H121,2)</f>
        <v>0</v>
      </c>
      <c r="BL121" s="23" t="s">
        <v>143</v>
      </c>
      <c r="BM121" s="23" t="s">
        <v>745</v>
      </c>
    </row>
    <row r="122" spans="2:65" s="1" customFormat="1" ht="27">
      <c r="B122" s="40"/>
      <c r="C122" s="62"/>
      <c r="D122" s="214" t="s">
        <v>145</v>
      </c>
      <c r="E122" s="62"/>
      <c r="F122" s="215" t="s">
        <v>746</v>
      </c>
      <c r="G122" s="62"/>
      <c r="H122" s="62"/>
      <c r="I122" s="171"/>
      <c r="J122" s="62"/>
      <c r="K122" s="62"/>
      <c r="L122" s="60"/>
      <c r="M122" s="216"/>
      <c r="N122" s="41"/>
      <c r="O122" s="41"/>
      <c r="P122" s="41"/>
      <c r="Q122" s="41"/>
      <c r="R122" s="41"/>
      <c r="S122" s="41"/>
      <c r="T122" s="77"/>
      <c r="AT122" s="23" t="s">
        <v>145</v>
      </c>
      <c r="AU122" s="23" t="s">
        <v>80</v>
      </c>
    </row>
    <row r="123" spans="2:65" s="12" customFormat="1" ht="27">
      <c r="B123" s="217"/>
      <c r="C123" s="218"/>
      <c r="D123" s="214" t="s">
        <v>147</v>
      </c>
      <c r="E123" s="219" t="s">
        <v>21</v>
      </c>
      <c r="F123" s="220" t="s">
        <v>747</v>
      </c>
      <c r="G123" s="218"/>
      <c r="H123" s="221">
        <v>1</v>
      </c>
      <c r="I123" s="222"/>
      <c r="J123" s="218"/>
      <c r="K123" s="218"/>
      <c r="L123" s="223"/>
      <c r="M123" s="224"/>
      <c r="N123" s="225"/>
      <c r="O123" s="225"/>
      <c r="P123" s="225"/>
      <c r="Q123" s="225"/>
      <c r="R123" s="225"/>
      <c r="S123" s="225"/>
      <c r="T123" s="226"/>
      <c r="AT123" s="227" t="s">
        <v>147</v>
      </c>
      <c r="AU123" s="227" t="s">
        <v>80</v>
      </c>
      <c r="AV123" s="12" t="s">
        <v>80</v>
      </c>
      <c r="AW123" s="12" t="s">
        <v>35</v>
      </c>
      <c r="AX123" s="12" t="s">
        <v>71</v>
      </c>
      <c r="AY123" s="227" t="s">
        <v>136</v>
      </c>
    </row>
    <row r="124" spans="2:65" s="1" customFormat="1" ht="16.5" customHeight="1">
      <c r="B124" s="40"/>
      <c r="C124" s="202" t="s">
        <v>215</v>
      </c>
      <c r="D124" s="202" t="s">
        <v>138</v>
      </c>
      <c r="E124" s="203" t="s">
        <v>748</v>
      </c>
      <c r="F124" s="204" t="s">
        <v>749</v>
      </c>
      <c r="G124" s="205" t="s">
        <v>158</v>
      </c>
      <c r="H124" s="206">
        <v>1</v>
      </c>
      <c r="I124" s="207"/>
      <c r="J124" s="208">
        <f>ROUND(I124*H124,2)</f>
        <v>0</v>
      </c>
      <c r="K124" s="204" t="s">
        <v>142</v>
      </c>
      <c r="L124" s="60"/>
      <c r="M124" s="209" t="s">
        <v>21</v>
      </c>
      <c r="N124" s="210" t="s">
        <v>42</v>
      </c>
      <c r="O124" s="41"/>
      <c r="P124" s="211">
        <f>O124*H124</f>
        <v>0</v>
      </c>
      <c r="Q124" s="211">
        <v>0</v>
      </c>
      <c r="R124" s="211">
        <f>Q124*H124</f>
        <v>0</v>
      </c>
      <c r="S124" s="211">
        <v>4.0000000000000001E-3</v>
      </c>
      <c r="T124" s="212">
        <f>S124*H124</f>
        <v>4.0000000000000001E-3</v>
      </c>
      <c r="AR124" s="23" t="s">
        <v>143</v>
      </c>
      <c r="AT124" s="23" t="s">
        <v>138</v>
      </c>
      <c r="AU124" s="23" t="s">
        <v>80</v>
      </c>
      <c r="AY124" s="23" t="s">
        <v>136</v>
      </c>
      <c r="BE124" s="213">
        <f>IF(N124="základní",J124,0)</f>
        <v>0</v>
      </c>
      <c r="BF124" s="213">
        <f>IF(N124="snížená",J124,0)</f>
        <v>0</v>
      </c>
      <c r="BG124" s="213">
        <f>IF(N124="zákl. přenesená",J124,0)</f>
        <v>0</v>
      </c>
      <c r="BH124" s="213">
        <f>IF(N124="sníž. přenesená",J124,0)</f>
        <v>0</v>
      </c>
      <c r="BI124" s="213">
        <f>IF(N124="nulová",J124,0)</f>
        <v>0</v>
      </c>
      <c r="BJ124" s="23" t="s">
        <v>78</v>
      </c>
      <c r="BK124" s="213">
        <f>ROUND(I124*H124,2)</f>
        <v>0</v>
      </c>
      <c r="BL124" s="23" t="s">
        <v>143</v>
      </c>
      <c r="BM124" s="23" t="s">
        <v>750</v>
      </c>
    </row>
    <row r="125" spans="2:65" s="1" customFormat="1" ht="27">
      <c r="B125" s="40"/>
      <c r="C125" s="62"/>
      <c r="D125" s="214" t="s">
        <v>145</v>
      </c>
      <c r="E125" s="62"/>
      <c r="F125" s="215" t="s">
        <v>751</v>
      </c>
      <c r="G125" s="62"/>
      <c r="H125" s="62"/>
      <c r="I125" s="171"/>
      <c r="J125" s="62"/>
      <c r="K125" s="62"/>
      <c r="L125" s="60"/>
      <c r="M125" s="216"/>
      <c r="N125" s="41"/>
      <c r="O125" s="41"/>
      <c r="P125" s="41"/>
      <c r="Q125" s="41"/>
      <c r="R125" s="41"/>
      <c r="S125" s="41"/>
      <c r="T125" s="77"/>
      <c r="AT125" s="23" t="s">
        <v>145</v>
      </c>
      <c r="AU125" s="23" t="s">
        <v>80</v>
      </c>
    </row>
    <row r="126" spans="2:65" s="12" customFormat="1" ht="27">
      <c r="B126" s="217"/>
      <c r="C126" s="218"/>
      <c r="D126" s="214" t="s">
        <v>147</v>
      </c>
      <c r="E126" s="219" t="s">
        <v>21</v>
      </c>
      <c r="F126" s="220" t="s">
        <v>752</v>
      </c>
      <c r="G126" s="218"/>
      <c r="H126" s="221">
        <v>1</v>
      </c>
      <c r="I126" s="222"/>
      <c r="J126" s="218"/>
      <c r="K126" s="218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147</v>
      </c>
      <c r="AU126" s="227" t="s">
        <v>80</v>
      </c>
      <c r="AV126" s="12" t="s">
        <v>80</v>
      </c>
      <c r="AW126" s="12" t="s">
        <v>35</v>
      </c>
      <c r="AX126" s="12" t="s">
        <v>71</v>
      </c>
      <c r="AY126" s="227" t="s">
        <v>136</v>
      </c>
    </row>
    <row r="127" spans="2:65" s="1" customFormat="1" ht="16.5" customHeight="1">
      <c r="B127" s="40"/>
      <c r="C127" s="202" t="s">
        <v>10</v>
      </c>
      <c r="D127" s="202" t="s">
        <v>138</v>
      </c>
      <c r="E127" s="203" t="s">
        <v>753</v>
      </c>
      <c r="F127" s="204" t="s">
        <v>754</v>
      </c>
      <c r="G127" s="205" t="s">
        <v>375</v>
      </c>
      <c r="H127" s="206">
        <v>23</v>
      </c>
      <c r="I127" s="207"/>
      <c r="J127" s="208">
        <f>ROUND(I127*H127,2)</f>
        <v>0</v>
      </c>
      <c r="K127" s="204" t="s">
        <v>142</v>
      </c>
      <c r="L127" s="60"/>
      <c r="M127" s="209" t="s">
        <v>21</v>
      </c>
      <c r="N127" s="210" t="s">
        <v>42</v>
      </c>
      <c r="O127" s="41"/>
      <c r="P127" s="211">
        <f>O127*H127</f>
        <v>0</v>
      </c>
      <c r="Q127" s="211">
        <v>0</v>
      </c>
      <c r="R127" s="211">
        <f>Q127*H127</f>
        <v>0</v>
      </c>
      <c r="S127" s="211">
        <v>0</v>
      </c>
      <c r="T127" s="212">
        <f>S127*H127</f>
        <v>0</v>
      </c>
      <c r="AR127" s="23" t="s">
        <v>143</v>
      </c>
      <c r="AT127" s="23" t="s">
        <v>138</v>
      </c>
      <c r="AU127" s="23" t="s">
        <v>80</v>
      </c>
      <c r="AY127" s="23" t="s">
        <v>136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23" t="s">
        <v>78</v>
      </c>
      <c r="BK127" s="213">
        <f>ROUND(I127*H127,2)</f>
        <v>0</v>
      </c>
      <c r="BL127" s="23" t="s">
        <v>143</v>
      </c>
      <c r="BM127" s="23" t="s">
        <v>755</v>
      </c>
    </row>
    <row r="128" spans="2:65" s="1" customFormat="1" ht="13.5">
      <c r="B128" s="40"/>
      <c r="C128" s="62"/>
      <c r="D128" s="214" t="s">
        <v>145</v>
      </c>
      <c r="E128" s="62"/>
      <c r="F128" s="215" t="s">
        <v>756</v>
      </c>
      <c r="G128" s="62"/>
      <c r="H128" s="62"/>
      <c r="I128" s="171"/>
      <c r="J128" s="62"/>
      <c r="K128" s="62"/>
      <c r="L128" s="60"/>
      <c r="M128" s="216"/>
      <c r="N128" s="41"/>
      <c r="O128" s="41"/>
      <c r="P128" s="41"/>
      <c r="Q128" s="41"/>
      <c r="R128" s="41"/>
      <c r="S128" s="41"/>
      <c r="T128" s="77"/>
      <c r="AT128" s="23" t="s">
        <v>145</v>
      </c>
      <c r="AU128" s="23" t="s">
        <v>80</v>
      </c>
    </row>
    <row r="129" spans="2:65" s="12" customFormat="1" ht="13.5">
      <c r="B129" s="217"/>
      <c r="C129" s="218"/>
      <c r="D129" s="214" t="s">
        <v>147</v>
      </c>
      <c r="E129" s="219" t="s">
        <v>21</v>
      </c>
      <c r="F129" s="220" t="s">
        <v>757</v>
      </c>
      <c r="G129" s="218"/>
      <c r="H129" s="221">
        <v>23</v>
      </c>
      <c r="I129" s="222"/>
      <c r="J129" s="218"/>
      <c r="K129" s="218"/>
      <c r="L129" s="223"/>
      <c r="M129" s="224"/>
      <c r="N129" s="225"/>
      <c r="O129" s="225"/>
      <c r="P129" s="225"/>
      <c r="Q129" s="225"/>
      <c r="R129" s="225"/>
      <c r="S129" s="225"/>
      <c r="T129" s="226"/>
      <c r="AT129" s="227" t="s">
        <v>147</v>
      </c>
      <c r="AU129" s="227" t="s">
        <v>80</v>
      </c>
      <c r="AV129" s="12" t="s">
        <v>80</v>
      </c>
      <c r="AW129" s="12" t="s">
        <v>35</v>
      </c>
      <c r="AX129" s="12" t="s">
        <v>71</v>
      </c>
      <c r="AY129" s="227" t="s">
        <v>136</v>
      </c>
    </row>
    <row r="130" spans="2:65" s="11" customFormat="1" ht="29.85" customHeight="1">
      <c r="B130" s="186"/>
      <c r="C130" s="187"/>
      <c r="D130" s="188" t="s">
        <v>70</v>
      </c>
      <c r="E130" s="200" t="s">
        <v>525</v>
      </c>
      <c r="F130" s="200" t="s">
        <v>526</v>
      </c>
      <c r="G130" s="187"/>
      <c r="H130" s="187"/>
      <c r="I130" s="190"/>
      <c r="J130" s="201">
        <f>BK130</f>
        <v>0</v>
      </c>
      <c r="K130" s="187"/>
      <c r="L130" s="192"/>
      <c r="M130" s="193"/>
      <c r="N130" s="194"/>
      <c r="O130" s="194"/>
      <c r="P130" s="195">
        <f>SUM(P131:P134)</f>
        <v>0</v>
      </c>
      <c r="Q130" s="194"/>
      <c r="R130" s="195">
        <f>SUM(R131:R134)</f>
        <v>0</v>
      </c>
      <c r="S130" s="194"/>
      <c r="T130" s="196">
        <f>SUM(T131:T134)</f>
        <v>0</v>
      </c>
      <c r="AR130" s="197" t="s">
        <v>78</v>
      </c>
      <c r="AT130" s="198" t="s">
        <v>70</v>
      </c>
      <c r="AU130" s="198" t="s">
        <v>78</v>
      </c>
      <c r="AY130" s="197" t="s">
        <v>136</v>
      </c>
      <c r="BK130" s="199">
        <f>SUM(BK131:BK134)</f>
        <v>0</v>
      </c>
    </row>
    <row r="131" spans="2:65" s="1" customFormat="1" ht="25.5" customHeight="1">
      <c r="B131" s="40"/>
      <c r="C131" s="202" t="s">
        <v>228</v>
      </c>
      <c r="D131" s="202" t="s">
        <v>138</v>
      </c>
      <c r="E131" s="203" t="s">
        <v>528</v>
      </c>
      <c r="F131" s="204" t="s">
        <v>529</v>
      </c>
      <c r="G131" s="205" t="s">
        <v>263</v>
      </c>
      <c r="H131" s="206">
        <v>9.61</v>
      </c>
      <c r="I131" s="207"/>
      <c r="J131" s="208">
        <f>ROUND(I131*H131,2)</f>
        <v>0</v>
      </c>
      <c r="K131" s="204" t="s">
        <v>142</v>
      </c>
      <c r="L131" s="60"/>
      <c r="M131" s="209" t="s">
        <v>21</v>
      </c>
      <c r="N131" s="210" t="s">
        <v>42</v>
      </c>
      <c r="O131" s="41"/>
      <c r="P131" s="211">
        <f>O131*H131</f>
        <v>0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AR131" s="23" t="s">
        <v>143</v>
      </c>
      <c r="AT131" s="23" t="s">
        <v>138</v>
      </c>
      <c r="AU131" s="23" t="s">
        <v>80</v>
      </c>
      <c r="AY131" s="23" t="s">
        <v>136</v>
      </c>
      <c r="BE131" s="213">
        <f>IF(N131="základní",J131,0)</f>
        <v>0</v>
      </c>
      <c r="BF131" s="213">
        <f>IF(N131="snížená",J131,0)</f>
        <v>0</v>
      </c>
      <c r="BG131" s="213">
        <f>IF(N131="zákl. přenesená",J131,0)</f>
        <v>0</v>
      </c>
      <c r="BH131" s="213">
        <f>IF(N131="sníž. přenesená",J131,0)</f>
        <v>0</v>
      </c>
      <c r="BI131" s="213">
        <f>IF(N131="nulová",J131,0)</f>
        <v>0</v>
      </c>
      <c r="BJ131" s="23" t="s">
        <v>78</v>
      </c>
      <c r="BK131" s="213">
        <f>ROUND(I131*H131,2)</f>
        <v>0</v>
      </c>
      <c r="BL131" s="23" t="s">
        <v>143</v>
      </c>
      <c r="BM131" s="23" t="s">
        <v>758</v>
      </c>
    </row>
    <row r="132" spans="2:65" s="1" customFormat="1" ht="27">
      <c r="B132" s="40"/>
      <c r="C132" s="62"/>
      <c r="D132" s="214" t="s">
        <v>145</v>
      </c>
      <c r="E132" s="62"/>
      <c r="F132" s="215" t="s">
        <v>531</v>
      </c>
      <c r="G132" s="62"/>
      <c r="H132" s="62"/>
      <c r="I132" s="171"/>
      <c r="J132" s="62"/>
      <c r="K132" s="62"/>
      <c r="L132" s="60"/>
      <c r="M132" s="216"/>
      <c r="N132" s="41"/>
      <c r="O132" s="41"/>
      <c r="P132" s="41"/>
      <c r="Q132" s="41"/>
      <c r="R132" s="41"/>
      <c r="S132" s="41"/>
      <c r="T132" s="77"/>
      <c r="AT132" s="23" t="s">
        <v>145</v>
      </c>
      <c r="AU132" s="23" t="s">
        <v>80</v>
      </c>
    </row>
    <row r="133" spans="2:65" s="1" customFormat="1" ht="25.5" customHeight="1">
      <c r="B133" s="40"/>
      <c r="C133" s="202" t="s">
        <v>235</v>
      </c>
      <c r="D133" s="202" t="s">
        <v>138</v>
      </c>
      <c r="E133" s="203" t="s">
        <v>533</v>
      </c>
      <c r="F133" s="204" t="s">
        <v>534</v>
      </c>
      <c r="G133" s="205" t="s">
        <v>263</v>
      </c>
      <c r="H133" s="206">
        <v>9.61</v>
      </c>
      <c r="I133" s="207"/>
      <c r="J133" s="208">
        <f>ROUND(I133*H133,2)</f>
        <v>0</v>
      </c>
      <c r="K133" s="204" t="s">
        <v>142</v>
      </c>
      <c r="L133" s="60"/>
      <c r="M133" s="209" t="s">
        <v>21</v>
      </c>
      <c r="N133" s="210" t="s">
        <v>42</v>
      </c>
      <c r="O133" s="41"/>
      <c r="P133" s="211">
        <f>O133*H133</f>
        <v>0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AR133" s="23" t="s">
        <v>143</v>
      </c>
      <c r="AT133" s="23" t="s">
        <v>138</v>
      </c>
      <c r="AU133" s="23" t="s">
        <v>80</v>
      </c>
      <c r="AY133" s="23" t="s">
        <v>136</v>
      </c>
      <c r="BE133" s="213">
        <f>IF(N133="základní",J133,0)</f>
        <v>0</v>
      </c>
      <c r="BF133" s="213">
        <f>IF(N133="snížená",J133,0)</f>
        <v>0</v>
      </c>
      <c r="BG133" s="213">
        <f>IF(N133="zákl. přenesená",J133,0)</f>
        <v>0</v>
      </c>
      <c r="BH133" s="213">
        <f>IF(N133="sníž. přenesená",J133,0)</f>
        <v>0</v>
      </c>
      <c r="BI133" s="213">
        <f>IF(N133="nulová",J133,0)</f>
        <v>0</v>
      </c>
      <c r="BJ133" s="23" t="s">
        <v>78</v>
      </c>
      <c r="BK133" s="213">
        <f>ROUND(I133*H133,2)</f>
        <v>0</v>
      </c>
      <c r="BL133" s="23" t="s">
        <v>143</v>
      </c>
      <c r="BM133" s="23" t="s">
        <v>759</v>
      </c>
    </row>
    <row r="134" spans="2:65" s="1" customFormat="1" ht="27">
      <c r="B134" s="40"/>
      <c r="C134" s="62"/>
      <c r="D134" s="214" t="s">
        <v>145</v>
      </c>
      <c r="E134" s="62"/>
      <c r="F134" s="215" t="s">
        <v>536</v>
      </c>
      <c r="G134" s="62"/>
      <c r="H134" s="62"/>
      <c r="I134" s="171"/>
      <c r="J134" s="62"/>
      <c r="K134" s="62"/>
      <c r="L134" s="60"/>
      <c r="M134" s="249"/>
      <c r="N134" s="250"/>
      <c r="O134" s="250"/>
      <c r="P134" s="250"/>
      <c r="Q134" s="250"/>
      <c r="R134" s="250"/>
      <c r="S134" s="250"/>
      <c r="T134" s="251"/>
      <c r="AT134" s="23" t="s">
        <v>145</v>
      </c>
      <c r="AU134" s="23" t="s">
        <v>80</v>
      </c>
    </row>
    <row r="135" spans="2:65" s="1" customFormat="1" ht="6.95" customHeight="1">
      <c r="B135" s="55"/>
      <c r="C135" s="56"/>
      <c r="D135" s="56"/>
      <c r="E135" s="56"/>
      <c r="F135" s="56"/>
      <c r="G135" s="56"/>
      <c r="H135" s="56"/>
      <c r="I135" s="147"/>
      <c r="J135" s="56"/>
      <c r="K135" s="56"/>
      <c r="L135" s="60"/>
    </row>
  </sheetData>
  <sheetProtection algorithmName="SHA-512" hashValue="6NjPCxPZ12J4AQHRqpHZjAE8IaLdexinrD+OL5erXM2/Ftv3s+6lM9O8iz0OKbTu5uEJrBArXSvZTvFfSZriEQ==" saltValue="NxSyd7Hw3dhTU3iTQAbSJ1Es50iRYUXvX44X/Kn69E4SSfxW5a7VQ6aYD0nVwe7KWwiaPk0lqBfmZQ0O439iJA==" spinCount="100000" sheet="1" objects="1" scenarios="1" formatColumns="0" formatRows="0" autoFilter="0"/>
  <autoFilter ref="C78:K134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20"/>
      <c r="C1" s="120"/>
      <c r="D1" s="121" t="s">
        <v>1</v>
      </c>
      <c r="E1" s="120"/>
      <c r="F1" s="122" t="s">
        <v>98</v>
      </c>
      <c r="G1" s="383" t="s">
        <v>99</v>
      </c>
      <c r="H1" s="383"/>
      <c r="I1" s="123"/>
      <c r="J1" s="122" t="s">
        <v>100</v>
      </c>
      <c r="K1" s="121" t="s">
        <v>101</v>
      </c>
      <c r="L1" s="122" t="s">
        <v>102</v>
      </c>
      <c r="M1" s="122"/>
      <c r="N1" s="122"/>
      <c r="O1" s="122"/>
      <c r="P1" s="122"/>
      <c r="Q1" s="122"/>
      <c r="R1" s="122"/>
      <c r="S1" s="122"/>
      <c r="T1" s="122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AT2" s="23" t="s">
        <v>97</v>
      </c>
    </row>
    <row r="3" spans="1:70" ht="6.95" customHeight="1">
      <c r="B3" s="24"/>
      <c r="C3" s="25"/>
      <c r="D3" s="25"/>
      <c r="E3" s="25"/>
      <c r="F3" s="25"/>
      <c r="G3" s="25"/>
      <c r="H3" s="25"/>
      <c r="I3" s="124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103</v>
      </c>
      <c r="E4" s="28"/>
      <c r="F4" s="28"/>
      <c r="G4" s="28"/>
      <c r="H4" s="28"/>
      <c r="I4" s="12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25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25"/>
      <c r="J6" s="28"/>
      <c r="K6" s="30"/>
    </row>
    <row r="7" spans="1:70" ht="16.5" customHeight="1">
      <c r="B7" s="27"/>
      <c r="C7" s="28"/>
      <c r="D7" s="28"/>
      <c r="E7" s="375" t="str">
        <f>'Rekapitulace stavby'!K6</f>
        <v>III/00519 Úhonice – Rudná</v>
      </c>
      <c r="F7" s="376"/>
      <c r="G7" s="376"/>
      <c r="H7" s="376"/>
      <c r="I7" s="125"/>
      <c r="J7" s="28"/>
      <c r="K7" s="30"/>
    </row>
    <row r="8" spans="1:70" s="1" customFormat="1">
      <c r="B8" s="40"/>
      <c r="C8" s="41"/>
      <c r="D8" s="36" t="s">
        <v>104</v>
      </c>
      <c r="E8" s="41"/>
      <c r="F8" s="41"/>
      <c r="G8" s="41"/>
      <c r="H8" s="41"/>
      <c r="I8" s="126"/>
      <c r="J8" s="41"/>
      <c r="K8" s="44"/>
    </row>
    <row r="9" spans="1:70" s="1" customFormat="1" ht="36.950000000000003" customHeight="1">
      <c r="B9" s="40"/>
      <c r="C9" s="41"/>
      <c r="D9" s="41"/>
      <c r="E9" s="378" t="s">
        <v>760</v>
      </c>
      <c r="F9" s="377"/>
      <c r="G9" s="377"/>
      <c r="H9" s="377"/>
      <c r="I9" s="126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26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27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27" t="s">
        <v>25</v>
      </c>
      <c r="J12" s="128" t="str">
        <f>'Rekapitulace stavby'!AN8</f>
        <v>20. 8. 2018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26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27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27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26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27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27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26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27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27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26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26"/>
      <c r="J23" s="41"/>
      <c r="K23" s="44"/>
    </row>
    <row r="24" spans="2:11" s="7" customFormat="1" ht="16.5" customHeight="1">
      <c r="B24" s="129"/>
      <c r="C24" s="130"/>
      <c r="D24" s="130"/>
      <c r="E24" s="354" t="s">
        <v>21</v>
      </c>
      <c r="F24" s="354"/>
      <c r="G24" s="354"/>
      <c r="H24" s="354"/>
      <c r="I24" s="131"/>
      <c r="J24" s="130"/>
      <c r="K24" s="132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26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33"/>
      <c r="J26" s="84"/>
      <c r="K26" s="134"/>
    </row>
    <row r="27" spans="2:11" s="1" customFormat="1" ht="25.35" customHeight="1">
      <c r="B27" s="40"/>
      <c r="C27" s="41"/>
      <c r="D27" s="135" t="s">
        <v>37</v>
      </c>
      <c r="E27" s="41"/>
      <c r="F27" s="41"/>
      <c r="G27" s="41"/>
      <c r="H27" s="41"/>
      <c r="I27" s="126"/>
      <c r="J27" s="136">
        <f>ROUND(J83,2)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33"/>
      <c r="J28" s="84"/>
      <c r="K28" s="134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37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38">
        <f>ROUND(SUM(BE83:BE125), 2)</f>
        <v>0</v>
      </c>
      <c r="G30" s="41"/>
      <c r="H30" s="41"/>
      <c r="I30" s="139">
        <v>0.21</v>
      </c>
      <c r="J30" s="138">
        <f>ROUND(ROUND((SUM(BE83:BE125)),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38">
        <f>ROUND(SUM(BF83:BF125), 2)</f>
        <v>0</v>
      </c>
      <c r="G31" s="41"/>
      <c r="H31" s="41"/>
      <c r="I31" s="139">
        <v>0.15</v>
      </c>
      <c r="J31" s="138">
        <f>ROUND(ROUND((SUM(BF83:BF125)),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38">
        <f>ROUND(SUM(BG83:BG125), 2)</f>
        <v>0</v>
      </c>
      <c r="G32" s="41"/>
      <c r="H32" s="41"/>
      <c r="I32" s="139">
        <v>0.21</v>
      </c>
      <c r="J32" s="138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38">
        <f>ROUND(SUM(BH83:BH125), 2)</f>
        <v>0</v>
      </c>
      <c r="G33" s="41"/>
      <c r="H33" s="41"/>
      <c r="I33" s="139">
        <v>0.15</v>
      </c>
      <c r="J33" s="138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38">
        <f>ROUND(SUM(BI83:BI125), 2)</f>
        <v>0</v>
      </c>
      <c r="G34" s="41"/>
      <c r="H34" s="41"/>
      <c r="I34" s="139">
        <v>0</v>
      </c>
      <c r="J34" s="138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26"/>
      <c r="J35" s="41"/>
      <c r="K35" s="44"/>
    </row>
    <row r="36" spans="2:11" s="1" customFormat="1" ht="25.35" customHeight="1">
      <c r="B36" s="40"/>
      <c r="C36" s="140"/>
      <c r="D36" s="141" t="s">
        <v>47</v>
      </c>
      <c r="E36" s="78"/>
      <c r="F36" s="78"/>
      <c r="G36" s="142" t="s">
        <v>48</v>
      </c>
      <c r="H36" s="143" t="s">
        <v>49</v>
      </c>
      <c r="I36" s="144"/>
      <c r="J36" s="145">
        <f>SUM(J27:J34)</f>
        <v>0</v>
      </c>
      <c r="K36" s="146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47"/>
      <c r="J37" s="56"/>
      <c r="K37" s="57"/>
    </row>
    <row r="41" spans="2:11" s="1" customFormat="1" ht="6.95" customHeight="1">
      <c r="B41" s="148"/>
      <c r="C41" s="149"/>
      <c r="D41" s="149"/>
      <c r="E41" s="149"/>
      <c r="F41" s="149"/>
      <c r="G41" s="149"/>
      <c r="H41" s="149"/>
      <c r="I41" s="150"/>
      <c r="J41" s="149"/>
      <c r="K41" s="151"/>
    </row>
    <row r="42" spans="2:11" s="1" customFormat="1" ht="36.950000000000003" customHeight="1">
      <c r="B42" s="40"/>
      <c r="C42" s="29" t="s">
        <v>108</v>
      </c>
      <c r="D42" s="41"/>
      <c r="E42" s="41"/>
      <c r="F42" s="41"/>
      <c r="G42" s="41"/>
      <c r="H42" s="41"/>
      <c r="I42" s="126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26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26"/>
      <c r="J44" s="41"/>
      <c r="K44" s="44"/>
    </row>
    <row r="45" spans="2:11" s="1" customFormat="1" ht="16.5" customHeight="1">
      <c r="B45" s="40"/>
      <c r="C45" s="41"/>
      <c r="D45" s="41"/>
      <c r="E45" s="375" t="str">
        <f>E7</f>
        <v>III/00519 Úhonice – Rudná</v>
      </c>
      <c r="F45" s="376"/>
      <c r="G45" s="376"/>
      <c r="H45" s="376"/>
      <c r="I45" s="126"/>
      <c r="J45" s="41"/>
      <c r="K45" s="44"/>
    </row>
    <row r="46" spans="2:11" s="1" customFormat="1" ht="14.45" customHeight="1">
      <c r="B46" s="40"/>
      <c r="C46" s="36" t="s">
        <v>104</v>
      </c>
      <c r="D46" s="41"/>
      <c r="E46" s="41"/>
      <c r="F46" s="41"/>
      <c r="G46" s="41"/>
      <c r="H46" s="41"/>
      <c r="I46" s="126"/>
      <c r="J46" s="41"/>
      <c r="K46" s="44"/>
    </row>
    <row r="47" spans="2:11" s="1" customFormat="1" ht="17.25" customHeight="1">
      <c r="B47" s="40"/>
      <c r="C47" s="41"/>
      <c r="D47" s="41"/>
      <c r="E47" s="378" t="str">
        <f>E9</f>
        <v>VON - Vedlejší a ostatní náklady</v>
      </c>
      <c r="F47" s="377"/>
      <c r="G47" s="377"/>
      <c r="H47" s="377"/>
      <c r="I47" s="126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26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Úhonice – Rudná</v>
      </c>
      <c r="G49" s="41"/>
      <c r="H49" s="41"/>
      <c r="I49" s="127" t="s">
        <v>25</v>
      </c>
      <c r="J49" s="128" t="str">
        <f>IF(J12="","",J12)</f>
        <v>20. 8. 2018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26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Krajská správa a údržba silnic Středočeského kraje</v>
      </c>
      <c r="G51" s="41"/>
      <c r="H51" s="41"/>
      <c r="I51" s="127" t="s">
        <v>33</v>
      </c>
      <c r="J51" s="354" t="str">
        <f>E21</f>
        <v>Ateliér PROMIKA, s.r.o.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26"/>
      <c r="J52" s="379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26"/>
      <c r="J53" s="41"/>
      <c r="K53" s="44"/>
    </row>
    <row r="54" spans="2:47" s="1" customFormat="1" ht="29.25" customHeight="1">
      <c r="B54" s="40"/>
      <c r="C54" s="152" t="s">
        <v>109</v>
      </c>
      <c r="D54" s="140"/>
      <c r="E54" s="140"/>
      <c r="F54" s="140"/>
      <c r="G54" s="140"/>
      <c r="H54" s="140"/>
      <c r="I54" s="153"/>
      <c r="J54" s="154" t="s">
        <v>110</v>
      </c>
      <c r="K54" s="155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26"/>
      <c r="J55" s="41"/>
      <c r="K55" s="44"/>
    </row>
    <row r="56" spans="2:47" s="1" customFormat="1" ht="29.25" customHeight="1">
      <c r="B56" s="40"/>
      <c r="C56" s="156" t="s">
        <v>111</v>
      </c>
      <c r="D56" s="41"/>
      <c r="E56" s="41"/>
      <c r="F56" s="41"/>
      <c r="G56" s="41"/>
      <c r="H56" s="41"/>
      <c r="I56" s="126"/>
      <c r="J56" s="136">
        <f>J83</f>
        <v>0</v>
      </c>
      <c r="K56" s="44"/>
      <c r="AU56" s="23" t="s">
        <v>112</v>
      </c>
    </row>
    <row r="57" spans="2:47" s="8" customFormat="1" ht="24.95" customHeight="1">
      <c r="B57" s="157"/>
      <c r="C57" s="158"/>
      <c r="D57" s="159" t="s">
        <v>642</v>
      </c>
      <c r="E57" s="160"/>
      <c r="F57" s="160"/>
      <c r="G57" s="160"/>
      <c r="H57" s="160"/>
      <c r="I57" s="161"/>
      <c r="J57" s="162">
        <f>J84</f>
        <v>0</v>
      </c>
      <c r="K57" s="163"/>
    </row>
    <row r="58" spans="2:47" s="9" customFormat="1" ht="19.899999999999999" customHeight="1">
      <c r="B58" s="164"/>
      <c r="C58" s="165"/>
      <c r="D58" s="166" t="s">
        <v>761</v>
      </c>
      <c r="E58" s="167"/>
      <c r="F58" s="167"/>
      <c r="G58" s="167"/>
      <c r="H58" s="167"/>
      <c r="I58" s="168"/>
      <c r="J58" s="169">
        <f>J85</f>
        <v>0</v>
      </c>
      <c r="K58" s="170"/>
    </row>
    <row r="59" spans="2:47" s="9" customFormat="1" ht="19.899999999999999" customHeight="1">
      <c r="B59" s="164"/>
      <c r="C59" s="165"/>
      <c r="D59" s="166" t="s">
        <v>643</v>
      </c>
      <c r="E59" s="167"/>
      <c r="F59" s="167"/>
      <c r="G59" s="167"/>
      <c r="H59" s="167"/>
      <c r="I59" s="168"/>
      <c r="J59" s="169">
        <f>J97</f>
        <v>0</v>
      </c>
      <c r="K59" s="170"/>
    </row>
    <row r="60" spans="2:47" s="9" customFormat="1" ht="19.899999999999999" customHeight="1">
      <c r="B60" s="164"/>
      <c r="C60" s="165"/>
      <c r="D60" s="166" t="s">
        <v>762</v>
      </c>
      <c r="E60" s="167"/>
      <c r="F60" s="167"/>
      <c r="G60" s="167"/>
      <c r="H60" s="167"/>
      <c r="I60" s="168"/>
      <c r="J60" s="169">
        <f>J107</f>
        <v>0</v>
      </c>
      <c r="K60" s="170"/>
    </row>
    <row r="61" spans="2:47" s="9" customFormat="1" ht="19.899999999999999" customHeight="1">
      <c r="B61" s="164"/>
      <c r="C61" s="165"/>
      <c r="D61" s="166" t="s">
        <v>763</v>
      </c>
      <c r="E61" s="167"/>
      <c r="F61" s="167"/>
      <c r="G61" s="167"/>
      <c r="H61" s="167"/>
      <c r="I61" s="168"/>
      <c r="J61" s="169">
        <f>J116</f>
        <v>0</v>
      </c>
      <c r="K61" s="170"/>
    </row>
    <row r="62" spans="2:47" s="9" customFormat="1" ht="19.899999999999999" customHeight="1">
      <c r="B62" s="164"/>
      <c r="C62" s="165"/>
      <c r="D62" s="166" t="s">
        <v>764</v>
      </c>
      <c r="E62" s="167"/>
      <c r="F62" s="167"/>
      <c r="G62" s="167"/>
      <c r="H62" s="167"/>
      <c r="I62" s="168"/>
      <c r="J62" s="169">
        <f>J119</f>
        <v>0</v>
      </c>
      <c r="K62" s="170"/>
    </row>
    <row r="63" spans="2:47" s="9" customFormat="1" ht="19.899999999999999" customHeight="1">
      <c r="B63" s="164"/>
      <c r="C63" s="165"/>
      <c r="D63" s="166" t="s">
        <v>765</v>
      </c>
      <c r="E63" s="167"/>
      <c r="F63" s="167"/>
      <c r="G63" s="167"/>
      <c r="H63" s="167"/>
      <c r="I63" s="168"/>
      <c r="J63" s="169">
        <f>J122</f>
        <v>0</v>
      </c>
      <c r="K63" s="170"/>
    </row>
    <row r="64" spans="2:47" s="1" customFormat="1" ht="21.75" customHeight="1">
      <c r="B64" s="40"/>
      <c r="C64" s="41"/>
      <c r="D64" s="41"/>
      <c r="E64" s="41"/>
      <c r="F64" s="41"/>
      <c r="G64" s="41"/>
      <c r="H64" s="41"/>
      <c r="I64" s="126"/>
      <c r="J64" s="41"/>
      <c r="K64" s="44"/>
    </row>
    <row r="65" spans="2:12" s="1" customFormat="1" ht="6.95" customHeight="1">
      <c r="B65" s="55"/>
      <c r="C65" s="56"/>
      <c r="D65" s="56"/>
      <c r="E65" s="56"/>
      <c r="F65" s="56"/>
      <c r="G65" s="56"/>
      <c r="H65" s="56"/>
      <c r="I65" s="147"/>
      <c r="J65" s="56"/>
      <c r="K65" s="57"/>
    </row>
    <row r="69" spans="2:12" s="1" customFormat="1" ht="6.95" customHeight="1">
      <c r="B69" s="58"/>
      <c r="C69" s="59"/>
      <c r="D69" s="59"/>
      <c r="E69" s="59"/>
      <c r="F69" s="59"/>
      <c r="G69" s="59"/>
      <c r="H69" s="59"/>
      <c r="I69" s="150"/>
      <c r="J69" s="59"/>
      <c r="K69" s="59"/>
      <c r="L69" s="60"/>
    </row>
    <row r="70" spans="2:12" s="1" customFormat="1" ht="36.950000000000003" customHeight="1">
      <c r="B70" s="40"/>
      <c r="C70" s="61" t="s">
        <v>120</v>
      </c>
      <c r="D70" s="62"/>
      <c r="E70" s="62"/>
      <c r="F70" s="62"/>
      <c r="G70" s="62"/>
      <c r="H70" s="62"/>
      <c r="I70" s="171"/>
      <c r="J70" s="62"/>
      <c r="K70" s="62"/>
      <c r="L70" s="60"/>
    </row>
    <row r="71" spans="2:12" s="1" customFormat="1" ht="6.95" customHeight="1">
      <c r="B71" s="40"/>
      <c r="C71" s="62"/>
      <c r="D71" s="62"/>
      <c r="E71" s="62"/>
      <c r="F71" s="62"/>
      <c r="G71" s="62"/>
      <c r="H71" s="62"/>
      <c r="I71" s="171"/>
      <c r="J71" s="62"/>
      <c r="K71" s="62"/>
      <c r="L71" s="60"/>
    </row>
    <row r="72" spans="2:12" s="1" customFormat="1" ht="14.45" customHeight="1">
      <c r="B72" s="40"/>
      <c r="C72" s="64" t="s">
        <v>18</v>
      </c>
      <c r="D72" s="62"/>
      <c r="E72" s="62"/>
      <c r="F72" s="62"/>
      <c r="G72" s="62"/>
      <c r="H72" s="62"/>
      <c r="I72" s="171"/>
      <c r="J72" s="62"/>
      <c r="K72" s="62"/>
      <c r="L72" s="60"/>
    </row>
    <row r="73" spans="2:12" s="1" customFormat="1" ht="16.5" customHeight="1">
      <c r="B73" s="40"/>
      <c r="C73" s="62"/>
      <c r="D73" s="62"/>
      <c r="E73" s="380" t="str">
        <f>E7</f>
        <v>III/00519 Úhonice – Rudná</v>
      </c>
      <c r="F73" s="381"/>
      <c r="G73" s="381"/>
      <c r="H73" s="381"/>
      <c r="I73" s="171"/>
      <c r="J73" s="62"/>
      <c r="K73" s="62"/>
      <c r="L73" s="60"/>
    </row>
    <row r="74" spans="2:12" s="1" customFormat="1" ht="14.45" customHeight="1">
      <c r="B74" s="40"/>
      <c r="C74" s="64" t="s">
        <v>104</v>
      </c>
      <c r="D74" s="62"/>
      <c r="E74" s="62"/>
      <c r="F74" s="62"/>
      <c r="G74" s="62"/>
      <c r="H74" s="62"/>
      <c r="I74" s="171"/>
      <c r="J74" s="62"/>
      <c r="K74" s="62"/>
      <c r="L74" s="60"/>
    </row>
    <row r="75" spans="2:12" s="1" customFormat="1" ht="17.25" customHeight="1">
      <c r="B75" s="40"/>
      <c r="C75" s="62"/>
      <c r="D75" s="62"/>
      <c r="E75" s="362" t="str">
        <f>E9</f>
        <v>VON - Vedlejší a ostatní náklady</v>
      </c>
      <c r="F75" s="382"/>
      <c r="G75" s="382"/>
      <c r="H75" s="382"/>
      <c r="I75" s="171"/>
      <c r="J75" s="62"/>
      <c r="K75" s="62"/>
      <c r="L75" s="60"/>
    </row>
    <row r="76" spans="2:12" s="1" customFormat="1" ht="6.95" customHeight="1">
      <c r="B76" s="40"/>
      <c r="C76" s="62"/>
      <c r="D76" s="62"/>
      <c r="E76" s="62"/>
      <c r="F76" s="62"/>
      <c r="G76" s="62"/>
      <c r="H76" s="62"/>
      <c r="I76" s="171"/>
      <c r="J76" s="62"/>
      <c r="K76" s="62"/>
      <c r="L76" s="60"/>
    </row>
    <row r="77" spans="2:12" s="1" customFormat="1" ht="18" customHeight="1">
      <c r="B77" s="40"/>
      <c r="C77" s="64" t="s">
        <v>23</v>
      </c>
      <c r="D77" s="62"/>
      <c r="E77" s="62"/>
      <c r="F77" s="174" t="str">
        <f>F12</f>
        <v>Úhonice – Rudná</v>
      </c>
      <c r="G77" s="62"/>
      <c r="H77" s="62"/>
      <c r="I77" s="175" t="s">
        <v>25</v>
      </c>
      <c r="J77" s="72" t="str">
        <f>IF(J12="","",J12)</f>
        <v>20. 8. 2018</v>
      </c>
      <c r="K77" s="62"/>
      <c r="L77" s="60"/>
    </row>
    <row r="78" spans="2:12" s="1" customFormat="1" ht="6.95" customHeight="1">
      <c r="B78" s="40"/>
      <c r="C78" s="62"/>
      <c r="D78" s="62"/>
      <c r="E78" s="62"/>
      <c r="F78" s="62"/>
      <c r="G78" s="62"/>
      <c r="H78" s="62"/>
      <c r="I78" s="171"/>
      <c r="J78" s="62"/>
      <c r="K78" s="62"/>
      <c r="L78" s="60"/>
    </row>
    <row r="79" spans="2:12" s="1" customFormat="1">
      <c r="B79" s="40"/>
      <c r="C79" s="64" t="s">
        <v>27</v>
      </c>
      <c r="D79" s="62"/>
      <c r="E79" s="62"/>
      <c r="F79" s="174" t="str">
        <f>E15</f>
        <v>Krajská správa a údržba silnic Středočeského kraje</v>
      </c>
      <c r="G79" s="62"/>
      <c r="H79" s="62"/>
      <c r="I79" s="175" t="s">
        <v>33</v>
      </c>
      <c r="J79" s="174" t="str">
        <f>E21</f>
        <v>Ateliér PROMIKA, s.r.o.</v>
      </c>
      <c r="K79" s="62"/>
      <c r="L79" s="60"/>
    </row>
    <row r="80" spans="2:12" s="1" customFormat="1" ht="14.45" customHeight="1">
      <c r="B80" s="40"/>
      <c r="C80" s="64" t="s">
        <v>31</v>
      </c>
      <c r="D80" s="62"/>
      <c r="E80" s="62"/>
      <c r="F80" s="174" t="str">
        <f>IF(E18="","",E18)</f>
        <v/>
      </c>
      <c r="G80" s="62"/>
      <c r="H80" s="62"/>
      <c r="I80" s="171"/>
      <c r="J80" s="62"/>
      <c r="K80" s="62"/>
      <c r="L80" s="60"/>
    </row>
    <row r="81" spans="2:65" s="1" customFormat="1" ht="10.35" customHeight="1">
      <c r="B81" s="40"/>
      <c r="C81" s="62"/>
      <c r="D81" s="62"/>
      <c r="E81" s="62"/>
      <c r="F81" s="62"/>
      <c r="G81" s="62"/>
      <c r="H81" s="62"/>
      <c r="I81" s="171"/>
      <c r="J81" s="62"/>
      <c r="K81" s="62"/>
      <c r="L81" s="60"/>
    </row>
    <row r="82" spans="2:65" s="10" customFormat="1" ht="29.25" customHeight="1">
      <c r="B82" s="176"/>
      <c r="C82" s="177" t="s">
        <v>121</v>
      </c>
      <c r="D82" s="178" t="s">
        <v>56</v>
      </c>
      <c r="E82" s="178" t="s">
        <v>52</v>
      </c>
      <c r="F82" s="178" t="s">
        <v>122</v>
      </c>
      <c r="G82" s="178" t="s">
        <v>123</v>
      </c>
      <c r="H82" s="178" t="s">
        <v>124</v>
      </c>
      <c r="I82" s="179" t="s">
        <v>125</v>
      </c>
      <c r="J82" s="178" t="s">
        <v>110</v>
      </c>
      <c r="K82" s="180" t="s">
        <v>126</v>
      </c>
      <c r="L82" s="181"/>
      <c r="M82" s="80" t="s">
        <v>127</v>
      </c>
      <c r="N82" s="81" t="s">
        <v>41</v>
      </c>
      <c r="O82" s="81" t="s">
        <v>128</v>
      </c>
      <c r="P82" s="81" t="s">
        <v>129</v>
      </c>
      <c r="Q82" s="81" t="s">
        <v>130</v>
      </c>
      <c r="R82" s="81" t="s">
        <v>131</v>
      </c>
      <c r="S82" s="81" t="s">
        <v>132</v>
      </c>
      <c r="T82" s="82" t="s">
        <v>133</v>
      </c>
    </row>
    <row r="83" spans="2:65" s="1" customFormat="1" ht="29.25" customHeight="1">
      <c r="B83" s="40"/>
      <c r="C83" s="86" t="s">
        <v>111</v>
      </c>
      <c r="D83" s="62"/>
      <c r="E83" s="62"/>
      <c r="F83" s="62"/>
      <c r="G83" s="62"/>
      <c r="H83" s="62"/>
      <c r="I83" s="171"/>
      <c r="J83" s="182">
        <f>BK83</f>
        <v>0</v>
      </c>
      <c r="K83" s="62"/>
      <c r="L83" s="60"/>
      <c r="M83" s="83"/>
      <c r="N83" s="84"/>
      <c r="O83" s="84"/>
      <c r="P83" s="183">
        <f>P84</f>
        <v>0</v>
      </c>
      <c r="Q83" s="84"/>
      <c r="R83" s="183">
        <f>R84</f>
        <v>0</v>
      </c>
      <c r="S83" s="84"/>
      <c r="T83" s="184">
        <f>T84</f>
        <v>0</v>
      </c>
      <c r="AT83" s="23" t="s">
        <v>70</v>
      </c>
      <c r="AU83" s="23" t="s">
        <v>112</v>
      </c>
      <c r="BK83" s="185">
        <f>BK84</f>
        <v>0</v>
      </c>
    </row>
    <row r="84" spans="2:65" s="11" customFormat="1" ht="37.35" customHeight="1">
      <c r="B84" s="186"/>
      <c r="C84" s="187"/>
      <c r="D84" s="188" t="s">
        <v>70</v>
      </c>
      <c r="E84" s="189" t="s">
        <v>674</v>
      </c>
      <c r="F84" s="189" t="s">
        <v>675</v>
      </c>
      <c r="G84" s="187"/>
      <c r="H84" s="187"/>
      <c r="I84" s="190"/>
      <c r="J84" s="191">
        <f>BK84</f>
        <v>0</v>
      </c>
      <c r="K84" s="187"/>
      <c r="L84" s="192"/>
      <c r="M84" s="193"/>
      <c r="N84" s="194"/>
      <c r="O84" s="194"/>
      <c r="P84" s="195">
        <f>P85+P97+P107+P116+P119+P122</f>
        <v>0</v>
      </c>
      <c r="Q84" s="194"/>
      <c r="R84" s="195">
        <f>R85+R97+R107+R116+R119+R122</f>
        <v>0</v>
      </c>
      <c r="S84" s="194"/>
      <c r="T84" s="196">
        <f>T85+T97+T107+T116+T119+T122</f>
        <v>0</v>
      </c>
      <c r="AR84" s="197" t="s">
        <v>166</v>
      </c>
      <c r="AT84" s="198" t="s">
        <v>70</v>
      </c>
      <c r="AU84" s="198" t="s">
        <v>71</v>
      </c>
      <c r="AY84" s="197" t="s">
        <v>136</v>
      </c>
      <c r="BK84" s="199">
        <f>BK85+BK97+BK107+BK116+BK119+BK122</f>
        <v>0</v>
      </c>
    </row>
    <row r="85" spans="2:65" s="11" customFormat="1" ht="19.899999999999999" customHeight="1">
      <c r="B85" s="186"/>
      <c r="C85" s="187"/>
      <c r="D85" s="188" t="s">
        <v>70</v>
      </c>
      <c r="E85" s="200" t="s">
        <v>766</v>
      </c>
      <c r="F85" s="200" t="s">
        <v>767</v>
      </c>
      <c r="G85" s="187"/>
      <c r="H85" s="187"/>
      <c r="I85" s="190"/>
      <c r="J85" s="201">
        <f>BK85</f>
        <v>0</v>
      </c>
      <c r="K85" s="187"/>
      <c r="L85" s="192"/>
      <c r="M85" s="193"/>
      <c r="N85" s="194"/>
      <c r="O85" s="194"/>
      <c r="P85" s="195">
        <f>SUM(P86:P96)</f>
        <v>0</v>
      </c>
      <c r="Q85" s="194"/>
      <c r="R85" s="195">
        <f>SUM(R86:R96)</f>
        <v>0</v>
      </c>
      <c r="S85" s="194"/>
      <c r="T85" s="196">
        <f>SUM(T86:T96)</f>
        <v>0</v>
      </c>
      <c r="AR85" s="197" t="s">
        <v>166</v>
      </c>
      <c r="AT85" s="198" t="s">
        <v>70</v>
      </c>
      <c r="AU85" s="198" t="s">
        <v>78</v>
      </c>
      <c r="AY85" s="197" t="s">
        <v>136</v>
      </c>
      <c r="BK85" s="199">
        <f>SUM(BK86:BK96)</f>
        <v>0</v>
      </c>
    </row>
    <row r="86" spans="2:65" s="1" customFormat="1" ht="16.5" customHeight="1">
      <c r="B86" s="40"/>
      <c r="C86" s="202" t="s">
        <v>78</v>
      </c>
      <c r="D86" s="202" t="s">
        <v>138</v>
      </c>
      <c r="E86" s="203" t="s">
        <v>768</v>
      </c>
      <c r="F86" s="204" t="s">
        <v>769</v>
      </c>
      <c r="G86" s="205" t="s">
        <v>770</v>
      </c>
      <c r="H86" s="206">
        <v>1</v>
      </c>
      <c r="I86" s="207"/>
      <c r="J86" s="208">
        <f>ROUND(I86*H86,2)</f>
        <v>0</v>
      </c>
      <c r="K86" s="204" t="s">
        <v>142</v>
      </c>
      <c r="L86" s="60"/>
      <c r="M86" s="209" t="s">
        <v>21</v>
      </c>
      <c r="N86" s="210" t="s">
        <v>42</v>
      </c>
      <c r="O86" s="41"/>
      <c r="P86" s="211">
        <f>O86*H86</f>
        <v>0</v>
      </c>
      <c r="Q86" s="211">
        <v>0</v>
      </c>
      <c r="R86" s="211">
        <f>Q86*H86</f>
        <v>0</v>
      </c>
      <c r="S86" s="211">
        <v>0</v>
      </c>
      <c r="T86" s="212">
        <f>S86*H86</f>
        <v>0</v>
      </c>
      <c r="AR86" s="23" t="s">
        <v>681</v>
      </c>
      <c r="AT86" s="23" t="s">
        <v>138</v>
      </c>
      <c r="AU86" s="23" t="s">
        <v>80</v>
      </c>
      <c r="AY86" s="23" t="s">
        <v>136</v>
      </c>
      <c r="BE86" s="213">
        <f>IF(N86="základní",J86,0)</f>
        <v>0</v>
      </c>
      <c r="BF86" s="213">
        <f>IF(N86="snížená",J86,0)</f>
        <v>0</v>
      </c>
      <c r="BG86" s="213">
        <f>IF(N86="zákl. přenesená",J86,0)</f>
        <v>0</v>
      </c>
      <c r="BH86" s="213">
        <f>IF(N86="sníž. přenesená",J86,0)</f>
        <v>0</v>
      </c>
      <c r="BI86" s="213">
        <f>IF(N86="nulová",J86,0)</f>
        <v>0</v>
      </c>
      <c r="BJ86" s="23" t="s">
        <v>78</v>
      </c>
      <c r="BK86" s="213">
        <f>ROUND(I86*H86,2)</f>
        <v>0</v>
      </c>
      <c r="BL86" s="23" t="s">
        <v>681</v>
      </c>
      <c r="BM86" s="23" t="s">
        <v>771</v>
      </c>
    </row>
    <row r="87" spans="2:65" s="1" customFormat="1" ht="13.5">
      <c r="B87" s="40"/>
      <c r="C87" s="62"/>
      <c r="D87" s="214" t="s">
        <v>145</v>
      </c>
      <c r="E87" s="62"/>
      <c r="F87" s="215" t="s">
        <v>769</v>
      </c>
      <c r="G87" s="62"/>
      <c r="H87" s="62"/>
      <c r="I87" s="171"/>
      <c r="J87" s="62"/>
      <c r="K87" s="62"/>
      <c r="L87" s="60"/>
      <c r="M87" s="216"/>
      <c r="N87" s="41"/>
      <c r="O87" s="41"/>
      <c r="P87" s="41"/>
      <c r="Q87" s="41"/>
      <c r="R87" s="41"/>
      <c r="S87" s="41"/>
      <c r="T87" s="77"/>
      <c r="AT87" s="23" t="s">
        <v>145</v>
      </c>
      <c r="AU87" s="23" t="s">
        <v>80</v>
      </c>
    </row>
    <row r="88" spans="2:65" s="12" customFormat="1" ht="13.5">
      <c r="B88" s="217"/>
      <c r="C88" s="218"/>
      <c r="D88" s="214" t="s">
        <v>147</v>
      </c>
      <c r="E88" s="219" t="s">
        <v>21</v>
      </c>
      <c r="F88" s="220" t="s">
        <v>772</v>
      </c>
      <c r="G88" s="218"/>
      <c r="H88" s="221">
        <v>1</v>
      </c>
      <c r="I88" s="222"/>
      <c r="J88" s="218"/>
      <c r="K88" s="218"/>
      <c r="L88" s="223"/>
      <c r="M88" s="224"/>
      <c r="N88" s="225"/>
      <c r="O88" s="225"/>
      <c r="P88" s="225"/>
      <c r="Q88" s="225"/>
      <c r="R88" s="225"/>
      <c r="S88" s="225"/>
      <c r="T88" s="226"/>
      <c r="AT88" s="227" t="s">
        <v>147</v>
      </c>
      <c r="AU88" s="227" t="s">
        <v>80</v>
      </c>
      <c r="AV88" s="12" t="s">
        <v>80</v>
      </c>
      <c r="AW88" s="12" t="s">
        <v>35</v>
      </c>
      <c r="AX88" s="12" t="s">
        <v>71</v>
      </c>
      <c r="AY88" s="227" t="s">
        <v>136</v>
      </c>
    </row>
    <row r="89" spans="2:65" s="1" customFormat="1" ht="16.5" customHeight="1">
      <c r="B89" s="40"/>
      <c r="C89" s="202" t="s">
        <v>155</v>
      </c>
      <c r="D89" s="202" t="s">
        <v>138</v>
      </c>
      <c r="E89" s="203" t="s">
        <v>773</v>
      </c>
      <c r="F89" s="204" t="s">
        <v>774</v>
      </c>
      <c r="G89" s="205" t="s">
        <v>158</v>
      </c>
      <c r="H89" s="206">
        <v>1</v>
      </c>
      <c r="I89" s="207"/>
      <c r="J89" s="208">
        <f>ROUND(I89*H89,2)</f>
        <v>0</v>
      </c>
      <c r="K89" s="204" t="s">
        <v>142</v>
      </c>
      <c r="L89" s="60"/>
      <c r="M89" s="209" t="s">
        <v>21</v>
      </c>
      <c r="N89" s="210" t="s">
        <v>42</v>
      </c>
      <c r="O89" s="41"/>
      <c r="P89" s="211">
        <f>O89*H89</f>
        <v>0</v>
      </c>
      <c r="Q89" s="211">
        <v>0</v>
      </c>
      <c r="R89" s="211">
        <f>Q89*H89</f>
        <v>0</v>
      </c>
      <c r="S89" s="211">
        <v>0</v>
      </c>
      <c r="T89" s="212">
        <f>S89*H89</f>
        <v>0</v>
      </c>
      <c r="AR89" s="23" t="s">
        <v>681</v>
      </c>
      <c r="AT89" s="23" t="s">
        <v>138</v>
      </c>
      <c r="AU89" s="23" t="s">
        <v>80</v>
      </c>
      <c r="AY89" s="23" t="s">
        <v>136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23" t="s">
        <v>78</v>
      </c>
      <c r="BK89" s="213">
        <f>ROUND(I89*H89,2)</f>
        <v>0</v>
      </c>
      <c r="BL89" s="23" t="s">
        <v>681</v>
      </c>
      <c r="BM89" s="23" t="s">
        <v>775</v>
      </c>
    </row>
    <row r="90" spans="2:65" s="1" customFormat="1" ht="13.5">
      <c r="B90" s="40"/>
      <c r="C90" s="62"/>
      <c r="D90" s="214" t="s">
        <v>145</v>
      </c>
      <c r="E90" s="62"/>
      <c r="F90" s="215" t="s">
        <v>774</v>
      </c>
      <c r="G90" s="62"/>
      <c r="H90" s="62"/>
      <c r="I90" s="171"/>
      <c r="J90" s="62"/>
      <c r="K90" s="62"/>
      <c r="L90" s="60"/>
      <c r="M90" s="216"/>
      <c r="N90" s="41"/>
      <c r="O90" s="41"/>
      <c r="P90" s="41"/>
      <c r="Q90" s="41"/>
      <c r="R90" s="41"/>
      <c r="S90" s="41"/>
      <c r="T90" s="77"/>
      <c r="AT90" s="23" t="s">
        <v>145</v>
      </c>
      <c r="AU90" s="23" t="s">
        <v>80</v>
      </c>
    </row>
    <row r="91" spans="2:65" s="12" customFormat="1" ht="13.5">
      <c r="B91" s="217"/>
      <c r="C91" s="218"/>
      <c r="D91" s="214" t="s">
        <v>147</v>
      </c>
      <c r="E91" s="219" t="s">
        <v>21</v>
      </c>
      <c r="F91" s="220" t="s">
        <v>776</v>
      </c>
      <c r="G91" s="218"/>
      <c r="H91" s="221">
        <v>1</v>
      </c>
      <c r="I91" s="222"/>
      <c r="J91" s="218"/>
      <c r="K91" s="218"/>
      <c r="L91" s="223"/>
      <c r="M91" s="224"/>
      <c r="N91" s="225"/>
      <c r="O91" s="225"/>
      <c r="P91" s="225"/>
      <c r="Q91" s="225"/>
      <c r="R91" s="225"/>
      <c r="S91" s="225"/>
      <c r="T91" s="226"/>
      <c r="AT91" s="227" t="s">
        <v>147</v>
      </c>
      <c r="AU91" s="227" t="s">
        <v>80</v>
      </c>
      <c r="AV91" s="12" t="s">
        <v>80</v>
      </c>
      <c r="AW91" s="12" t="s">
        <v>35</v>
      </c>
      <c r="AX91" s="12" t="s">
        <v>71</v>
      </c>
      <c r="AY91" s="227" t="s">
        <v>136</v>
      </c>
    </row>
    <row r="92" spans="2:65" s="1" customFormat="1" ht="16.5" customHeight="1">
      <c r="B92" s="40"/>
      <c r="C92" s="202" t="s">
        <v>80</v>
      </c>
      <c r="D92" s="202" t="s">
        <v>138</v>
      </c>
      <c r="E92" s="203" t="s">
        <v>777</v>
      </c>
      <c r="F92" s="204" t="s">
        <v>778</v>
      </c>
      <c r="G92" s="205" t="s">
        <v>158</v>
      </c>
      <c r="H92" s="206">
        <v>1</v>
      </c>
      <c r="I92" s="207"/>
      <c r="J92" s="208">
        <f>ROUND(I92*H92,2)</f>
        <v>0</v>
      </c>
      <c r="K92" s="204" t="s">
        <v>142</v>
      </c>
      <c r="L92" s="60"/>
      <c r="M92" s="209" t="s">
        <v>21</v>
      </c>
      <c r="N92" s="210" t="s">
        <v>42</v>
      </c>
      <c r="O92" s="41"/>
      <c r="P92" s="211">
        <f>O92*H92</f>
        <v>0</v>
      </c>
      <c r="Q92" s="211">
        <v>0</v>
      </c>
      <c r="R92" s="211">
        <f>Q92*H92</f>
        <v>0</v>
      </c>
      <c r="S92" s="211">
        <v>0</v>
      </c>
      <c r="T92" s="212">
        <f>S92*H92</f>
        <v>0</v>
      </c>
      <c r="AR92" s="23" t="s">
        <v>681</v>
      </c>
      <c r="AT92" s="23" t="s">
        <v>138</v>
      </c>
      <c r="AU92" s="23" t="s">
        <v>80</v>
      </c>
      <c r="AY92" s="23" t="s">
        <v>136</v>
      </c>
      <c r="BE92" s="213">
        <f>IF(N92="základní",J92,0)</f>
        <v>0</v>
      </c>
      <c r="BF92" s="213">
        <f>IF(N92="snížená",J92,0)</f>
        <v>0</v>
      </c>
      <c r="BG92" s="213">
        <f>IF(N92="zákl. přenesená",J92,0)</f>
        <v>0</v>
      </c>
      <c r="BH92" s="213">
        <f>IF(N92="sníž. přenesená",J92,0)</f>
        <v>0</v>
      </c>
      <c r="BI92" s="213">
        <f>IF(N92="nulová",J92,0)</f>
        <v>0</v>
      </c>
      <c r="BJ92" s="23" t="s">
        <v>78</v>
      </c>
      <c r="BK92" s="213">
        <f>ROUND(I92*H92,2)</f>
        <v>0</v>
      </c>
      <c r="BL92" s="23" t="s">
        <v>681</v>
      </c>
      <c r="BM92" s="23" t="s">
        <v>779</v>
      </c>
    </row>
    <row r="93" spans="2:65" s="1" customFormat="1" ht="13.5">
      <c r="B93" s="40"/>
      <c r="C93" s="62"/>
      <c r="D93" s="214" t="s">
        <v>145</v>
      </c>
      <c r="E93" s="62"/>
      <c r="F93" s="215" t="s">
        <v>778</v>
      </c>
      <c r="G93" s="62"/>
      <c r="H93" s="62"/>
      <c r="I93" s="171"/>
      <c r="J93" s="62"/>
      <c r="K93" s="62"/>
      <c r="L93" s="60"/>
      <c r="M93" s="216"/>
      <c r="N93" s="41"/>
      <c r="O93" s="41"/>
      <c r="P93" s="41"/>
      <c r="Q93" s="41"/>
      <c r="R93" s="41"/>
      <c r="S93" s="41"/>
      <c r="T93" s="77"/>
      <c r="AT93" s="23" t="s">
        <v>145</v>
      </c>
      <c r="AU93" s="23" t="s">
        <v>80</v>
      </c>
    </row>
    <row r="94" spans="2:65" s="1" customFormat="1" ht="16.5" customHeight="1">
      <c r="B94" s="40"/>
      <c r="C94" s="202" t="s">
        <v>143</v>
      </c>
      <c r="D94" s="202" t="s">
        <v>138</v>
      </c>
      <c r="E94" s="203" t="s">
        <v>780</v>
      </c>
      <c r="F94" s="204" t="s">
        <v>781</v>
      </c>
      <c r="G94" s="205" t="s">
        <v>770</v>
      </c>
      <c r="H94" s="206">
        <v>1</v>
      </c>
      <c r="I94" s="207"/>
      <c r="J94" s="208">
        <f>ROUND(I94*H94,2)</f>
        <v>0</v>
      </c>
      <c r="K94" s="204" t="s">
        <v>142</v>
      </c>
      <c r="L94" s="60"/>
      <c r="M94" s="209" t="s">
        <v>21</v>
      </c>
      <c r="N94" s="210" t="s">
        <v>42</v>
      </c>
      <c r="O94" s="41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3" t="s">
        <v>681</v>
      </c>
      <c r="AT94" s="23" t="s">
        <v>138</v>
      </c>
      <c r="AU94" s="23" t="s">
        <v>80</v>
      </c>
      <c r="AY94" s="23" t="s">
        <v>136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23" t="s">
        <v>78</v>
      </c>
      <c r="BK94" s="213">
        <f>ROUND(I94*H94,2)</f>
        <v>0</v>
      </c>
      <c r="BL94" s="23" t="s">
        <v>681</v>
      </c>
      <c r="BM94" s="23" t="s">
        <v>782</v>
      </c>
    </row>
    <row r="95" spans="2:65" s="1" customFormat="1" ht="13.5">
      <c r="B95" s="40"/>
      <c r="C95" s="62"/>
      <c r="D95" s="214" t="s">
        <v>145</v>
      </c>
      <c r="E95" s="62"/>
      <c r="F95" s="215" t="s">
        <v>781</v>
      </c>
      <c r="G95" s="62"/>
      <c r="H95" s="62"/>
      <c r="I95" s="171"/>
      <c r="J95" s="62"/>
      <c r="K95" s="62"/>
      <c r="L95" s="60"/>
      <c r="M95" s="216"/>
      <c r="N95" s="41"/>
      <c r="O95" s="41"/>
      <c r="P95" s="41"/>
      <c r="Q95" s="41"/>
      <c r="R95" s="41"/>
      <c r="S95" s="41"/>
      <c r="T95" s="77"/>
      <c r="AT95" s="23" t="s">
        <v>145</v>
      </c>
      <c r="AU95" s="23" t="s">
        <v>80</v>
      </c>
    </row>
    <row r="96" spans="2:65" s="12" customFormat="1" ht="13.5">
      <c r="B96" s="217"/>
      <c r="C96" s="218"/>
      <c r="D96" s="214" t="s">
        <v>147</v>
      </c>
      <c r="E96" s="219" t="s">
        <v>21</v>
      </c>
      <c r="F96" s="220" t="s">
        <v>783</v>
      </c>
      <c r="G96" s="218"/>
      <c r="H96" s="221">
        <v>1</v>
      </c>
      <c r="I96" s="222"/>
      <c r="J96" s="218"/>
      <c r="K96" s="218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147</v>
      </c>
      <c r="AU96" s="227" t="s">
        <v>80</v>
      </c>
      <c r="AV96" s="12" t="s">
        <v>80</v>
      </c>
      <c r="AW96" s="12" t="s">
        <v>35</v>
      </c>
      <c r="AX96" s="12" t="s">
        <v>71</v>
      </c>
      <c r="AY96" s="227" t="s">
        <v>136</v>
      </c>
    </row>
    <row r="97" spans="2:65" s="11" customFormat="1" ht="29.85" customHeight="1">
      <c r="B97" s="186"/>
      <c r="C97" s="187"/>
      <c r="D97" s="188" t="s">
        <v>70</v>
      </c>
      <c r="E97" s="200" t="s">
        <v>676</v>
      </c>
      <c r="F97" s="200" t="s">
        <v>677</v>
      </c>
      <c r="G97" s="187"/>
      <c r="H97" s="187"/>
      <c r="I97" s="190"/>
      <c r="J97" s="201">
        <f>BK97</f>
        <v>0</v>
      </c>
      <c r="K97" s="187"/>
      <c r="L97" s="192"/>
      <c r="M97" s="193"/>
      <c r="N97" s="194"/>
      <c r="O97" s="194"/>
      <c r="P97" s="195">
        <f>SUM(P98:P106)</f>
        <v>0</v>
      </c>
      <c r="Q97" s="194"/>
      <c r="R97" s="195">
        <f>SUM(R98:R106)</f>
        <v>0</v>
      </c>
      <c r="S97" s="194"/>
      <c r="T97" s="196">
        <f>SUM(T98:T106)</f>
        <v>0</v>
      </c>
      <c r="AR97" s="197" t="s">
        <v>166</v>
      </c>
      <c r="AT97" s="198" t="s">
        <v>70</v>
      </c>
      <c r="AU97" s="198" t="s">
        <v>78</v>
      </c>
      <c r="AY97" s="197" t="s">
        <v>136</v>
      </c>
      <c r="BK97" s="199">
        <f>SUM(BK98:BK106)</f>
        <v>0</v>
      </c>
    </row>
    <row r="98" spans="2:65" s="1" customFormat="1" ht="16.5" customHeight="1">
      <c r="B98" s="40"/>
      <c r="C98" s="202" t="s">
        <v>166</v>
      </c>
      <c r="D98" s="202" t="s">
        <v>138</v>
      </c>
      <c r="E98" s="203" t="s">
        <v>784</v>
      </c>
      <c r="F98" s="204" t="s">
        <v>677</v>
      </c>
      <c r="G98" s="205" t="s">
        <v>770</v>
      </c>
      <c r="H98" s="206">
        <v>1</v>
      </c>
      <c r="I98" s="207"/>
      <c r="J98" s="208">
        <f>ROUND(I98*H98,2)</f>
        <v>0</v>
      </c>
      <c r="K98" s="204" t="s">
        <v>142</v>
      </c>
      <c r="L98" s="60"/>
      <c r="M98" s="209" t="s">
        <v>21</v>
      </c>
      <c r="N98" s="210" t="s">
        <v>42</v>
      </c>
      <c r="O98" s="41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3" t="s">
        <v>681</v>
      </c>
      <c r="AT98" s="23" t="s">
        <v>138</v>
      </c>
      <c r="AU98" s="23" t="s">
        <v>80</v>
      </c>
      <c r="AY98" s="23" t="s">
        <v>136</v>
      </c>
      <c r="BE98" s="213">
        <f>IF(N98="základní",J98,0)</f>
        <v>0</v>
      </c>
      <c r="BF98" s="213">
        <f>IF(N98="snížená",J98,0)</f>
        <v>0</v>
      </c>
      <c r="BG98" s="213">
        <f>IF(N98="zákl. přenesená",J98,0)</f>
        <v>0</v>
      </c>
      <c r="BH98" s="213">
        <f>IF(N98="sníž. přenesená",J98,0)</f>
        <v>0</v>
      </c>
      <c r="BI98" s="213">
        <f>IF(N98="nulová",J98,0)</f>
        <v>0</v>
      </c>
      <c r="BJ98" s="23" t="s">
        <v>78</v>
      </c>
      <c r="BK98" s="213">
        <f>ROUND(I98*H98,2)</f>
        <v>0</v>
      </c>
      <c r="BL98" s="23" t="s">
        <v>681</v>
      </c>
      <c r="BM98" s="23" t="s">
        <v>785</v>
      </c>
    </row>
    <row r="99" spans="2:65" s="1" customFormat="1" ht="13.5">
      <c r="B99" s="40"/>
      <c r="C99" s="62"/>
      <c r="D99" s="214" t="s">
        <v>145</v>
      </c>
      <c r="E99" s="62"/>
      <c r="F99" s="215" t="s">
        <v>677</v>
      </c>
      <c r="G99" s="62"/>
      <c r="H99" s="62"/>
      <c r="I99" s="171"/>
      <c r="J99" s="62"/>
      <c r="K99" s="62"/>
      <c r="L99" s="60"/>
      <c r="M99" s="216"/>
      <c r="N99" s="41"/>
      <c r="O99" s="41"/>
      <c r="P99" s="41"/>
      <c r="Q99" s="41"/>
      <c r="R99" s="41"/>
      <c r="S99" s="41"/>
      <c r="T99" s="77"/>
      <c r="AT99" s="23" t="s">
        <v>145</v>
      </c>
      <c r="AU99" s="23" t="s">
        <v>80</v>
      </c>
    </row>
    <row r="100" spans="2:65" s="12" customFormat="1" ht="13.5">
      <c r="B100" s="217"/>
      <c r="C100" s="218"/>
      <c r="D100" s="214" t="s">
        <v>147</v>
      </c>
      <c r="E100" s="219" t="s">
        <v>21</v>
      </c>
      <c r="F100" s="220" t="s">
        <v>786</v>
      </c>
      <c r="G100" s="218"/>
      <c r="H100" s="221">
        <v>1</v>
      </c>
      <c r="I100" s="222"/>
      <c r="J100" s="218"/>
      <c r="K100" s="218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147</v>
      </c>
      <c r="AU100" s="227" t="s">
        <v>80</v>
      </c>
      <c r="AV100" s="12" t="s">
        <v>80</v>
      </c>
      <c r="AW100" s="12" t="s">
        <v>35</v>
      </c>
      <c r="AX100" s="12" t="s">
        <v>71</v>
      </c>
      <c r="AY100" s="227" t="s">
        <v>136</v>
      </c>
    </row>
    <row r="101" spans="2:65" s="1" customFormat="1" ht="16.5" customHeight="1">
      <c r="B101" s="40"/>
      <c r="C101" s="202" t="s">
        <v>171</v>
      </c>
      <c r="D101" s="202" t="s">
        <v>138</v>
      </c>
      <c r="E101" s="203" t="s">
        <v>684</v>
      </c>
      <c r="F101" s="204" t="s">
        <v>685</v>
      </c>
      <c r="G101" s="205" t="s">
        <v>158</v>
      </c>
      <c r="H101" s="206">
        <v>2</v>
      </c>
      <c r="I101" s="207"/>
      <c r="J101" s="208">
        <f>ROUND(I101*H101,2)</f>
        <v>0</v>
      </c>
      <c r="K101" s="204" t="s">
        <v>142</v>
      </c>
      <c r="L101" s="60"/>
      <c r="M101" s="209" t="s">
        <v>21</v>
      </c>
      <c r="N101" s="210" t="s">
        <v>42</v>
      </c>
      <c r="O101" s="41"/>
      <c r="P101" s="211">
        <f>O101*H101</f>
        <v>0</v>
      </c>
      <c r="Q101" s="211">
        <v>0</v>
      </c>
      <c r="R101" s="211">
        <f>Q101*H101</f>
        <v>0</v>
      </c>
      <c r="S101" s="211">
        <v>0</v>
      </c>
      <c r="T101" s="212">
        <f>S101*H101</f>
        <v>0</v>
      </c>
      <c r="AR101" s="23" t="s">
        <v>681</v>
      </c>
      <c r="AT101" s="23" t="s">
        <v>138</v>
      </c>
      <c r="AU101" s="23" t="s">
        <v>80</v>
      </c>
      <c r="AY101" s="23" t="s">
        <v>136</v>
      </c>
      <c r="BE101" s="213">
        <f>IF(N101="základní",J101,0)</f>
        <v>0</v>
      </c>
      <c r="BF101" s="213">
        <f>IF(N101="snížená",J101,0)</f>
        <v>0</v>
      </c>
      <c r="BG101" s="213">
        <f>IF(N101="zákl. přenesená",J101,0)</f>
        <v>0</v>
      </c>
      <c r="BH101" s="213">
        <f>IF(N101="sníž. přenesená",J101,0)</f>
        <v>0</v>
      </c>
      <c r="BI101" s="213">
        <f>IF(N101="nulová",J101,0)</f>
        <v>0</v>
      </c>
      <c r="BJ101" s="23" t="s">
        <v>78</v>
      </c>
      <c r="BK101" s="213">
        <f>ROUND(I101*H101,2)</f>
        <v>0</v>
      </c>
      <c r="BL101" s="23" t="s">
        <v>681</v>
      </c>
      <c r="BM101" s="23" t="s">
        <v>787</v>
      </c>
    </row>
    <row r="102" spans="2:65" s="1" customFormat="1" ht="13.5">
      <c r="B102" s="40"/>
      <c r="C102" s="62"/>
      <c r="D102" s="214" t="s">
        <v>145</v>
      </c>
      <c r="E102" s="62"/>
      <c r="F102" s="215" t="s">
        <v>685</v>
      </c>
      <c r="G102" s="62"/>
      <c r="H102" s="62"/>
      <c r="I102" s="171"/>
      <c r="J102" s="62"/>
      <c r="K102" s="62"/>
      <c r="L102" s="60"/>
      <c r="M102" s="216"/>
      <c r="N102" s="41"/>
      <c r="O102" s="41"/>
      <c r="P102" s="41"/>
      <c r="Q102" s="41"/>
      <c r="R102" s="41"/>
      <c r="S102" s="41"/>
      <c r="T102" s="77"/>
      <c r="AT102" s="23" t="s">
        <v>145</v>
      </c>
      <c r="AU102" s="23" t="s">
        <v>80</v>
      </c>
    </row>
    <row r="103" spans="2:65" s="12" customFormat="1" ht="13.5">
      <c r="B103" s="217"/>
      <c r="C103" s="218"/>
      <c r="D103" s="214" t="s">
        <v>147</v>
      </c>
      <c r="E103" s="219" t="s">
        <v>21</v>
      </c>
      <c r="F103" s="220" t="s">
        <v>788</v>
      </c>
      <c r="G103" s="218"/>
      <c r="H103" s="221">
        <v>2</v>
      </c>
      <c r="I103" s="222"/>
      <c r="J103" s="218"/>
      <c r="K103" s="218"/>
      <c r="L103" s="223"/>
      <c r="M103" s="224"/>
      <c r="N103" s="225"/>
      <c r="O103" s="225"/>
      <c r="P103" s="225"/>
      <c r="Q103" s="225"/>
      <c r="R103" s="225"/>
      <c r="S103" s="225"/>
      <c r="T103" s="226"/>
      <c r="AT103" s="227" t="s">
        <v>147</v>
      </c>
      <c r="AU103" s="227" t="s">
        <v>80</v>
      </c>
      <c r="AV103" s="12" t="s">
        <v>80</v>
      </c>
      <c r="AW103" s="12" t="s">
        <v>35</v>
      </c>
      <c r="AX103" s="12" t="s">
        <v>71</v>
      </c>
      <c r="AY103" s="227" t="s">
        <v>136</v>
      </c>
    </row>
    <row r="104" spans="2:65" s="1" customFormat="1" ht="16.5" customHeight="1">
      <c r="B104" s="40"/>
      <c r="C104" s="202" t="s">
        <v>176</v>
      </c>
      <c r="D104" s="202" t="s">
        <v>138</v>
      </c>
      <c r="E104" s="203" t="s">
        <v>789</v>
      </c>
      <c r="F104" s="204" t="s">
        <v>790</v>
      </c>
      <c r="G104" s="205" t="s">
        <v>158</v>
      </c>
      <c r="H104" s="206">
        <v>2</v>
      </c>
      <c r="I104" s="207"/>
      <c r="J104" s="208">
        <f>ROUND(I104*H104,2)</f>
        <v>0</v>
      </c>
      <c r="K104" s="204" t="s">
        <v>142</v>
      </c>
      <c r="L104" s="60"/>
      <c r="M104" s="209" t="s">
        <v>21</v>
      </c>
      <c r="N104" s="210" t="s">
        <v>42</v>
      </c>
      <c r="O104" s="41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3" t="s">
        <v>681</v>
      </c>
      <c r="AT104" s="23" t="s">
        <v>138</v>
      </c>
      <c r="AU104" s="23" t="s">
        <v>80</v>
      </c>
      <c r="AY104" s="23" t="s">
        <v>136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23" t="s">
        <v>78</v>
      </c>
      <c r="BK104" s="213">
        <f>ROUND(I104*H104,2)</f>
        <v>0</v>
      </c>
      <c r="BL104" s="23" t="s">
        <v>681</v>
      </c>
      <c r="BM104" s="23" t="s">
        <v>791</v>
      </c>
    </row>
    <row r="105" spans="2:65" s="1" customFormat="1" ht="13.5">
      <c r="B105" s="40"/>
      <c r="C105" s="62"/>
      <c r="D105" s="214" t="s">
        <v>145</v>
      </c>
      <c r="E105" s="62"/>
      <c r="F105" s="215" t="s">
        <v>790</v>
      </c>
      <c r="G105" s="62"/>
      <c r="H105" s="62"/>
      <c r="I105" s="171"/>
      <c r="J105" s="62"/>
      <c r="K105" s="62"/>
      <c r="L105" s="60"/>
      <c r="M105" s="216"/>
      <c r="N105" s="41"/>
      <c r="O105" s="41"/>
      <c r="P105" s="41"/>
      <c r="Q105" s="41"/>
      <c r="R105" s="41"/>
      <c r="S105" s="41"/>
      <c r="T105" s="77"/>
      <c r="AT105" s="23" t="s">
        <v>145</v>
      </c>
      <c r="AU105" s="23" t="s">
        <v>80</v>
      </c>
    </row>
    <row r="106" spans="2:65" s="12" customFormat="1" ht="27">
      <c r="B106" s="217"/>
      <c r="C106" s="218"/>
      <c r="D106" s="214" t="s">
        <v>147</v>
      </c>
      <c r="E106" s="219" t="s">
        <v>21</v>
      </c>
      <c r="F106" s="220" t="s">
        <v>792</v>
      </c>
      <c r="G106" s="218"/>
      <c r="H106" s="221">
        <v>2</v>
      </c>
      <c r="I106" s="222"/>
      <c r="J106" s="218"/>
      <c r="K106" s="218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147</v>
      </c>
      <c r="AU106" s="227" t="s">
        <v>80</v>
      </c>
      <c r="AV106" s="12" t="s">
        <v>80</v>
      </c>
      <c r="AW106" s="12" t="s">
        <v>35</v>
      </c>
      <c r="AX106" s="12" t="s">
        <v>71</v>
      </c>
      <c r="AY106" s="227" t="s">
        <v>136</v>
      </c>
    </row>
    <row r="107" spans="2:65" s="11" customFormat="1" ht="29.85" customHeight="1">
      <c r="B107" s="186"/>
      <c r="C107" s="187"/>
      <c r="D107" s="188" t="s">
        <v>70</v>
      </c>
      <c r="E107" s="200" t="s">
        <v>793</v>
      </c>
      <c r="F107" s="200" t="s">
        <v>794</v>
      </c>
      <c r="G107" s="187"/>
      <c r="H107" s="187"/>
      <c r="I107" s="190"/>
      <c r="J107" s="201">
        <f>BK107</f>
        <v>0</v>
      </c>
      <c r="K107" s="187"/>
      <c r="L107" s="192"/>
      <c r="M107" s="193"/>
      <c r="N107" s="194"/>
      <c r="O107" s="194"/>
      <c r="P107" s="195">
        <f>SUM(P108:P115)</f>
        <v>0</v>
      </c>
      <c r="Q107" s="194"/>
      <c r="R107" s="195">
        <f>SUM(R108:R115)</f>
        <v>0</v>
      </c>
      <c r="S107" s="194"/>
      <c r="T107" s="196">
        <f>SUM(T108:T115)</f>
        <v>0</v>
      </c>
      <c r="AR107" s="197" t="s">
        <v>166</v>
      </c>
      <c r="AT107" s="198" t="s">
        <v>70</v>
      </c>
      <c r="AU107" s="198" t="s">
        <v>78</v>
      </c>
      <c r="AY107" s="197" t="s">
        <v>136</v>
      </c>
      <c r="BK107" s="199">
        <f>SUM(BK108:BK115)</f>
        <v>0</v>
      </c>
    </row>
    <row r="108" spans="2:65" s="1" customFormat="1" ht="16.5" customHeight="1">
      <c r="B108" s="40"/>
      <c r="C108" s="202" t="s">
        <v>181</v>
      </c>
      <c r="D108" s="202" t="s">
        <v>138</v>
      </c>
      <c r="E108" s="203" t="s">
        <v>795</v>
      </c>
      <c r="F108" s="204" t="s">
        <v>796</v>
      </c>
      <c r="G108" s="205" t="s">
        <v>158</v>
      </c>
      <c r="H108" s="206">
        <v>10</v>
      </c>
      <c r="I108" s="207"/>
      <c r="J108" s="208">
        <f>ROUND(I108*H108,2)</f>
        <v>0</v>
      </c>
      <c r="K108" s="204" t="s">
        <v>142</v>
      </c>
      <c r="L108" s="60"/>
      <c r="M108" s="209" t="s">
        <v>21</v>
      </c>
      <c r="N108" s="210" t="s">
        <v>42</v>
      </c>
      <c r="O108" s="41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AR108" s="23" t="s">
        <v>681</v>
      </c>
      <c r="AT108" s="23" t="s">
        <v>138</v>
      </c>
      <c r="AU108" s="23" t="s">
        <v>80</v>
      </c>
      <c r="AY108" s="23" t="s">
        <v>136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3" t="s">
        <v>78</v>
      </c>
      <c r="BK108" s="213">
        <f>ROUND(I108*H108,2)</f>
        <v>0</v>
      </c>
      <c r="BL108" s="23" t="s">
        <v>681</v>
      </c>
      <c r="BM108" s="23" t="s">
        <v>797</v>
      </c>
    </row>
    <row r="109" spans="2:65" s="1" customFormat="1" ht="13.5">
      <c r="B109" s="40"/>
      <c r="C109" s="62"/>
      <c r="D109" s="214" t="s">
        <v>145</v>
      </c>
      <c r="E109" s="62"/>
      <c r="F109" s="215" t="s">
        <v>796</v>
      </c>
      <c r="G109" s="62"/>
      <c r="H109" s="62"/>
      <c r="I109" s="171"/>
      <c r="J109" s="62"/>
      <c r="K109" s="62"/>
      <c r="L109" s="60"/>
      <c r="M109" s="216"/>
      <c r="N109" s="41"/>
      <c r="O109" s="41"/>
      <c r="P109" s="41"/>
      <c r="Q109" s="41"/>
      <c r="R109" s="41"/>
      <c r="S109" s="41"/>
      <c r="T109" s="77"/>
      <c r="AT109" s="23" t="s">
        <v>145</v>
      </c>
      <c r="AU109" s="23" t="s">
        <v>80</v>
      </c>
    </row>
    <row r="110" spans="2:65" s="12" customFormat="1" ht="27">
      <c r="B110" s="217"/>
      <c r="C110" s="218"/>
      <c r="D110" s="214" t="s">
        <v>147</v>
      </c>
      <c r="E110" s="219" t="s">
        <v>21</v>
      </c>
      <c r="F110" s="220" t="s">
        <v>798</v>
      </c>
      <c r="G110" s="218"/>
      <c r="H110" s="221">
        <v>10</v>
      </c>
      <c r="I110" s="222"/>
      <c r="J110" s="218"/>
      <c r="K110" s="218"/>
      <c r="L110" s="223"/>
      <c r="M110" s="224"/>
      <c r="N110" s="225"/>
      <c r="O110" s="225"/>
      <c r="P110" s="225"/>
      <c r="Q110" s="225"/>
      <c r="R110" s="225"/>
      <c r="S110" s="225"/>
      <c r="T110" s="226"/>
      <c r="AT110" s="227" t="s">
        <v>147</v>
      </c>
      <c r="AU110" s="227" t="s">
        <v>80</v>
      </c>
      <c r="AV110" s="12" t="s">
        <v>80</v>
      </c>
      <c r="AW110" s="12" t="s">
        <v>35</v>
      </c>
      <c r="AX110" s="12" t="s">
        <v>71</v>
      </c>
      <c r="AY110" s="227" t="s">
        <v>136</v>
      </c>
    </row>
    <row r="111" spans="2:65" s="1" customFormat="1" ht="16.5" customHeight="1">
      <c r="B111" s="40"/>
      <c r="C111" s="202" t="s">
        <v>186</v>
      </c>
      <c r="D111" s="202" t="s">
        <v>138</v>
      </c>
      <c r="E111" s="203" t="s">
        <v>799</v>
      </c>
      <c r="F111" s="204" t="s">
        <v>800</v>
      </c>
      <c r="G111" s="205" t="s">
        <v>770</v>
      </c>
      <c r="H111" s="206">
        <v>1</v>
      </c>
      <c r="I111" s="207"/>
      <c r="J111" s="208">
        <f>ROUND(I111*H111,2)</f>
        <v>0</v>
      </c>
      <c r="K111" s="204" t="s">
        <v>142</v>
      </c>
      <c r="L111" s="60"/>
      <c r="M111" s="209" t="s">
        <v>21</v>
      </c>
      <c r="N111" s="210" t="s">
        <v>42</v>
      </c>
      <c r="O111" s="41"/>
      <c r="P111" s="211">
        <f>O111*H111</f>
        <v>0</v>
      </c>
      <c r="Q111" s="211">
        <v>0</v>
      </c>
      <c r="R111" s="211">
        <f>Q111*H111</f>
        <v>0</v>
      </c>
      <c r="S111" s="211">
        <v>0</v>
      </c>
      <c r="T111" s="212">
        <f>S111*H111</f>
        <v>0</v>
      </c>
      <c r="AR111" s="23" t="s">
        <v>681</v>
      </c>
      <c r="AT111" s="23" t="s">
        <v>138</v>
      </c>
      <c r="AU111" s="23" t="s">
        <v>80</v>
      </c>
      <c r="AY111" s="23" t="s">
        <v>136</v>
      </c>
      <c r="BE111" s="213">
        <f>IF(N111="základní",J111,0)</f>
        <v>0</v>
      </c>
      <c r="BF111" s="213">
        <f>IF(N111="snížená",J111,0)</f>
        <v>0</v>
      </c>
      <c r="BG111" s="213">
        <f>IF(N111="zákl. přenesená",J111,0)</f>
        <v>0</v>
      </c>
      <c r="BH111" s="213">
        <f>IF(N111="sníž. přenesená",J111,0)</f>
        <v>0</v>
      </c>
      <c r="BI111" s="213">
        <f>IF(N111="nulová",J111,0)</f>
        <v>0</v>
      </c>
      <c r="BJ111" s="23" t="s">
        <v>78</v>
      </c>
      <c r="BK111" s="213">
        <f>ROUND(I111*H111,2)</f>
        <v>0</v>
      </c>
      <c r="BL111" s="23" t="s">
        <v>681</v>
      </c>
      <c r="BM111" s="23" t="s">
        <v>801</v>
      </c>
    </row>
    <row r="112" spans="2:65" s="1" customFormat="1" ht="13.5">
      <c r="B112" s="40"/>
      <c r="C112" s="62"/>
      <c r="D112" s="214" t="s">
        <v>145</v>
      </c>
      <c r="E112" s="62"/>
      <c r="F112" s="215" t="s">
        <v>800</v>
      </c>
      <c r="G112" s="62"/>
      <c r="H112" s="62"/>
      <c r="I112" s="171"/>
      <c r="J112" s="62"/>
      <c r="K112" s="62"/>
      <c r="L112" s="60"/>
      <c r="M112" s="216"/>
      <c r="N112" s="41"/>
      <c r="O112" s="41"/>
      <c r="P112" s="41"/>
      <c r="Q112" s="41"/>
      <c r="R112" s="41"/>
      <c r="S112" s="41"/>
      <c r="T112" s="77"/>
      <c r="AT112" s="23" t="s">
        <v>145</v>
      </c>
      <c r="AU112" s="23" t="s">
        <v>80</v>
      </c>
    </row>
    <row r="113" spans="2:65" s="12" customFormat="1" ht="13.5">
      <c r="B113" s="217"/>
      <c r="C113" s="218"/>
      <c r="D113" s="214" t="s">
        <v>147</v>
      </c>
      <c r="E113" s="219" t="s">
        <v>21</v>
      </c>
      <c r="F113" s="220" t="s">
        <v>802</v>
      </c>
      <c r="G113" s="218"/>
      <c r="H113" s="221">
        <v>1</v>
      </c>
      <c r="I113" s="222"/>
      <c r="J113" s="218"/>
      <c r="K113" s="218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147</v>
      </c>
      <c r="AU113" s="227" t="s">
        <v>80</v>
      </c>
      <c r="AV113" s="12" t="s">
        <v>80</v>
      </c>
      <c r="AW113" s="12" t="s">
        <v>35</v>
      </c>
      <c r="AX113" s="12" t="s">
        <v>71</v>
      </c>
      <c r="AY113" s="227" t="s">
        <v>136</v>
      </c>
    </row>
    <row r="114" spans="2:65" s="1" customFormat="1" ht="16.5" customHeight="1">
      <c r="B114" s="40"/>
      <c r="C114" s="202" t="s">
        <v>191</v>
      </c>
      <c r="D114" s="202" t="s">
        <v>138</v>
      </c>
      <c r="E114" s="203" t="s">
        <v>803</v>
      </c>
      <c r="F114" s="204" t="s">
        <v>804</v>
      </c>
      <c r="G114" s="205" t="s">
        <v>805</v>
      </c>
      <c r="H114" s="206">
        <v>250000</v>
      </c>
      <c r="I114" s="207"/>
      <c r="J114" s="208">
        <f>ROUND(I114*H114,2)</f>
        <v>0</v>
      </c>
      <c r="K114" s="204" t="s">
        <v>142</v>
      </c>
      <c r="L114" s="60"/>
      <c r="M114" s="209" t="s">
        <v>21</v>
      </c>
      <c r="N114" s="210" t="s">
        <v>42</v>
      </c>
      <c r="O114" s="41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3" t="s">
        <v>681</v>
      </c>
      <c r="AT114" s="23" t="s">
        <v>138</v>
      </c>
      <c r="AU114" s="23" t="s">
        <v>80</v>
      </c>
      <c r="AY114" s="23" t="s">
        <v>136</v>
      </c>
      <c r="BE114" s="213">
        <f>IF(N114="základní",J114,0)</f>
        <v>0</v>
      </c>
      <c r="BF114" s="213">
        <f>IF(N114="snížená",J114,0)</f>
        <v>0</v>
      </c>
      <c r="BG114" s="213">
        <f>IF(N114="zákl. přenesená",J114,0)</f>
        <v>0</v>
      </c>
      <c r="BH114" s="213">
        <f>IF(N114="sníž. přenesená",J114,0)</f>
        <v>0</v>
      </c>
      <c r="BI114" s="213">
        <f>IF(N114="nulová",J114,0)</f>
        <v>0</v>
      </c>
      <c r="BJ114" s="23" t="s">
        <v>78</v>
      </c>
      <c r="BK114" s="213">
        <f>ROUND(I114*H114,2)</f>
        <v>0</v>
      </c>
      <c r="BL114" s="23" t="s">
        <v>681</v>
      </c>
      <c r="BM114" s="23" t="s">
        <v>806</v>
      </c>
    </row>
    <row r="115" spans="2:65" s="1" customFormat="1" ht="13.5">
      <c r="B115" s="40"/>
      <c r="C115" s="62"/>
      <c r="D115" s="214" t="s">
        <v>145</v>
      </c>
      <c r="E115" s="62"/>
      <c r="F115" s="215" t="s">
        <v>804</v>
      </c>
      <c r="G115" s="62"/>
      <c r="H115" s="62"/>
      <c r="I115" s="171"/>
      <c r="J115" s="62"/>
      <c r="K115" s="62"/>
      <c r="L115" s="60"/>
      <c r="M115" s="216"/>
      <c r="N115" s="41"/>
      <c r="O115" s="41"/>
      <c r="P115" s="41"/>
      <c r="Q115" s="41"/>
      <c r="R115" s="41"/>
      <c r="S115" s="41"/>
      <c r="T115" s="77"/>
      <c r="AT115" s="23" t="s">
        <v>145</v>
      </c>
      <c r="AU115" s="23" t="s">
        <v>80</v>
      </c>
    </row>
    <row r="116" spans="2:65" s="11" customFormat="1" ht="29.85" customHeight="1">
      <c r="B116" s="186"/>
      <c r="C116" s="187"/>
      <c r="D116" s="188" t="s">
        <v>70</v>
      </c>
      <c r="E116" s="200" t="s">
        <v>807</v>
      </c>
      <c r="F116" s="200" t="s">
        <v>808</v>
      </c>
      <c r="G116" s="187"/>
      <c r="H116" s="187"/>
      <c r="I116" s="190"/>
      <c r="J116" s="201">
        <f>BK116</f>
        <v>0</v>
      </c>
      <c r="K116" s="187"/>
      <c r="L116" s="192"/>
      <c r="M116" s="193"/>
      <c r="N116" s="194"/>
      <c r="O116" s="194"/>
      <c r="P116" s="195">
        <f>SUM(P117:P118)</f>
        <v>0</v>
      </c>
      <c r="Q116" s="194"/>
      <c r="R116" s="195">
        <f>SUM(R117:R118)</f>
        <v>0</v>
      </c>
      <c r="S116" s="194"/>
      <c r="T116" s="196">
        <f>SUM(T117:T118)</f>
        <v>0</v>
      </c>
      <c r="AR116" s="197" t="s">
        <v>166</v>
      </c>
      <c r="AT116" s="198" t="s">
        <v>70</v>
      </c>
      <c r="AU116" s="198" t="s">
        <v>78</v>
      </c>
      <c r="AY116" s="197" t="s">
        <v>136</v>
      </c>
      <c r="BK116" s="199">
        <f>SUM(BK117:BK118)</f>
        <v>0</v>
      </c>
    </row>
    <row r="117" spans="2:65" s="1" customFormat="1" ht="16.5" customHeight="1">
      <c r="B117" s="40"/>
      <c r="C117" s="202" t="s">
        <v>196</v>
      </c>
      <c r="D117" s="202" t="s">
        <v>138</v>
      </c>
      <c r="E117" s="203" t="s">
        <v>809</v>
      </c>
      <c r="F117" s="204" t="s">
        <v>808</v>
      </c>
      <c r="G117" s="205" t="s">
        <v>770</v>
      </c>
      <c r="H117" s="206">
        <v>1</v>
      </c>
      <c r="I117" s="207"/>
      <c r="J117" s="208">
        <f>ROUND(I117*H117,2)</f>
        <v>0</v>
      </c>
      <c r="K117" s="204" t="s">
        <v>142</v>
      </c>
      <c r="L117" s="60"/>
      <c r="M117" s="209" t="s">
        <v>21</v>
      </c>
      <c r="N117" s="210" t="s">
        <v>42</v>
      </c>
      <c r="O117" s="41"/>
      <c r="P117" s="211">
        <f>O117*H117</f>
        <v>0</v>
      </c>
      <c r="Q117" s="211">
        <v>0</v>
      </c>
      <c r="R117" s="211">
        <f>Q117*H117</f>
        <v>0</v>
      </c>
      <c r="S117" s="211">
        <v>0</v>
      </c>
      <c r="T117" s="212">
        <f>S117*H117</f>
        <v>0</v>
      </c>
      <c r="AR117" s="23" t="s">
        <v>681</v>
      </c>
      <c r="AT117" s="23" t="s">
        <v>138</v>
      </c>
      <c r="AU117" s="23" t="s">
        <v>80</v>
      </c>
      <c r="AY117" s="23" t="s">
        <v>136</v>
      </c>
      <c r="BE117" s="213">
        <f>IF(N117="základní",J117,0)</f>
        <v>0</v>
      </c>
      <c r="BF117" s="213">
        <f>IF(N117="snížená",J117,0)</f>
        <v>0</v>
      </c>
      <c r="BG117" s="213">
        <f>IF(N117="zákl. přenesená",J117,0)</f>
        <v>0</v>
      </c>
      <c r="BH117" s="213">
        <f>IF(N117="sníž. přenesená",J117,0)</f>
        <v>0</v>
      </c>
      <c r="BI117" s="213">
        <f>IF(N117="nulová",J117,0)</f>
        <v>0</v>
      </c>
      <c r="BJ117" s="23" t="s">
        <v>78</v>
      </c>
      <c r="BK117" s="213">
        <f>ROUND(I117*H117,2)</f>
        <v>0</v>
      </c>
      <c r="BL117" s="23" t="s">
        <v>681</v>
      </c>
      <c r="BM117" s="23" t="s">
        <v>810</v>
      </c>
    </row>
    <row r="118" spans="2:65" s="1" customFormat="1" ht="13.5">
      <c r="B118" s="40"/>
      <c r="C118" s="62"/>
      <c r="D118" s="214" t="s">
        <v>145</v>
      </c>
      <c r="E118" s="62"/>
      <c r="F118" s="215" t="s">
        <v>808</v>
      </c>
      <c r="G118" s="62"/>
      <c r="H118" s="62"/>
      <c r="I118" s="171"/>
      <c r="J118" s="62"/>
      <c r="K118" s="62"/>
      <c r="L118" s="60"/>
      <c r="M118" s="216"/>
      <c r="N118" s="41"/>
      <c r="O118" s="41"/>
      <c r="P118" s="41"/>
      <c r="Q118" s="41"/>
      <c r="R118" s="41"/>
      <c r="S118" s="41"/>
      <c r="T118" s="77"/>
      <c r="AT118" s="23" t="s">
        <v>145</v>
      </c>
      <c r="AU118" s="23" t="s">
        <v>80</v>
      </c>
    </row>
    <row r="119" spans="2:65" s="11" customFormat="1" ht="29.85" customHeight="1">
      <c r="B119" s="186"/>
      <c r="C119" s="187"/>
      <c r="D119" s="188" t="s">
        <v>70</v>
      </c>
      <c r="E119" s="200" t="s">
        <v>811</v>
      </c>
      <c r="F119" s="200" t="s">
        <v>812</v>
      </c>
      <c r="G119" s="187"/>
      <c r="H119" s="187"/>
      <c r="I119" s="190"/>
      <c r="J119" s="201">
        <f>BK119</f>
        <v>0</v>
      </c>
      <c r="K119" s="187"/>
      <c r="L119" s="192"/>
      <c r="M119" s="193"/>
      <c r="N119" s="194"/>
      <c r="O119" s="194"/>
      <c r="P119" s="195">
        <f>SUM(P120:P121)</f>
        <v>0</v>
      </c>
      <c r="Q119" s="194"/>
      <c r="R119" s="195">
        <f>SUM(R120:R121)</f>
        <v>0</v>
      </c>
      <c r="S119" s="194"/>
      <c r="T119" s="196">
        <f>SUM(T120:T121)</f>
        <v>0</v>
      </c>
      <c r="AR119" s="197" t="s">
        <v>166</v>
      </c>
      <c r="AT119" s="198" t="s">
        <v>70</v>
      </c>
      <c r="AU119" s="198" t="s">
        <v>78</v>
      </c>
      <c r="AY119" s="197" t="s">
        <v>136</v>
      </c>
      <c r="BK119" s="199">
        <f>SUM(BK120:BK121)</f>
        <v>0</v>
      </c>
    </row>
    <row r="120" spans="2:65" s="1" customFormat="1" ht="16.5" customHeight="1">
      <c r="B120" s="40"/>
      <c r="C120" s="202" t="s">
        <v>204</v>
      </c>
      <c r="D120" s="202" t="s">
        <v>138</v>
      </c>
      <c r="E120" s="203" t="s">
        <v>813</v>
      </c>
      <c r="F120" s="204" t="s">
        <v>812</v>
      </c>
      <c r="G120" s="205" t="s">
        <v>770</v>
      </c>
      <c r="H120" s="206">
        <v>1</v>
      </c>
      <c r="I120" s="207"/>
      <c r="J120" s="208">
        <f>ROUND(I120*H120,2)</f>
        <v>0</v>
      </c>
      <c r="K120" s="204" t="s">
        <v>142</v>
      </c>
      <c r="L120" s="60"/>
      <c r="M120" s="209" t="s">
        <v>21</v>
      </c>
      <c r="N120" s="210" t="s">
        <v>42</v>
      </c>
      <c r="O120" s="41"/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AR120" s="23" t="s">
        <v>681</v>
      </c>
      <c r="AT120" s="23" t="s">
        <v>138</v>
      </c>
      <c r="AU120" s="23" t="s">
        <v>80</v>
      </c>
      <c r="AY120" s="23" t="s">
        <v>136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3" t="s">
        <v>78</v>
      </c>
      <c r="BK120" s="213">
        <f>ROUND(I120*H120,2)</f>
        <v>0</v>
      </c>
      <c r="BL120" s="23" t="s">
        <v>681</v>
      </c>
      <c r="BM120" s="23" t="s">
        <v>814</v>
      </c>
    </row>
    <row r="121" spans="2:65" s="1" customFormat="1" ht="13.5">
      <c r="B121" s="40"/>
      <c r="C121" s="62"/>
      <c r="D121" s="214" t="s">
        <v>145</v>
      </c>
      <c r="E121" s="62"/>
      <c r="F121" s="215" t="s">
        <v>812</v>
      </c>
      <c r="G121" s="62"/>
      <c r="H121" s="62"/>
      <c r="I121" s="171"/>
      <c r="J121" s="62"/>
      <c r="K121" s="62"/>
      <c r="L121" s="60"/>
      <c r="M121" s="216"/>
      <c r="N121" s="41"/>
      <c r="O121" s="41"/>
      <c r="P121" s="41"/>
      <c r="Q121" s="41"/>
      <c r="R121" s="41"/>
      <c r="S121" s="41"/>
      <c r="T121" s="77"/>
      <c r="AT121" s="23" t="s">
        <v>145</v>
      </c>
      <c r="AU121" s="23" t="s">
        <v>80</v>
      </c>
    </row>
    <row r="122" spans="2:65" s="11" customFormat="1" ht="29.85" customHeight="1">
      <c r="B122" s="186"/>
      <c r="C122" s="187"/>
      <c r="D122" s="188" t="s">
        <v>70</v>
      </c>
      <c r="E122" s="200" t="s">
        <v>815</v>
      </c>
      <c r="F122" s="200" t="s">
        <v>816</v>
      </c>
      <c r="G122" s="187"/>
      <c r="H122" s="187"/>
      <c r="I122" s="190"/>
      <c r="J122" s="201">
        <f>BK122</f>
        <v>0</v>
      </c>
      <c r="K122" s="187"/>
      <c r="L122" s="192"/>
      <c r="M122" s="193"/>
      <c r="N122" s="194"/>
      <c r="O122" s="194"/>
      <c r="P122" s="195">
        <f>SUM(P123:P125)</f>
        <v>0</v>
      </c>
      <c r="Q122" s="194"/>
      <c r="R122" s="195">
        <f>SUM(R123:R125)</f>
        <v>0</v>
      </c>
      <c r="S122" s="194"/>
      <c r="T122" s="196">
        <f>SUM(T123:T125)</f>
        <v>0</v>
      </c>
      <c r="AR122" s="197" t="s">
        <v>166</v>
      </c>
      <c r="AT122" s="198" t="s">
        <v>70</v>
      </c>
      <c r="AU122" s="198" t="s">
        <v>78</v>
      </c>
      <c r="AY122" s="197" t="s">
        <v>136</v>
      </c>
      <c r="BK122" s="199">
        <f>SUM(BK123:BK125)</f>
        <v>0</v>
      </c>
    </row>
    <row r="123" spans="2:65" s="1" customFormat="1" ht="16.5" customHeight="1">
      <c r="B123" s="40"/>
      <c r="C123" s="202" t="s">
        <v>208</v>
      </c>
      <c r="D123" s="202" t="s">
        <v>138</v>
      </c>
      <c r="E123" s="203" t="s">
        <v>817</v>
      </c>
      <c r="F123" s="204" t="s">
        <v>818</v>
      </c>
      <c r="G123" s="205" t="s">
        <v>770</v>
      </c>
      <c r="H123" s="206">
        <v>1</v>
      </c>
      <c r="I123" s="207"/>
      <c r="J123" s="208">
        <f>ROUND(I123*H123,2)</f>
        <v>0</v>
      </c>
      <c r="K123" s="204" t="s">
        <v>142</v>
      </c>
      <c r="L123" s="60"/>
      <c r="M123" s="209" t="s">
        <v>21</v>
      </c>
      <c r="N123" s="210" t="s">
        <v>42</v>
      </c>
      <c r="O123" s="41"/>
      <c r="P123" s="211">
        <f>O123*H123</f>
        <v>0</v>
      </c>
      <c r="Q123" s="211">
        <v>0</v>
      </c>
      <c r="R123" s="211">
        <f>Q123*H123</f>
        <v>0</v>
      </c>
      <c r="S123" s="211">
        <v>0</v>
      </c>
      <c r="T123" s="212">
        <f>S123*H123</f>
        <v>0</v>
      </c>
      <c r="AR123" s="23" t="s">
        <v>681</v>
      </c>
      <c r="AT123" s="23" t="s">
        <v>138</v>
      </c>
      <c r="AU123" s="23" t="s">
        <v>80</v>
      </c>
      <c r="AY123" s="23" t="s">
        <v>136</v>
      </c>
      <c r="BE123" s="213">
        <f>IF(N123="základní",J123,0)</f>
        <v>0</v>
      </c>
      <c r="BF123" s="213">
        <f>IF(N123="snížená",J123,0)</f>
        <v>0</v>
      </c>
      <c r="BG123" s="213">
        <f>IF(N123="zákl. přenesená",J123,0)</f>
        <v>0</v>
      </c>
      <c r="BH123" s="213">
        <f>IF(N123="sníž. přenesená",J123,0)</f>
        <v>0</v>
      </c>
      <c r="BI123" s="213">
        <f>IF(N123="nulová",J123,0)</f>
        <v>0</v>
      </c>
      <c r="BJ123" s="23" t="s">
        <v>78</v>
      </c>
      <c r="BK123" s="213">
        <f>ROUND(I123*H123,2)</f>
        <v>0</v>
      </c>
      <c r="BL123" s="23" t="s">
        <v>681</v>
      </c>
      <c r="BM123" s="23" t="s">
        <v>819</v>
      </c>
    </row>
    <row r="124" spans="2:65" s="1" customFormat="1" ht="13.5">
      <c r="B124" s="40"/>
      <c r="C124" s="62"/>
      <c r="D124" s="214" t="s">
        <v>145</v>
      </c>
      <c r="E124" s="62"/>
      <c r="F124" s="215" t="s">
        <v>818</v>
      </c>
      <c r="G124" s="62"/>
      <c r="H124" s="62"/>
      <c r="I124" s="171"/>
      <c r="J124" s="62"/>
      <c r="K124" s="62"/>
      <c r="L124" s="60"/>
      <c r="M124" s="216"/>
      <c r="N124" s="41"/>
      <c r="O124" s="41"/>
      <c r="P124" s="41"/>
      <c r="Q124" s="41"/>
      <c r="R124" s="41"/>
      <c r="S124" s="41"/>
      <c r="T124" s="77"/>
      <c r="AT124" s="23" t="s">
        <v>145</v>
      </c>
      <c r="AU124" s="23" t="s">
        <v>80</v>
      </c>
    </row>
    <row r="125" spans="2:65" s="12" customFormat="1" ht="13.5">
      <c r="B125" s="217"/>
      <c r="C125" s="218"/>
      <c r="D125" s="214" t="s">
        <v>147</v>
      </c>
      <c r="E125" s="219" t="s">
        <v>21</v>
      </c>
      <c r="F125" s="220" t="s">
        <v>820</v>
      </c>
      <c r="G125" s="218"/>
      <c r="H125" s="221">
        <v>1</v>
      </c>
      <c r="I125" s="222"/>
      <c r="J125" s="218"/>
      <c r="K125" s="218"/>
      <c r="L125" s="223"/>
      <c r="M125" s="252"/>
      <c r="N125" s="253"/>
      <c r="O125" s="253"/>
      <c r="P125" s="253"/>
      <c r="Q125" s="253"/>
      <c r="R125" s="253"/>
      <c r="S125" s="253"/>
      <c r="T125" s="254"/>
      <c r="AT125" s="227" t="s">
        <v>147</v>
      </c>
      <c r="AU125" s="227" t="s">
        <v>80</v>
      </c>
      <c r="AV125" s="12" t="s">
        <v>80</v>
      </c>
      <c r="AW125" s="12" t="s">
        <v>35</v>
      </c>
      <c r="AX125" s="12" t="s">
        <v>71</v>
      </c>
      <c r="AY125" s="227" t="s">
        <v>136</v>
      </c>
    </row>
    <row r="126" spans="2:65" s="1" customFormat="1" ht="6.95" customHeight="1">
      <c r="B126" s="55"/>
      <c r="C126" s="56"/>
      <c r="D126" s="56"/>
      <c r="E126" s="56"/>
      <c r="F126" s="56"/>
      <c r="G126" s="56"/>
      <c r="H126" s="56"/>
      <c r="I126" s="147"/>
      <c r="J126" s="56"/>
      <c r="K126" s="56"/>
      <c r="L126" s="60"/>
    </row>
  </sheetData>
  <sheetProtection algorithmName="SHA-512" hashValue="zh4Upz6MdI0qEsZaBT/W3TSs5dtf1RjXqNGnS3vBqOl/X+YVPtW4zfuTInRwnBIJqNXHF2RtFX9tKfia/YAVew==" saltValue="vr+M0CPbkojx7JtMaTzk1abjwY25cdYTxsxz3AhmdVKGj480+pAysjtrVAOin6N9F6cS9roCG7GEmuc0VXr7vA==" spinCount="100000" sheet="1" objects="1" scenarios="1" formatColumns="0" formatRows="0" autoFilter="0"/>
  <autoFilter ref="C82:K125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55" customWidth="1"/>
    <col min="2" max="2" width="1.6640625" style="255" customWidth="1"/>
    <col min="3" max="4" width="5" style="255" customWidth="1"/>
    <col min="5" max="5" width="11.6640625" style="255" customWidth="1"/>
    <col min="6" max="6" width="9.1640625" style="255" customWidth="1"/>
    <col min="7" max="7" width="5" style="255" customWidth="1"/>
    <col min="8" max="8" width="77.83203125" style="255" customWidth="1"/>
    <col min="9" max="10" width="20" style="255" customWidth="1"/>
    <col min="11" max="11" width="1.6640625" style="255" customWidth="1"/>
  </cols>
  <sheetData>
    <row r="1" spans="2:11" ht="37.5" customHeight="1"/>
    <row r="2" spans="2:11" ht="7.5" customHeight="1">
      <c r="B2" s="256"/>
      <c r="C2" s="257"/>
      <c r="D2" s="257"/>
      <c r="E2" s="257"/>
      <c r="F2" s="257"/>
      <c r="G2" s="257"/>
      <c r="H2" s="257"/>
      <c r="I2" s="257"/>
      <c r="J2" s="257"/>
      <c r="K2" s="258"/>
    </row>
    <row r="3" spans="2:11" s="14" customFormat="1" ht="45" customHeight="1">
      <c r="B3" s="259"/>
      <c r="C3" s="387" t="s">
        <v>821</v>
      </c>
      <c r="D3" s="387"/>
      <c r="E3" s="387"/>
      <c r="F3" s="387"/>
      <c r="G3" s="387"/>
      <c r="H3" s="387"/>
      <c r="I3" s="387"/>
      <c r="J3" s="387"/>
      <c r="K3" s="260"/>
    </row>
    <row r="4" spans="2:11" ht="25.5" customHeight="1">
      <c r="B4" s="261"/>
      <c r="C4" s="391" t="s">
        <v>822</v>
      </c>
      <c r="D4" s="391"/>
      <c r="E4" s="391"/>
      <c r="F4" s="391"/>
      <c r="G4" s="391"/>
      <c r="H4" s="391"/>
      <c r="I4" s="391"/>
      <c r="J4" s="391"/>
      <c r="K4" s="262"/>
    </row>
    <row r="5" spans="2:11" ht="5.25" customHeight="1">
      <c r="B5" s="261"/>
      <c r="C5" s="263"/>
      <c r="D5" s="263"/>
      <c r="E5" s="263"/>
      <c r="F5" s="263"/>
      <c r="G5" s="263"/>
      <c r="H5" s="263"/>
      <c r="I5" s="263"/>
      <c r="J5" s="263"/>
      <c r="K5" s="262"/>
    </row>
    <row r="6" spans="2:11" ht="15" customHeight="1">
      <c r="B6" s="261"/>
      <c r="C6" s="389" t="s">
        <v>823</v>
      </c>
      <c r="D6" s="389"/>
      <c r="E6" s="389"/>
      <c r="F6" s="389"/>
      <c r="G6" s="389"/>
      <c r="H6" s="389"/>
      <c r="I6" s="389"/>
      <c r="J6" s="389"/>
      <c r="K6" s="262"/>
    </row>
    <row r="7" spans="2:11" ht="15" customHeight="1">
      <c r="B7" s="265"/>
      <c r="C7" s="389" t="s">
        <v>824</v>
      </c>
      <c r="D7" s="389"/>
      <c r="E7" s="389"/>
      <c r="F7" s="389"/>
      <c r="G7" s="389"/>
      <c r="H7" s="389"/>
      <c r="I7" s="389"/>
      <c r="J7" s="389"/>
      <c r="K7" s="262"/>
    </row>
    <row r="8" spans="2:11" ht="12.75" customHeight="1">
      <c r="B8" s="265"/>
      <c r="C8" s="264"/>
      <c r="D8" s="264"/>
      <c r="E8" s="264"/>
      <c r="F8" s="264"/>
      <c r="G8" s="264"/>
      <c r="H8" s="264"/>
      <c r="I8" s="264"/>
      <c r="J8" s="264"/>
      <c r="K8" s="262"/>
    </row>
    <row r="9" spans="2:11" ht="15" customHeight="1">
      <c r="B9" s="265"/>
      <c r="C9" s="389" t="s">
        <v>825</v>
      </c>
      <c r="D9" s="389"/>
      <c r="E9" s="389"/>
      <c r="F9" s="389"/>
      <c r="G9" s="389"/>
      <c r="H9" s="389"/>
      <c r="I9" s="389"/>
      <c r="J9" s="389"/>
      <c r="K9" s="262"/>
    </row>
    <row r="10" spans="2:11" ht="15" customHeight="1">
      <c r="B10" s="265"/>
      <c r="C10" s="264"/>
      <c r="D10" s="389" t="s">
        <v>826</v>
      </c>
      <c r="E10" s="389"/>
      <c r="F10" s="389"/>
      <c r="G10" s="389"/>
      <c r="H10" s="389"/>
      <c r="I10" s="389"/>
      <c r="J10" s="389"/>
      <c r="K10" s="262"/>
    </row>
    <row r="11" spans="2:11" ht="15" customHeight="1">
      <c r="B11" s="265"/>
      <c r="C11" s="266"/>
      <c r="D11" s="389" t="s">
        <v>827</v>
      </c>
      <c r="E11" s="389"/>
      <c r="F11" s="389"/>
      <c r="G11" s="389"/>
      <c r="H11" s="389"/>
      <c r="I11" s="389"/>
      <c r="J11" s="389"/>
      <c r="K11" s="262"/>
    </row>
    <row r="12" spans="2:11" ht="12.75" customHeight="1">
      <c r="B12" s="265"/>
      <c r="C12" s="266"/>
      <c r="D12" s="266"/>
      <c r="E12" s="266"/>
      <c r="F12" s="266"/>
      <c r="G12" s="266"/>
      <c r="H12" s="266"/>
      <c r="I12" s="266"/>
      <c r="J12" s="266"/>
      <c r="K12" s="262"/>
    </row>
    <row r="13" spans="2:11" ht="15" customHeight="1">
      <c r="B13" s="265"/>
      <c r="C13" s="266"/>
      <c r="D13" s="389" t="s">
        <v>828</v>
      </c>
      <c r="E13" s="389"/>
      <c r="F13" s="389"/>
      <c r="G13" s="389"/>
      <c r="H13" s="389"/>
      <c r="I13" s="389"/>
      <c r="J13" s="389"/>
      <c r="K13" s="262"/>
    </row>
    <row r="14" spans="2:11" ht="15" customHeight="1">
      <c r="B14" s="265"/>
      <c r="C14" s="266"/>
      <c r="D14" s="389" t="s">
        <v>829</v>
      </c>
      <c r="E14" s="389"/>
      <c r="F14" s="389"/>
      <c r="G14" s="389"/>
      <c r="H14" s="389"/>
      <c r="I14" s="389"/>
      <c r="J14" s="389"/>
      <c r="K14" s="262"/>
    </row>
    <row r="15" spans="2:11" ht="15" customHeight="1">
      <c r="B15" s="265"/>
      <c r="C15" s="266"/>
      <c r="D15" s="389" t="s">
        <v>830</v>
      </c>
      <c r="E15" s="389"/>
      <c r="F15" s="389"/>
      <c r="G15" s="389"/>
      <c r="H15" s="389"/>
      <c r="I15" s="389"/>
      <c r="J15" s="389"/>
      <c r="K15" s="262"/>
    </row>
    <row r="16" spans="2:11" ht="15" customHeight="1">
      <c r="B16" s="265"/>
      <c r="C16" s="266"/>
      <c r="D16" s="266"/>
      <c r="E16" s="267" t="s">
        <v>77</v>
      </c>
      <c r="F16" s="389" t="s">
        <v>831</v>
      </c>
      <c r="G16" s="389"/>
      <c r="H16" s="389"/>
      <c r="I16" s="389"/>
      <c r="J16" s="389"/>
      <c r="K16" s="262"/>
    </row>
    <row r="17" spans="2:11" ht="15" customHeight="1">
      <c r="B17" s="265"/>
      <c r="C17" s="266"/>
      <c r="D17" s="266"/>
      <c r="E17" s="267" t="s">
        <v>832</v>
      </c>
      <c r="F17" s="389" t="s">
        <v>833</v>
      </c>
      <c r="G17" s="389"/>
      <c r="H17" s="389"/>
      <c r="I17" s="389"/>
      <c r="J17" s="389"/>
      <c r="K17" s="262"/>
    </row>
    <row r="18" spans="2:11" ht="15" customHeight="1">
      <c r="B18" s="265"/>
      <c r="C18" s="266"/>
      <c r="D18" s="266"/>
      <c r="E18" s="267" t="s">
        <v>834</v>
      </c>
      <c r="F18" s="389" t="s">
        <v>835</v>
      </c>
      <c r="G18" s="389"/>
      <c r="H18" s="389"/>
      <c r="I18" s="389"/>
      <c r="J18" s="389"/>
      <c r="K18" s="262"/>
    </row>
    <row r="19" spans="2:11" ht="15" customHeight="1">
      <c r="B19" s="265"/>
      <c r="C19" s="266"/>
      <c r="D19" s="266"/>
      <c r="E19" s="267" t="s">
        <v>95</v>
      </c>
      <c r="F19" s="389" t="s">
        <v>96</v>
      </c>
      <c r="G19" s="389"/>
      <c r="H19" s="389"/>
      <c r="I19" s="389"/>
      <c r="J19" s="389"/>
      <c r="K19" s="262"/>
    </row>
    <row r="20" spans="2:11" ht="15" customHeight="1">
      <c r="B20" s="265"/>
      <c r="C20" s="266"/>
      <c r="D20" s="266"/>
      <c r="E20" s="267" t="s">
        <v>836</v>
      </c>
      <c r="F20" s="389" t="s">
        <v>837</v>
      </c>
      <c r="G20" s="389"/>
      <c r="H20" s="389"/>
      <c r="I20" s="389"/>
      <c r="J20" s="389"/>
      <c r="K20" s="262"/>
    </row>
    <row r="21" spans="2:11" ht="15" customHeight="1">
      <c r="B21" s="265"/>
      <c r="C21" s="266"/>
      <c r="D21" s="266"/>
      <c r="E21" s="267" t="s">
        <v>84</v>
      </c>
      <c r="F21" s="389" t="s">
        <v>838</v>
      </c>
      <c r="G21" s="389"/>
      <c r="H21" s="389"/>
      <c r="I21" s="389"/>
      <c r="J21" s="389"/>
      <c r="K21" s="262"/>
    </row>
    <row r="22" spans="2:11" ht="12.75" customHeight="1">
      <c r="B22" s="265"/>
      <c r="C22" s="266"/>
      <c r="D22" s="266"/>
      <c r="E22" s="266"/>
      <c r="F22" s="266"/>
      <c r="G22" s="266"/>
      <c r="H22" s="266"/>
      <c r="I22" s="266"/>
      <c r="J22" s="266"/>
      <c r="K22" s="262"/>
    </row>
    <row r="23" spans="2:11" ht="15" customHeight="1">
      <c r="B23" s="265"/>
      <c r="C23" s="389" t="s">
        <v>839</v>
      </c>
      <c r="D23" s="389"/>
      <c r="E23" s="389"/>
      <c r="F23" s="389"/>
      <c r="G23" s="389"/>
      <c r="H23" s="389"/>
      <c r="I23" s="389"/>
      <c r="J23" s="389"/>
      <c r="K23" s="262"/>
    </row>
    <row r="24" spans="2:11" ht="15" customHeight="1">
      <c r="B24" s="265"/>
      <c r="C24" s="389" t="s">
        <v>840</v>
      </c>
      <c r="D24" s="389"/>
      <c r="E24" s="389"/>
      <c r="F24" s="389"/>
      <c r="G24" s="389"/>
      <c r="H24" s="389"/>
      <c r="I24" s="389"/>
      <c r="J24" s="389"/>
      <c r="K24" s="262"/>
    </row>
    <row r="25" spans="2:11" ht="15" customHeight="1">
      <c r="B25" s="265"/>
      <c r="C25" s="264"/>
      <c r="D25" s="389" t="s">
        <v>841</v>
      </c>
      <c r="E25" s="389"/>
      <c r="F25" s="389"/>
      <c r="G25" s="389"/>
      <c r="H25" s="389"/>
      <c r="I25" s="389"/>
      <c r="J25" s="389"/>
      <c r="K25" s="262"/>
    </row>
    <row r="26" spans="2:11" ht="15" customHeight="1">
      <c r="B26" s="265"/>
      <c r="C26" s="266"/>
      <c r="D26" s="389" t="s">
        <v>842</v>
      </c>
      <c r="E26" s="389"/>
      <c r="F26" s="389"/>
      <c r="G26" s="389"/>
      <c r="H26" s="389"/>
      <c r="I26" s="389"/>
      <c r="J26" s="389"/>
      <c r="K26" s="262"/>
    </row>
    <row r="27" spans="2:11" ht="12.75" customHeight="1">
      <c r="B27" s="265"/>
      <c r="C27" s="266"/>
      <c r="D27" s="266"/>
      <c r="E27" s="266"/>
      <c r="F27" s="266"/>
      <c r="G27" s="266"/>
      <c r="H27" s="266"/>
      <c r="I27" s="266"/>
      <c r="J27" s="266"/>
      <c r="K27" s="262"/>
    </row>
    <row r="28" spans="2:11" ht="15" customHeight="1">
      <c r="B28" s="265"/>
      <c r="C28" s="266"/>
      <c r="D28" s="389" t="s">
        <v>843</v>
      </c>
      <c r="E28" s="389"/>
      <c r="F28" s="389"/>
      <c r="G28" s="389"/>
      <c r="H28" s="389"/>
      <c r="I28" s="389"/>
      <c r="J28" s="389"/>
      <c r="K28" s="262"/>
    </row>
    <row r="29" spans="2:11" ht="15" customHeight="1">
      <c r="B29" s="265"/>
      <c r="C29" s="266"/>
      <c r="D29" s="389" t="s">
        <v>844</v>
      </c>
      <c r="E29" s="389"/>
      <c r="F29" s="389"/>
      <c r="G29" s="389"/>
      <c r="H29" s="389"/>
      <c r="I29" s="389"/>
      <c r="J29" s="389"/>
      <c r="K29" s="262"/>
    </row>
    <row r="30" spans="2:11" ht="12.75" customHeight="1">
      <c r="B30" s="265"/>
      <c r="C30" s="266"/>
      <c r="D30" s="266"/>
      <c r="E30" s="266"/>
      <c r="F30" s="266"/>
      <c r="G30" s="266"/>
      <c r="H30" s="266"/>
      <c r="I30" s="266"/>
      <c r="J30" s="266"/>
      <c r="K30" s="262"/>
    </row>
    <row r="31" spans="2:11" ht="15" customHeight="1">
      <c r="B31" s="265"/>
      <c r="C31" s="266"/>
      <c r="D31" s="389" t="s">
        <v>845</v>
      </c>
      <c r="E31" s="389"/>
      <c r="F31" s="389"/>
      <c r="G31" s="389"/>
      <c r="H31" s="389"/>
      <c r="I31" s="389"/>
      <c r="J31" s="389"/>
      <c r="K31" s="262"/>
    </row>
    <row r="32" spans="2:11" ht="15" customHeight="1">
      <c r="B32" s="265"/>
      <c r="C32" s="266"/>
      <c r="D32" s="389" t="s">
        <v>846</v>
      </c>
      <c r="E32" s="389"/>
      <c r="F32" s="389"/>
      <c r="G32" s="389"/>
      <c r="H32" s="389"/>
      <c r="I32" s="389"/>
      <c r="J32" s="389"/>
      <c r="K32" s="262"/>
    </row>
    <row r="33" spans="2:11" ht="15" customHeight="1">
      <c r="B33" s="265"/>
      <c r="C33" s="266"/>
      <c r="D33" s="389" t="s">
        <v>847</v>
      </c>
      <c r="E33" s="389"/>
      <c r="F33" s="389"/>
      <c r="G33" s="389"/>
      <c r="H33" s="389"/>
      <c r="I33" s="389"/>
      <c r="J33" s="389"/>
      <c r="K33" s="262"/>
    </row>
    <row r="34" spans="2:11" ht="15" customHeight="1">
      <c r="B34" s="265"/>
      <c r="C34" s="266"/>
      <c r="D34" s="264"/>
      <c r="E34" s="268" t="s">
        <v>121</v>
      </c>
      <c r="F34" s="264"/>
      <c r="G34" s="389" t="s">
        <v>848</v>
      </c>
      <c r="H34" s="389"/>
      <c r="I34" s="389"/>
      <c r="J34" s="389"/>
      <c r="K34" s="262"/>
    </row>
    <row r="35" spans="2:11" ht="30.75" customHeight="1">
      <c r="B35" s="265"/>
      <c r="C35" s="266"/>
      <c r="D35" s="264"/>
      <c r="E35" s="268" t="s">
        <v>849</v>
      </c>
      <c r="F35" s="264"/>
      <c r="G35" s="389" t="s">
        <v>850</v>
      </c>
      <c r="H35" s="389"/>
      <c r="I35" s="389"/>
      <c r="J35" s="389"/>
      <c r="K35" s="262"/>
    </row>
    <row r="36" spans="2:11" ht="15" customHeight="1">
      <c r="B36" s="265"/>
      <c r="C36" s="266"/>
      <c r="D36" s="264"/>
      <c r="E36" s="268" t="s">
        <v>52</v>
      </c>
      <c r="F36" s="264"/>
      <c r="G36" s="389" t="s">
        <v>851</v>
      </c>
      <c r="H36" s="389"/>
      <c r="I36" s="389"/>
      <c r="J36" s="389"/>
      <c r="K36" s="262"/>
    </row>
    <row r="37" spans="2:11" ht="15" customHeight="1">
      <c r="B37" s="265"/>
      <c r="C37" s="266"/>
      <c r="D37" s="264"/>
      <c r="E37" s="268" t="s">
        <v>122</v>
      </c>
      <c r="F37" s="264"/>
      <c r="G37" s="389" t="s">
        <v>852</v>
      </c>
      <c r="H37" s="389"/>
      <c r="I37" s="389"/>
      <c r="J37" s="389"/>
      <c r="K37" s="262"/>
    </row>
    <row r="38" spans="2:11" ht="15" customHeight="1">
      <c r="B38" s="265"/>
      <c r="C38" s="266"/>
      <c r="D38" s="264"/>
      <c r="E38" s="268" t="s">
        <v>123</v>
      </c>
      <c r="F38" s="264"/>
      <c r="G38" s="389" t="s">
        <v>853</v>
      </c>
      <c r="H38" s="389"/>
      <c r="I38" s="389"/>
      <c r="J38" s="389"/>
      <c r="K38" s="262"/>
    </row>
    <row r="39" spans="2:11" ht="15" customHeight="1">
      <c r="B39" s="265"/>
      <c r="C39" s="266"/>
      <c r="D39" s="264"/>
      <c r="E39" s="268" t="s">
        <v>124</v>
      </c>
      <c r="F39" s="264"/>
      <c r="G39" s="389" t="s">
        <v>854</v>
      </c>
      <c r="H39" s="389"/>
      <c r="I39" s="389"/>
      <c r="J39" s="389"/>
      <c r="K39" s="262"/>
    </row>
    <row r="40" spans="2:11" ht="15" customHeight="1">
      <c r="B40" s="265"/>
      <c r="C40" s="266"/>
      <c r="D40" s="264"/>
      <c r="E40" s="268" t="s">
        <v>855</v>
      </c>
      <c r="F40" s="264"/>
      <c r="G40" s="389" t="s">
        <v>856</v>
      </c>
      <c r="H40" s="389"/>
      <c r="I40" s="389"/>
      <c r="J40" s="389"/>
      <c r="K40" s="262"/>
    </row>
    <row r="41" spans="2:11" ht="15" customHeight="1">
      <c r="B41" s="265"/>
      <c r="C41" s="266"/>
      <c r="D41" s="264"/>
      <c r="E41" s="268"/>
      <c r="F41" s="264"/>
      <c r="G41" s="389" t="s">
        <v>857</v>
      </c>
      <c r="H41" s="389"/>
      <c r="I41" s="389"/>
      <c r="J41" s="389"/>
      <c r="K41" s="262"/>
    </row>
    <row r="42" spans="2:11" ht="15" customHeight="1">
      <c r="B42" s="265"/>
      <c r="C42" s="266"/>
      <c r="D42" s="264"/>
      <c r="E42" s="268" t="s">
        <v>858</v>
      </c>
      <c r="F42" s="264"/>
      <c r="G42" s="389" t="s">
        <v>859</v>
      </c>
      <c r="H42" s="389"/>
      <c r="I42" s="389"/>
      <c r="J42" s="389"/>
      <c r="K42" s="262"/>
    </row>
    <row r="43" spans="2:11" ht="15" customHeight="1">
      <c r="B43" s="265"/>
      <c r="C43" s="266"/>
      <c r="D43" s="264"/>
      <c r="E43" s="268" t="s">
        <v>126</v>
      </c>
      <c r="F43" s="264"/>
      <c r="G43" s="389" t="s">
        <v>860</v>
      </c>
      <c r="H43" s="389"/>
      <c r="I43" s="389"/>
      <c r="J43" s="389"/>
      <c r="K43" s="262"/>
    </row>
    <row r="44" spans="2:11" ht="12.75" customHeight="1">
      <c r="B44" s="265"/>
      <c r="C44" s="266"/>
      <c r="D44" s="264"/>
      <c r="E44" s="264"/>
      <c r="F44" s="264"/>
      <c r="G44" s="264"/>
      <c r="H44" s="264"/>
      <c r="I44" s="264"/>
      <c r="J44" s="264"/>
      <c r="K44" s="262"/>
    </row>
    <row r="45" spans="2:11" ht="15" customHeight="1">
      <c r="B45" s="265"/>
      <c r="C45" s="266"/>
      <c r="D45" s="389" t="s">
        <v>861</v>
      </c>
      <c r="E45" s="389"/>
      <c r="F45" s="389"/>
      <c r="G45" s="389"/>
      <c r="H45" s="389"/>
      <c r="I45" s="389"/>
      <c r="J45" s="389"/>
      <c r="K45" s="262"/>
    </row>
    <row r="46" spans="2:11" ht="15" customHeight="1">
      <c r="B46" s="265"/>
      <c r="C46" s="266"/>
      <c r="D46" s="266"/>
      <c r="E46" s="389" t="s">
        <v>862</v>
      </c>
      <c r="F46" s="389"/>
      <c r="G46" s="389"/>
      <c r="H46" s="389"/>
      <c r="I46" s="389"/>
      <c r="J46" s="389"/>
      <c r="K46" s="262"/>
    </row>
    <row r="47" spans="2:11" ht="15" customHeight="1">
      <c r="B47" s="265"/>
      <c r="C47" s="266"/>
      <c r="D47" s="266"/>
      <c r="E47" s="389" t="s">
        <v>863</v>
      </c>
      <c r="F47" s="389"/>
      <c r="G47" s="389"/>
      <c r="H47" s="389"/>
      <c r="I47" s="389"/>
      <c r="J47" s="389"/>
      <c r="K47" s="262"/>
    </row>
    <row r="48" spans="2:11" ht="15" customHeight="1">
      <c r="B48" s="265"/>
      <c r="C48" s="266"/>
      <c r="D48" s="266"/>
      <c r="E48" s="389" t="s">
        <v>864</v>
      </c>
      <c r="F48" s="389"/>
      <c r="G48" s="389"/>
      <c r="H48" s="389"/>
      <c r="I48" s="389"/>
      <c r="J48" s="389"/>
      <c r="K48" s="262"/>
    </row>
    <row r="49" spans="2:11" ht="15" customHeight="1">
      <c r="B49" s="265"/>
      <c r="C49" s="266"/>
      <c r="D49" s="389" t="s">
        <v>865</v>
      </c>
      <c r="E49" s="389"/>
      <c r="F49" s="389"/>
      <c r="G49" s="389"/>
      <c r="H49" s="389"/>
      <c r="I49" s="389"/>
      <c r="J49" s="389"/>
      <c r="K49" s="262"/>
    </row>
    <row r="50" spans="2:11" ht="25.5" customHeight="1">
      <c r="B50" s="261"/>
      <c r="C50" s="391" t="s">
        <v>866</v>
      </c>
      <c r="D50" s="391"/>
      <c r="E50" s="391"/>
      <c r="F50" s="391"/>
      <c r="G50" s="391"/>
      <c r="H50" s="391"/>
      <c r="I50" s="391"/>
      <c r="J50" s="391"/>
      <c r="K50" s="262"/>
    </row>
    <row r="51" spans="2:11" ht="5.25" customHeight="1">
      <c r="B51" s="261"/>
      <c r="C51" s="263"/>
      <c r="D51" s="263"/>
      <c r="E51" s="263"/>
      <c r="F51" s="263"/>
      <c r="G51" s="263"/>
      <c r="H51" s="263"/>
      <c r="I51" s="263"/>
      <c r="J51" s="263"/>
      <c r="K51" s="262"/>
    </row>
    <row r="52" spans="2:11" ht="15" customHeight="1">
      <c r="B52" s="261"/>
      <c r="C52" s="389" t="s">
        <v>867</v>
      </c>
      <c r="D52" s="389"/>
      <c r="E52" s="389"/>
      <c r="F52" s="389"/>
      <c r="G52" s="389"/>
      <c r="H52" s="389"/>
      <c r="I52" s="389"/>
      <c r="J52" s="389"/>
      <c r="K52" s="262"/>
    </row>
    <row r="53" spans="2:11" ht="15" customHeight="1">
      <c r="B53" s="261"/>
      <c r="C53" s="389" t="s">
        <v>868</v>
      </c>
      <c r="D53" s="389"/>
      <c r="E53" s="389"/>
      <c r="F53" s="389"/>
      <c r="G53" s="389"/>
      <c r="H53" s="389"/>
      <c r="I53" s="389"/>
      <c r="J53" s="389"/>
      <c r="K53" s="262"/>
    </row>
    <row r="54" spans="2:11" ht="12.75" customHeight="1">
      <c r="B54" s="261"/>
      <c r="C54" s="264"/>
      <c r="D54" s="264"/>
      <c r="E54" s="264"/>
      <c r="F54" s="264"/>
      <c r="G54" s="264"/>
      <c r="H54" s="264"/>
      <c r="I54" s="264"/>
      <c r="J54" s="264"/>
      <c r="K54" s="262"/>
    </row>
    <row r="55" spans="2:11" ht="15" customHeight="1">
      <c r="B55" s="261"/>
      <c r="C55" s="389" t="s">
        <v>869</v>
      </c>
      <c r="D55" s="389"/>
      <c r="E55" s="389"/>
      <c r="F55" s="389"/>
      <c r="G55" s="389"/>
      <c r="H55" s="389"/>
      <c r="I55" s="389"/>
      <c r="J55" s="389"/>
      <c r="K55" s="262"/>
    </row>
    <row r="56" spans="2:11" ht="15" customHeight="1">
      <c r="B56" s="261"/>
      <c r="C56" s="266"/>
      <c r="D56" s="389" t="s">
        <v>870</v>
      </c>
      <c r="E56" s="389"/>
      <c r="F56" s="389"/>
      <c r="G56" s="389"/>
      <c r="H56" s="389"/>
      <c r="I56" s="389"/>
      <c r="J56" s="389"/>
      <c r="K56" s="262"/>
    </row>
    <row r="57" spans="2:11" ht="15" customHeight="1">
      <c r="B57" s="261"/>
      <c r="C57" s="266"/>
      <c r="D57" s="389" t="s">
        <v>871</v>
      </c>
      <c r="E57" s="389"/>
      <c r="F57" s="389"/>
      <c r="G57" s="389"/>
      <c r="H57" s="389"/>
      <c r="I57" s="389"/>
      <c r="J57" s="389"/>
      <c r="K57" s="262"/>
    </row>
    <row r="58" spans="2:11" ht="15" customHeight="1">
      <c r="B58" s="261"/>
      <c r="C58" s="266"/>
      <c r="D58" s="389" t="s">
        <v>872</v>
      </c>
      <c r="E58" s="389"/>
      <c r="F58" s="389"/>
      <c r="G58" s="389"/>
      <c r="H58" s="389"/>
      <c r="I58" s="389"/>
      <c r="J58" s="389"/>
      <c r="K58" s="262"/>
    </row>
    <row r="59" spans="2:11" ht="15" customHeight="1">
      <c r="B59" s="261"/>
      <c r="C59" s="266"/>
      <c r="D59" s="389" t="s">
        <v>873</v>
      </c>
      <c r="E59" s="389"/>
      <c r="F59" s="389"/>
      <c r="G59" s="389"/>
      <c r="H59" s="389"/>
      <c r="I59" s="389"/>
      <c r="J59" s="389"/>
      <c r="K59" s="262"/>
    </row>
    <row r="60" spans="2:11" ht="15" customHeight="1">
      <c r="B60" s="261"/>
      <c r="C60" s="266"/>
      <c r="D60" s="390" t="s">
        <v>874</v>
      </c>
      <c r="E60" s="390"/>
      <c r="F60" s="390"/>
      <c r="G60" s="390"/>
      <c r="H60" s="390"/>
      <c r="I60" s="390"/>
      <c r="J60" s="390"/>
      <c r="K60" s="262"/>
    </row>
    <row r="61" spans="2:11" ht="15" customHeight="1">
      <c r="B61" s="261"/>
      <c r="C61" s="266"/>
      <c r="D61" s="389" t="s">
        <v>875</v>
      </c>
      <c r="E61" s="389"/>
      <c r="F61" s="389"/>
      <c r="G61" s="389"/>
      <c r="H61" s="389"/>
      <c r="I61" s="389"/>
      <c r="J61" s="389"/>
      <c r="K61" s="262"/>
    </row>
    <row r="62" spans="2:11" ht="12.75" customHeight="1">
      <c r="B62" s="261"/>
      <c r="C62" s="266"/>
      <c r="D62" s="266"/>
      <c r="E62" s="269"/>
      <c r="F62" s="266"/>
      <c r="G62" s="266"/>
      <c r="H62" s="266"/>
      <c r="I62" s="266"/>
      <c r="J62" s="266"/>
      <c r="K62" s="262"/>
    </row>
    <row r="63" spans="2:11" ht="15" customHeight="1">
      <c r="B63" s="261"/>
      <c r="C63" s="266"/>
      <c r="D63" s="389" t="s">
        <v>876</v>
      </c>
      <c r="E63" s="389"/>
      <c r="F63" s="389"/>
      <c r="G63" s="389"/>
      <c r="H63" s="389"/>
      <c r="I63" s="389"/>
      <c r="J63" s="389"/>
      <c r="K63" s="262"/>
    </row>
    <row r="64" spans="2:11" ht="15" customHeight="1">
      <c r="B64" s="261"/>
      <c r="C64" s="266"/>
      <c r="D64" s="390" t="s">
        <v>877</v>
      </c>
      <c r="E64" s="390"/>
      <c r="F64" s="390"/>
      <c r="G64" s="390"/>
      <c r="H64" s="390"/>
      <c r="I64" s="390"/>
      <c r="J64" s="390"/>
      <c r="K64" s="262"/>
    </row>
    <row r="65" spans="2:11" ht="15" customHeight="1">
      <c r="B65" s="261"/>
      <c r="C65" s="266"/>
      <c r="D65" s="389" t="s">
        <v>878</v>
      </c>
      <c r="E65" s="389"/>
      <c r="F65" s="389"/>
      <c r="G65" s="389"/>
      <c r="H65" s="389"/>
      <c r="I65" s="389"/>
      <c r="J65" s="389"/>
      <c r="K65" s="262"/>
    </row>
    <row r="66" spans="2:11" ht="15" customHeight="1">
      <c r="B66" s="261"/>
      <c r="C66" s="266"/>
      <c r="D66" s="389" t="s">
        <v>879</v>
      </c>
      <c r="E66" s="389"/>
      <c r="F66" s="389"/>
      <c r="G66" s="389"/>
      <c r="H66" s="389"/>
      <c r="I66" s="389"/>
      <c r="J66" s="389"/>
      <c r="K66" s="262"/>
    </row>
    <row r="67" spans="2:11" ht="15" customHeight="1">
      <c r="B67" s="261"/>
      <c r="C67" s="266"/>
      <c r="D67" s="389" t="s">
        <v>880</v>
      </c>
      <c r="E67" s="389"/>
      <c r="F67" s="389"/>
      <c r="G67" s="389"/>
      <c r="H67" s="389"/>
      <c r="I67" s="389"/>
      <c r="J67" s="389"/>
      <c r="K67" s="262"/>
    </row>
    <row r="68" spans="2:11" ht="15" customHeight="1">
      <c r="B68" s="261"/>
      <c r="C68" s="266"/>
      <c r="D68" s="389" t="s">
        <v>881</v>
      </c>
      <c r="E68" s="389"/>
      <c r="F68" s="389"/>
      <c r="G68" s="389"/>
      <c r="H68" s="389"/>
      <c r="I68" s="389"/>
      <c r="J68" s="389"/>
      <c r="K68" s="262"/>
    </row>
    <row r="69" spans="2:11" ht="12.75" customHeight="1">
      <c r="B69" s="270"/>
      <c r="C69" s="271"/>
      <c r="D69" s="271"/>
      <c r="E69" s="271"/>
      <c r="F69" s="271"/>
      <c r="G69" s="271"/>
      <c r="H69" s="271"/>
      <c r="I69" s="271"/>
      <c r="J69" s="271"/>
      <c r="K69" s="272"/>
    </row>
    <row r="70" spans="2:11" ht="18.75" customHeight="1">
      <c r="B70" s="273"/>
      <c r="C70" s="273"/>
      <c r="D70" s="273"/>
      <c r="E70" s="273"/>
      <c r="F70" s="273"/>
      <c r="G70" s="273"/>
      <c r="H70" s="273"/>
      <c r="I70" s="273"/>
      <c r="J70" s="273"/>
      <c r="K70" s="274"/>
    </row>
    <row r="71" spans="2:11" ht="18.75" customHeight="1">
      <c r="B71" s="274"/>
      <c r="C71" s="274"/>
      <c r="D71" s="274"/>
      <c r="E71" s="274"/>
      <c r="F71" s="274"/>
      <c r="G71" s="274"/>
      <c r="H71" s="274"/>
      <c r="I71" s="274"/>
      <c r="J71" s="274"/>
      <c r="K71" s="274"/>
    </row>
    <row r="72" spans="2:11" ht="7.5" customHeight="1">
      <c r="B72" s="275"/>
      <c r="C72" s="276"/>
      <c r="D72" s="276"/>
      <c r="E72" s="276"/>
      <c r="F72" s="276"/>
      <c r="G72" s="276"/>
      <c r="H72" s="276"/>
      <c r="I72" s="276"/>
      <c r="J72" s="276"/>
      <c r="K72" s="277"/>
    </row>
    <row r="73" spans="2:11" ht="45" customHeight="1">
      <c r="B73" s="278"/>
      <c r="C73" s="388" t="s">
        <v>102</v>
      </c>
      <c r="D73" s="388"/>
      <c r="E73" s="388"/>
      <c r="F73" s="388"/>
      <c r="G73" s="388"/>
      <c r="H73" s="388"/>
      <c r="I73" s="388"/>
      <c r="J73" s="388"/>
      <c r="K73" s="279"/>
    </row>
    <row r="74" spans="2:11" ht="17.25" customHeight="1">
      <c r="B74" s="278"/>
      <c r="C74" s="280" t="s">
        <v>882</v>
      </c>
      <c r="D74" s="280"/>
      <c r="E74" s="280"/>
      <c r="F74" s="280" t="s">
        <v>883</v>
      </c>
      <c r="G74" s="281"/>
      <c r="H74" s="280" t="s">
        <v>122</v>
      </c>
      <c r="I74" s="280" t="s">
        <v>56</v>
      </c>
      <c r="J74" s="280" t="s">
        <v>884</v>
      </c>
      <c r="K74" s="279"/>
    </row>
    <row r="75" spans="2:11" ht="17.25" customHeight="1">
      <c r="B75" s="278"/>
      <c r="C75" s="282" t="s">
        <v>885</v>
      </c>
      <c r="D75" s="282"/>
      <c r="E75" s="282"/>
      <c r="F75" s="283" t="s">
        <v>886</v>
      </c>
      <c r="G75" s="284"/>
      <c r="H75" s="282"/>
      <c r="I75" s="282"/>
      <c r="J75" s="282" t="s">
        <v>887</v>
      </c>
      <c r="K75" s="279"/>
    </row>
    <row r="76" spans="2:11" ht="5.25" customHeight="1">
      <c r="B76" s="278"/>
      <c r="C76" s="285"/>
      <c r="D76" s="285"/>
      <c r="E76" s="285"/>
      <c r="F76" s="285"/>
      <c r="G76" s="286"/>
      <c r="H76" s="285"/>
      <c r="I76" s="285"/>
      <c r="J76" s="285"/>
      <c r="K76" s="279"/>
    </row>
    <row r="77" spans="2:11" ht="15" customHeight="1">
      <c r="B77" s="278"/>
      <c r="C77" s="268" t="s">
        <v>52</v>
      </c>
      <c r="D77" s="285"/>
      <c r="E77" s="285"/>
      <c r="F77" s="287" t="s">
        <v>888</v>
      </c>
      <c r="G77" s="286"/>
      <c r="H77" s="268" t="s">
        <v>889</v>
      </c>
      <c r="I77" s="268" t="s">
        <v>890</v>
      </c>
      <c r="J77" s="268">
        <v>20</v>
      </c>
      <c r="K77" s="279"/>
    </row>
    <row r="78" spans="2:11" ht="15" customHeight="1">
      <c r="B78" s="278"/>
      <c r="C78" s="268" t="s">
        <v>891</v>
      </c>
      <c r="D78" s="268"/>
      <c r="E78" s="268"/>
      <c r="F78" s="287" t="s">
        <v>888</v>
      </c>
      <c r="G78" s="286"/>
      <c r="H78" s="268" t="s">
        <v>892</v>
      </c>
      <c r="I78" s="268" t="s">
        <v>890</v>
      </c>
      <c r="J78" s="268">
        <v>120</v>
      </c>
      <c r="K78" s="279"/>
    </row>
    <row r="79" spans="2:11" ht="15" customHeight="1">
      <c r="B79" s="288"/>
      <c r="C79" s="268" t="s">
        <v>893</v>
      </c>
      <c r="D79" s="268"/>
      <c r="E79" s="268"/>
      <c r="F79" s="287" t="s">
        <v>894</v>
      </c>
      <c r="G79" s="286"/>
      <c r="H79" s="268" t="s">
        <v>895</v>
      </c>
      <c r="I79" s="268" t="s">
        <v>890</v>
      </c>
      <c r="J79" s="268">
        <v>50</v>
      </c>
      <c r="K79" s="279"/>
    </row>
    <row r="80" spans="2:11" ht="15" customHeight="1">
      <c r="B80" s="288"/>
      <c r="C80" s="268" t="s">
        <v>896</v>
      </c>
      <c r="D80" s="268"/>
      <c r="E80" s="268"/>
      <c r="F80" s="287" t="s">
        <v>888</v>
      </c>
      <c r="G80" s="286"/>
      <c r="H80" s="268" t="s">
        <v>897</v>
      </c>
      <c r="I80" s="268" t="s">
        <v>898</v>
      </c>
      <c r="J80" s="268"/>
      <c r="K80" s="279"/>
    </row>
    <row r="81" spans="2:11" ht="15" customHeight="1">
      <c r="B81" s="288"/>
      <c r="C81" s="289" t="s">
        <v>899</v>
      </c>
      <c r="D81" s="289"/>
      <c r="E81" s="289"/>
      <c r="F81" s="290" t="s">
        <v>894</v>
      </c>
      <c r="G81" s="289"/>
      <c r="H81" s="289" t="s">
        <v>900</v>
      </c>
      <c r="I81" s="289" t="s">
        <v>890</v>
      </c>
      <c r="J81" s="289">
        <v>15</v>
      </c>
      <c r="K81" s="279"/>
    </row>
    <row r="82" spans="2:11" ht="15" customHeight="1">
      <c r="B82" s="288"/>
      <c r="C82" s="289" t="s">
        <v>901</v>
      </c>
      <c r="D82" s="289"/>
      <c r="E82" s="289"/>
      <c r="F82" s="290" t="s">
        <v>894</v>
      </c>
      <c r="G82" s="289"/>
      <c r="H82" s="289" t="s">
        <v>902</v>
      </c>
      <c r="I82" s="289" t="s">
        <v>890</v>
      </c>
      <c r="J82" s="289">
        <v>15</v>
      </c>
      <c r="K82" s="279"/>
    </row>
    <row r="83" spans="2:11" ht="15" customHeight="1">
      <c r="B83" s="288"/>
      <c r="C83" s="289" t="s">
        <v>903</v>
      </c>
      <c r="D83" s="289"/>
      <c r="E83" s="289"/>
      <c r="F83" s="290" t="s">
        <v>894</v>
      </c>
      <c r="G83" s="289"/>
      <c r="H83" s="289" t="s">
        <v>904</v>
      </c>
      <c r="I83" s="289" t="s">
        <v>890</v>
      </c>
      <c r="J83" s="289">
        <v>20</v>
      </c>
      <c r="K83" s="279"/>
    </row>
    <row r="84" spans="2:11" ht="15" customHeight="1">
      <c r="B84" s="288"/>
      <c r="C84" s="289" t="s">
        <v>905</v>
      </c>
      <c r="D84" s="289"/>
      <c r="E84" s="289"/>
      <c r="F84" s="290" t="s">
        <v>894</v>
      </c>
      <c r="G84" s="289"/>
      <c r="H84" s="289" t="s">
        <v>906</v>
      </c>
      <c r="I84" s="289" t="s">
        <v>890</v>
      </c>
      <c r="J84" s="289">
        <v>20</v>
      </c>
      <c r="K84" s="279"/>
    </row>
    <row r="85" spans="2:11" ht="15" customHeight="1">
      <c r="B85" s="288"/>
      <c r="C85" s="268" t="s">
        <v>907</v>
      </c>
      <c r="D85" s="268"/>
      <c r="E85" s="268"/>
      <c r="F85" s="287" t="s">
        <v>894</v>
      </c>
      <c r="G85" s="286"/>
      <c r="H85" s="268" t="s">
        <v>908</v>
      </c>
      <c r="I85" s="268" t="s">
        <v>890</v>
      </c>
      <c r="J85" s="268">
        <v>50</v>
      </c>
      <c r="K85" s="279"/>
    </row>
    <row r="86" spans="2:11" ht="15" customHeight="1">
      <c r="B86" s="288"/>
      <c r="C86" s="268" t="s">
        <v>909</v>
      </c>
      <c r="D86" s="268"/>
      <c r="E86" s="268"/>
      <c r="F86" s="287" t="s">
        <v>894</v>
      </c>
      <c r="G86" s="286"/>
      <c r="H86" s="268" t="s">
        <v>910</v>
      </c>
      <c r="I86" s="268" t="s">
        <v>890</v>
      </c>
      <c r="J86" s="268">
        <v>20</v>
      </c>
      <c r="K86" s="279"/>
    </row>
    <row r="87" spans="2:11" ht="15" customHeight="1">
      <c r="B87" s="288"/>
      <c r="C87" s="268" t="s">
        <v>911</v>
      </c>
      <c r="D87" s="268"/>
      <c r="E87" s="268"/>
      <c r="F87" s="287" t="s">
        <v>894</v>
      </c>
      <c r="G87" s="286"/>
      <c r="H87" s="268" t="s">
        <v>912</v>
      </c>
      <c r="I87" s="268" t="s">
        <v>890</v>
      </c>
      <c r="J87" s="268">
        <v>20</v>
      </c>
      <c r="K87" s="279"/>
    </row>
    <row r="88" spans="2:11" ht="15" customHeight="1">
      <c r="B88" s="288"/>
      <c r="C88" s="268" t="s">
        <v>913</v>
      </c>
      <c r="D88" s="268"/>
      <c r="E88" s="268"/>
      <c r="F88" s="287" t="s">
        <v>894</v>
      </c>
      <c r="G88" s="286"/>
      <c r="H88" s="268" t="s">
        <v>914</v>
      </c>
      <c r="I88" s="268" t="s">
        <v>890</v>
      </c>
      <c r="J88" s="268">
        <v>50</v>
      </c>
      <c r="K88" s="279"/>
    </row>
    <row r="89" spans="2:11" ht="15" customHeight="1">
      <c r="B89" s="288"/>
      <c r="C89" s="268" t="s">
        <v>915</v>
      </c>
      <c r="D89" s="268"/>
      <c r="E89" s="268"/>
      <c r="F89" s="287" t="s">
        <v>894</v>
      </c>
      <c r="G89" s="286"/>
      <c r="H89" s="268" t="s">
        <v>915</v>
      </c>
      <c r="I89" s="268" t="s">
        <v>890</v>
      </c>
      <c r="J89" s="268">
        <v>50</v>
      </c>
      <c r="K89" s="279"/>
    </row>
    <row r="90" spans="2:11" ht="15" customHeight="1">
      <c r="B90" s="288"/>
      <c r="C90" s="268" t="s">
        <v>127</v>
      </c>
      <c r="D90" s="268"/>
      <c r="E90" s="268"/>
      <c r="F90" s="287" t="s">
        <v>894</v>
      </c>
      <c r="G90" s="286"/>
      <c r="H90" s="268" t="s">
        <v>916</v>
      </c>
      <c r="I90" s="268" t="s">
        <v>890</v>
      </c>
      <c r="J90" s="268">
        <v>255</v>
      </c>
      <c r="K90" s="279"/>
    </row>
    <row r="91" spans="2:11" ht="15" customHeight="1">
      <c r="B91" s="288"/>
      <c r="C91" s="268" t="s">
        <v>917</v>
      </c>
      <c r="D91" s="268"/>
      <c r="E91" s="268"/>
      <c r="F91" s="287" t="s">
        <v>888</v>
      </c>
      <c r="G91" s="286"/>
      <c r="H91" s="268" t="s">
        <v>918</v>
      </c>
      <c r="I91" s="268" t="s">
        <v>919</v>
      </c>
      <c r="J91" s="268"/>
      <c r="K91" s="279"/>
    </row>
    <row r="92" spans="2:11" ht="15" customHeight="1">
      <c r="B92" s="288"/>
      <c r="C92" s="268" t="s">
        <v>920</v>
      </c>
      <c r="D92" s="268"/>
      <c r="E92" s="268"/>
      <c r="F92" s="287" t="s">
        <v>888</v>
      </c>
      <c r="G92" s="286"/>
      <c r="H92" s="268" t="s">
        <v>921</v>
      </c>
      <c r="I92" s="268" t="s">
        <v>922</v>
      </c>
      <c r="J92" s="268"/>
      <c r="K92" s="279"/>
    </row>
    <row r="93" spans="2:11" ht="15" customHeight="1">
      <c r="B93" s="288"/>
      <c r="C93" s="268" t="s">
        <v>923</v>
      </c>
      <c r="D93" s="268"/>
      <c r="E93" s="268"/>
      <c r="F93" s="287" t="s">
        <v>888</v>
      </c>
      <c r="G93" s="286"/>
      <c r="H93" s="268" t="s">
        <v>923</v>
      </c>
      <c r="I93" s="268" t="s">
        <v>922</v>
      </c>
      <c r="J93" s="268"/>
      <c r="K93" s="279"/>
    </row>
    <row r="94" spans="2:11" ht="15" customHeight="1">
      <c r="B94" s="288"/>
      <c r="C94" s="268" t="s">
        <v>37</v>
      </c>
      <c r="D94" s="268"/>
      <c r="E94" s="268"/>
      <c r="F94" s="287" t="s">
        <v>888</v>
      </c>
      <c r="G94" s="286"/>
      <c r="H94" s="268" t="s">
        <v>924</v>
      </c>
      <c r="I94" s="268" t="s">
        <v>922</v>
      </c>
      <c r="J94" s="268"/>
      <c r="K94" s="279"/>
    </row>
    <row r="95" spans="2:11" ht="15" customHeight="1">
      <c r="B95" s="288"/>
      <c r="C95" s="268" t="s">
        <v>47</v>
      </c>
      <c r="D95" s="268"/>
      <c r="E95" s="268"/>
      <c r="F95" s="287" t="s">
        <v>888</v>
      </c>
      <c r="G95" s="286"/>
      <c r="H95" s="268" t="s">
        <v>925</v>
      </c>
      <c r="I95" s="268" t="s">
        <v>922</v>
      </c>
      <c r="J95" s="268"/>
      <c r="K95" s="279"/>
    </row>
    <row r="96" spans="2:11" ht="15" customHeight="1">
      <c r="B96" s="291"/>
      <c r="C96" s="292"/>
      <c r="D96" s="292"/>
      <c r="E96" s="292"/>
      <c r="F96" s="292"/>
      <c r="G96" s="292"/>
      <c r="H96" s="292"/>
      <c r="I96" s="292"/>
      <c r="J96" s="292"/>
      <c r="K96" s="293"/>
    </row>
    <row r="97" spans="2:11" ht="18.75" customHeight="1">
      <c r="B97" s="294"/>
      <c r="C97" s="295"/>
      <c r="D97" s="295"/>
      <c r="E97" s="295"/>
      <c r="F97" s="295"/>
      <c r="G97" s="295"/>
      <c r="H97" s="295"/>
      <c r="I97" s="295"/>
      <c r="J97" s="295"/>
      <c r="K97" s="294"/>
    </row>
    <row r="98" spans="2:11" ht="18.75" customHeight="1">
      <c r="B98" s="274"/>
      <c r="C98" s="274"/>
      <c r="D98" s="274"/>
      <c r="E98" s="274"/>
      <c r="F98" s="274"/>
      <c r="G98" s="274"/>
      <c r="H98" s="274"/>
      <c r="I98" s="274"/>
      <c r="J98" s="274"/>
      <c r="K98" s="274"/>
    </row>
    <row r="99" spans="2:11" ht="7.5" customHeight="1">
      <c r="B99" s="275"/>
      <c r="C99" s="276"/>
      <c r="D99" s="276"/>
      <c r="E99" s="276"/>
      <c r="F99" s="276"/>
      <c r="G99" s="276"/>
      <c r="H99" s="276"/>
      <c r="I99" s="276"/>
      <c r="J99" s="276"/>
      <c r="K99" s="277"/>
    </row>
    <row r="100" spans="2:11" ht="45" customHeight="1">
      <c r="B100" s="278"/>
      <c r="C100" s="388" t="s">
        <v>926</v>
      </c>
      <c r="D100" s="388"/>
      <c r="E100" s="388"/>
      <c r="F100" s="388"/>
      <c r="G100" s="388"/>
      <c r="H100" s="388"/>
      <c r="I100" s="388"/>
      <c r="J100" s="388"/>
      <c r="K100" s="279"/>
    </row>
    <row r="101" spans="2:11" ht="17.25" customHeight="1">
      <c r="B101" s="278"/>
      <c r="C101" s="280" t="s">
        <v>882</v>
      </c>
      <c r="D101" s="280"/>
      <c r="E101" s="280"/>
      <c r="F101" s="280" t="s">
        <v>883</v>
      </c>
      <c r="G101" s="281"/>
      <c r="H101" s="280" t="s">
        <v>122</v>
      </c>
      <c r="I101" s="280" t="s">
        <v>56</v>
      </c>
      <c r="J101" s="280" t="s">
        <v>884</v>
      </c>
      <c r="K101" s="279"/>
    </row>
    <row r="102" spans="2:11" ht="17.25" customHeight="1">
      <c r="B102" s="278"/>
      <c r="C102" s="282" t="s">
        <v>885</v>
      </c>
      <c r="D102" s="282"/>
      <c r="E102" s="282"/>
      <c r="F102" s="283" t="s">
        <v>886</v>
      </c>
      <c r="G102" s="284"/>
      <c r="H102" s="282"/>
      <c r="I102" s="282"/>
      <c r="J102" s="282" t="s">
        <v>887</v>
      </c>
      <c r="K102" s="279"/>
    </row>
    <row r="103" spans="2:11" ht="5.25" customHeight="1">
      <c r="B103" s="278"/>
      <c r="C103" s="280"/>
      <c r="D103" s="280"/>
      <c r="E103" s="280"/>
      <c r="F103" s="280"/>
      <c r="G103" s="296"/>
      <c r="H103" s="280"/>
      <c r="I103" s="280"/>
      <c r="J103" s="280"/>
      <c r="K103" s="279"/>
    </row>
    <row r="104" spans="2:11" ht="15" customHeight="1">
      <c r="B104" s="278"/>
      <c r="C104" s="268" t="s">
        <v>52</v>
      </c>
      <c r="D104" s="285"/>
      <c r="E104" s="285"/>
      <c r="F104" s="287" t="s">
        <v>888</v>
      </c>
      <c r="G104" s="296"/>
      <c r="H104" s="268" t="s">
        <v>927</v>
      </c>
      <c r="I104" s="268" t="s">
        <v>890</v>
      </c>
      <c r="J104" s="268">
        <v>20</v>
      </c>
      <c r="K104" s="279"/>
    </row>
    <row r="105" spans="2:11" ht="15" customHeight="1">
      <c r="B105" s="278"/>
      <c r="C105" s="268" t="s">
        <v>891</v>
      </c>
      <c r="D105" s="268"/>
      <c r="E105" s="268"/>
      <c r="F105" s="287" t="s">
        <v>888</v>
      </c>
      <c r="G105" s="268"/>
      <c r="H105" s="268" t="s">
        <v>927</v>
      </c>
      <c r="I105" s="268" t="s">
        <v>890</v>
      </c>
      <c r="J105" s="268">
        <v>120</v>
      </c>
      <c r="K105" s="279"/>
    </row>
    <row r="106" spans="2:11" ht="15" customHeight="1">
      <c r="B106" s="288"/>
      <c r="C106" s="268" t="s">
        <v>893</v>
      </c>
      <c r="D106" s="268"/>
      <c r="E106" s="268"/>
      <c r="F106" s="287" t="s">
        <v>894</v>
      </c>
      <c r="G106" s="268"/>
      <c r="H106" s="268" t="s">
        <v>927</v>
      </c>
      <c r="I106" s="268" t="s">
        <v>890</v>
      </c>
      <c r="J106" s="268">
        <v>50</v>
      </c>
      <c r="K106" s="279"/>
    </row>
    <row r="107" spans="2:11" ht="15" customHeight="1">
      <c r="B107" s="288"/>
      <c r="C107" s="268" t="s">
        <v>896</v>
      </c>
      <c r="D107" s="268"/>
      <c r="E107" s="268"/>
      <c r="F107" s="287" t="s">
        <v>888</v>
      </c>
      <c r="G107" s="268"/>
      <c r="H107" s="268" t="s">
        <v>927</v>
      </c>
      <c r="I107" s="268" t="s">
        <v>898</v>
      </c>
      <c r="J107" s="268"/>
      <c r="K107" s="279"/>
    </row>
    <row r="108" spans="2:11" ht="15" customHeight="1">
      <c r="B108" s="288"/>
      <c r="C108" s="268" t="s">
        <v>907</v>
      </c>
      <c r="D108" s="268"/>
      <c r="E108" s="268"/>
      <c r="F108" s="287" t="s">
        <v>894</v>
      </c>
      <c r="G108" s="268"/>
      <c r="H108" s="268" t="s">
        <v>927</v>
      </c>
      <c r="I108" s="268" t="s">
        <v>890</v>
      </c>
      <c r="J108" s="268">
        <v>50</v>
      </c>
      <c r="K108" s="279"/>
    </row>
    <row r="109" spans="2:11" ht="15" customHeight="1">
      <c r="B109" s="288"/>
      <c r="C109" s="268" t="s">
        <v>915</v>
      </c>
      <c r="D109" s="268"/>
      <c r="E109" s="268"/>
      <c r="F109" s="287" t="s">
        <v>894</v>
      </c>
      <c r="G109" s="268"/>
      <c r="H109" s="268" t="s">
        <v>927</v>
      </c>
      <c r="I109" s="268" t="s">
        <v>890</v>
      </c>
      <c r="J109" s="268">
        <v>50</v>
      </c>
      <c r="K109" s="279"/>
    </row>
    <row r="110" spans="2:11" ht="15" customHeight="1">
      <c r="B110" s="288"/>
      <c r="C110" s="268" t="s">
        <v>913</v>
      </c>
      <c r="D110" s="268"/>
      <c r="E110" s="268"/>
      <c r="F110" s="287" t="s">
        <v>894</v>
      </c>
      <c r="G110" s="268"/>
      <c r="H110" s="268" t="s">
        <v>927</v>
      </c>
      <c r="I110" s="268" t="s">
        <v>890</v>
      </c>
      <c r="J110" s="268">
        <v>50</v>
      </c>
      <c r="K110" s="279"/>
    </row>
    <row r="111" spans="2:11" ht="15" customHeight="1">
      <c r="B111" s="288"/>
      <c r="C111" s="268" t="s">
        <v>52</v>
      </c>
      <c r="D111" s="268"/>
      <c r="E111" s="268"/>
      <c r="F111" s="287" t="s">
        <v>888</v>
      </c>
      <c r="G111" s="268"/>
      <c r="H111" s="268" t="s">
        <v>928</v>
      </c>
      <c r="I111" s="268" t="s">
        <v>890</v>
      </c>
      <c r="J111" s="268">
        <v>20</v>
      </c>
      <c r="K111" s="279"/>
    </row>
    <row r="112" spans="2:11" ht="15" customHeight="1">
      <c r="B112" s="288"/>
      <c r="C112" s="268" t="s">
        <v>929</v>
      </c>
      <c r="D112" s="268"/>
      <c r="E112" s="268"/>
      <c r="F112" s="287" t="s">
        <v>888</v>
      </c>
      <c r="G112" s="268"/>
      <c r="H112" s="268" t="s">
        <v>930</v>
      </c>
      <c r="I112" s="268" t="s">
        <v>890</v>
      </c>
      <c r="J112" s="268">
        <v>120</v>
      </c>
      <c r="K112" s="279"/>
    </row>
    <row r="113" spans="2:11" ht="15" customHeight="1">
      <c r="B113" s="288"/>
      <c r="C113" s="268" t="s">
        <v>37</v>
      </c>
      <c r="D113" s="268"/>
      <c r="E113" s="268"/>
      <c r="F113" s="287" t="s">
        <v>888</v>
      </c>
      <c r="G113" s="268"/>
      <c r="H113" s="268" t="s">
        <v>931</v>
      </c>
      <c r="I113" s="268" t="s">
        <v>922</v>
      </c>
      <c r="J113" s="268"/>
      <c r="K113" s="279"/>
    </row>
    <row r="114" spans="2:11" ht="15" customHeight="1">
      <c r="B114" s="288"/>
      <c r="C114" s="268" t="s">
        <v>47</v>
      </c>
      <c r="D114" s="268"/>
      <c r="E114" s="268"/>
      <c r="F114" s="287" t="s">
        <v>888</v>
      </c>
      <c r="G114" s="268"/>
      <c r="H114" s="268" t="s">
        <v>932</v>
      </c>
      <c r="I114" s="268" t="s">
        <v>922</v>
      </c>
      <c r="J114" s="268"/>
      <c r="K114" s="279"/>
    </row>
    <row r="115" spans="2:11" ht="15" customHeight="1">
      <c r="B115" s="288"/>
      <c r="C115" s="268" t="s">
        <v>56</v>
      </c>
      <c r="D115" s="268"/>
      <c r="E115" s="268"/>
      <c r="F115" s="287" t="s">
        <v>888</v>
      </c>
      <c r="G115" s="268"/>
      <c r="H115" s="268" t="s">
        <v>933</v>
      </c>
      <c r="I115" s="268" t="s">
        <v>934</v>
      </c>
      <c r="J115" s="268"/>
      <c r="K115" s="279"/>
    </row>
    <row r="116" spans="2:11" ht="15" customHeight="1">
      <c r="B116" s="291"/>
      <c r="C116" s="297"/>
      <c r="D116" s="297"/>
      <c r="E116" s="297"/>
      <c r="F116" s="297"/>
      <c r="G116" s="297"/>
      <c r="H116" s="297"/>
      <c r="I116" s="297"/>
      <c r="J116" s="297"/>
      <c r="K116" s="293"/>
    </row>
    <row r="117" spans="2:11" ht="18.75" customHeight="1">
      <c r="B117" s="298"/>
      <c r="C117" s="264"/>
      <c r="D117" s="264"/>
      <c r="E117" s="264"/>
      <c r="F117" s="299"/>
      <c r="G117" s="264"/>
      <c r="H117" s="264"/>
      <c r="I117" s="264"/>
      <c r="J117" s="264"/>
      <c r="K117" s="298"/>
    </row>
    <row r="118" spans="2:11" ht="18.75" customHeight="1"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</row>
    <row r="119" spans="2:11" ht="7.5" customHeight="1">
      <c r="B119" s="300"/>
      <c r="C119" s="301"/>
      <c r="D119" s="301"/>
      <c r="E119" s="301"/>
      <c r="F119" s="301"/>
      <c r="G119" s="301"/>
      <c r="H119" s="301"/>
      <c r="I119" s="301"/>
      <c r="J119" s="301"/>
      <c r="K119" s="302"/>
    </row>
    <row r="120" spans="2:11" ht="45" customHeight="1">
      <c r="B120" s="303"/>
      <c r="C120" s="387" t="s">
        <v>935</v>
      </c>
      <c r="D120" s="387"/>
      <c r="E120" s="387"/>
      <c r="F120" s="387"/>
      <c r="G120" s="387"/>
      <c r="H120" s="387"/>
      <c r="I120" s="387"/>
      <c r="J120" s="387"/>
      <c r="K120" s="304"/>
    </row>
    <row r="121" spans="2:11" ht="17.25" customHeight="1">
      <c r="B121" s="305"/>
      <c r="C121" s="280" t="s">
        <v>882</v>
      </c>
      <c r="D121" s="280"/>
      <c r="E121" s="280"/>
      <c r="F121" s="280" t="s">
        <v>883</v>
      </c>
      <c r="G121" s="281"/>
      <c r="H121" s="280" t="s">
        <v>122</v>
      </c>
      <c r="I121" s="280" t="s">
        <v>56</v>
      </c>
      <c r="J121" s="280" t="s">
        <v>884</v>
      </c>
      <c r="K121" s="306"/>
    </row>
    <row r="122" spans="2:11" ht="17.25" customHeight="1">
      <c r="B122" s="305"/>
      <c r="C122" s="282" t="s">
        <v>885</v>
      </c>
      <c r="D122" s="282"/>
      <c r="E122" s="282"/>
      <c r="F122" s="283" t="s">
        <v>886</v>
      </c>
      <c r="G122" s="284"/>
      <c r="H122" s="282"/>
      <c r="I122" s="282"/>
      <c r="J122" s="282" t="s">
        <v>887</v>
      </c>
      <c r="K122" s="306"/>
    </row>
    <row r="123" spans="2:11" ht="5.25" customHeight="1">
      <c r="B123" s="307"/>
      <c r="C123" s="285"/>
      <c r="D123" s="285"/>
      <c r="E123" s="285"/>
      <c r="F123" s="285"/>
      <c r="G123" s="268"/>
      <c r="H123" s="285"/>
      <c r="I123" s="285"/>
      <c r="J123" s="285"/>
      <c r="K123" s="308"/>
    </row>
    <row r="124" spans="2:11" ht="15" customHeight="1">
      <c r="B124" s="307"/>
      <c r="C124" s="268" t="s">
        <v>891</v>
      </c>
      <c r="D124" s="285"/>
      <c r="E124" s="285"/>
      <c r="F124" s="287" t="s">
        <v>888</v>
      </c>
      <c r="G124" s="268"/>
      <c r="H124" s="268" t="s">
        <v>927</v>
      </c>
      <c r="I124" s="268" t="s">
        <v>890</v>
      </c>
      <c r="J124" s="268">
        <v>120</v>
      </c>
      <c r="K124" s="309"/>
    </row>
    <row r="125" spans="2:11" ht="15" customHeight="1">
      <c r="B125" s="307"/>
      <c r="C125" s="268" t="s">
        <v>936</v>
      </c>
      <c r="D125" s="268"/>
      <c r="E125" s="268"/>
      <c r="F125" s="287" t="s">
        <v>888</v>
      </c>
      <c r="G125" s="268"/>
      <c r="H125" s="268" t="s">
        <v>937</v>
      </c>
      <c r="I125" s="268" t="s">
        <v>890</v>
      </c>
      <c r="J125" s="268" t="s">
        <v>938</v>
      </c>
      <c r="K125" s="309"/>
    </row>
    <row r="126" spans="2:11" ht="15" customHeight="1">
      <c r="B126" s="307"/>
      <c r="C126" s="268" t="s">
        <v>84</v>
      </c>
      <c r="D126" s="268"/>
      <c r="E126" s="268"/>
      <c r="F126" s="287" t="s">
        <v>888</v>
      </c>
      <c r="G126" s="268"/>
      <c r="H126" s="268" t="s">
        <v>939</v>
      </c>
      <c r="I126" s="268" t="s">
        <v>890</v>
      </c>
      <c r="J126" s="268" t="s">
        <v>938</v>
      </c>
      <c r="K126" s="309"/>
    </row>
    <row r="127" spans="2:11" ht="15" customHeight="1">
      <c r="B127" s="307"/>
      <c r="C127" s="268" t="s">
        <v>899</v>
      </c>
      <c r="D127" s="268"/>
      <c r="E127" s="268"/>
      <c r="F127" s="287" t="s">
        <v>894</v>
      </c>
      <c r="G127" s="268"/>
      <c r="H127" s="268" t="s">
        <v>900</v>
      </c>
      <c r="I127" s="268" t="s">
        <v>890</v>
      </c>
      <c r="J127" s="268">
        <v>15</v>
      </c>
      <c r="K127" s="309"/>
    </row>
    <row r="128" spans="2:11" ht="15" customHeight="1">
      <c r="B128" s="307"/>
      <c r="C128" s="289" t="s">
        <v>901</v>
      </c>
      <c r="D128" s="289"/>
      <c r="E128" s="289"/>
      <c r="F128" s="290" t="s">
        <v>894</v>
      </c>
      <c r="G128" s="289"/>
      <c r="H128" s="289" t="s">
        <v>902</v>
      </c>
      <c r="I128" s="289" t="s">
        <v>890</v>
      </c>
      <c r="J128" s="289">
        <v>15</v>
      </c>
      <c r="K128" s="309"/>
    </row>
    <row r="129" spans="2:11" ht="15" customHeight="1">
      <c r="B129" s="307"/>
      <c r="C129" s="289" t="s">
        <v>903</v>
      </c>
      <c r="D129" s="289"/>
      <c r="E129" s="289"/>
      <c r="F129" s="290" t="s">
        <v>894</v>
      </c>
      <c r="G129" s="289"/>
      <c r="H129" s="289" t="s">
        <v>904</v>
      </c>
      <c r="I129" s="289" t="s">
        <v>890</v>
      </c>
      <c r="J129" s="289">
        <v>20</v>
      </c>
      <c r="K129" s="309"/>
    </row>
    <row r="130" spans="2:11" ht="15" customHeight="1">
      <c r="B130" s="307"/>
      <c r="C130" s="289" t="s">
        <v>905</v>
      </c>
      <c r="D130" s="289"/>
      <c r="E130" s="289"/>
      <c r="F130" s="290" t="s">
        <v>894</v>
      </c>
      <c r="G130" s="289"/>
      <c r="H130" s="289" t="s">
        <v>906</v>
      </c>
      <c r="I130" s="289" t="s">
        <v>890</v>
      </c>
      <c r="J130" s="289">
        <v>20</v>
      </c>
      <c r="K130" s="309"/>
    </row>
    <row r="131" spans="2:11" ht="15" customHeight="1">
      <c r="B131" s="307"/>
      <c r="C131" s="268" t="s">
        <v>893</v>
      </c>
      <c r="D131" s="268"/>
      <c r="E131" s="268"/>
      <c r="F131" s="287" t="s">
        <v>894</v>
      </c>
      <c r="G131" s="268"/>
      <c r="H131" s="268" t="s">
        <v>927</v>
      </c>
      <c r="I131" s="268" t="s">
        <v>890</v>
      </c>
      <c r="J131" s="268">
        <v>50</v>
      </c>
      <c r="K131" s="309"/>
    </row>
    <row r="132" spans="2:11" ht="15" customHeight="1">
      <c r="B132" s="307"/>
      <c r="C132" s="268" t="s">
        <v>907</v>
      </c>
      <c r="D132" s="268"/>
      <c r="E132" s="268"/>
      <c r="F132" s="287" t="s">
        <v>894</v>
      </c>
      <c r="G132" s="268"/>
      <c r="H132" s="268" t="s">
        <v>927</v>
      </c>
      <c r="I132" s="268" t="s">
        <v>890</v>
      </c>
      <c r="J132" s="268">
        <v>50</v>
      </c>
      <c r="K132" s="309"/>
    </row>
    <row r="133" spans="2:11" ht="15" customHeight="1">
      <c r="B133" s="307"/>
      <c r="C133" s="268" t="s">
        <v>913</v>
      </c>
      <c r="D133" s="268"/>
      <c r="E133" s="268"/>
      <c r="F133" s="287" t="s">
        <v>894</v>
      </c>
      <c r="G133" s="268"/>
      <c r="H133" s="268" t="s">
        <v>927</v>
      </c>
      <c r="I133" s="268" t="s">
        <v>890</v>
      </c>
      <c r="J133" s="268">
        <v>50</v>
      </c>
      <c r="K133" s="309"/>
    </row>
    <row r="134" spans="2:11" ht="15" customHeight="1">
      <c r="B134" s="307"/>
      <c r="C134" s="268" t="s">
        <v>915</v>
      </c>
      <c r="D134" s="268"/>
      <c r="E134" s="268"/>
      <c r="F134" s="287" t="s">
        <v>894</v>
      </c>
      <c r="G134" s="268"/>
      <c r="H134" s="268" t="s">
        <v>927</v>
      </c>
      <c r="I134" s="268" t="s">
        <v>890</v>
      </c>
      <c r="J134" s="268">
        <v>50</v>
      </c>
      <c r="K134" s="309"/>
    </row>
    <row r="135" spans="2:11" ht="15" customHeight="1">
      <c r="B135" s="307"/>
      <c r="C135" s="268" t="s">
        <v>127</v>
      </c>
      <c r="D135" s="268"/>
      <c r="E135" s="268"/>
      <c r="F135" s="287" t="s">
        <v>894</v>
      </c>
      <c r="G135" s="268"/>
      <c r="H135" s="268" t="s">
        <v>940</v>
      </c>
      <c r="I135" s="268" t="s">
        <v>890</v>
      </c>
      <c r="J135" s="268">
        <v>255</v>
      </c>
      <c r="K135" s="309"/>
    </row>
    <row r="136" spans="2:11" ht="15" customHeight="1">
      <c r="B136" s="307"/>
      <c r="C136" s="268" t="s">
        <v>917</v>
      </c>
      <c r="D136" s="268"/>
      <c r="E136" s="268"/>
      <c r="F136" s="287" t="s">
        <v>888</v>
      </c>
      <c r="G136" s="268"/>
      <c r="H136" s="268" t="s">
        <v>941</v>
      </c>
      <c r="I136" s="268" t="s">
        <v>919</v>
      </c>
      <c r="J136" s="268"/>
      <c r="K136" s="309"/>
    </row>
    <row r="137" spans="2:11" ht="15" customHeight="1">
      <c r="B137" s="307"/>
      <c r="C137" s="268" t="s">
        <v>920</v>
      </c>
      <c r="D137" s="268"/>
      <c r="E137" s="268"/>
      <c r="F137" s="287" t="s">
        <v>888</v>
      </c>
      <c r="G137" s="268"/>
      <c r="H137" s="268" t="s">
        <v>942</v>
      </c>
      <c r="I137" s="268" t="s">
        <v>922</v>
      </c>
      <c r="J137" s="268"/>
      <c r="K137" s="309"/>
    </row>
    <row r="138" spans="2:11" ht="15" customHeight="1">
      <c r="B138" s="307"/>
      <c r="C138" s="268" t="s">
        <v>923</v>
      </c>
      <c r="D138" s="268"/>
      <c r="E138" s="268"/>
      <c r="F138" s="287" t="s">
        <v>888</v>
      </c>
      <c r="G138" s="268"/>
      <c r="H138" s="268" t="s">
        <v>923</v>
      </c>
      <c r="I138" s="268" t="s">
        <v>922</v>
      </c>
      <c r="J138" s="268"/>
      <c r="K138" s="309"/>
    </row>
    <row r="139" spans="2:11" ht="15" customHeight="1">
      <c r="B139" s="307"/>
      <c r="C139" s="268" t="s">
        <v>37</v>
      </c>
      <c r="D139" s="268"/>
      <c r="E139" s="268"/>
      <c r="F139" s="287" t="s">
        <v>888</v>
      </c>
      <c r="G139" s="268"/>
      <c r="H139" s="268" t="s">
        <v>943</v>
      </c>
      <c r="I139" s="268" t="s">
        <v>922</v>
      </c>
      <c r="J139" s="268"/>
      <c r="K139" s="309"/>
    </row>
    <row r="140" spans="2:11" ht="15" customHeight="1">
      <c r="B140" s="307"/>
      <c r="C140" s="268" t="s">
        <v>944</v>
      </c>
      <c r="D140" s="268"/>
      <c r="E140" s="268"/>
      <c r="F140" s="287" t="s">
        <v>888</v>
      </c>
      <c r="G140" s="268"/>
      <c r="H140" s="268" t="s">
        <v>945</v>
      </c>
      <c r="I140" s="268" t="s">
        <v>922</v>
      </c>
      <c r="J140" s="268"/>
      <c r="K140" s="309"/>
    </row>
    <row r="141" spans="2:11" ht="15" customHeight="1">
      <c r="B141" s="310"/>
      <c r="C141" s="311"/>
      <c r="D141" s="311"/>
      <c r="E141" s="311"/>
      <c r="F141" s="311"/>
      <c r="G141" s="311"/>
      <c r="H141" s="311"/>
      <c r="I141" s="311"/>
      <c r="J141" s="311"/>
      <c r="K141" s="312"/>
    </row>
    <row r="142" spans="2:11" ht="18.75" customHeight="1">
      <c r="B142" s="264"/>
      <c r="C142" s="264"/>
      <c r="D142" s="264"/>
      <c r="E142" s="264"/>
      <c r="F142" s="299"/>
      <c r="G142" s="264"/>
      <c r="H142" s="264"/>
      <c r="I142" s="264"/>
      <c r="J142" s="264"/>
      <c r="K142" s="264"/>
    </row>
    <row r="143" spans="2:11" ht="18.75" customHeight="1">
      <c r="B143" s="274"/>
      <c r="C143" s="274"/>
      <c r="D143" s="274"/>
      <c r="E143" s="274"/>
      <c r="F143" s="274"/>
      <c r="G143" s="274"/>
      <c r="H143" s="274"/>
      <c r="I143" s="274"/>
      <c r="J143" s="274"/>
      <c r="K143" s="274"/>
    </row>
    <row r="144" spans="2:11" ht="7.5" customHeight="1">
      <c r="B144" s="275"/>
      <c r="C144" s="276"/>
      <c r="D144" s="276"/>
      <c r="E144" s="276"/>
      <c r="F144" s="276"/>
      <c r="G144" s="276"/>
      <c r="H144" s="276"/>
      <c r="I144" s="276"/>
      <c r="J144" s="276"/>
      <c r="K144" s="277"/>
    </row>
    <row r="145" spans="2:11" ht="45" customHeight="1">
      <c r="B145" s="278"/>
      <c r="C145" s="388" t="s">
        <v>946</v>
      </c>
      <c r="D145" s="388"/>
      <c r="E145" s="388"/>
      <c r="F145" s="388"/>
      <c r="G145" s="388"/>
      <c r="H145" s="388"/>
      <c r="I145" s="388"/>
      <c r="J145" s="388"/>
      <c r="K145" s="279"/>
    </row>
    <row r="146" spans="2:11" ht="17.25" customHeight="1">
      <c r="B146" s="278"/>
      <c r="C146" s="280" t="s">
        <v>882</v>
      </c>
      <c r="D146" s="280"/>
      <c r="E146" s="280"/>
      <c r="F146" s="280" t="s">
        <v>883</v>
      </c>
      <c r="G146" s="281"/>
      <c r="H146" s="280" t="s">
        <v>122</v>
      </c>
      <c r="I146" s="280" t="s">
        <v>56</v>
      </c>
      <c r="J146" s="280" t="s">
        <v>884</v>
      </c>
      <c r="K146" s="279"/>
    </row>
    <row r="147" spans="2:11" ht="17.25" customHeight="1">
      <c r="B147" s="278"/>
      <c r="C147" s="282" t="s">
        <v>885</v>
      </c>
      <c r="D147" s="282"/>
      <c r="E147" s="282"/>
      <c r="F147" s="283" t="s">
        <v>886</v>
      </c>
      <c r="G147" s="284"/>
      <c r="H147" s="282"/>
      <c r="I147" s="282"/>
      <c r="J147" s="282" t="s">
        <v>887</v>
      </c>
      <c r="K147" s="279"/>
    </row>
    <row r="148" spans="2:11" ht="5.25" customHeight="1">
      <c r="B148" s="288"/>
      <c r="C148" s="285"/>
      <c r="D148" s="285"/>
      <c r="E148" s="285"/>
      <c r="F148" s="285"/>
      <c r="G148" s="286"/>
      <c r="H148" s="285"/>
      <c r="I148" s="285"/>
      <c r="J148" s="285"/>
      <c r="K148" s="309"/>
    </row>
    <row r="149" spans="2:11" ht="15" customHeight="1">
      <c r="B149" s="288"/>
      <c r="C149" s="313" t="s">
        <v>891</v>
      </c>
      <c r="D149" s="268"/>
      <c r="E149" s="268"/>
      <c r="F149" s="314" t="s">
        <v>888</v>
      </c>
      <c r="G149" s="268"/>
      <c r="H149" s="313" t="s">
        <v>927</v>
      </c>
      <c r="I149" s="313" t="s">
        <v>890</v>
      </c>
      <c r="J149" s="313">
        <v>120</v>
      </c>
      <c r="K149" s="309"/>
    </row>
    <row r="150" spans="2:11" ht="15" customHeight="1">
      <c r="B150" s="288"/>
      <c r="C150" s="313" t="s">
        <v>936</v>
      </c>
      <c r="D150" s="268"/>
      <c r="E150" s="268"/>
      <c r="F150" s="314" t="s">
        <v>888</v>
      </c>
      <c r="G150" s="268"/>
      <c r="H150" s="313" t="s">
        <v>947</v>
      </c>
      <c r="I150" s="313" t="s">
        <v>890</v>
      </c>
      <c r="J150" s="313" t="s">
        <v>938</v>
      </c>
      <c r="K150" s="309"/>
    </row>
    <row r="151" spans="2:11" ht="15" customHeight="1">
      <c r="B151" s="288"/>
      <c r="C151" s="313" t="s">
        <v>84</v>
      </c>
      <c r="D151" s="268"/>
      <c r="E151" s="268"/>
      <c r="F151" s="314" t="s">
        <v>888</v>
      </c>
      <c r="G151" s="268"/>
      <c r="H151" s="313" t="s">
        <v>948</v>
      </c>
      <c r="I151" s="313" t="s">
        <v>890</v>
      </c>
      <c r="J151" s="313" t="s">
        <v>938</v>
      </c>
      <c r="K151" s="309"/>
    </row>
    <row r="152" spans="2:11" ht="15" customHeight="1">
      <c r="B152" s="288"/>
      <c r="C152" s="313" t="s">
        <v>893</v>
      </c>
      <c r="D152" s="268"/>
      <c r="E152" s="268"/>
      <c r="F152" s="314" t="s">
        <v>894</v>
      </c>
      <c r="G152" s="268"/>
      <c r="H152" s="313" t="s">
        <v>927</v>
      </c>
      <c r="I152" s="313" t="s">
        <v>890</v>
      </c>
      <c r="J152" s="313">
        <v>50</v>
      </c>
      <c r="K152" s="309"/>
    </row>
    <row r="153" spans="2:11" ht="15" customHeight="1">
      <c r="B153" s="288"/>
      <c r="C153" s="313" t="s">
        <v>896</v>
      </c>
      <c r="D153" s="268"/>
      <c r="E153" s="268"/>
      <c r="F153" s="314" t="s">
        <v>888</v>
      </c>
      <c r="G153" s="268"/>
      <c r="H153" s="313" t="s">
        <v>927</v>
      </c>
      <c r="I153" s="313" t="s">
        <v>898</v>
      </c>
      <c r="J153" s="313"/>
      <c r="K153" s="309"/>
    </row>
    <row r="154" spans="2:11" ht="15" customHeight="1">
      <c r="B154" s="288"/>
      <c r="C154" s="313" t="s">
        <v>907</v>
      </c>
      <c r="D154" s="268"/>
      <c r="E154" s="268"/>
      <c r="F154" s="314" t="s">
        <v>894</v>
      </c>
      <c r="G154" s="268"/>
      <c r="H154" s="313" t="s">
        <v>927</v>
      </c>
      <c r="I154" s="313" t="s">
        <v>890</v>
      </c>
      <c r="J154" s="313">
        <v>50</v>
      </c>
      <c r="K154" s="309"/>
    </row>
    <row r="155" spans="2:11" ht="15" customHeight="1">
      <c r="B155" s="288"/>
      <c r="C155" s="313" t="s">
        <v>915</v>
      </c>
      <c r="D155" s="268"/>
      <c r="E155" s="268"/>
      <c r="F155" s="314" t="s">
        <v>894</v>
      </c>
      <c r="G155" s="268"/>
      <c r="H155" s="313" t="s">
        <v>927</v>
      </c>
      <c r="I155" s="313" t="s">
        <v>890</v>
      </c>
      <c r="J155" s="313">
        <v>50</v>
      </c>
      <c r="K155" s="309"/>
    </row>
    <row r="156" spans="2:11" ht="15" customHeight="1">
      <c r="B156" s="288"/>
      <c r="C156" s="313" t="s">
        <v>913</v>
      </c>
      <c r="D156" s="268"/>
      <c r="E156" s="268"/>
      <c r="F156" s="314" t="s">
        <v>894</v>
      </c>
      <c r="G156" s="268"/>
      <c r="H156" s="313" t="s">
        <v>927</v>
      </c>
      <c r="I156" s="313" t="s">
        <v>890</v>
      </c>
      <c r="J156" s="313">
        <v>50</v>
      </c>
      <c r="K156" s="309"/>
    </row>
    <row r="157" spans="2:11" ht="15" customHeight="1">
      <c r="B157" s="288"/>
      <c r="C157" s="313" t="s">
        <v>109</v>
      </c>
      <c r="D157" s="268"/>
      <c r="E157" s="268"/>
      <c r="F157" s="314" t="s">
        <v>888</v>
      </c>
      <c r="G157" s="268"/>
      <c r="H157" s="313" t="s">
        <v>949</v>
      </c>
      <c r="I157" s="313" t="s">
        <v>890</v>
      </c>
      <c r="J157" s="313" t="s">
        <v>950</v>
      </c>
      <c r="K157" s="309"/>
    </row>
    <row r="158" spans="2:11" ht="15" customHeight="1">
      <c r="B158" s="288"/>
      <c r="C158" s="313" t="s">
        <v>951</v>
      </c>
      <c r="D158" s="268"/>
      <c r="E158" s="268"/>
      <c r="F158" s="314" t="s">
        <v>888</v>
      </c>
      <c r="G158" s="268"/>
      <c r="H158" s="313" t="s">
        <v>952</v>
      </c>
      <c r="I158" s="313" t="s">
        <v>922</v>
      </c>
      <c r="J158" s="313"/>
      <c r="K158" s="309"/>
    </row>
    <row r="159" spans="2:11" ht="15" customHeight="1">
      <c r="B159" s="315"/>
      <c r="C159" s="297"/>
      <c r="D159" s="297"/>
      <c r="E159" s="297"/>
      <c r="F159" s="297"/>
      <c r="G159" s="297"/>
      <c r="H159" s="297"/>
      <c r="I159" s="297"/>
      <c r="J159" s="297"/>
      <c r="K159" s="316"/>
    </row>
    <row r="160" spans="2:11" ht="18.75" customHeight="1">
      <c r="B160" s="264"/>
      <c r="C160" s="268"/>
      <c r="D160" s="268"/>
      <c r="E160" s="268"/>
      <c r="F160" s="287"/>
      <c r="G160" s="268"/>
      <c r="H160" s="268"/>
      <c r="I160" s="268"/>
      <c r="J160" s="268"/>
      <c r="K160" s="264"/>
    </row>
    <row r="161" spans="2:11" ht="18.75" customHeight="1">
      <c r="B161" s="274"/>
      <c r="C161" s="274"/>
      <c r="D161" s="274"/>
      <c r="E161" s="274"/>
      <c r="F161" s="274"/>
      <c r="G161" s="274"/>
      <c r="H161" s="274"/>
      <c r="I161" s="274"/>
      <c r="J161" s="274"/>
      <c r="K161" s="274"/>
    </row>
    <row r="162" spans="2:11" ht="7.5" customHeight="1">
      <c r="B162" s="256"/>
      <c r="C162" s="257"/>
      <c r="D162" s="257"/>
      <c r="E162" s="257"/>
      <c r="F162" s="257"/>
      <c r="G162" s="257"/>
      <c r="H162" s="257"/>
      <c r="I162" s="257"/>
      <c r="J162" s="257"/>
      <c r="K162" s="258"/>
    </row>
    <row r="163" spans="2:11" ht="45" customHeight="1">
      <c r="B163" s="259"/>
      <c r="C163" s="387" t="s">
        <v>953</v>
      </c>
      <c r="D163" s="387"/>
      <c r="E163" s="387"/>
      <c r="F163" s="387"/>
      <c r="G163" s="387"/>
      <c r="H163" s="387"/>
      <c r="I163" s="387"/>
      <c r="J163" s="387"/>
      <c r="K163" s="260"/>
    </row>
    <row r="164" spans="2:11" ht="17.25" customHeight="1">
      <c r="B164" s="259"/>
      <c r="C164" s="280" t="s">
        <v>882</v>
      </c>
      <c r="D164" s="280"/>
      <c r="E164" s="280"/>
      <c r="F164" s="280" t="s">
        <v>883</v>
      </c>
      <c r="G164" s="317"/>
      <c r="H164" s="318" t="s">
        <v>122</v>
      </c>
      <c r="I164" s="318" t="s">
        <v>56</v>
      </c>
      <c r="J164" s="280" t="s">
        <v>884</v>
      </c>
      <c r="K164" s="260"/>
    </row>
    <row r="165" spans="2:11" ht="17.25" customHeight="1">
      <c r="B165" s="261"/>
      <c r="C165" s="282" t="s">
        <v>885</v>
      </c>
      <c r="D165" s="282"/>
      <c r="E165" s="282"/>
      <c r="F165" s="283" t="s">
        <v>886</v>
      </c>
      <c r="G165" s="319"/>
      <c r="H165" s="320"/>
      <c r="I165" s="320"/>
      <c r="J165" s="282" t="s">
        <v>887</v>
      </c>
      <c r="K165" s="262"/>
    </row>
    <row r="166" spans="2:11" ht="5.25" customHeight="1">
      <c r="B166" s="288"/>
      <c r="C166" s="285"/>
      <c r="D166" s="285"/>
      <c r="E166" s="285"/>
      <c r="F166" s="285"/>
      <c r="G166" s="286"/>
      <c r="H166" s="285"/>
      <c r="I166" s="285"/>
      <c r="J166" s="285"/>
      <c r="K166" s="309"/>
    </row>
    <row r="167" spans="2:11" ht="15" customHeight="1">
      <c r="B167" s="288"/>
      <c r="C167" s="268" t="s">
        <v>891</v>
      </c>
      <c r="D167" s="268"/>
      <c r="E167" s="268"/>
      <c r="F167" s="287" t="s">
        <v>888</v>
      </c>
      <c r="G167" s="268"/>
      <c r="H167" s="268" t="s">
        <v>927</v>
      </c>
      <c r="I167" s="268" t="s">
        <v>890</v>
      </c>
      <c r="J167" s="268">
        <v>120</v>
      </c>
      <c r="K167" s="309"/>
    </row>
    <row r="168" spans="2:11" ht="15" customHeight="1">
      <c r="B168" s="288"/>
      <c r="C168" s="268" t="s">
        <v>936</v>
      </c>
      <c r="D168" s="268"/>
      <c r="E168" s="268"/>
      <c r="F168" s="287" t="s">
        <v>888</v>
      </c>
      <c r="G168" s="268"/>
      <c r="H168" s="268" t="s">
        <v>937</v>
      </c>
      <c r="I168" s="268" t="s">
        <v>890</v>
      </c>
      <c r="J168" s="268" t="s">
        <v>938</v>
      </c>
      <c r="K168" s="309"/>
    </row>
    <row r="169" spans="2:11" ht="15" customHeight="1">
      <c r="B169" s="288"/>
      <c r="C169" s="268" t="s">
        <v>84</v>
      </c>
      <c r="D169" s="268"/>
      <c r="E169" s="268"/>
      <c r="F169" s="287" t="s">
        <v>888</v>
      </c>
      <c r="G169" s="268"/>
      <c r="H169" s="268" t="s">
        <v>954</v>
      </c>
      <c r="I169" s="268" t="s">
        <v>890</v>
      </c>
      <c r="J169" s="268" t="s">
        <v>938</v>
      </c>
      <c r="K169" s="309"/>
    </row>
    <row r="170" spans="2:11" ht="15" customHeight="1">
      <c r="B170" s="288"/>
      <c r="C170" s="268" t="s">
        <v>893</v>
      </c>
      <c r="D170" s="268"/>
      <c r="E170" s="268"/>
      <c r="F170" s="287" t="s">
        <v>894</v>
      </c>
      <c r="G170" s="268"/>
      <c r="H170" s="268" t="s">
        <v>954</v>
      </c>
      <c r="I170" s="268" t="s">
        <v>890</v>
      </c>
      <c r="J170" s="268">
        <v>50</v>
      </c>
      <c r="K170" s="309"/>
    </row>
    <row r="171" spans="2:11" ht="15" customHeight="1">
      <c r="B171" s="288"/>
      <c r="C171" s="268" t="s">
        <v>896</v>
      </c>
      <c r="D171" s="268"/>
      <c r="E171" s="268"/>
      <c r="F171" s="287" t="s">
        <v>888</v>
      </c>
      <c r="G171" s="268"/>
      <c r="H171" s="268" t="s">
        <v>954</v>
      </c>
      <c r="I171" s="268" t="s">
        <v>898</v>
      </c>
      <c r="J171" s="268"/>
      <c r="K171" s="309"/>
    </row>
    <row r="172" spans="2:11" ht="15" customHeight="1">
      <c r="B172" s="288"/>
      <c r="C172" s="268" t="s">
        <v>907</v>
      </c>
      <c r="D172" s="268"/>
      <c r="E172" s="268"/>
      <c r="F172" s="287" t="s">
        <v>894</v>
      </c>
      <c r="G172" s="268"/>
      <c r="H172" s="268" t="s">
        <v>954</v>
      </c>
      <c r="I172" s="268" t="s">
        <v>890</v>
      </c>
      <c r="J172" s="268">
        <v>50</v>
      </c>
      <c r="K172" s="309"/>
    </row>
    <row r="173" spans="2:11" ht="15" customHeight="1">
      <c r="B173" s="288"/>
      <c r="C173" s="268" t="s">
        <v>915</v>
      </c>
      <c r="D173" s="268"/>
      <c r="E173" s="268"/>
      <c r="F173" s="287" t="s">
        <v>894</v>
      </c>
      <c r="G173" s="268"/>
      <c r="H173" s="268" t="s">
        <v>954</v>
      </c>
      <c r="I173" s="268" t="s">
        <v>890</v>
      </c>
      <c r="J173" s="268">
        <v>50</v>
      </c>
      <c r="K173" s="309"/>
    </row>
    <row r="174" spans="2:11" ht="15" customHeight="1">
      <c r="B174" s="288"/>
      <c r="C174" s="268" t="s">
        <v>913</v>
      </c>
      <c r="D174" s="268"/>
      <c r="E174" s="268"/>
      <c r="F174" s="287" t="s">
        <v>894</v>
      </c>
      <c r="G174" s="268"/>
      <c r="H174" s="268" t="s">
        <v>954</v>
      </c>
      <c r="I174" s="268" t="s">
        <v>890</v>
      </c>
      <c r="J174" s="268">
        <v>50</v>
      </c>
      <c r="K174" s="309"/>
    </row>
    <row r="175" spans="2:11" ht="15" customHeight="1">
      <c r="B175" s="288"/>
      <c r="C175" s="268" t="s">
        <v>121</v>
      </c>
      <c r="D175" s="268"/>
      <c r="E175" s="268"/>
      <c r="F175" s="287" t="s">
        <v>888</v>
      </c>
      <c r="G175" s="268"/>
      <c r="H175" s="268" t="s">
        <v>955</v>
      </c>
      <c r="I175" s="268" t="s">
        <v>956</v>
      </c>
      <c r="J175" s="268"/>
      <c r="K175" s="309"/>
    </row>
    <row r="176" spans="2:11" ht="15" customHeight="1">
      <c r="B176" s="288"/>
      <c r="C176" s="268" t="s">
        <v>56</v>
      </c>
      <c r="D176" s="268"/>
      <c r="E176" s="268"/>
      <c r="F176" s="287" t="s">
        <v>888</v>
      </c>
      <c r="G176" s="268"/>
      <c r="H176" s="268" t="s">
        <v>957</v>
      </c>
      <c r="I176" s="268" t="s">
        <v>958</v>
      </c>
      <c r="J176" s="268">
        <v>1</v>
      </c>
      <c r="K176" s="309"/>
    </row>
    <row r="177" spans="2:11" ht="15" customHeight="1">
      <c r="B177" s="288"/>
      <c r="C177" s="268" t="s">
        <v>52</v>
      </c>
      <c r="D177" s="268"/>
      <c r="E177" s="268"/>
      <c r="F177" s="287" t="s">
        <v>888</v>
      </c>
      <c r="G177" s="268"/>
      <c r="H177" s="268" t="s">
        <v>959</v>
      </c>
      <c r="I177" s="268" t="s">
        <v>890</v>
      </c>
      <c r="J177" s="268">
        <v>20</v>
      </c>
      <c r="K177" s="309"/>
    </row>
    <row r="178" spans="2:11" ht="15" customHeight="1">
      <c r="B178" s="288"/>
      <c r="C178" s="268" t="s">
        <v>122</v>
      </c>
      <c r="D178" s="268"/>
      <c r="E178" s="268"/>
      <c r="F178" s="287" t="s">
        <v>888</v>
      </c>
      <c r="G178" s="268"/>
      <c r="H178" s="268" t="s">
        <v>960</v>
      </c>
      <c r="I178" s="268" t="s">
        <v>890</v>
      </c>
      <c r="J178" s="268">
        <v>255</v>
      </c>
      <c r="K178" s="309"/>
    </row>
    <row r="179" spans="2:11" ht="15" customHeight="1">
      <c r="B179" s="288"/>
      <c r="C179" s="268" t="s">
        <v>123</v>
      </c>
      <c r="D179" s="268"/>
      <c r="E179" s="268"/>
      <c r="F179" s="287" t="s">
        <v>888</v>
      </c>
      <c r="G179" s="268"/>
      <c r="H179" s="268" t="s">
        <v>853</v>
      </c>
      <c r="I179" s="268" t="s">
        <v>890</v>
      </c>
      <c r="J179" s="268">
        <v>10</v>
      </c>
      <c r="K179" s="309"/>
    </row>
    <row r="180" spans="2:11" ht="15" customHeight="1">
      <c r="B180" s="288"/>
      <c r="C180" s="268" t="s">
        <v>124</v>
      </c>
      <c r="D180" s="268"/>
      <c r="E180" s="268"/>
      <c r="F180" s="287" t="s">
        <v>888</v>
      </c>
      <c r="G180" s="268"/>
      <c r="H180" s="268" t="s">
        <v>961</v>
      </c>
      <c r="I180" s="268" t="s">
        <v>922</v>
      </c>
      <c r="J180" s="268"/>
      <c r="K180" s="309"/>
    </row>
    <row r="181" spans="2:11" ht="15" customHeight="1">
      <c r="B181" s="288"/>
      <c r="C181" s="268" t="s">
        <v>962</v>
      </c>
      <c r="D181" s="268"/>
      <c r="E181" s="268"/>
      <c r="F181" s="287" t="s">
        <v>888</v>
      </c>
      <c r="G181" s="268"/>
      <c r="H181" s="268" t="s">
        <v>963</v>
      </c>
      <c r="I181" s="268" t="s">
        <v>922</v>
      </c>
      <c r="J181" s="268"/>
      <c r="K181" s="309"/>
    </row>
    <row r="182" spans="2:11" ht="15" customHeight="1">
      <c r="B182" s="288"/>
      <c r="C182" s="268" t="s">
        <v>951</v>
      </c>
      <c r="D182" s="268"/>
      <c r="E182" s="268"/>
      <c r="F182" s="287" t="s">
        <v>888</v>
      </c>
      <c r="G182" s="268"/>
      <c r="H182" s="268" t="s">
        <v>964</v>
      </c>
      <c r="I182" s="268" t="s">
        <v>922</v>
      </c>
      <c r="J182" s="268"/>
      <c r="K182" s="309"/>
    </row>
    <row r="183" spans="2:11" ht="15" customHeight="1">
      <c r="B183" s="288"/>
      <c r="C183" s="268" t="s">
        <v>126</v>
      </c>
      <c r="D183" s="268"/>
      <c r="E183" s="268"/>
      <c r="F183" s="287" t="s">
        <v>894</v>
      </c>
      <c r="G183" s="268"/>
      <c r="H183" s="268" t="s">
        <v>965</v>
      </c>
      <c r="I183" s="268" t="s">
        <v>890</v>
      </c>
      <c r="J183" s="268">
        <v>50</v>
      </c>
      <c r="K183" s="309"/>
    </row>
    <row r="184" spans="2:11" ht="15" customHeight="1">
      <c r="B184" s="288"/>
      <c r="C184" s="268" t="s">
        <v>966</v>
      </c>
      <c r="D184" s="268"/>
      <c r="E184" s="268"/>
      <c r="F184" s="287" t="s">
        <v>894</v>
      </c>
      <c r="G184" s="268"/>
      <c r="H184" s="268" t="s">
        <v>967</v>
      </c>
      <c r="I184" s="268" t="s">
        <v>968</v>
      </c>
      <c r="J184" s="268"/>
      <c r="K184" s="309"/>
    </row>
    <row r="185" spans="2:11" ht="15" customHeight="1">
      <c r="B185" s="288"/>
      <c r="C185" s="268" t="s">
        <v>969</v>
      </c>
      <c r="D185" s="268"/>
      <c r="E185" s="268"/>
      <c r="F185" s="287" t="s">
        <v>894</v>
      </c>
      <c r="G185" s="268"/>
      <c r="H185" s="268" t="s">
        <v>970</v>
      </c>
      <c r="I185" s="268" t="s">
        <v>968</v>
      </c>
      <c r="J185" s="268"/>
      <c r="K185" s="309"/>
    </row>
    <row r="186" spans="2:11" ht="15" customHeight="1">
      <c r="B186" s="288"/>
      <c r="C186" s="268" t="s">
        <v>971</v>
      </c>
      <c r="D186" s="268"/>
      <c r="E186" s="268"/>
      <c r="F186" s="287" t="s">
        <v>894</v>
      </c>
      <c r="G186" s="268"/>
      <c r="H186" s="268" t="s">
        <v>972</v>
      </c>
      <c r="I186" s="268" t="s">
        <v>968</v>
      </c>
      <c r="J186" s="268"/>
      <c r="K186" s="309"/>
    </row>
    <row r="187" spans="2:11" ht="15" customHeight="1">
      <c r="B187" s="288"/>
      <c r="C187" s="321" t="s">
        <v>973</v>
      </c>
      <c r="D187" s="268"/>
      <c r="E187" s="268"/>
      <c r="F187" s="287" t="s">
        <v>894</v>
      </c>
      <c r="G187" s="268"/>
      <c r="H187" s="268" t="s">
        <v>974</v>
      </c>
      <c r="I187" s="268" t="s">
        <v>975</v>
      </c>
      <c r="J187" s="322" t="s">
        <v>976</v>
      </c>
      <c r="K187" s="309"/>
    </row>
    <row r="188" spans="2:11" ht="15" customHeight="1">
      <c r="B188" s="288"/>
      <c r="C188" s="273" t="s">
        <v>41</v>
      </c>
      <c r="D188" s="268"/>
      <c r="E188" s="268"/>
      <c r="F188" s="287" t="s">
        <v>888</v>
      </c>
      <c r="G188" s="268"/>
      <c r="H188" s="264" t="s">
        <v>977</v>
      </c>
      <c r="I188" s="268" t="s">
        <v>978</v>
      </c>
      <c r="J188" s="268"/>
      <c r="K188" s="309"/>
    </row>
    <row r="189" spans="2:11" ht="15" customHeight="1">
      <c r="B189" s="288"/>
      <c r="C189" s="273" t="s">
        <v>979</v>
      </c>
      <c r="D189" s="268"/>
      <c r="E189" s="268"/>
      <c r="F189" s="287" t="s">
        <v>888</v>
      </c>
      <c r="G189" s="268"/>
      <c r="H189" s="268" t="s">
        <v>980</v>
      </c>
      <c r="I189" s="268" t="s">
        <v>922</v>
      </c>
      <c r="J189" s="268"/>
      <c r="K189" s="309"/>
    </row>
    <row r="190" spans="2:11" ht="15" customHeight="1">
      <c r="B190" s="288"/>
      <c r="C190" s="273" t="s">
        <v>981</v>
      </c>
      <c r="D190" s="268"/>
      <c r="E190" s="268"/>
      <c r="F190" s="287" t="s">
        <v>888</v>
      </c>
      <c r="G190" s="268"/>
      <c r="H190" s="268" t="s">
        <v>982</v>
      </c>
      <c r="I190" s="268" t="s">
        <v>922</v>
      </c>
      <c r="J190" s="268"/>
      <c r="K190" s="309"/>
    </row>
    <row r="191" spans="2:11" ht="15" customHeight="1">
      <c r="B191" s="288"/>
      <c r="C191" s="273" t="s">
        <v>983</v>
      </c>
      <c r="D191" s="268"/>
      <c r="E191" s="268"/>
      <c r="F191" s="287" t="s">
        <v>894</v>
      </c>
      <c r="G191" s="268"/>
      <c r="H191" s="268" t="s">
        <v>984</v>
      </c>
      <c r="I191" s="268" t="s">
        <v>922</v>
      </c>
      <c r="J191" s="268"/>
      <c r="K191" s="309"/>
    </row>
    <row r="192" spans="2:11" ht="15" customHeight="1">
      <c r="B192" s="315"/>
      <c r="C192" s="323"/>
      <c r="D192" s="297"/>
      <c r="E192" s="297"/>
      <c r="F192" s="297"/>
      <c r="G192" s="297"/>
      <c r="H192" s="297"/>
      <c r="I192" s="297"/>
      <c r="J192" s="297"/>
      <c r="K192" s="316"/>
    </row>
    <row r="193" spans="2:11" ht="18.75" customHeight="1">
      <c r="B193" s="264"/>
      <c r="C193" s="268"/>
      <c r="D193" s="268"/>
      <c r="E193" s="268"/>
      <c r="F193" s="287"/>
      <c r="G193" s="268"/>
      <c r="H193" s="268"/>
      <c r="I193" s="268"/>
      <c r="J193" s="268"/>
      <c r="K193" s="264"/>
    </row>
    <row r="194" spans="2:11" ht="18.75" customHeight="1">
      <c r="B194" s="264"/>
      <c r="C194" s="268"/>
      <c r="D194" s="268"/>
      <c r="E194" s="268"/>
      <c r="F194" s="287"/>
      <c r="G194" s="268"/>
      <c r="H194" s="268"/>
      <c r="I194" s="268"/>
      <c r="J194" s="268"/>
      <c r="K194" s="264"/>
    </row>
    <row r="195" spans="2:11" ht="18.75" customHeight="1">
      <c r="B195" s="274"/>
      <c r="C195" s="274"/>
      <c r="D195" s="274"/>
      <c r="E195" s="274"/>
      <c r="F195" s="274"/>
      <c r="G195" s="274"/>
      <c r="H195" s="274"/>
      <c r="I195" s="274"/>
      <c r="J195" s="274"/>
      <c r="K195" s="274"/>
    </row>
    <row r="196" spans="2:11">
      <c r="B196" s="256"/>
      <c r="C196" s="257"/>
      <c r="D196" s="257"/>
      <c r="E196" s="257"/>
      <c r="F196" s="257"/>
      <c r="G196" s="257"/>
      <c r="H196" s="257"/>
      <c r="I196" s="257"/>
      <c r="J196" s="257"/>
      <c r="K196" s="258"/>
    </row>
    <row r="197" spans="2:11" ht="21">
      <c r="B197" s="259"/>
      <c r="C197" s="387" t="s">
        <v>985</v>
      </c>
      <c r="D197" s="387"/>
      <c r="E197" s="387"/>
      <c r="F197" s="387"/>
      <c r="G197" s="387"/>
      <c r="H197" s="387"/>
      <c r="I197" s="387"/>
      <c r="J197" s="387"/>
      <c r="K197" s="260"/>
    </row>
    <row r="198" spans="2:11" ht="25.5" customHeight="1">
      <c r="B198" s="259"/>
      <c r="C198" s="324" t="s">
        <v>986</v>
      </c>
      <c r="D198" s="324"/>
      <c r="E198" s="324"/>
      <c r="F198" s="324" t="s">
        <v>987</v>
      </c>
      <c r="G198" s="325"/>
      <c r="H198" s="386" t="s">
        <v>988</v>
      </c>
      <c r="I198" s="386"/>
      <c r="J198" s="386"/>
      <c r="K198" s="260"/>
    </row>
    <row r="199" spans="2:11" ht="5.25" customHeight="1">
      <c r="B199" s="288"/>
      <c r="C199" s="285"/>
      <c r="D199" s="285"/>
      <c r="E199" s="285"/>
      <c r="F199" s="285"/>
      <c r="G199" s="268"/>
      <c r="H199" s="285"/>
      <c r="I199" s="285"/>
      <c r="J199" s="285"/>
      <c r="K199" s="309"/>
    </row>
    <row r="200" spans="2:11" ht="15" customHeight="1">
      <c r="B200" s="288"/>
      <c r="C200" s="268" t="s">
        <v>978</v>
      </c>
      <c r="D200" s="268"/>
      <c r="E200" s="268"/>
      <c r="F200" s="287" t="s">
        <v>42</v>
      </c>
      <c r="G200" s="268"/>
      <c r="H200" s="385" t="s">
        <v>989</v>
      </c>
      <c r="I200" s="385"/>
      <c r="J200" s="385"/>
      <c r="K200" s="309"/>
    </row>
    <row r="201" spans="2:11" ht="15" customHeight="1">
      <c r="B201" s="288"/>
      <c r="C201" s="294"/>
      <c r="D201" s="268"/>
      <c r="E201" s="268"/>
      <c r="F201" s="287" t="s">
        <v>43</v>
      </c>
      <c r="G201" s="268"/>
      <c r="H201" s="385" t="s">
        <v>990</v>
      </c>
      <c r="I201" s="385"/>
      <c r="J201" s="385"/>
      <c r="K201" s="309"/>
    </row>
    <row r="202" spans="2:11" ht="15" customHeight="1">
      <c r="B202" s="288"/>
      <c r="C202" s="294"/>
      <c r="D202" s="268"/>
      <c r="E202" s="268"/>
      <c r="F202" s="287" t="s">
        <v>46</v>
      </c>
      <c r="G202" s="268"/>
      <c r="H202" s="385" t="s">
        <v>991</v>
      </c>
      <c r="I202" s="385"/>
      <c r="J202" s="385"/>
      <c r="K202" s="309"/>
    </row>
    <row r="203" spans="2:11" ht="15" customHeight="1">
      <c r="B203" s="288"/>
      <c r="C203" s="268"/>
      <c r="D203" s="268"/>
      <c r="E203" s="268"/>
      <c r="F203" s="287" t="s">
        <v>44</v>
      </c>
      <c r="G203" s="268"/>
      <c r="H203" s="385" t="s">
        <v>992</v>
      </c>
      <c r="I203" s="385"/>
      <c r="J203" s="385"/>
      <c r="K203" s="309"/>
    </row>
    <row r="204" spans="2:11" ht="15" customHeight="1">
      <c r="B204" s="288"/>
      <c r="C204" s="268"/>
      <c r="D204" s="268"/>
      <c r="E204" s="268"/>
      <c r="F204" s="287" t="s">
        <v>45</v>
      </c>
      <c r="G204" s="268"/>
      <c r="H204" s="385" t="s">
        <v>993</v>
      </c>
      <c r="I204" s="385"/>
      <c r="J204" s="385"/>
      <c r="K204" s="309"/>
    </row>
    <row r="205" spans="2:11" ht="15" customHeight="1">
      <c r="B205" s="288"/>
      <c r="C205" s="268"/>
      <c r="D205" s="268"/>
      <c r="E205" s="268"/>
      <c r="F205" s="287"/>
      <c r="G205" s="268"/>
      <c r="H205" s="268"/>
      <c r="I205" s="268"/>
      <c r="J205" s="268"/>
      <c r="K205" s="309"/>
    </row>
    <row r="206" spans="2:11" ht="15" customHeight="1">
      <c r="B206" s="288"/>
      <c r="C206" s="268" t="s">
        <v>934</v>
      </c>
      <c r="D206" s="268"/>
      <c r="E206" s="268"/>
      <c r="F206" s="287" t="s">
        <v>77</v>
      </c>
      <c r="G206" s="268"/>
      <c r="H206" s="385" t="s">
        <v>994</v>
      </c>
      <c r="I206" s="385"/>
      <c r="J206" s="385"/>
      <c r="K206" s="309"/>
    </row>
    <row r="207" spans="2:11" ht="15" customHeight="1">
      <c r="B207" s="288"/>
      <c r="C207" s="294"/>
      <c r="D207" s="268"/>
      <c r="E207" s="268"/>
      <c r="F207" s="287" t="s">
        <v>834</v>
      </c>
      <c r="G207" s="268"/>
      <c r="H207" s="385" t="s">
        <v>835</v>
      </c>
      <c r="I207" s="385"/>
      <c r="J207" s="385"/>
      <c r="K207" s="309"/>
    </row>
    <row r="208" spans="2:11" ht="15" customHeight="1">
      <c r="B208" s="288"/>
      <c r="C208" s="268"/>
      <c r="D208" s="268"/>
      <c r="E208" s="268"/>
      <c r="F208" s="287" t="s">
        <v>832</v>
      </c>
      <c r="G208" s="268"/>
      <c r="H208" s="385" t="s">
        <v>995</v>
      </c>
      <c r="I208" s="385"/>
      <c r="J208" s="385"/>
      <c r="K208" s="309"/>
    </row>
    <row r="209" spans="2:11" ht="15" customHeight="1">
      <c r="B209" s="326"/>
      <c r="C209" s="294"/>
      <c r="D209" s="294"/>
      <c r="E209" s="294"/>
      <c r="F209" s="287" t="s">
        <v>95</v>
      </c>
      <c r="G209" s="273"/>
      <c r="H209" s="384" t="s">
        <v>96</v>
      </c>
      <c r="I209" s="384"/>
      <c r="J209" s="384"/>
      <c r="K209" s="327"/>
    </row>
    <row r="210" spans="2:11" ht="15" customHeight="1">
      <c r="B210" s="326"/>
      <c r="C210" s="294"/>
      <c r="D210" s="294"/>
      <c r="E210" s="294"/>
      <c r="F210" s="287" t="s">
        <v>836</v>
      </c>
      <c r="G210" s="273"/>
      <c r="H210" s="384" t="s">
        <v>816</v>
      </c>
      <c r="I210" s="384"/>
      <c r="J210" s="384"/>
      <c r="K210" s="327"/>
    </row>
    <row r="211" spans="2:11" ht="15" customHeight="1">
      <c r="B211" s="326"/>
      <c r="C211" s="294"/>
      <c r="D211" s="294"/>
      <c r="E211" s="294"/>
      <c r="F211" s="328"/>
      <c r="G211" s="273"/>
      <c r="H211" s="329"/>
      <c r="I211" s="329"/>
      <c r="J211" s="329"/>
      <c r="K211" s="327"/>
    </row>
    <row r="212" spans="2:11" ht="15" customHeight="1">
      <c r="B212" s="326"/>
      <c r="C212" s="268" t="s">
        <v>958</v>
      </c>
      <c r="D212" s="294"/>
      <c r="E212" s="294"/>
      <c r="F212" s="287">
        <v>1</v>
      </c>
      <c r="G212" s="273"/>
      <c r="H212" s="384" t="s">
        <v>996</v>
      </c>
      <c r="I212" s="384"/>
      <c r="J212" s="384"/>
      <c r="K212" s="327"/>
    </row>
    <row r="213" spans="2:11" ht="15" customHeight="1">
      <c r="B213" s="326"/>
      <c r="C213" s="294"/>
      <c r="D213" s="294"/>
      <c r="E213" s="294"/>
      <c r="F213" s="287">
        <v>2</v>
      </c>
      <c r="G213" s="273"/>
      <c r="H213" s="384" t="s">
        <v>997</v>
      </c>
      <c r="I213" s="384"/>
      <c r="J213" s="384"/>
      <c r="K213" s="327"/>
    </row>
    <row r="214" spans="2:11" ht="15" customHeight="1">
      <c r="B214" s="326"/>
      <c r="C214" s="294"/>
      <c r="D214" s="294"/>
      <c r="E214" s="294"/>
      <c r="F214" s="287">
        <v>3</v>
      </c>
      <c r="G214" s="273"/>
      <c r="H214" s="384" t="s">
        <v>998</v>
      </c>
      <c r="I214" s="384"/>
      <c r="J214" s="384"/>
      <c r="K214" s="327"/>
    </row>
    <row r="215" spans="2:11" ht="15" customHeight="1">
      <c r="B215" s="326"/>
      <c r="C215" s="294"/>
      <c r="D215" s="294"/>
      <c r="E215" s="294"/>
      <c r="F215" s="287">
        <v>4</v>
      </c>
      <c r="G215" s="273"/>
      <c r="H215" s="384" t="s">
        <v>999</v>
      </c>
      <c r="I215" s="384"/>
      <c r="J215" s="384"/>
      <c r="K215" s="327"/>
    </row>
    <row r="216" spans="2:11" ht="12.75" customHeight="1">
      <c r="B216" s="330"/>
      <c r="C216" s="331"/>
      <c r="D216" s="331"/>
      <c r="E216" s="331"/>
      <c r="F216" s="331"/>
      <c r="G216" s="331"/>
      <c r="H216" s="331"/>
      <c r="I216" s="331"/>
      <c r="J216" s="331"/>
      <c r="K216" s="332"/>
    </row>
  </sheetData>
  <sheetProtection formatCells="0" formatColumns="0" formatRows="0" insertColumns="0" insertRows="0" insertHyperlinks="0" deleteColumns="0" deleteRows="0" sort="0" autoFilter="0" pivotTables="0"/>
  <mergeCells count="77"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  <mergeCell ref="C23:J23"/>
    <mergeCell ref="D25:J25"/>
    <mergeCell ref="C24:J24"/>
    <mergeCell ref="F18:J18"/>
    <mergeCell ref="F21:J21"/>
    <mergeCell ref="F19:J19"/>
    <mergeCell ref="F20:J20"/>
    <mergeCell ref="D31:J31"/>
    <mergeCell ref="D32:J32"/>
    <mergeCell ref="D29:J29"/>
    <mergeCell ref="D28:J28"/>
    <mergeCell ref="D26:J2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D59:J59"/>
    <mergeCell ref="D60:J60"/>
    <mergeCell ref="D63:J63"/>
    <mergeCell ref="D61:J61"/>
    <mergeCell ref="D58:J58"/>
    <mergeCell ref="D68:J68"/>
    <mergeCell ref="D66:J66"/>
    <mergeCell ref="D65:J65"/>
    <mergeCell ref="D67:J67"/>
    <mergeCell ref="D64:J64"/>
    <mergeCell ref="C163:J163"/>
    <mergeCell ref="C120:J120"/>
    <mergeCell ref="C145:J145"/>
    <mergeCell ref="C100:J100"/>
    <mergeCell ref="C73:J73"/>
    <mergeCell ref="H198:J198"/>
    <mergeCell ref="C197:J197"/>
    <mergeCell ref="H206:J206"/>
    <mergeCell ref="H204:J204"/>
    <mergeCell ref="H202:J202"/>
    <mergeCell ref="H200:J200"/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SO 121.01 - Úpravy silnic...</vt:lpstr>
      <vt:lpstr>SO 121.02 - Úpravy chodní...</vt:lpstr>
      <vt:lpstr>SO 181 - Přechodné doprav...</vt:lpstr>
      <vt:lpstr>SO 191 - Stálé dopravní z...</vt:lpstr>
      <vt:lpstr>VON - Vedlejší a ostatní ...</vt:lpstr>
      <vt:lpstr>Pokyny pro vyplnění</vt:lpstr>
      <vt:lpstr>'Rekapitulace stavby'!Názvy_tisku</vt:lpstr>
      <vt:lpstr>'SO 121.01 - Úpravy silnic...'!Názvy_tisku</vt:lpstr>
      <vt:lpstr>'SO 121.02 - Úpravy chodní...'!Názvy_tisku</vt:lpstr>
      <vt:lpstr>'SO 181 - Přechodné doprav...'!Názvy_tisku</vt:lpstr>
      <vt:lpstr>'SO 191 - Stálé dopravní z...'!Názvy_tisku</vt:lpstr>
      <vt:lpstr>'VON - Vedlejší a ostatní ...'!Názvy_tisku</vt:lpstr>
      <vt:lpstr>'Pokyny pro vyplnění'!Oblast_tisku</vt:lpstr>
      <vt:lpstr>'Rekapitulace stavby'!Oblast_tisku</vt:lpstr>
      <vt:lpstr>'SO 121.01 - Úpravy silnic...'!Oblast_tisku</vt:lpstr>
      <vt:lpstr>'SO 121.02 - Úpravy chodní...'!Oblast_tisku</vt:lpstr>
      <vt:lpstr>'SO 181 - Přechodné doprav...'!Oblast_tisku</vt:lpstr>
      <vt:lpstr>'SO 191 - Stálé dopravní z...'!Oblast_tisku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Uživatel systému Windows</cp:lastModifiedBy>
  <dcterms:created xsi:type="dcterms:W3CDTF">2018-10-02T14:09:17Z</dcterms:created>
  <dcterms:modified xsi:type="dcterms:W3CDTF">2018-10-02T14:10:54Z</dcterms:modified>
</cp:coreProperties>
</file>