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000 - Vedlejší a ostatní ..." sheetId="2" r:id="rId2"/>
    <sheet name="SO 001 - Příprava území a..." sheetId="3" r:id="rId3"/>
    <sheet name="SO 101 - Rekonstrukce sil..." sheetId="4" r:id="rId4"/>
    <sheet name="SO 190 - Dopravně inženýr..." sheetId="5" r:id="rId5"/>
  </sheets>
  <definedNames>
    <definedName name="_xlnm._FilterDatabase" localSheetId="1" hidden="1">'000 - Vedlejší a ostatní ...'!$C$78:$K$78</definedName>
    <definedName name="_xlnm._FilterDatabase" localSheetId="2" hidden="1">'SO 001 - Příprava území a...'!$C$79:$K$79</definedName>
    <definedName name="_xlnm._FilterDatabase" localSheetId="3" hidden="1">'SO 101 - Rekonstrukce sil...'!$C$84:$K$84</definedName>
    <definedName name="_xlnm._FilterDatabase" localSheetId="4" hidden="1">'SO 190 - Dopravně inženýr...'!$C$79:$K$79</definedName>
    <definedName name="_xlnm.Print_Titles" localSheetId="1">'000 - Vedlejší a ostatní ...'!$78:$78</definedName>
    <definedName name="_xlnm.Print_Titles" localSheetId="0">'Rekapitulace stavby'!$49:$49</definedName>
    <definedName name="_xlnm.Print_Titles" localSheetId="2">'SO 001 - Příprava území a...'!$79:$79</definedName>
    <definedName name="_xlnm.Print_Titles" localSheetId="3">'SO 101 - Rekonstrukce sil...'!$84:$84</definedName>
    <definedName name="_xlnm.Print_Titles" localSheetId="4">'SO 190 - Dopravně inženýr...'!$79:$79</definedName>
    <definedName name="_xlnm.Print_Area" localSheetId="1">'000 - Vedlejší a ostatní ...'!$C$4:$J$36,'000 - Vedlejší a ostatní ...'!$C$42:$J$60,'000 - Vedlejší a ostatní ...'!$C$66:$K$130</definedName>
    <definedName name="_xlnm.Print_Area" localSheetId="0">'Rekapitulace stavby'!$D$4:$AO$33,'Rekapitulace stavby'!$C$39:$AQ$56</definedName>
    <definedName name="_xlnm.Print_Area" localSheetId="2">'SO 001 - Příprava území a...'!$C$4:$J$36,'SO 001 - Příprava území a...'!$C$42:$J$61,'SO 001 - Příprava území a...'!$C$67:$K$198</definedName>
    <definedName name="_xlnm.Print_Area" localSheetId="3">'SO 101 - Rekonstrukce sil...'!$C$4:$J$36,'SO 101 - Rekonstrukce sil...'!$C$42:$J$66,'SO 101 - Rekonstrukce sil...'!$C$72:$K$224</definedName>
    <definedName name="_xlnm.Print_Area" localSheetId="4">'SO 190 - Dopravně inženýr...'!$C$4:$J$36,'SO 190 - Dopravně inženýr...'!$C$42:$J$61,'SO 190 - Dopravně inženýr...'!$C$67:$K$177</definedName>
  </definedNames>
  <calcPr fullCalcOnLoad="1"/>
</workbook>
</file>

<file path=xl/sharedStrings.xml><?xml version="1.0" encoding="utf-8"?>
<sst xmlns="http://schemas.openxmlformats.org/spreadsheetml/2006/main" count="4973" uniqueCount="753">
  <si>
    <t>Export VZ</t>
  </si>
  <si>
    <t>List obsahuje:</t>
  </si>
  <si>
    <t>3.0</t>
  </si>
  <si>
    <t/>
  </si>
  <si>
    <t>False</t>
  </si>
  <si>
    <t>{69392e32-d46f-415b-9f13-1801e04fd30b}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</si>
  <si>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</si>
  <si>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</si>
  <si>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</si>
  <si>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</si>
  <si>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</si>
  <si>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</si>
  <si>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</si>
  <si>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</si>
  <si>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</si>
  <si>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16-263-2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</si>
  <si>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</si>
  <si>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</si>
  <si>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III/11127 Radonice - mosty ev. č. 11127 – 4 a 5 - 2. etapa</t>
  </si>
  <si>
    <t>0,1</t>
  </si>
  <si>
    <t>KSO:</t>
  </si>
  <si>
    <t>CC-CZ:</t>
  </si>
  <si>
    <t>1</t>
  </si>
  <si>
    <t>Místo:</t>
  </si>
  <si>
    <t xml:space="preserve"> </t>
  </si>
  <si>
    <t>Datum:</t>
  </si>
  <si>
    <t>16.6.2016</t>
  </si>
  <si>
    <t>10</t>
  </si>
  <si>
    <t>100</t>
  </si>
  <si>
    <t>Zadavatel:</t>
  </si>
  <si>
    <t>IČ:</t>
  </si>
  <si>
    <t>KSÚS  Středočeského Kraje</t>
  </si>
  <si>
    <t>DIČ:</t>
  </si>
  <si>
    <t>Uchazeč:</t>
  </si>
  <si>
    <t>Vyplň údaj</t>
  </si>
  <si>
    <t>Projektant:</t>
  </si>
  <si>
    <t>PRAGOPROJEKT, a.s.</t>
  </si>
  <si>
    <t>True</t>
  </si>
  <si>
    <t>Poznámka:</t>
  </si>
  <si>
    <t>Soupis prací je sestaven s využitím položek Cenové soustavy ÚRS (2016/1) a OTSKP - SPK (2016). Cenové a technické
podmínky položek a technické specifikace, které nejsou uvedeny v soupisu prací (informace z tzv. úvodních částí katalogů) jsou neomezeně dálkově k dispozici na www.cs-urs.cz, OTSKP - SPK na www.rsd.cz. Položky soupisu prací, které jsou označeny .R za kódem položky nepochází z Cenové soustavy ÚRS ani  OTSKP - SPK.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</si>
  <si>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</si>
  <si>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</si>
  <si>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</si>
  <si>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</si>
  <si>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</si>
  <si>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</si>
  <si>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</si>
  <si>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</si>
  <si>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</si>
  <si>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</si>
  <si>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</si>
  <si>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</si>
  <si>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</si>
  <si>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</si>
  <si>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</si>
  <si>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</si>
  <si>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</si>
  <si>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</si>
  <si>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</si>
  <si>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</si>
  <si>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</si>
  <si>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</si>
  <si>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</si>
  <si>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</si>
  <si>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</si>
  <si>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</si>
  <si>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</si>
  <si>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</si>
  <si>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</si>
  <si>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</si>
  <si>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</si>
  <si>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</si>
  <si>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</si>
  <si>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</si>
  <si>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</si>
  <si>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</si>
  <si>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</si>
  <si>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</si>
  <si>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000</t>
  </si>
  <si>
    <t>Vedlejší a ostatní náklady</t>
  </si>
  <si>
    <t>STA</t>
  </si>
  <si>
    <t>{14845fb1-6004-4505-98ff-87c16b80f728}</t>
  </si>
  <si>
    <t>2</t>
  </si>
  <si>
    <t>SO 001</t>
  </si>
  <si>
    <t>Příprava území a úpravy po stavbě</t>
  </si>
  <si>
    <t>{cf96f7af-c544-488e-a39f-efe9ac5728de}</t>
  </si>
  <si>
    <t>SO 101</t>
  </si>
  <si>
    <t>Rekonstrukce silnice III/11127</t>
  </si>
  <si>
    <t>{476daf9b-9de5-4334-bbdc-12df6b29ef9a}</t>
  </si>
  <si>
    <t>SO 190</t>
  </si>
  <si>
    <t>Dopravně inženýrská opatření</t>
  </si>
  <si>
    <t>{5b8be2b6-2701-4654-a062-1270aaffe46e}</t>
  </si>
  <si>
    <t>Zpět na list:</t>
  </si>
  <si>
    <t>KRYCÍ LIST SOUPISU</t>
  </si>
  <si>
    <t>Objekt:</t>
  </si>
  <si>
    <t>000 - Vedlejší a ostatní náklady</t>
  </si>
  <si>
    <t xml:space="preserve">
Soupis prací je sestaven s využitím položek Cenové soustavy ÚRS (2016/1) a OTSKP - SPK (2016). Cenové a technické
podmínky položek a technické specifikace, které nejsou uvedeny v soupisu prací (informace z tzv. úvodních částí katalogů) jsou neomezeně dálkově k dispozici na www.cs-urs.cz, OTSKP - SPK na www.rsd.cz. Položky soupisu prací, které jsou označeny .R za kódem položky nepochází z Cenové soustavy ÚRS ani  OTSKP - SPK.</t>
  </si>
  <si>
    <t>REKAPITULACE ČLENĚNÍ SOUPISU PRACÍ</t>
  </si>
  <si>
    <t>Kód dílu - Popis</t>
  </si>
  <si>
    <t>Cena celkem [CZK]</t>
  </si>
  <si>
    <t>Náklady soupisu celkem</t>
  </si>
  <si>
    <t>-1</t>
  </si>
  <si>
    <t>M - Práce a dodávky M</t>
  </si>
  <si>
    <t xml:space="preserve">    22-M - Montáže technologických zařízení pro dopravní stavby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</si>
  <si>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</si>
  <si>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</si>
  <si>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</si>
  <si>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</si>
  <si>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</si>
  <si>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</si>
  <si>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</si>
  <si>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</si>
  <si>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</si>
  <si>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</si>
  <si>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</si>
  <si>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</si>
  <si>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</si>
  <si>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</si>
  <si>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</si>
  <si>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M</t>
  </si>
  <si>
    <t>Práce a dodávky M</t>
  </si>
  <si>
    <t>3</t>
  </si>
  <si>
    <t>ROZPOCET</t>
  </si>
  <si>
    <t>22-M</t>
  </si>
  <si>
    <t>Montáže technologických zařízení pro dopravní stavby</t>
  </si>
  <si>
    <t>K</t>
  </si>
  <si>
    <t>220320391</t>
  </si>
  <si>
    <t>Montáž tabule informační na nosnou konstrukci do 100 kg</t>
  </si>
  <si>
    <t>kus</t>
  </si>
  <si>
    <t>CS ÚRS 2016 01</t>
  </si>
  <si>
    <t>64</t>
  </si>
  <si>
    <t>-26863211</t>
  </si>
  <si>
    <t>VV</t>
  </si>
  <si>
    <t>2+2</t>
  </si>
  <si>
    <t>220320391R</t>
  </si>
  <si>
    <t>Dodávka tabulky zhotovitele</t>
  </si>
  <si>
    <t>ks</t>
  </si>
  <si>
    <t>256</t>
  </si>
  <si>
    <t>1170770601</t>
  </si>
  <si>
    <t>220320392R</t>
  </si>
  <si>
    <t>Dodávka informační tabule stavby</t>
  </si>
  <si>
    <t>1777354486</t>
  </si>
  <si>
    <t>VRN</t>
  </si>
  <si>
    <t>Vedlejší rozpočtové náklady</t>
  </si>
  <si>
    <t>5</t>
  </si>
  <si>
    <t>4</t>
  </si>
  <si>
    <t>011503000</t>
  </si>
  <si>
    <t>Stavební průzkum bez rozlišení</t>
  </si>
  <si>
    <t>1024</t>
  </si>
  <si>
    <t>1959387214</t>
  </si>
  <si>
    <t>"Náklady na průzkumy v rámci realizace stavby</t>
  </si>
  <si>
    <t>"monitoring dotčených objektů, geotechnický dozor, inženýrsko geologický průzkum, archeologický průzkum,</t>
  </si>
  <si>
    <t>Videozáznam stávajícího stavu objízdných tras , pasport poškození - před zahájením a po dokončení stavby dle požadavku investora</t>
  </si>
  <si>
    <t>pořízení videozáznamu s identifikací míst poškození, místa poškození s fotodokumentací před zahájením stavby</t>
  </si>
  <si>
    <t>dokumentace stavu sjezdů na pozemky sousedící se silničním pozemkem před zahájením stavby</t>
  </si>
  <si>
    <t>videozáznam stavu objízdných tras po opravách poškození  z průběhu stavby</t>
  </si>
  <si>
    <t xml:space="preserve">dokumentace oprav sjezdů na pozemky sousedící se silničním pozemkem v případě poškození. </t>
  </si>
  <si>
    <t>012103000</t>
  </si>
  <si>
    <t>Geodetické práce před výstavbou</t>
  </si>
  <si>
    <t>-205080645</t>
  </si>
  <si>
    <t>"polohové a výškové vytyčení stavby , vytyčení hranic pozemků</t>
  </si>
  <si>
    <t>"zaměření a vytyčení podzemních inženýrských sítí ve spolupráci s jejich správci, vč. jejich vytrasování</t>
  </si>
  <si>
    <t>6</t>
  </si>
  <si>
    <t>012203000</t>
  </si>
  <si>
    <t>Geodetické práce při provádění stavby</t>
  </si>
  <si>
    <t>1898295500</t>
  </si>
  <si>
    <t>"Geodetická činnost v průběhu provádění stavebních prací (geodet zhotovitele stavby)</t>
  </si>
  <si>
    <t>"vybudování vytyčovací sítě stavby a její polohové a výškové určení</t>
  </si>
  <si>
    <t>" podrobné vytyčování jednotlivých stavebních objektů v průběhu výstavby</t>
  </si>
  <si>
    <t>"kontrolní měření geometrických parametrů stavby</t>
  </si>
  <si>
    <t>"kontrolní měření svislostí</t>
  </si>
  <si>
    <t>"měření a výpočty kubatur</t>
  </si>
  <si>
    <t>7</t>
  </si>
  <si>
    <t>012303000</t>
  </si>
  <si>
    <t>Geodetické práce po výstavbě</t>
  </si>
  <si>
    <t>1211383237</t>
  </si>
  <si>
    <t>"Zajištění geometrických plánů skutečného provedení objektů a inženýrských sítí</t>
  </si>
  <si>
    <t>"a geomoetrických plánů věcných břemen v požadovaném formátu s hranicemi pozemků</t>
  </si>
  <si>
    <t>"jako podklad pro vklad do katastrální mapy pro evidenci změn na katastrálním úřadu.</t>
  </si>
  <si>
    <t>"Tato dokumentace bude předána v termínu dle potřeb investora</t>
  </si>
  <si>
    <t>8</t>
  </si>
  <si>
    <t>013244000</t>
  </si>
  <si>
    <t>Dokumentace pro provádění stavby</t>
  </si>
  <si>
    <t>442427247</t>
  </si>
  <si>
    <t>RDS</t>
  </si>
  <si>
    <t>"dokumentace pro provedení stavby dle směrnice pro dokumentaci staveb pozemních komunikací MD ČR</t>
  </si>
  <si>
    <t>"v tištěné a digitální podobě  v požadovaném počtu všech SO</t>
  </si>
  <si>
    <t>9</t>
  </si>
  <si>
    <t>013254000</t>
  </si>
  <si>
    <t>Dokumentace skutečného provedení stavby</t>
  </si>
  <si>
    <t>-597074142</t>
  </si>
  <si>
    <t>"dokumentace skutečného provedení stavby dle směrnice pro dokumentaci staveb pozemních komunikací MD ČR</t>
  </si>
  <si>
    <t>"v tištěné a digitální podobě v požadovaném počtu všech SO</t>
  </si>
  <si>
    <t>070001000</t>
  </si>
  <si>
    <t>Provozní vlivy</t>
  </si>
  <si>
    <t>-1127738584</t>
  </si>
  <si>
    <t>zahrnuje:</t>
  </si>
  <si>
    <t xml:space="preserve">- náklady na ztížené provádění stavebních a montážních prací způsobené provozem třetích osob na staveništi </t>
  </si>
  <si>
    <t>- dopady a  změny pro definitivní DIO proti tendrové dokumentaci dle podmínek v době realizace stavby a dle projednání návrhu DIO s Policií ČR:</t>
  </si>
  <si>
    <t>SO 001 - Příprava území a úpravy po stavbě</t>
  </si>
  <si>
    <t>HSV - Práce a dodávky HSV</t>
  </si>
  <si>
    <t xml:space="preserve">    1 - Zemní práce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</si>
  <si>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</si>
  <si>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</si>
  <si>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</si>
  <si>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</si>
  <si>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</si>
  <si>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111151231</t>
  </si>
  <si>
    <t>Pokosení trávníku lučního plochy do 10000 m2 s odvozem do 20 km v rovině a svahu do 1:5</t>
  </si>
  <si>
    <t>m2</t>
  </si>
  <si>
    <t>126944503</t>
  </si>
  <si>
    <t>"silniční svahy"  (545+410+105+1023+527+355+57+270+255+125)*0,8*2</t>
  </si>
  <si>
    <t>112151354</t>
  </si>
  <si>
    <t>Kácení stromu s postupným spouštěním koruny a kmene D do 0,5 m</t>
  </si>
  <si>
    <t>1518461614</t>
  </si>
  <si>
    <t>112151358</t>
  </si>
  <si>
    <t>Kácení stromu s postupným spouštěním koruny a kmene D do 0,9 m</t>
  </si>
  <si>
    <t>1345809437</t>
  </si>
  <si>
    <t>112201114</t>
  </si>
  <si>
    <t>Odstranění pařezů D do 0,5 m v rovině a svahu 1:5 s odklizením do 20 m a zasypáním jámy</t>
  </si>
  <si>
    <t>1665547836</t>
  </si>
  <si>
    <t>112201118</t>
  </si>
  <si>
    <t>Odstranění pařezů D do 0,9 m v rovině a svahu 1:5 s odklizením do 20 m a zasypáním jámy</t>
  </si>
  <si>
    <t>1372751797</t>
  </si>
  <si>
    <t>162201401</t>
  </si>
  <si>
    <t>Vodorovné přemístění větví stromů listnatých do 1 km D kmene do 300 mm</t>
  </si>
  <si>
    <t>2084156922</t>
  </si>
  <si>
    <t>"větve ze stromu"   3</t>
  </si>
  <si>
    <t>162201402</t>
  </si>
  <si>
    <t>Vodorovné přemístění větví stromů listnatých do 1 km D kmene do 500 mm</t>
  </si>
  <si>
    <t>140540839</t>
  </si>
  <si>
    <t>"větve ze stromu"   5</t>
  </si>
  <si>
    <t>162201404</t>
  </si>
  <si>
    <t>Vodorovné přemístění větví stromů listnatých do 1 km D kmene do 900 mm</t>
  </si>
  <si>
    <t>-2121208696</t>
  </si>
  <si>
    <t>"větve ze stromu"   1</t>
  </si>
  <si>
    <t>162201411</t>
  </si>
  <si>
    <t>Vodorovné přemístění kmenů stromů listnatých do 1 km D kmene do 300 mm</t>
  </si>
  <si>
    <t>-570481221</t>
  </si>
  <si>
    <t>"kmeny"   3</t>
  </si>
  <si>
    <t>162201412</t>
  </si>
  <si>
    <t>Vodorovné přemístění kmenů stromů listnatých do 1 km D kmene do 500 mm</t>
  </si>
  <si>
    <t>-929917623</t>
  </si>
  <si>
    <t>"kmeny"   5</t>
  </si>
  <si>
    <t>11</t>
  </si>
  <si>
    <t>162201414</t>
  </si>
  <si>
    <t>Vodorovné přemístění kmenů stromů listnatých do 1 km D kmene do 900 mm</t>
  </si>
  <si>
    <t>-1470899504</t>
  </si>
  <si>
    <t>"kmeny"   1</t>
  </si>
  <si>
    <t>12</t>
  </si>
  <si>
    <t>162201421</t>
  </si>
  <si>
    <t>Vodorovné přemístění pařezů do 1 km D do 300 mm</t>
  </si>
  <si>
    <t>1755766225</t>
  </si>
  <si>
    <t>"pařezy"   3</t>
  </si>
  <si>
    <t>13</t>
  </si>
  <si>
    <t>162201422</t>
  </si>
  <si>
    <t>Vodorovné přemístění pařezů do 1 km D do 500 mm</t>
  </si>
  <si>
    <t>1313106901</t>
  </si>
  <si>
    <t>"pařezy"   5</t>
  </si>
  <si>
    <t>14</t>
  </si>
  <si>
    <t>162201424</t>
  </si>
  <si>
    <t>Vodorovné přemístění pařezů do 1 km D do 900 mm</t>
  </si>
  <si>
    <t>1830337196</t>
  </si>
  <si>
    <t>"pařezy"   1</t>
  </si>
  <si>
    <t>162301901</t>
  </si>
  <si>
    <t>Příplatek k vodorovnému přemístění větví stromů listnatých D kmene do 300 mm ZKD 5 km</t>
  </si>
  <si>
    <t>304830651</t>
  </si>
  <si>
    <t>" odhad vzdálenosti x ks"  6*3</t>
  </si>
  <si>
    <t>"zhotovitel poromítne v rámci položky cenu za odvoz na skládku dle svých zvyklostí a možností skládkování "</t>
  </si>
  <si>
    <t>16</t>
  </si>
  <si>
    <t>162301902</t>
  </si>
  <si>
    <t>Příplatek k vodorovnému přemístění větví stromů listnatých D kmene do 500 mm ZKD 5 km</t>
  </si>
  <si>
    <t>-1538623683</t>
  </si>
  <si>
    <t>6*5</t>
  </si>
  <si>
    <t>17</t>
  </si>
  <si>
    <t>162301904</t>
  </si>
  <si>
    <t>Příplatek k vodorovnému přemístění větví stromů listnatých D kmene do 900 mm ZKD 5 km</t>
  </si>
  <si>
    <t>-298774959</t>
  </si>
  <si>
    <t>6*1</t>
  </si>
  <si>
    <t>18</t>
  </si>
  <si>
    <t>162301911</t>
  </si>
  <si>
    <t>Příplatek k vodorovnému přemístění kmenů stromů listnatých D kmene do 300 mm ZKD 5 km</t>
  </si>
  <si>
    <t>-593981357</t>
  </si>
  <si>
    <t>19</t>
  </si>
  <si>
    <t>162301912</t>
  </si>
  <si>
    <t>Příplatek k vodorovnému přemístění kmenů stromů listnatých D kmene do 500 mm ZKD 5 km</t>
  </si>
  <si>
    <t>1620209977</t>
  </si>
  <si>
    <t>20</t>
  </si>
  <si>
    <t>162301914</t>
  </si>
  <si>
    <t>Příplatek k vodorovnému přemístění kmenů stromů listnatých D kmene do 900 mm ZKD 5 km</t>
  </si>
  <si>
    <t>-119917840</t>
  </si>
  <si>
    <t>162301921</t>
  </si>
  <si>
    <t>Příplatek k vodorovnému přemístění pařezů D 300 mm ZKD 5 km</t>
  </si>
  <si>
    <t>814225394</t>
  </si>
  <si>
    <t>22</t>
  </si>
  <si>
    <t>162301922</t>
  </si>
  <si>
    <t>Příplatek k vodorovnému přemístění pařezů D 500 mm ZKD 5 km</t>
  </si>
  <si>
    <t>-499068618</t>
  </si>
  <si>
    <t>23</t>
  </si>
  <si>
    <t>162301924</t>
  </si>
  <si>
    <t>Příplatek k vodorovnému přemístění pařezů D 900 mm ZKD 5 km</t>
  </si>
  <si>
    <t>-1277982959</t>
  </si>
  <si>
    <t>24</t>
  </si>
  <si>
    <t>171201201</t>
  </si>
  <si>
    <t>Uložení sypaniny na skládky</t>
  </si>
  <si>
    <t>m3</t>
  </si>
  <si>
    <t>868797689</t>
  </si>
  <si>
    <t>"dle pol.č.183101215"  71*0,4*0,5</t>
  </si>
  <si>
    <t>25</t>
  </si>
  <si>
    <t>171201211</t>
  </si>
  <si>
    <t>Poplatek za uložení odpadu ze sypaniny na skládce (skládkovné)</t>
  </si>
  <si>
    <t>t</t>
  </si>
  <si>
    <t>-1796739267</t>
  </si>
  <si>
    <t>"dle pol.č.171201201"  14,2*1,9</t>
  </si>
  <si>
    <t>26</t>
  </si>
  <si>
    <t>181411123</t>
  </si>
  <si>
    <t>Založení lučního trávníku výsevem plochy do 1000 m2 ve svahu do 1:1</t>
  </si>
  <si>
    <t>-1952809624</t>
  </si>
  <si>
    <t>"silniční a příkopové svahy"   2937,6</t>
  </si>
  <si>
    <t>27</t>
  </si>
  <si>
    <t>005724700</t>
  </si>
  <si>
    <t>osivo směs travní univerzál</t>
  </si>
  <si>
    <t>kg</t>
  </si>
  <si>
    <t>69640980</t>
  </si>
  <si>
    <t>"dle pol.č.181411123"  2937,6*0,015</t>
  </si>
  <si>
    <t>28</t>
  </si>
  <si>
    <t>183101215</t>
  </si>
  <si>
    <t>Jamky pro výsadbu s výměnou 50 % půdy zeminy tř 1 až 4 objem do 0,4 m3 v rovině a svahu do 1:5</t>
  </si>
  <si>
    <t>-544704822</t>
  </si>
  <si>
    <t>"dle pol.184102112"  71</t>
  </si>
  <si>
    <t>29</t>
  </si>
  <si>
    <t>103715000</t>
  </si>
  <si>
    <t>zemina vhodná k ohumusování - nákup vč. dovozu</t>
  </si>
  <si>
    <t>-2082726207</t>
  </si>
  <si>
    <t>"dle pol.č.183101215 - ks x obj. 0,4m3 x 50%"     71*0,4*0,5</t>
  </si>
  <si>
    <t>30</t>
  </si>
  <si>
    <t>184102112</t>
  </si>
  <si>
    <t>Výsadba dřeviny s balem D do 0,3 m do jamky se zalitím v rovině a svahu do 1:5</t>
  </si>
  <si>
    <t>-1742697998</t>
  </si>
  <si>
    <t>25+30+2+2+12</t>
  </si>
  <si>
    <t>31</t>
  </si>
  <si>
    <t>026600000-R1</t>
  </si>
  <si>
    <t>Slivoň švestka (Prunus domestica) d=10-12cm</t>
  </si>
  <si>
    <t>297707326</t>
  </si>
  <si>
    <t>"náhradní výsadba"  25</t>
  </si>
  <si>
    <t>32</t>
  </si>
  <si>
    <t>026600000-R2</t>
  </si>
  <si>
    <t>Třešeň ptačí (Prunus avium) d=10-12cm</t>
  </si>
  <si>
    <t>-1893650697</t>
  </si>
  <si>
    <t>"náhradní výsadba"  30</t>
  </si>
  <si>
    <t>33</t>
  </si>
  <si>
    <t>026600000-R3</t>
  </si>
  <si>
    <t>Jabloň lesní (Malus sylvestris) d=10-12 cm</t>
  </si>
  <si>
    <t>-1511814502</t>
  </si>
  <si>
    <t>"náhradní výsadba"  12</t>
  </si>
  <si>
    <t>34</t>
  </si>
  <si>
    <t>026503690-R</t>
  </si>
  <si>
    <t>Dub zimní (Quercus petraea) d=10-12 cm</t>
  </si>
  <si>
    <t>-1867232841</t>
  </si>
  <si>
    <t>"náhradní výsadba"  2</t>
  </si>
  <si>
    <t>35</t>
  </si>
  <si>
    <t>026503050-R</t>
  </si>
  <si>
    <t>Javor mléč /Acer platanoides/ d=10-12 cm</t>
  </si>
  <si>
    <t>320273223</t>
  </si>
  <si>
    <t>36</t>
  </si>
  <si>
    <t>184215113</t>
  </si>
  <si>
    <t>Ukotvení kmene dřevin jedním kůlem D do 0,1 m délky do 3 m</t>
  </si>
  <si>
    <t>453269902</t>
  </si>
  <si>
    <t>"náhr. výsadba"  71</t>
  </si>
  <si>
    <t>37</t>
  </si>
  <si>
    <t>052172100-R</t>
  </si>
  <si>
    <t>tyč odkorněná délka 250 cm,tloušťka 7 cm</t>
  </si>
  <si>
    <t>1683565343</t>
  </si>
  <si>
    <t>38</t>
  </si>
  <si>
    <t>184801121</t>
  </si>
  <si>
    <t>Ošetřování vysazených dřevin soliterních v rovině a svahu do 1:5</t>
  </si>
  <si>
    <t>1119134942</t>
  </si>
  <si>
    <t>"náhradní výsadba"  71</t>
  </si>
  <si>
    <t>39</t>
  </si>
  <si>
    <t>184802111</t>
  </si>
  <si>
    <t>Chemické odplevelení před založením kultury nad 20 m2 postřikem na široko v rovině a svahu do 1:5</t>
  </si>
  <si>
    <t>-311785087</t>
  </si>
  <si>
    <t>2937,6*1,5</t>
  </si>
  <si>
    <t>40</t>
  </si>
  <si>
    <t>184813121</t>
  </si>
  <si>
    <t>Ochrana dřevin před okusem mechanicky pletivem v rovině a svahu do 1:5</t>
  </si>
  <si>
    <t>541390842</t>
  </si>
  <si>
    <t>pletivem nebo plastovou chráničkou</t>
  </si>
  <si>
    <t>71</t>
  </si>
  <si>
    <t>41</t>
  </si>
  <si>
    <t>184911421</t>
  </si>
  <si>
    <t>Mulčování rostlin kůrou tl. do 0,1 m v rovině a svahu do 1:5</t>
  </si>
  <si>
    <t>1820459483</t>
  </si>
  <si>
    <t>71*1</t>
  </si>
  <si>
    <t>42</t>
  </si>
  <si>
    <t>103911000</t>
  </si>
  <si>
    <t>kůra mulčovací VL</t>
  </si>
  <si>
    <t>1606845064</t>
  </si>
  <si>
    <t>71*1*0,1</t>
  </si>
  <si>
    <t>43</t>
  </si>
  <si>
    <t>185802112</t>
  </si>
  <si>
    <t>Hnojení půdy vitahumem, kompostem nebo chlévskou mrvou v rovině a svahu do 1:5</t>
  </si>
  <si>
    <t>1773496285</t>
  </si>
  <si>
    <t>vč. dodání hnojiva</t>
  </si>
  <si>
    <t>71*0,005</t>
  </si>
  <si>
    <t>44</t>
  </si>
  <si>
    <t>185802114</t>
  </si>
  <si>
    <t>Hnojení půdy umělým hnojivem k jednotlivým rostlinám v rovině a svahu do 1:5</t>
  </si>
  <si>
    <t>-1570259911</t>
  </si>
  <si>
    <t>"0,00004 t x počet stromů"  0,00004*71</t>
  </si>
  <si>
    <t>45</t>
  </si>
  <si>
    <t>251911550</t>
  </si>
  <si>
    <t>hnojivo průmyslové</t>
  </si>
  <si>
    <t>473219968</t>
  </si>
  <si>
    <t>dodání potřebného hnojiva</t>
  </si>
  <si>
    <t>"0,04 kg x počet stromů"  0,04*71</t>
  </si>
  <si>
    <t>46</t>
  </si>
  <si>
    <t>185804312</t>
  </si>
  <si>
    <t>Zalití rostlin vodou plocha přes 20 m2</t>
  </si>
  <si>
    <t>-388577118</t>
  </si>
  <si>
    <t>"TRÁVNÍK"   2937,6*0,005</t>
  </si>
  <si>
    <t>"NÁHRADNÍ VÝSADBA"    71*0,05*5</t>
  </si>
  <si>
    <t>Součet</t>
  </si>
  <si>
    <t>47</t>
  </si>
  <si>
    <t>185851121</t>
  </si>
  <si>
    <t>Dovoz vody pro zálivku rostlin za vzdálenost do 1000 m</t>
  </si>
  <si>
    <t>1264872400</t>
  </si>
  <si>
    <t>32,438</t>
  </si>
  <si>
    <t>48</t>
  </si>
  <si>
    <t>185851129</t>
  </si>
  <si>
    <t>Příplatek k dovozu vody pro zálivku rostlin do 1000 m ZKD 1000 m</t>
  </si>
  <si>
    <t>-1274250957</t>
  </si>
  <si>
    <t>32,438*20</t>
  </si>
  <si>
    <t>997</t>
  </si>
  <si>
    <t>Přesun sutě</t>
  </si>
  <si>
    <t>49</t>
  </si>
  <si>
    <t>997013811</t>
  </si>
  <si>
    <t>Poplatek za uložení stavebního dřevěného odpadu na skládce (skládkovné)</t>
  </si>
  <si>
    <t>1848553893</t>
  </si>
  <si>
    <t>"strom do 0,5m vč. pařezu"   8*2*0,6</t>
  </si>
  <si>
    <t>"strom do 0,9m vč. pařezu"   1*3*0,6</t>
  </si>
  <si>
    <t>998</t>
  </si>
  <si>
    <t>Přesun hmot</t>
  </si>
  <si>
    <t>50</t>
  </si>
  <si>
    <t>998231311</t>
  </si>
  <si>
    <t>Přesun hmot pro sadovnické a krajinářské úpravy vodorovně do 5000 m</t>
  </si>
  <si>
    <t>-623141051</t>
  </si>
  <si>
    <t>SO 101 - Rekonstrukce silnice III/11127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</si>
  <si>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</si>
  <si>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</si>
  <si>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</si>
  <si>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</si>
  <si>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</si>
  <si>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>113152111</t>
  </si>
  <si>
    <t>Odstranění podkladů zpevněných ploch z kameniva těženého</t>
  </si>
  <si>
    <t>459827320</t>
  </si>
  <si>
    <t>"v extravilánu" (1907,5-5,6+1653,2-1*5,6-3*5,35)*2*(0,38+0,43)</t>
  </si>
  <si>
    <t>"vyrovnání v napojení na intravilány a propustky" (10,0*10,0+10,0*(2*4,8+5,0))*0,05/2</t>
  </si>
  <si>
    <t>113154431</t>
  </si>
  <si>
    <t>Frézování živičného krytu tl 30 mm pruh š 2 m pl přes 10000 m2 bez překážek v trase</t>
  </si>
  <si>
    <t>-1093062621</t>
  </si>
  <si>
    <t>"frézování extravilánu 2cm"    9510,0+8176,0</t>
  </si>
  <si>
    <t>"frézování extravilánu 3cm krajnice"     (1907,5-5,6+1653,2-1*5,6-3*5,35)*2*0,75</t>
  </si>
  <si>
    <t>"vyrovnání v napojení na intravilány a propustky 3cm"    (2*10,0*(4,6+5,0+5,2+5,0+5,2)+10,0*10,0+10,0*(2*4,8+5,0))</t>
  </si>
  <si>
    <t>vč. odkupu zhotovitelem</t>
  </si>
  <si>
    <t>132301102</t>
  </si>
  <si>
    <t>Hloubení rýh š do 600 mm v hornině tř. 4 objemu přes 100 m3</t>
  </si>
  <si>
    <t>872164796</t>
  </si>
  <si>
    <t xml:space="preserve">"pro drenáž š.0,45m hl.0,5m dle pol.č.212755216"   3966*0,45*0,5   </t>
  </si>
  <si>
    <t>132301109</t>
  </si>
  <si>
    <t>Příplatek za lepivost k hloubení rýh š do 600 mm v hornině tř. 4</t>
  </si>
  <si>
    <t>691352721</t>
  </si>
  <si>
    <t>"50% dle pol.č.132301102"  892,35*0,5</t>
  </si>
  <si>
    <t>162701105</t>
  </si>
  <si>
    <t>Vodorovné přemístění do 10000 m výkopku/sypaniny z horniny tř. 1 až 4</t>
  </si>
  <si>
    <t>787750882</t>
  </si>
  <si>
    <t>"dle pol.č.132301102"  892,350</t>
  </si>
  <si>
    <t>"dle pol.č.938902111"  3672*0,15</t>
  </si>
  <si>
    <t>"dle pol.č.938909611"  1766,725*0,1</t>
  </si>
  <si>
    <t>162701109</t>
  </si>
  <si>
    <t>Příplatek k vodorovnému přemístění výkopku/sypaniny z horniny tř. 1 až 4 ZKD 1000 m přes 10000 m</t>
  </si>
  <si>
    <t>-736099100</t>
  </si>
  <si>
    <t>"dle pol.č.162701105"  1619,823*10</t>
  </si>
  <si>
    <t>1625431778</t>
  </si>
  <si>
    <t>"dle pol.č.162701105"   1619,823</t>
  </si>
  <si>
    <t>1615254501</t>
  </si>
  <si>
    <t>"dle pol.č.162701105"   1619,823*1,9</t>
  </si>
  <si>
    <t>174101101</t>
  </si>
  <si>
    <t>Zásyp jam, šachet rýh nebo kolem objektů sypaninou se zhutněním</t>
  </si>
  <si>
    <t>1468122877</t>
  </si>
  <si>
    <t>"Drenáž dle pol.č.212755216"</t>
  </si>
  <si>
    <t>"zásyp  HK 22/32"  3966*0,45*0,15</t>
  </si>
  <si>
    <t>583439310</t>
  </si>
  <si>
    <t>kamenivo drcené hrubé horninová směs frakce 16-32</t>
  </si>
  <si>
    <t>2076845446</t>
  </si>
  <si>
    <t>"Drenáž dle pol.č.174101101"  3966*0,45*0,15*1,9</t>
  </si>
  <si>
    <t>175101201</t>
  </si>
  <si>
    <t>Obsypání objektu nad přilehlým původním terénem sypaninou bez prohození, uloženou do 3 m</t>
  </si>
  <si>
    <t>427360956</t>
  </si>
  <si>
    <t>"Obsyp vč. lože  HK 8/16, f2"  3966*0,45*0,25</t>
  </si>
  <si>
    <t>583438810</t>
  </si>
  <si>
    <t xml:space="preserve">kamenivo drcené hrubé frakce 8-16 </t>
  </si>
  <si>
    <t>892734627</t>
  </si>
  <si>
    <t>"Drenáž dle pol.č.175101201"  3966*0,45*0,25*1,9</t>
  </si>
  <si>
    <t>181301112</t>
  </si>
  <si>
    <t>Rozprostření ornice tl vrstvy do 150 mm pl přes 500 m2 v rovině nebo ve svahu do 1:5</t>
  </si>
  <si>
    <t>-683984340</t>
  </si>
  <si>
    <t>V trase</t>
  </si>
  <si>
    <t>(545+410+105+1023+527+355+57+270+255+125)*0,8</t>
  </si>
  <si>
    <t>-638154352</t>
  </si>
  <si>
    <t>"dle pol.č.181301112"    2937,600*0,15</t>
  </si>
  <si>
    <t>181951102</t>
  </si>
  <si>
    <t>Úprava pláně v hornině tř. 1 až 4 se zhutněním</t>
  </si>
  <si>
    <t>-474997551</t>
  </si>
  <si>
    <t>"v trase</t>
  </si>
  <si>
    <t>(1907,5-5,6+1653,2-1*5,6-3*5,35)*2*2,0</t>
  </si>
  <si>
    <t>Zakládání</t>
  </si>
  <si>
    <t>212755216</t>
  </si>
  <si>
    <t>Trativody z drenážních trubek plastových flexibilních D 160 mm bez lože</t>
  </si>
  <si>
    <t>m</t>
  </si>
  <si>
    <t>-1490310365</t>
  </si>
  <si>
    <t xml:space="preserve">"Trouba perforovaná s plným dnem HDPE DN150, SN 4"  </t>
  </si>
  <si>
    <t>260+300+380+140+125+291+181+100+280+200+60+121+270+134+260+188+76+280+260+60</t>
  </si>
  <si>
    <t>Vodorovné konstrukce</t>
  </si>
  <si>
    <t>451572111</t>
  </si>
  <si>
    <t>Lože pod potrubí otevřený výkop z kameniva drobného těženého</t>
  </si>
  <si>
    <t>-819108085</t>
  </si>
  <si>
    <t>"lože"  3966*0,45*0,1</t>
  </si>
  <si>
    <t>Komunikace pozemní</t>
  </si>
  <si>
    <t>561041121</t>
  </si>
  <si>
    <t>Zřízení podkladu ze zeminy upravené vápnem, cementem, směsnými pojivy tl 300 mm plochy do 5000 m2</t>
  </si>
  <si>
    <t>840411750</t>
  </si>
  <si>
    <t>"V TRASE ODHAD 5% PLOCHY</t>
  </si>
  <si>
    <t>(9510,0+8176,0)*0,05</t>
  </si>
  <si>
    <t>585301700</t>
  </si>
  <si>
    <t xml:space="preserve">vápno nehašené bezprašné </t>
  </si>
  <si>
    <t>-148790535</t>
  </si>
  <si>
    <t xml:space="preserve">"5%pojiva= 88,4kg/m3"    870,25*0,3*0,0884  </t>
  </si>
  <si>
    <t>564871111</t>
  </si>
  <si>
    <t>Podklad ze štěrkodrtě ŠD tl 250 mm</t>
  </si>
  <si>
    <t>-1714135264</t>
  </si>
  <si>
    <t>"sanace krajnic"   (1907,5-5,6+1653,2-1*5,6-3*5,35)*2*1,72</t>
  </si>
  <si>
    <t>564971415</t>
  </si>
  <si>
    <t>Podklad z asfaltového recyklátu tl 250 mm</t>
  </si>
  <si>
    <t>-1828676185</t>
  </si>
  <si>
    <t xml:space="preserve">sanace krajnic v tl.25cm  </t>
  </si>
  <si>
    <t xml:space="preserve"> (1907,5-5,6+1653,2-1*5,6-3*5,35)*1,52*2</t>
  </si>
  <si>
    <t xml:space="preserve">vč. nákupu a dovozu asf. recykl. materiálu  </t>
  </si>
  <si>
    <t>565155121</t>
  </si>
  <si>
    <t>Asfaltový beton vrstva podkladní ACP 16 (obalované kamenivo OKS) tl 70 mm š přes 3 m</t>
  </si>
  <si>
    <t>-1249775408</t>
  </si>
  <si>
    <t>"extravilán viz pol.577134121"   17405</t>
  </si>
  <si>
    <t>567511141</t>
  </si>
  <si>
    <t>Recyklace podkladu za studena na místě - rozpojení a reprofilace tl 150 mm plochy do 10000 m2</t>
  </si>
  <si>
    <t>1127920948</t>
  </si>
  <si>
    <t>"extravilán"  (9510,0+8176,0)*1,03*1,02</t>
  </si>
  <si>
    <t>567512141</t>
  </si>
  <si>
    <t>Recyklace podkladu za studena na místě - promísení s pojivem, kamenivem tl 120 mm do 10000 m2</t>
  </si>
  <si>
    <t>-354413640</t>
  </si>
  <si>
    <t>"extravilán"   (9510,0+8176,0)*1,03*1,02</t>
  </si>
  <si>
    <t>585221100</t>
  </si>
  <si>
    <t xml:space="preserve">cement struskoportlandský </t>
  </si>
  <si>
    <t>663960168</t>
  </si>
  <si>
    <t>(18580,912*0,12)*2,3*0,04  "4% pojiva"</t>
  </si>
  <si>
    <t>111625530</t>
  </si>
  <si>
    <t>asfaltová emulze nemodifikovaná</t>
  </si>
  <si>
    <t>-297111529</t>
  </si>
  <si>
    <t>569951133</t>
  </si>
  <si>
    <t>Zpevnění krajnic asfaltovým recyklátem tl 150 mm</t>
  </si>
  <si>
    <t>1269681911</t>
  </si>
  <si>
    <t xml:space="preserve">zpevnění krajnic v tl.15cm  </t>
  </si>
  <si>
    <t>v trase</t>
  </si>
  <si>
    <t>(1907,5-5,6+1653,2-1*5,6-3*5,35)*2*0,6</t>
  </si>
  <si>
    <t>572241112</t>
  </si>
  <si>
    <t>Vyspravení výtluků asfaltovým betonem ACO (AB) tl do 60 mm při vyspravované ploše do 10% na 1 km</t>
  </si>
  <si>
    <t>1695030049</t>
  </si>
  <si>
    <t>oprava objízdných tras po stavbě, vč. krajnic</t>
  </si>
  <si>
    <t>délka obj. trasy  21km</t>
  </si>
  <si>
    <t>prům. š. voz . 7 m</t>
  </si>
  <si>
    <t>odhad lokálních poruch:  1%</t>
  </si>
  <si>
    <t>21000*7*0,01</t>
  </si>
  <si>
    <t>položka obsahuje zaříznutí, odbourání asf. povrchu, spojovací postřik, výsprava ACO 11, zalití spár</t>
  </si>
  <si>
    <t>573191111</t>
  </si>
  <si>
    <t>Nátěr infiltrační kationaktivní v množství emulzí 1 kg/m2</t>
  </si>
  <si>
    <t>137866810</t>
  </si>
  <si>
    <t>Postřik živičný infiltrační z modifikované emulze množství 0,60 kg/m2</t>
  </si>
  <si>
    <t>"Extravilán"   (9510,0+8176,0)*1,03*1,02</t>
  </si>
  <si>
    <t>573231111</t>
  </si>
  <si>
    <t>Postřik živičný spojovací ze silniční emulze v množství do 0,7 kg/m2</t>
  </si>
  <si>
    <t>-2002179314</t>
  </si>
  <si>
    <t>Postřik živičný spojovací ze silniční modifikované emulze v množství 0,35 kg/m2</t>
  </si>
  <si>
    <t>"Extravilán"   (9510,0+8176,0)*1,03</t>
  </si>
  <si>
    <t>577134121</t>
  </si>
  <si>
    <t>Asfaltový beton vrstva obrusná ACO 11 (ABS) tř. I tl 40 mm š přes 3 m z nemodifikovaného asfaltu</t>
  </si>
  <si>
    <t>1164952451</t>
  </si>
  <si>
    <t>"Extravilán"   (9510,0+8176,0)</t>
  </si>
  <si>
    <t>Trubní vedení</t>
  </si>
  <si>
    <t>89516.OTSKP</t>
  </si>
  <si>
    <t>DRENÁŽNÍ VÝUSŤ Z BETON DÍLCŮ</t>
  </si>
  <si>
    <t>KUS</t>
  </si>
  <si>
    <t>-422127880</t>
  </si>
  <si>
    <t>"dle PP"  24</t>
  </si>
  <si>
    <t>Ostatní konstrukce a práce-bourání</t>
  </si>
  <si>
    <t>911331123</t>
  </si>
  <si>
    <t>Svodidlo ocelové jednostranné zádržnosti N2 se zaberaněním sloupků v rozmezí do 4 m</t>
  </si>
  <si>
    <t>893630096</t>
  </si>
  <si>
    <t>48+64+72+116+148+92</t>
  </si>
  <si>
    <t>912221111</t>
  </si>
  <si>
    <t>Montáž směrového sloupku silničního ocelového pružného zinkovaného ručním beraněním</t>
  </si>
  <si>
    <t>1052408583</t>
  </si>
  <si>
    <t>466</t>
  </si>
  <si>
    <t>404451650</t>
  </si>
  <si>
    <t>sloupek směrový silniční ocelový</t>
  </si>
  <si>
    <t>665858136</t>
  </si>
  <si>
    <t>919112233</t>
  </si>
  <si>
    <t>Řezání spár pro vytvoření komůrky š 20 mm hl 40 mm pro těsnící zálivku v živičném krytu</t>
  </si>
  <si>
    <t>1856290873</t>
  </si>
  <si>
    <t>NAPOJENÍ NA STÁVAJÍCÍ STAV</t>
  </si>
  <si>
    <t>"viz pol. 919122132"    60,7</t>
  </si>
  <si>
    <t>919122132</t>
  </si>
  <si>
    <t>Těsnění spár zálivkou za tepla pro komůrky š 20 mm hl 40 mm s těsnicím profilem</t>
  </si>
  <si>
    <t>292564737</t>
  </si>
  <si>
    <t>"V trase mezi etapami"    17,7+3*5,0</t>
  </si>
  <si>
    <t>"v trase napojení na stávající stav-sjezdy"  6,0+2*11,0</t>
  </si>
  <si>
    <t>919726121</t>
  </si>
  <si>
    <t>Geotextilie pro ochranu, separaci a filtraci netkaná měrná hmotnost do 200 g/m2</t>
  </si>
  <si>
    <t>-1398461412</t>
  </si>
  <si>
    <t>"FILTRAČNÍ GEOTEXTILIE TRATIVODU</t>
  </si>
  <si>
    <t>(0,5*2+0,4*2)*3966,0</t>
  </si>
  <si>
    <t>938902111</t>
  </si>
  <si>
    <t>Čištění příkopů komunikací příkopovým rypadlem objem nánosu do 0,15 m3/m</t>
  </si>
  <si>
    <t>-1812638753</t>
  </si>
  <si>
    <t>545+410+105+1023+527+355+57+270+255+125</t>
  </si>
  <si>
    <t>938909611</t>
  </si>
  <si>
    <t>Odstranění nánosu na krajnicích tl do 100 mm</t>
  </si>
  <si>
    <t>-1848549207</t>
  </si>
  <si>
    <t>"čištění krajnic tl. 5cm"   (1907,5-5,6+1653,2-1*5,6-3*5,35)*2*0,25</t>
  </si>
  <si>
    <t>997221551</t>
  </si>
  <si>
    <t>Vodorovná doprava suti ze sypkých materiálů do 1 km</t>
  </si>
  <si>
    <t>-1662814095</t>
  </si>
  <si>
    <t>"dle pol.č.113152111"  5730,339*1,6</t>
  </si>
  <si>
    <t>"dle pol.č.113154431"  23732,175*0,03*2,57</t>
  </si>
  <si>
    <t>"dle pol.č.572241112"  1470,0*0,06*2,57</t>
  </si>
  <si>
    <t>997221559</t>
  </si>
  <si>
    <t>Příplatek ZKD 1 km u vodorovné dopravy suti ze sypkých materiálů</t>
  </si>
  <si>
    <t>-1951100728</t>
  </si>
  <si>
    <t>"dle pol.č.997221551  19x"   11224,967*19</t>
  </si>
  <si>
    <t>997221845</t>
  </si>
  <si>
    <t>Poplatek za uložení odpadu z asfaltových povrchů na skládce (skládkovné)</t>
  </si>
  <si>
    <t>-1145542158</t>
  </si>
  <si>
    <t>997221855</t>
  </si>
  <si>
    <t>Poplatek za uložení odpadu z kameniva na skládce (skládkovné)</t>
  </si>
  <si>
    <t>1749331676</t>
  </si>
  <si>
    <t>998225111</t>
  </si>
  <si>
    <t>Přesun hmot pro pozemní komunikace s krytem z kamene, monolitickým betonovým nebo živičným</t>
  </si>
  <si>
    <t>1459429697</t>
  </si>
  <si>
    <t>998225194</t>
  </si>
  <si>
    <t>Příplatek k přesunu hmot pro pozemní komunikace s krytem z kamene, živičným, betonovým do 5000 m</t>
  </si>
  <si>
    <t>668721187</t>
  </si>
  <si>
    <t>SO 190 - Dopravně inženýrská opatření</t>
  </si>
  <si>
    <t xml:space="preserve">    VRN3 - Zařízení staveniště</t>
  </si>
  <si>
    <t>913111111</t>
  </si>
  <si>
    <t>Montáž a demontáž plastového podstavce dočasné dopravní značky</t>
  </si>
  <si>
    <t>691837056</t>
  </si>
  <si>
    <t>"objízdná trasa společná"   26</t>
  </si>
  <si>
    <t>"etapa 3"   23</t>
  </si>
  <si>
    <t>"etapa 4"  23</t>
  </si>
  <si>
    <t>913111112</t>
  </si>
  <si>
    <t>Montáž a demontáž sloupku délky do 2 m dočasné dopravní značky</t>
  </si>
  <si>
    <t>-132697335</t>
  </si>
  <si>
    <t>"dle pol.č.913111111"    72</t>
  </si>
  <si>
    <t>913111115</t>
  </si>
  <si>
    <t>Montáž a demontáž dočasné dopravní značky samostatné základní</t>
  </si>
  <si>
    <t>992732795</t>
  </si>
  <si>
    <t>objízdná trasa společná</t>
  </si>
  <si>
    <t>" IS11c "   24</t>
  </si>
  <si>
    <t>Mezisoučet</t>
  </si>
  <si>
    <t>etapa 3</t>
  </si>
  <si>
    <t>" IP10a "  3</t>
  </si>
  <si>
    <t>" B1 "  2</t>
  </si>
  <si>
    <t>" E3a " 1</t>
  </si>
  <si>
    <t>" IS11b " 5</t>
  </si>
  <si>
    <t>" E13 "  2</t>
  </si>
  <si>
    <t>etapa 4</t>
  </si>
  <si>
    <t>913111116</t>
  </si>
  <si>
    <t>Montáž a demontáž dočasné dopravní značky samostatné zvětšené</t>
  </si>
  <si>
    <t>484004194</t>
  </si>
  <si>
    <t>" IP22 "   1</t>
  </si>
  <si>
    <t>" IP22 "  2</t>
  </si>
  <si>
    <t>913111211</t>
  </si>
  <si>
    <t>Příplatek k dočasnému podstavci plastovému za první a ZKD den použití</t>
  </si>
  <si>
    <t>-2119248960</t>
  </si>
  <si>
    <t>26*74</t>
  </si>
  <si>
    <t>23*46</t>
  </si>
  <si>
    <t>23*26</t>
  </si>
  <si>
    <t>"zhotovitel promítne do položky nájem po dobu dle svého harmonogramu výstavby"</t>
  </si>
  <si>
    <t>913111212</t>
  </si>
  <si>
    <t>Příplatek k dočasnému sloupku délky do 2 m za první a ZKD den použití</t>
  </si>
  <si>
    <t>925301881</t>
  </si>
  <si>
    <t>"dle pol.č.913111211"  3580,0</t>
  </si>
  <si>
    <t>913111215</t>
  </si>
  <si>
    <t>Příplatek k dočasné dopravní značce samostatné základní za první a ZKD den použití</t>
  </si>
  <si>
    <t>562544724</t>
  </si>
  <si>
    <t>24*74</t>
  </si>
  <si>
    <t>13*46</t>
  </si>
  <si>
    <t>13*26</t>
  </si>
  <si>
    <t>913111216</t>
  </si>
  <si>
    <t>Příplatek k dočasné dopravní značce samostatné zvětšené za první a ZKD den použití</t>
  </si>
  <si>
    <t>-203112459</t>
  </si>
  <si>
    <t>1*74</t>
  </si>
  <si>
    <t>2*46</t>
  </si>
  <si>
    <t>2*26</t>
  </si>
  <si>
    <t>913221111</t>
  </si>
  <si>
    <t>Montáž a demontáž dočasné dopravní zábrany Z2 světelné šířky 1,5 m se 3 světly</t>
  </si>
  <si>
    <t>-625081154</t>
  </si>
  <si>
    <t>913221211</t>
  </si>
  <si>
    <t>Příplatek k dočasné dopravní zábraně Z2 světelné šířky 1,5m se 3 světly za první a ZKD den použití</t>
  </si>
  <si>
    <t>-1053161925</t>
  </si>
  <si>
    <t>"dle pol.č.913221111"</t>
  </si>
  <si>
    <t xml:space="preserve">" předpokládaná doba </t>
  </si>
  <si>
    <t>913911112</t>
  </si>
  <si>
    <t>Montáž a demontáž akumulátoru dočasného dopravního značení olověného 12 V/55 Ah</t>
  </si>
  <si>
    <t>-534840346</t>
  </si>
  <si>
    <t>"pro Z2"  2+2</t>
  </si>
  <si>
    <t>913911121</t>
  </si>
  <si>
    <t>Montáž a demontáž dočasného zásobníku plastového na akumulátor a řídící jednotku</t>
  </si>
  <si>
    <t>2139353790</t>
  </si>
  <si>
    <t>913911212</t>
  </si>
  <si>
    <t>Příplatek k dočasnému akumulátor 12V/55 Ah za první a ZKD den použití</t>
  </si>
  <si>
    <t>315117330</t>
  </si>
  <si>
    <t>"pro světla Z2"  2*46+2*26</t>
  </si>
  <si>
    <t>913921131</t>
  </si>
  <si>
    <t>Dočasné omezení platnosti zakrytí základní dopravní značky</t>
  </si>
  <si>
    <t>829623358</t>
  </si>
  <si>
    <t>2+2+4</t>
  </si>
  <si>
    <t>913921132</t>
  </si>
  <si>
    <t>Dočasné omezení platnosti odkrytí základní dopravní značky</t>
  </si>
  <si>
    <t>-1880728094</t>
  </si>
  <si>
    <t>VRN3</t>
  </si>
  <si>
    <t>Zařízení staveniště</t>
  </si>
  <si>
    <t>034403000</t>
  </si>
  <si>
    <t>Dopravní značení na staveništi</t>
  </si>
  <si>
    <t>CS ÚRS 2015 01</t>
  </si>
  <si>
    <t>1151321719</t>
  </si>
  <si>
    <t>Náklady na zajištění údržby, servisu, kontroly DIO po celou dobu výstavby,</t>
  </si>
  <si>
    <t>zajištění inženýrské činnosti pro projednání DIO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</si>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</sst>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89" fillId="0" borderId="26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1" fillId="0" borderId="3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4" fillId="0" borderId="30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96" fillId="35" borderId="27" xfId="0" applyFont="1" applyFill="1" applyBorder="1" applyAlignment="1" applyProtection="1">
      <alignment horizontal="center" vertical="center" wrapText="1"/>
      <protection locked="0"/>
    </xf>
    <xf numFmtId="0" fontId="4" fillId="35" borderId="28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30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4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2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3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99" fillId="0" borderId="36" xfId="0" applyFont="1" applyBorder="1" applyAlignment="1" applyProtection="1">
      <alignment horizontal="center" vertical="center"/>
      <protection locked="0"/>
    </xf>
    <xf numFmtId="49" fontId="99" fillId="0" borderId="36" xfId="0" applyNumberFormat="1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center" vertical="center" wrapText="1"/>
      <protection locked="0"/>
    </xf>
    <xf numFmtId="175" fontId="99" fillId="0" borderId="36" xfId="0" applyNumberFormat="1" applyFont="1" applyBorder="1" applyAlignment="1" applyProtection="1">
      <alignment vertical="center"/>
      <protection locked="0"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 locked="0"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4" fontId="79" fillId="0" borderId="0" xfId="0" applyNumberFormat="1" applyFont="1" applyBorder="1" applyAlignment="1">
      <alignment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2" fillId="0" borderId="31" xfId="0" applyFont="1" applyBorder="1" applyAlignment="1">
      <alignment vertical="center"/>
    </xf>
    <xf numFmtId="0" fontId="82" fillId="0" borderId="32" xfId="0" applyFont="1" applyBorder="1" applyAlignment="1">
      <alignment vertical="center"/>
    </xf>
    <xf numFmtId="0" fontId="82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7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74" fontId="78" fillId="0" borderId="32" xfId="0" applyNumberFormat="1" applyFont="1" applyBorder="1" applyAlignment="1">
      <alignment vertical="center"/>
    </xf>
    <xf numFmtId="174" fontId="78" fillId="0" borderId="33" xfId="0" applyNumberFormat="1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62" fillId="33" borderId="0" xfId="36" applyFill="1" applyAlignment="1">
      <alignment/>
    </xf>
    <xf numFmtId="0" fontId="100" fillId="0" borderId="0" xfId="36" applyFont="1" applyAlignment="1">
      <alignment horizontal="center" vertical="center"/>
    </xf>
    <xf numFmtId="0" fontId="101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2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1" fillId="33" borderId="0" xfId="0" applyFont="1" applyFill="1" applyAlignment="1" applyProtection="1">
      <alignment horizontal="left" vertical="center"/>
      <protection/>
    </xf>
    <xf numFmtId="0" fontId="102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10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91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87" fillId="36" borderId="0" xfId="0" applyFont="1" applyFill="1" applyAlignment="1">
      <alignment horizontal="center" vertical="center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102" fillId="33" borderId="0" xfId="36" applyFont="1" applyFill="1" applyAlignment="1">
      <alignment vertical="center"/>
    </xf>
    <xf numFmtId="0" fontId="8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7C1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55C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3E8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57F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9482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87C1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155C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B3E8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257F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948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zoomScalePageLayoutView="0" workbookViewId="0" topLeftCell="A1">
      <pane ySplit="1" topLeftCell="A40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746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747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84" t="s">
        <v>6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254" t="s">
        <v>15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3"/>
      <c r="AQ5" s="25"/>
      <c r="BE5" s="250" t="s">
        <v>16</v>
      </c>
      <c r="BS5" s="18" t="s">
        <v>7</v>
      </c>
    </row>
    <row r="6" spans="2:71" ht="36.7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256" t="s">
        <v>18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3"/>
      <c r="AQ6" s="25"/>
      <c r="BE6" s="251"/>
      <c r="BS6" s="18" t="s">
        <v>19</v>
      </c>
    </row>
    <row r="7" spans="2:71" ht="14.25" customHeight="1">
      <c r="B7" s="22"/>
      <c r="C7" s="23"/>
      <c r="D7" s="31" t="s">
        <v>20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3</v>
      </c>
      <c r="AO7" s="23"/>
      <c r="AP7" s="23"/>
      <c r="AQ7" s="25"/>
      <c r="BE7" s="251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51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51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</v>
      </c>
      <c r="AO10" s="23"/>
      <c r="AP10" s="23"/>
      <c r="AQ10" s="25"/>
      <c r="BE10" s="251"/>
      <c r="BS10" s="18" t="s">
        <v>19</v>
      </c>
    </row>
    <row r="11" spans="2:71" ht="18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3</v>
      </c>
      <c r="AO11" s="23"/>
      <c r="AP11" s="23"/>
      <c r="AQ11" s="25"/>
      <c r="BE11" s="251"/>
      <c r="BS11" s="18" t="s">
        <v>19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51"/>
      <c r="BS12" s="18" t="s">
        <v>19</v>
      </c>
    </row>
    <row r="13" spans="2:71" ht="14.2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251"/>
      <c r="BS13" s="18" t="s">
        <v>19</v>
      </c>
    </row>
    <row r="14" spans="2:71" ht="15">
      <c r="B14" s="22"/>
      <c r="C14" s="23"/>
      <c r="D14" s="23"/>
      <c r="E14" s="257" t="s">
        <v>34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251"/>
      <c r="BS14" s="18" t="s">
        <v>19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51"/>
      <c r="BS15" s="18" t="s">
        <v>4</v>
      </c>
    </row>
    <row r="16" spans="2:71" ht="14.25" customHeight="1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</v>
      </c>
      <c r="AO16" s="23"/>
      <c r="AP16" s="23"/>
      <c r="AQ16" s="25"/>
      <c r="BE16" s="251"/>
      <c r="BS16" s="18" t="s">
        <v>4</v>
      </c>
    </row>
    <row r="17" spans="2:71" ht="18" customHeight="1">
      <c r="B17" s="22"/>
      <c r="C17" s="23"/>
      <c r="D17" s="23"/>
      <c r="E17" s="29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3</v>
      </c>
      <c r="AO17" s="23"/>
      <c r="AP17" s="23"/>
      <c r="AQ17" s="25"/>
      <c r="BE17" s="251"/>
      <c r="BS17" s="18" t="s">
        <v>37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51"/>
      <c r="BS18" s="18" t="s">
        <v>7</v>
      </c>
    </row>
    <row r="19" spans="2:71" ht="14.25" customHeight="1">
      <c r="B19" s="22"/>
      <c r="C19" s="23"/>
      <c r="D19" s="31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51"/>
      <c r="BS19" s="18" t="s">
        <v>7</v>
      </c>
    </row>
    <row r="20" spans="2:71" ht="63" customHeight="1">
      <c r="B20" s="22"/>
      <c r="C20" s="23"/>
      <c r="D20" s="23"/>
      <c r="E20" s="258" t="s">
        <v>39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3"/>
      <c r="AP20" s="23"/>
      <c r="AQ20" s="25"/>
      <c r="BE20" s="251"/>
      <c r="BS20" s="18" t="s">
        <v>37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51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51"/>
    </row>
    <row r="23" spans="2:57" s="1" customFormat="1" ht="25.5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59">
        <f>ROUND(AG51,2)</f>
        <v>0</v>
      </c>
      <c r="AL23" s="260"/>
      <c r="AM23" s="260"/>
      <c r="AN23" s="260"/>
      <c r="AO23" s="260"/>
      <c r="AP23" s="36"/>
      <c r="AQ23" s="39"/>
      <c r="BE23" s="252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52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61" t="s">
        <v>41</v>
      </c>
      <c r="M25" s="262"/>
      <c r="N25" s="262"/>
      <c r="O25" s="262"/>
      <c r="P25" s="36"/>
      <c r="Q25" s="36"/>
      <c r="R25" s="36"/>
      <c r="S25" s="36"/>
      <c r="T25" s="36"/>
      <c r="U25" s="36"/>
      <c r="V25" s="36"/>
      <c r="W25" s="261" t="s">
        <v>42</v>
      </c>
      <c r="X25" s="262"/>
      <c r="Y25" s="262"/>
      <c r="Z25" s="262"/>
      <c r="AA25" s="262"/>
      <c r="AB25" s="262"/>
      <c r="AC25" s="262"/>
      <c r="AD25" s="262"/>
      <c r="AE25" s="262"/>
      <c r="AF25" s="36"/>
      <c r="AG25" s="36"/>
      <c r="AH25" s="36"/>
      <c r="AI25" s="36"/>
      <c r="AJ25" s="36"/>
      <c r="AK25" s="261" t="s">
        <v>43</v>
      </c>
      <c r="AL25" s="262"/>
      <c r="AM25" s="262"/>
      <c r="AN25" s="262"/>
      <c r="AO25" s="262"/>
      <c r="AP25" s="36"/>
      <c r="AQ25" s="39"/>
      <c r="BE25" s="252"/>
    </row>
    <row r="26" spans="2:57" s="2" customFormat="1" ht="14.2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263">
        <v>0.21</v>
      </c>
      <c r="M26" s="264"/>
      <c r="N26" s="264"/>
      <c r="O26" s="264"/>
      <c r="P26" s="42"/>
      <c r="Q26" s="42"/>
      <c r="R26" s="42"/>
      <c r="S26" s="42"/>
      <c r="T26" s="42"/>
      <c r="U26" s="42"/>
      <c r="V26" s="42"/>
      <c r="W26" s="265">
        <f>ROUND(AZ51,2)</f>
        <v>0</v>
      </c>
      <c r="X26" s="264"/>
      <c r="Y26" s="264"/>
      <c r="Z26" s="264"/>
      <c r="AA26" s="264"/>
      <c r="AB26" s="264"/>
      <c r="AC26" s="264"/>
      <c r="AD26" s="264"/>
      <c r="AE26" s="264"/>
      <c r="AF26" s="42"/>
      <c r="AG26" s="42"/>
      <c r="AH26" s="42"/>
      <c r="AI26" s="42"/>
      <c r="AJ26" s="42"/>
      <c r="AK26" s="265">
        <f>ROUND(AV51,2)</f>
        <v>0</v>
      </c>
      <c r="AL26" s="264"/>
      <c r="AM26" s="264"/>
      <c r="AN26" s="264"/>
      <c r="AO26" s="264"/>
      <c r="AP26" s="42"/>
      <c r="AQ26" s="44"/>
      <c r="BE26" s="253"/>
    </row>
    <row r="27" spans="2:57" s="2" customFormat="1" ht="14.2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263">
        <v>0.15</v>
      </c>
      <c r="M27" s="264"/>
      <c r="N27" s="264"/>
      <c r="O27" s="264"/>
      <c r="P27" s="42"/>
      <c r="Q27" s="42"/>
      <c r="R27" s="42"/>
      <c r="S27" s="42"/>
      <c r="T27" s="42"/>
      <c r="U27" s="42"/>
      <c r="V27" s="42"/>
      <c r="W27" s="265">
        <f>ROUND(BA51,2)</f>
        <v>0</v>
      </c>
      <c r="X27" s="264"/>
      <c r="Y27" s="264"/>
      <c r="Z27" s="264"/>
      <c r="AA27" s="264"/>
      <c r="AB27" s="264"/>
      <c r="AC27" s="264"/>
      <c r="AD27" s="264"/>
      <c r="AE27" s="264"/>
      <c r="AF27" s="42"/>
      <c r="AG27" s="42"/>
      <c r="AH27" s="42"/>
      <c r="AI27" s="42"/>
      <c r="AJ27" s="42"/>
      <c r="AK27" s="265">
        <f>ROUND(AW51,2)</f>
        <v>0</v>
      </c>
      <c r="AL27" s="264"/>
      <c r="AM27" s="264"/>
      <c r="AN27" s="264"/>
      <c r="AO27" s="264"/>
      <c r="AP27" s="42"/>
      <c r="AQ27" s="44"/>
      <c r="BE27" s="253"/>
    </row>
    <row r="28" spans="2:57" s="2" customFormat="1" ht="14.25" customHeight="1" hidden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263">
        <v>0.21</v>
      </c>
      <c r="M28" s="264"/>
      <c r="N28" s="264"/>
      <c r="O28" s="264"/>
      <c r="P28" s="42"/>
      <c r="Q28" s="42"/>
      <c r="R28" s="42"/>
      <c r="S28" s="42"/>
      <c r="T28" s="42"/>
      <c r="U28" s="42"/>
      <c r="V28" s="42"/>
      <c r="W28" s="265">
        <f>ROUND(BB51,2)</f>
        <v>0</v>
      </c>
      <c r="X28" s="264"/>
      <c r="Y28" s="264"/>
      <c r="Z28" s="264"/>
      <c r="AA28" s="264"/>
      <c r="AB28" s="264"/>
      <c r="AC28" s="264"/>
      <c r="AD28" s="264"/>
      <c r="AE28" s="264"/>
      <c r="AF28" s="42"/>
      <c r="AG28" s="42"/>
      <c r="AH28" s="42"/>
      <c r="AI28" s="42"/>
      <c r="AJ28" s="42"/>
      <c r="AK28" s="265">
        <v>0</v>
      </c>
      <c r="AL28" s="264"/>
      <c r="AM28" s="264"/>
      <c r="AN28" s="264"/>
      <c r="AO28" s="264"/>
      <c r="AP28" s="42"/>
      <c r="AQ28" s="44"/>
      <c r="BE28" s="253"/>
    </row>
    <row r="29" spans="2:57" s="2" customFormat="1" ht="14.25" customHeight="1" hidden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263">
        <v>0.15</v>
      </c>
      <c r="M29" s="264"/>
      <c r="N29" s="264"/>
      <c r="O29" s="264"/>
      <c r="P29" s="42"/>
      <c r="Q29" s="42"/>
      <c r="R29" s="42"/>
      <c r="S29" s="42"/>
      <c r="T29" s="42"/>
      <c r="U29" s="42"/>
      <c r="V29" s="42"/>
      <c r="W29" s="265">
        <f>ROUND(BC51,2)</f>
        <v>0</v>
      </c>
      <c r="X29" s="264"/>
      <c r="Y29" s="264"/>
      <c r="Z29" s="264"/>
      <c r="AA29" s="264"/>
      <c r="AB29" s="264"/>
      <c r="AC29" s="264"/>
      <c r="AD29" s="264"/>
      <c r="AE29" s="264"/>
      <c r="AF29" s="42"/>
      <c r="AG29" s="42"/>
      <c r="AH29" s="42"/>
      <c r="AI29" s="42"/>
      <c r="AJ29" s="42"/>
      <c r="AK29" s="265">
        <v>0</v>
      </c>
      <c r="AL29" s="264"/>
      <c r="AM29" s="264"/>
      <c r="AN29" s="264"/>
      <c r="AO29" s="264"/>
      <c r="AP29" s="42"/>
      <c r="AQ29" s="44"/>
      <c r="BE29" s="253"/>
    </row>
    <row r="30" spans="2:57" s="2" customFormat="1" ht="14.25" customHeight="1" hidden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263">
        <v>0</v>
      </c>
      <c r="M30" s="264"/>
      <c r="N30" s="264"/>
      <c r="O30" s="264"/>
      <c r="P30" s="42"/>
      <c r="Q30" s="42"/>
      <c r="R30" s="42"/>
      <c r="S30" s="42"/>
      <c r="T30" s="42"/>
      <c r="U30" s="42"/>
      <c r="V30" s="42"/>
      <c r="W30" s="265">
        <f>ROUND(BD51,2)</f>
        <v>0</v>
      </c>
      <c r="X30" s="264"/>
      <c r="Y30" s="264"/>
      <c r="Z30" s="264"/>
      <c r="AA30" s="264"/>
      <c r="AB30" s="264"/>
      <c r="AC30" s="264"/>
      <c r="AD30" s="264"/>
      <c r="AE30" s="264"/>
      <c r="AF30" s="42"/>
      <c r="AG30" s="42"/>
      <c r="AH30" s="42"/>
      <c r="AI30" s="42"/>
      <c r="AJ30" s="42"/>
      <c r="AK30" s="265">
        <v>0</v>
      </c>
      <c r="AL30" s="264"/>
      <c r="AM30" s="264"/>
      <c r="AN30" s="264"/>
      <c r="AO30" s="264"/>
      <c r="AP30" s="42"/>
      <c r="AQ30" s="44"/>
      <c r="BE30" s="253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52"/>
    </row>
    <row r="32" spans="2:57" s="1" customFormat="1" ht="25.5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272" t="s">
        <v>52</v>
      </c>
      <c r="Y32" s="273"/>
      <c r="Z32" s="273"/>
      <c r="AA32" s="273"/>
      <c r="AB32" s="273"/>
      <c r="AC32" s="47"/>
      <c r="AD32" s="47"/>
      <c r="AE32" s="47"/>
      <c r="AF32" s="47"/>
      <c r="AG32" s="47"/>
      <c r="AH32" s="47"/>
      <c r="AI32" s="47"/>
      <c r="AJ32" s="47"/>
      <c r="AK32" s="274">
        <f>SUM(AK23:AK30)</f>
        <v>0</v>
      </c>
      <c r="AL32" s="273"/>
      <c r="AM32" s="273"/>
      <c r="AN32" s="273"/>
      <c r="AO32" s="275"/>
      <c r="AP32" s="45"/>
      <c r="AQ32" s="49"/>
      <c r="BE32" s="252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53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 t="str">
        <f>K5</f>
        <v>16-263-2</v>
      </c>
      <c r="AR41" s="56"/>
    </row>
    <row r="42" spans="2:44" s="4" customFormat="1" ht="36.75" customHeight="1">
      <c r="B42" s="58"/>
      <c r="C42" s="59" t="s">
        <v>17</v>
      </c>
      <c r="L42" s="276" t="str">
        <f>K6</f>
        <v>III/11127 Radonice - mosty ev. č. 11127 – 4 a 5 - 2. etapa</v>
      </c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 </v>
      </c>
      <c r="AI44" s="57" t="s">
        <v>25</v>
      </c>
      <c r="AM44" s="278" t="str">
        <f>IF(AN8="","",AN8)</f>
        <v>16.6.2016</v>
      </c>
      <c r="AN44" s="252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KSÚS  Středočeského Kraje</v>
      </c>
      <c r="AI46" s="57" t="s">
        <v>35</v>
      </c>
      <c r="AM46" s="279" t="str">
        <f>IF(E17="","",E17)</f>
        <v>PRAGOPROJEKT, a.s.</v>
      </c>
      <c r="AN46" s="252"/>
      <c r="AO46" s="252"/>
      <c r="AP46" s="252"/>
      <c r="AR46" s="35"/>
      <c r="AS46" s="266" t="s">
        <v>54</v>
      </c>
      <c r="AT46" s="267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33</v>
      </c>
      <c r="L47" s="3">
        <f>IF(E14="Vyplň údaj","",E14)</f>
      </c>
      <c r="AR47" s="35"/>
      <c r="AS47" s="268"/>
      <c r="AT47" s="262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268"/>
      <c r="AT48" s="262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280" t="s">
        <v>55</v>
      </c>
      <c r="D49" s="281"/>
      <c r="E49" s="281"/>
      <c r="F49" s="281"/>
      <c r="G49" s="281"/>
      <c r="H49" s="65"/>
      <c r="I49" s="282" t="s">
        <v>56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3" t="s">
        <v>57</v>
      </c>
      <c r="AH49" s="281"/>
      <c r="AI49" s="281"/>
      <c r="AJ49" s="281"/>
      <c r="AK49" s="281"/>
      <c r="AL49" s="281"/>
      <c r="AM49" s="281"/>
      <c r="AN49" s="282" t="s">
        <v>58</v>
      </c>
      <c r="AO49" s="281"/>
      <c r="AP49" s="281"/>
      <c r="AQ49" s="66" t="s">
        <v>59</v>
      </c>
      <c r="AR49" s="35"/>
      <c r="AS49" s="67" t="s">
        <v>60</v>
      </c>
      <c r="AT49" s="68" t="s">
        <v>61</v>
      </c>
      <c r="AU49" s="68" t="s">
        <v>62</v>
      </c>
      <c r="AV49" s="68" t="s">
        <v>63</v>
      </c>
      <c r="AW49" s="68" t="s">
        <v>64</v>
      </c>
      <c r="AX49" s="68" t="s">
        <v>65</v>
      </c>
      <c r="AY49" s="68" t="s">
        <v>66</v>
      </c>
      <c r="AZ49" s="68" t="s">
        <v>67</v>
      </c>
      <c r="BA49" s="68" t="s">
        <v>68</v>
      </c>
      <c r="BB49" s="68" t="s">
        <v>69</v>
      </c>
      <c r="BC49" s="68" t="s">
        <v>70</v>
      </c>
      <c r="BD49" s="69" t="s">
        <v>71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72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85">
        <f>ROUND(SUM(AG52:AG55),2)</f>
        <v>0</v>
      </c>
      <c r="AH51" s="285"/>
      <c r="AI51" s="285"/>
      <c r="AJ51" s="285"/>
      <c r="AK51" s="285"/>
      <c r="AL51" s="285"/>
      <c r="AM51" s="285"/>
      <c r="AN51" s="286">
        <f>SUM(AG51,AT51)</f>
        <v>0</v>
      </c>
      <c r="AO51" s="286"/>
      <c r="AP51" s="286"/>
      <c r="AQ51" s="73" t="s">
        <v>3</v>
      </c>
      <c r="AR51" s="58"/>
      <c r="AS51" s="74">
        <f>ROUND(SUM(AS52:AS55),2)</f>
        <v>0</v>
      </c>
      <c r="AT51" s="75">
        <f>ROUND(SUM(AV51:AW51),2)</f>
        <v>0</v>
      </c>
      <c r="AU51" s="76">
        <f>ROUND(SUM(AU52:AU55),5)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ROUND(SUM(AZ52:AZ55),2)</f>
        <v>0</v>
      </c>
      <c r="BA51" s="75">
        <f>ROUND(SUM(BA52:BA55),2)</f>
        <v>0</v>
      </c>
      <c r="BB51" s="75">
        <f>ROUND(SUM(BB52:BB55),2)</f>
        <v>0</v>
      </c>
      <c r="BC51" s="75">
        <f>ROUND(SUM(BC52:BC55),2)</f>
        <v>0</v>
      </c>
      <c r="BD51" s="77">
        <f>ROUND(SUM(BD52:BD55),2)</f>
        <v>0</v>
      </c>
      <c r="BS51" s="59" t="s">
        <v>73</v>
      </c>
      <c r="BT51" s="59" t="s">
        <v>74</v>
      </c>
      <c r="BU51" s="78" t="s">
        <v>75</v>
      </c>
      <c r="BV51" s="59" t="s">
        <v>76</v>
      </c>
      <c r="BW51" s="59" t="s">
        <v>5</v>
      </c>
      <c r="BX51" s="59" t="s">
        <v>77</v>
      </c>
      <c r="CL51" s="59" t="s">
        <v>3</v>
      </c>
    </row>
    <row r="52" spans="1:91" s="5" customFormat="1" ht="27" customHeight="1">
      <c r="A52" s="241" t="s">
        <v>748</v>
      </c>
      <c r="B52" s="79"/>
      <c r="C52" s="80"/>
      <c r="D52" s="271" t="s">
        <v>78</v>
      </c>
      <c r="E52" s="270"/>
      <c r="F52" s="270"/>
      <c r="G52" s="270"/>
      <c r="H52" s="270"/>
      <c r="I52" s="81"/>
      <c r="J52" s="271" t="s">
        <v>79</v>
      </c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69">
        <f>'000 - Vedlejší a ostatní ...'!J27</f>
        <v>0</v>
      </c>
      <c r="AH52" s="270"/>
      <c r="AI52" s="270"/>
      <c r="AJ52" s="270"/>
      <c r="AK52" s="270"/>
      <c r="AL52" s="270"/>
      <c r="AM52" s="270"/>
      <c r="AN52" s="269">
        <f>SUM(AG52,AT52)</f>
        <v>0</v>
      </c>
      <c r="AO52" s="270"/>
      <c r="AP52" s="270"/>
      <c r="AQ52" s="82" t="s">
        <v>80</v>
      </c>
      <c r="AR52" s="79"/>
      <c r="AS52" s="83">
        <v>0</v>
      </c>
      <c r="AT52" s="84">
        <f>ROUND(SUM(AV52:AW52),2)</f>
        <v>0</v>
      </c>
      <c r="AU52" s="85">
        <f>'000 - Vedlejší a ostatní ...'!P79</f>
        <v>0</v>
      </c>
      <c r="AV52" s="84">
        <f>'000 - Vedlejší a ostatní ...'!J30</f>
        <v>0</v>
      </c>
      <c r="AW52" s="84">
        <f>'000 - Vedlejší a ostatní ...'!J31</f>
        <v>0</v>
      </c>
      <c r="AX52" s="84">
        <f>'000 - Vedlejší a ostatní ...'!J32</f>
        <v>0</v>
      </c>
      <c r="AY52" s="84">
        <f>'000 - Vedlejší a ostatní ...'!J33</f>
        <v>0</v>
      </c>
      <c r="AZ52" s="84">
        <f>'000 - Vedlejší a ostatní ...'!F30</f>
        <v>0</v>
      </c>
      <c r="BA52" s="84">
        <f>'000 - Vedlejší a ostatní ...'!F31</f>
        <v>0</v>
      </c>
      <c r="BB52" s="84">
        <f>'000 - Vedlejší a ostatní ...'!F32</f>
        <v>0</v>
      </c>
      <c r="BC52" s="84">
        <f>'000 - Vedlejší a ostatní ...'!F33</f>
        <v>0</v>
      </c>
      <c r="BD52" s="86">
        <f>'000 - Vedlejší a ostatní ...'!F34</f>
        <v>0</v>
      </c>
      <c r="BT52" s="87" t="s">
        <v>22</v>
      </c>
      <c r="BV52" s="87" t="s">
        <v>76</v>
      </c>
      <c r="BW52" s="87" t="s">
        <v>81</v>
      </c>
      <c r="BX52" s="87" t="s">
        <v>5</v>
      </c>
      <c r="CL52" s="87" t="s">
        <v>3</v>
      </c>
      <c r="CM52" s="87" t="s">
        <v>82</v>
      </c>
    </row>
    <row r="53" spans="1:91" s="5" customFormat="1" ht="27" customHeight="1">
      <c r="A53" s="241" t="s">
        <v>748</v>
      </c>
      <c r="B53" s="79"/>
      <c r="C53" s="80"/>
      <c r="D53" s="271" t="s">
        <v>83</v>
      </c>
      <c r="E53" s="270"/>
      <c r="F53" s="270"/>
      <c r="G53" s="270"/>
      <c r="H53" s="270"/>
      <c r="I53" s="81"/>
      <c r="J53" s="271" t="s">
        <v>84</v>
      </c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69">
        <f>'SO 001 - Příprava území a...'!J27</f>
        <v>0</v>
      </c>
      <c r="AH53" s="270"/>
      <c r="AI53" s="270"/>
      <c r="AJ53" s="270"/>
      <c r="AK53" s="270"/>
      <c r="AL53" s="270"/>
      <c r="AM53" s="270"/>
      <c r="AN53" s="269">
        <f>SUM(AG53,AT53)</f>
        <v>0</v>
      </c>
      <c r="AO53" s="270"/>
      <c r="AP53" s="270"/>
      <c r="AQ53" s="82" t="s">
        <v>80</v>
      </c>
      <c r="AR53" s="79"/>
      <c r="AS53" s="83">
        <v>0</v>
      </c>
      <c r="AT53" s="84">
        <f>ROUND(SUM(AV53:AW53),2)</f>
        <v>0</v>
      </c>
      <c r="AU53" s="85">
        <f>'SO 001 - Příprava území a...'!P80</f>
        <v>0</v>
      </c>
      <c r="AV53" s="84">
        <f>'SO 001 - Příprava území a...'!J30</f>
        <v>0</v>
      </c>
      <c r="AW53" s="84">
        <f>'SO 001 - Příprava území a...'!J31</f>
        <v>0</v>
      </c>
      <c r="AX53" s="84">
        <f>'SO 001 - Příprava území a...'!J32</f>
        <v>0</v>
      </c>
      <c r="AY53" s="84">
        <f>'SO 001 - Příprava území a...'!J33</f>
        <v>0</v>
      </c>
      <c r="AZ53" s="84">
        <f>'SO 001 - Příprava území a...'!F30</f>
        <v>0</v>
      </c>
      <c r="BA53" s="84">
        <f>'SO 001 - Příprava území a...'!F31</f>
        <v>0</v>
      </c>
      <c r="BB53" s="84">
        <f>'SO 001 - Příprava území a...'!F32</f>
        <v>0</v>
      </c>
      <c r="BC53" s="84">
        <f>'SO 001 - Příprava území a...'!F33</f>
        <v>0</v>
      </c>
      <c r="BD53" s="86">
        <f>'SO 001 - Příprava území a...'!F34</f>
        <v>0</v>
      </c>
      <c r="BT53" s="87" t="s">
        <v>22</v>
      </c>
      <c r="BV53" s="87" t="s">
        <v>76</v>
      </c>
      <c r="BW53" s="87" t="s">
        <v>85</v>
      </c>
      <c r="BX53" s="87" t="s">
        <v>5</v>
      </c>
      <c r="CL53" s="87" t="s">
        <v>3</v>
      </c>
      <c r="CM53" s="87" t="s">
        <v>82</v>
      </c>
    </row>
    <row r="54" spans="1:91" s="5" customFormat="1" ht="27" customHeight="1">
      <c r="A54" s="241" t="s">
        <v>748</v>
      </c>
      <c r="B54" s="79"/>
      <c r="C54" s="80"/>
      <c r="D54" s="271" t="s">
        <v>86</v>
      </c>
      <c r="E54" s="270"/>
      <c r="F54" s="270"/>
      <c r="G54" s="270"/>
      <c r="H54" s="270"/>
      <c r="I54" s="81"/>
      <c r="J54" s="271" t="s">
        <v>87</v>
      </c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69">
        <f>'SO 101 - Rekonstrukce sil...'!J27</f>
        <v>0</v>
      </c>
      <c r="AH54" s="270"/>
      <c r="AI54" s="270"/>
      <c r="AJ54" s="270"/>
      <c r="AK54" s="270"/>
      <c r="AL54" s="270"/>
      <c r="AM54" s="270"/>
      <c r="AN54" s="269">
        <f>SUM(AG54,AT54)</f>
        <v>0</v>
      </c>
      <c r="AO54" s="270"/>
      <c r="AP54" s="270"/>
      <c r="AQ54" s="82" t="s">
        <v>80</v>
      </c>
      <c r="AR54" s="79"/>
      <c r="AS54" s="83">
        <v>0</v>
      </c>
      <c r="AT54" s="84">
        <f>ROUND(SUM(AV54:AW54),2)</f>
        <v>0</v>
      </c>
      <c r="AU54" s="85">
        <f>'SO 101 - Rekonstrukce sil...'!P85</f>
        <v>0</v>
      </c>
      <c r="AV54" s="84">
        <f>'SO 101 - Rekonstrukce sil...'!J30</f>
        <v>0</v>
      </c>
      <c r="AW54" s="84">
        <f>'SO 101 - Rekonstrukce sil...'!J31</f>
        <v>0</v>
      </c>
      <c r="AX54" s="84">
        <f>'SO 101 - Rekonstrukce sil...'!J32</f>
        <v>0</v>
      </c>
      <c r="AY54" s="84">
        <f>'SO 101 - Rekonstrukce sil...'!J33</f>
        <v>0</v>
      </c>
      <c r="AZ54" s="84">
        <f>'SO 101 - Rekonstrukce sil...'!F30</f>
        <v>0</v>
      </c>
      <c r="BA54" s="84">
        <f>'SO 101 - Rekonstrukce sil...'!F31</f>
        <v>0</v>
      </c>
      <c r="BB54" s="84">
        <f>'SO 101 - Rekonstrukce sil...'!F32</f>
        <v>0</v>
      </c>
      <c r="BC54" s="84">
        <f>'SO 101 - Rekonstrukce sil...'!F33</f>
        <v>0</v>
      </c>
      <c r="BD54" s="86">
        <f>'SO 101 - Rekonstrukce sil...'!F34</f>
        <v>0</v>
      </c>
      <c r="BT54" s="87" t="s">
        <v>22</v>
      </c>
      <c r="BV54" s="87" t="s">
        <v>76</v>
      </c>
      <c r="BW54" s="87" t="s">
        <v>88</v>
      </c>
      <c r="BX54" s="87" t="s">
        <v>5</v>
      </c>
      <c r="CL54" s="87" t="s">
        <v>3</v>
      </c>
      <c r="CM54" s="87" t="s">
        <v>82</v>
      </c>
    </row>
    <row r="55" spans="1:91" s="5" customFormat="1" ht="27" customHeight="1">
      <c r="A55" s="241" t="s">
        <v>748</v>
      </c>
      <c r="B55" s="79"/>
      <c r="C55" s="80"/>
      <c r="D55" s="271" t="s">
        <v>89</v>
      </c>
      <c r="E55" s="270"/>
      <c r="F55" s="270"/>
      <c r="G55" s="270"/>
      <c r="H55" s="270"/>
      <c r="I55" s="81"/>
      <c r="J55" s="271" t="s">
        <v>90</v>
      </c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69">
        <f>'SO 190 - Dopravně inženýr...'!J27</f>
        <v>0</v>
      </c>
      <c r="AH55" s="270"/>
      <c r="AI55" s="270"/>
      <c r="AJ55" s="270"/>
      <c r="AK55" s="270"/>
      <c r="AL55" s="270"/>
      <c r="AM55" s="270"/>
      <c r="AN55" s="269">
        <f>SUM(AG55,AT55)</f>
        <v>0</v>
      </c>
      <c r="AO55" s="270"/>
      <c r="AP55" s="270"/>
      <c r="AQ55" s="82" t="s">
        <v>80</v>
      </c>
      <c r="AR55" s="79"/>
      <c r="AS55" s="88">
        <v>0</v>
      </c>
      <c r="AT55" s="89">
        <f>ROUND(SUM(AV55:AW55),2)</f>
        <v>0</v>
      </c>
      <c r="AU55" s="90">
        <f>'SO 190 - Dopravně inženýr...'!P80</f>
        <v>0</v>
      </c>
      <c r="AV55" s="89">
        <f>'SO 190 - Dopravně inženýr...'!J30</f>
        <v>0</v>
      </c>
      <c r="AW55" s="89">
        <f>'SO 190 - Dopravně inženýr...'!J31</f>
        <v>0</v>
      </c>
      <c r="AX55" s="89">
        <f>'SO 190 - Dopravně inženýr...'!J32</f>
        <v>0</v>
      </c>
      <c r="AY55" s="89">
        <f>'SO 190 - Dopravně inženýr...'!J33</f>
        <v>0</v>
      </c>
      <c r="AZ55" s="89">
        <f>'SO 190 - Dopravně inženýr...'!F30</f>
        <v>0</v>
      </c>
      <c r="BA55" s="89">
        <f>'SO 190 - Dopravně inženýr...'!F31</f>
        <v>0</v>
      </c>
      <c r="BB55" s="89">
        <f>'SO 190 - Dopravně inženýr...'!F32</f>
        <v>0</v>
      </c>
      <c r="BC55" s="89">
        <f>'SO 190 - Dopravně inženýr...'!F33</f>
        <v>0</v>
      </c>
      <c r="BD55" s="91">
        <f>'SO 190 - Dopravně inženýr...'!F34</f>
        <v>0</v>
      </c>
      <c r="BT55" s="87" t="s">
        <v>22</v>
      </c>
      <c r="BV55" s="87" t="s">
        <v>76</v>
      </c>
      <c r="BW55" s="87" t="s">
        <v>91</v>
      </c>
      <c r="BX55" s="87" t="s">
        <v>5</v>
      </c>
      <c r="CL55" s="87" t="s">
        <v>3</v>
      </c>
      <c r="CM55" s="87" t="s">
        <v>82</v>
      </c>
    </row>
    <row r="56" spans="2:44" s="1" customFormat="1" ht="30" customHeight="1">
      <c r="B56" s="35"/>
      <c r="AR56" s="35"/>
    </row>
    <row r="57" spans="2:44" s="1" customFormat="1" ht="6.75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35"/>
    </row>
  </sheetData>
  <sheetProtection/>
  <mergeCells count="53"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0 - Vedlejší a ostatní ...'!C2" tooltip="000 - Vedlejší a ostatní ..." display="/"/>
    <hyperlink ref="A53" location="'SO 001 - Příprava území a...'!C2" tooltip="SO 001 - Příprava území a..." display="/"/>
    <hyperlink ref="A54" location="'SO 101 - Rekonstrukce sil...'!C2" tooltip="SO 101 - Rekonstrukce sil..." display="/"/>
    <hyperlink ref="A55" location="'SO 190 - Dopravně inženýr...'!C2" tooltip="SO 190 - Dopravně inženýr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tabSelected="1" zoomScalePageLayoutView="0" workbookViewId="0" topLeftCell="A1">
      <pane ySplit="1" topLeftCell="A104" activePane="bottomLeft" state="frozen"/>
      <selection pane="topLeft" activeCell="A1" sqref="A1"/>
      <selection pane="bottomLeft" activeCell="A24" sqref="A24:IV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749</v>
      </c>
      <c r="G1" s="287" t="s">
        <v>750</v>
      </c>
      <c r="H1" s="287"/>
      <c r="I1" s="249"/>
      <c r="J1" s="244" t="s">
        <v>751</v>
      </c>
      <c r="K1" s="242" t="s">
        <v>92</v>
      </c>
      <c r="L1" s="244" t="s">
        <v>752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84" t="s">
        <v>6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81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82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4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88" t="str">
        <f>'Rekapitulace stavby'!K6</f>
        <v>III/11127 Radonice - mosty ev. č. 11127 – 4 a 5 - 2. etapa</v>
      </c>
      <c r="F7" s="255"/>
      <c r="G7" s="255"/>
      <c r="H7" s="255"/>
      <c r="I7" s="94"/>
      <c r="J7" s="23"/>
      <c r="K7" s="25"/>
    </row>
    <row r="8" spans="2:11" s="1" customFormat="1" ht="15">
      <c r="B8" s="35"/>
      <c r="C8" s="36"/>
      <c r="D8" s="31" t="s">
        <v>94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9" t="s">
        <v>95</v>
      </c>
      <c r="F9" s="262"/>
      <c r="G9" s="262"/>
      <c r="H9" s="262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3</v>
      </c>
      <c r="G11" s="36"/>
      <c r="H11" s="36"/>
      <c r="I11" s="96" t="s">
        <v>21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16.6.2016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6" t="s">
        <v>32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5"/>
      <c r="J23" s="36"/>
      <c r="K23" s="39"/>
    </row>
    <row r="24" spans="2:11" s="6" customFormat="1" ht="94.5" customHeight="1">
      <c r="B24" s="98"/>
      <c r="C24" s="99"/>
      <c r="D24" s="99"/>
      <c r="E24" s="258" t="s">
        <v>96</v>
      </c>
      <c r="F24" s="290"/>
      <c r="G24" s="290"/>
      <c r="H24" s="290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40</v>
      </c>
      <c r="E27" s="36"/>
      <c r="F27" s="36"/>
      <c r="G27" s="36"/>
      <c r="H27" s="36"/>
      <c r="I27" s="95"/>
      <c r="J27" s="105">
        <f>ROUND(J79,2)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6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7">
        <f>ROUND(SUM(BE79:BE130),2)</f>
        <v>0</v>
      </c>
      <c r="G30" s="36"/>
      <c r="H30" s="36"/>
      <c r="I30" s="108">
        <v>0.21</v>
      </c>
      <c r="J30" s="107">
        <f>ROUND(ROUND((SUM(BE79:BE130)),2)*I30,2)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7">
        <f>ROUND(SUM(BF79:BF130),2)</f>
        <v>0</v>
      </c>
      <c r="G31" s="36"/>
      <c r="H31" s="36"/>
      <c r="I31" s="108">
        <v>0.15</v>
      </c>
      <c r="J31" s="107">
        <f>ROUND(ROUND((SUM(BF79:BF130)),2)*I31,2)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7">
        <f>ROUND(SUM(BG79:BG130),2)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7">
        <f>ROUND(SUM(BH79:BH130),2)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7">
        <f>ROUND(SUM(BI79:BI130),2)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50</v>
      </c>
      <c r="E36" s="65"/>
      <c r="F36" s="65"/>
      <c r="G36" s="111" t="s">
        <v>51</v>
      </c>
      <c r="H36" s="112" t="s">
        <v>52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97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88" t="str">
        <f>E7</f>
        <v>III/11127 Radonice - mosty ev. č. 11127 – 4 a 5 - 2. etapa</v>
      </c>
      <c r="F45" s="262"/>
      <c r="G45" s="262"/>
      <c r="H45" s="262"/>
      <c r="I45" s="95"/>
      <c r="J45" s="36"/>
      <c r="K45" s="39"/>
    </row>
    <row r="46" spans="2:11" s="1" customFormat="1" ht="14.25" customHeight="1">
      <c r="B46" s="35"/>
      <c r="C46" s="31" t="s">
        <v>94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9" t="str">
        <f>E9</f>
        <v>000 - Vedlejší a ostatní náklady</v>
      </c>
      <c r="F47" s="262"/>
      <c r="G47" s="262"/>
      <c r="H47" s="262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16.6.2016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KSÚS  Středočeského Kraje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98</v>
      </c>
      <c r="D54" s="109"/>
      <c r="E54" s="109"/>
      <c r="F54" s="109"/>
      <c r="G54" s="109"/>
      <c r="H54" s="109"/>
      <c r="I54" s="120"/>
      <c r="J54" s="121" t="s">
        <v>99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100</v>
      </c>
      <c r="D56" s="36"/>
      <c r="E56" s="36"/>
      <c r="F56" s="36"/>
      <c r="G56" s="36"/>
      <c r="H56" s="36"/>
      <c r="I56" s="95"/>
      <c r="J56" s="105">
        <f>J79</f>
        <v>0</v>
      </c>
      <c r="K56" s="39"/>
      <c r="AU56" s="18" t="s">
        <v>101</v>
      </c>
    </row>
    <row r="57" spans="2:11" s="7" customFormat="1" ht="24.75" customHeight="1">
      <c r="B57" s="124"/>
      <c r="C57" s="125"/>
      <c r="D57" s="126" t="s">
        <v>102</v>
      </c>
      <c r="E57" s="127"/>
      <c r="F57" s="127"/>
      <c r="G57" s="127"/>
      <c r="H57" s="127"/>
      <c r="I57" s="128"/>
      <c r="J57" s="129">
        <f>J80</f>
        <v>0</v>
      </c>
      <c r="K57" s="130"/>
    </row>
    <row r="58" spans="2:11" s="8" customFormat="1" ht="19.5" customHeight="1">
      <c r="B58" s="131"/>
      <c r="C58" s="132"/>
      <c r="D58" s="133" t="s">
        <v>103</v>
      </c>
      <c r="E58" s="134"/>
      <c r="F58" s="134"/>
      <c r="G58" s="134"/>
      <c r="H58" s="134"/>
      <c r="I58" s="135"/>
      <c r="J58" s="136">
        <f>J81</f>
        <v>0</v>
      </c>
      <c r="K58" s="137"/>
    </row>
    <row r="59" spans="2:11" s="7" customFormat="1" ht="24.75" customHeight="1">
      <c r="B59" s="124"/>
      <c r="C59" s="125"/>
      <c r="D59" s="126" t="s">
        <v>104</v>
      </c>
      <c r="E59" s="127"/>
      <c r="F59" s="127"/>
      <c r="G59" s="127"/>
      <c r="H59" s="127"/>
      <c r="I59" s="128"/>
      <c r="J59" s="129">
        <f>J88</f>
        <v>0</v>
      </c>
      <c r="K59" s="130"/>
    </row>
    <row r="60" spans="2:11" s="1" customFormat="1" ht="21.75" customHeight="1">
      <c r="B60" s="35"/>
      <c r="C60" s="36"/>
      <c r="D60" s="36"/>
      <c r="E60" s="36"/>
      <c r="F60" s="36"/>
      <c r="G60" s="36"/>
      <c r="H60" s="36"/>
      <c r="I60" s="95"/>
      <c r="J60" s="36"/>
      <c r="K60" s="39"/>
    </row>
    <row r="61" spans="2:11" s="1" customFormat="1" ht="6.75" customHeight="1">
      <c r="B61" s="50"/>
      <c r="C61" s="51"/>
      <c r="D61" s="51"/>
      <c r="E61" s="51"/>
      <c r="F61" s="51"/>
      <c r="G61" s="51"/>
      <c r="H61" s="51"/>
      <c r="I61" s="116"/>
      <c r="J61" s="51"/>
      <c r="K61" s="52"/>
    </row>
    <row r="65" spans="2:12" s="1" customFormat="1" ht="6.75" customHeight="1">
      <c r="B65" s="53"/>
      <c r="C65" s="54"/>
      <c r="D65" s="54"/>
      <c r="E65" s="54"/>
      <c r="F65" s="54"/>
      <c r="G65" s="54"/>
      <c r="H65" s="54"/>
      <c r="I65" s="117"/>
      <c r="J65" s="54"/>
      <c r="K65" s="54"/>
      <c r="L65" s="35"/>
    </row>
    <row r="66" spans="2:12" s="1" customFormat="1" ht="36.75" customHeight="1">
      <c r="B66" s="35"/>
      <c r="C66" s="55" t="s">
        <v>105</v>
      </c>
      <c r="L66" s="35"/>
    </row>
    <row r="67" spans="2:12" s="1" customFormat="1" ht="6.75" customHeight="1">
      <c r="B67" s="35"/>
      <c r="L67" s="35"/>
    </row>
    <row r="68" spans="2:12" s="1" customFormat="1" ht="14.25" customHeight="1">
      <c r="B68" s="35"/>
      <c r="C68" s="57" t="s">
        <v>17</v>
      </c>
      <c r="L68" s="35"/>
    </row>
    <row r="69" spans="2:12" s="1" customFormat="1" ht="22.5" customHeight="1">
      <c r="B69" s="35"/>
      <c r="E69" s="291" t="str">
        <f>E7</f>
        <v>III/11127 Radonice - mosty ev. č. 11127 – 4 a 5 - 2. etapa</v>
      </c>
      <c r="F69" s="252"/>
      <c r="G69" s="252"/>
      <c r="H69" s="252"/>
      <c r="L69" s="35"/>
    </row>
    <row r="70" spans="2:12" s="1" customFormat="1" ht="14.25" customHeight="1">
      <c r="B70" s="35"/>
      <c r="C70" s="57" t="s">
        <v>94</v>
      </c>
      <c r="L70" s="35"/>
    </row>
    <row r="71" spans="2:12" s="1" customFormat="1" ht="23.25" customHeight="1">
      <c r="B71" s="35"/>
      <c r="E71" s="276" t="str">
        <f>E9</f>
        <v>000 - Vedlejší a ostatní náklady</v>
      </c>
      <c r="F71" s="252"/>
      <c r="G71" s="252"/>
      <c r="H71" s="252"/>
      <c r="L71" s="35"/>
    </row>
    <row r="72" spans="2:12" s="1" customFormat="1" ht="6.75" customHeight="1">
      <c r="B72" s="35"/>
      <c r="L72" s="35"/>
    </row>
    <row r="73" spans="2:12" s="1" customFormat="1" ht="18" customHeight="1">
      <c r="B73" s="35"/>
      <c r="C73" s="57" t="s">
        <v>23</v>
      </c>
      <c r="F73" s="138" t="str">
        <f>F12</f>
        <v> </v>
      </c>
      <c r="I73" s="139" t="s">
        <v>25</v>
      </c>
      <c r="J73" s="61" t="str">
        <f>IF(J12="","",J12)</f>
        <v>16.6.2016</v>
      </c>
      <c r="L73" s="35"/>
    </row>
    <row r="74" spans="2:12" s="1" customFormat="1" ht="6.75" customHeight="1">
      <c r="B74" s="35"/>
      <c r="L74" s="35"/>
    </row>
    <row r="75" spans="2:12" s="1" customFormat="1" ht="15">
      <c r="B75" s="35"/>
      <c r="C75" s="57" t="s">
        <v>29</v>
      </c>
      <c r="F75" s="138" t="str">
        <f>E15</f>
        <v>KSÚS  Středočeského Kraje</v>
      </c>
      <c r="I75" s="139" t="s">
        <v>35</v>
      </c>
      <c r="J75" s="138" t="str">
        <f>E21</f>
        <v>PRAGOPROJEKT, a.s.</v>
      </c>
      <c r="L75" s="35"/>
    </row>
    <row r="76" spans="2:12" s="1" customFormat="1" ht="14.25" customHeight="1">
      <c r="B76" s="35"/>
      <c r="C76" s="57" t="s">
        <v>33</v>
      </c>
      <c r="F76" s="138">
        <f>IF(E18="","",E18)</f>
      </c>
      <c r="L76" s="35"/>
    </row>
    <row r="77" spans="2:12" s="1" customFormat="1" ht="9.75" customHeight="1">
      <c r="B77" s="35"/>
      <c r="L77" s="35"/>
    </row>
    <row r="78" spans="2:20" s="9" customFormat="1" ht="29.25" customHeight="1">
      <c r="B78" s="140"/>
      <c r="C78" s="141" t="s">
        <v>106</v>
      </c>
      <c r="D78" s="142" t="s">
        <v>59</v>
      </c>
      <c r="E78" s="142" t="s">
        <v>55</v>
      </c>
      <c r="F78" s="142" t="s">
        <v>107</v>
      </c>
      <c r="G78" s="142" t="s">
        <v>108</v>
      </c>
      <c r="H78" s="142" t="s">
        <v>109</v>
      </c>
      <c r="I78" s="143" t="s">
        <v>110</v>
      </c>
      <c r="J78" s="142" t="s">
        <v>99</v>
      </c>
      <c r="K78" s="144" t="s">
        <v>111</v>
      </c>
      <c r="L78" s="140"/>
      <c r="M78" s="67" t="s">
        <v>112</v>
      </c>
      <c r="N78" s="68" t="s">
        <v>44</v>
      </c>
      <c r="O78" s="68" t="s">
        <v>113</v>
      </c>
      <c r="P78" s="68" t="s">
        <v>114</v>
      </c>
      <c r="Q78" s="68" t="s">
        <v>115</v>
      </c>
      <c r="R78" s="68" t="s">
        <v>116</v>
      </c>
      <c r="S78" s="68" t="s">
        <v>117</v>
      </c>
      <c r="T78" s="69" t="s">
        <v>118</v>
      </c>
    </row>
    <row r="79" spans="2:63" s="1" customFormat="1" ht="29.25" customHeight="1">
      <c r="B79" s="35"/>
      <c r="C79" s="71" t="s">
        <v>100</v>
      </c>
      <c r="J79" s="145">
        <f>BK79</f>
        <v>0</v>
      </c>
      <c r="L79" s="35"/>
      <c r="M79" s="70"/>
      <c r="N79" s="62"/>
      <c r="O79" s="62"/>
      <c r="P79" s="146">
        <f>P80+P88</f>
        <v>0</v>
      </c>
      <c r="Q79" s="62"/>
      <c r="R79" s="146">
        <f>R80+R88</f>
        <v>0</v>
      </c>
      <c r="S79" s="62"/>
      <c r="T79" s="147">
        <f>T80+T88</f>
        <v>0</v>
      </c>
      <c r="AT79" s="18" t="s">
        <v>73</v>
      </c>
      <c r="AU79" s="18" t="s">
        <v>101</v>
      </c>
      <c r="BK79" s="148">
        <f>BK80+BK88</f>
        <v>0</v>
      </c>
    </row>
    <row r="80" spans="2:63" s="10" customFormat="1" ht="36.75" customHeight="1">
      <c r="B80" s="149"/>
      <c r="D80" s="150" t="s">
        <v>73</v>
      </c>
      <c r="E80" s="151" t="s">
        <v>119</v>
      </c>
      <c r="F80" s="151" t="s">
        <v>120</v>
      </c>
      <c r="I80" s="152"/>
      <c r="J80" s="153">
        <f>BK80</f>
        <v>0</v>
      </c>
      <c r="L80" s="149"/>
      <c r="M80" s="154"/>
      <c r="N80" s="155"/>
      <c r="O80" s="155"/>
      <c r="P80" s="156">
        <f>P81</f>
        <v>0</v>
      </c>
      <c r="Q80" s="155"/>
      <c r="R80" s="156">
        <f>R81</f>
        <v>0</v>
      </c>
      <c r="S80" s="155"/>
      <c r="T80" s="157">
        <f>T81</f>
        <v>0</v>
      </c>
      <c r="AR80" s="150" t="s">
        <v>121</v>
      </c>
      <c r="AT80" s="158" t="s">
        <v>73</v>
      </c>
      <c r="AU80" s="158" t="s">
        <v>74</v>
      </c>
      <c r="AY80" s="150" t="s">
        <v>122</v>
      </c>
      <c r="BK80" s="159">
        <f>BK81</f>
        <v>0</v>
      </c>
    </row>
    <row r="81" spans="2:63" s="10" customFormat="1" ht="19.5" customHeight="1">
      <c r="B81" s="149"/>
      <c r="D81" s="160" t="s">
        <v>73</v>
      </c>
      <c r="E81" s="161" t="s">
        <v>123</v>
      </c>
      <c r="F81" s="161" t="s">
        <v>124</v>
      </c>
      <c r="I81" s="152"/>
      <c r="J81" s="162">
        <f>BK81</f>
        <v>0</v>
      </c>
      <c r="L81" s="149"/>
      <c r="M81" s="154"/>
      <c r="N81" s="155"/>
      <c r="O81" s="155"/>
      <c r="P81" s="156">
        <f>SUM(P82:P87)</f>
        <v>0</v>
      </c>
      <c r="Q81" s="155"/>
      <c r="R81" s="156">
        <f>SUM(R82:R87)</f>
        <v>0</v>
      </c>
      <c r="S81" s="155"/>
      <c r="T81" s="157">
        <f>SUM(T82:T87)</f>
        <v>0</v>
      </c>
      <c r="AR81" s="150" t="s">
        <v>121</v>
      </c>
      <c r="AT81" s="158" t="s">
        <v>73</v>
      </c>
      <c r="AU81" s="158" t="s">
        <v>22</v>
      </c>
      <c r="AY81" s="150" t="s">
        <v>122</v>
      </c>
      <c r="BK81" s="159">
        <f>SUM(BK82:BK87)</f>
        <v>0</v>
      </c>
    </row>
    <row r="82" spans="2:65" s="1" customFormat="1" ht="22.5" customHeight="1">
      <c r="B82" s="163"/>
      <c r="C82" s="164" t="s">
        <v>22</v>
      </c>
      <c r="D82" s="164" t="s">
        <v>125</v>
      </c>
      <c r="E82" s="165" t="s">
        <v>126</v>
      </c>
      <c r="F82" s="166" t="s">
        <v>127</v>
      </c>
      <c r="G82" s="167" t="s">
        <v>128</v>
      </c>
      <c r="H82" s="168">
        <v>4</v>
      </c>
      <c r="I82" s="169"/>
      <c r="J82" s="170">
        <f>ROUND(I82*H82,2)</f>
        <v>0</v>
      </c>
      <c r="K82" s="166" t="s">
        <v>129</v>
      </c>
      <c r="L82" s="35"/>
      <c r="M82" s="171" t="s">
        <v>3</v>
      </c>
      <c r="N82" s="172" t="s">
        <v>45</v>
      </c>
      <c r="O82" s="36"/>
      <c r="P82" s="173">
        <f>O82*H82</f>
        <v>0</v>
      </c>
      <c r="Q82" s="173">
        <v>0</v>
      </c>
      <c r="R82" s="173">
        <f>Q82*H82</f>
        <v>0</v>
      </c>
      <c r="S82" s="173">
        <v>0</v>
      </c>
      <c r="T82" s="174">
        <f>S82*H82</f>
        <v>0</v>
      </c>
      <c r="AR82" s="18" t="s">
        <v>130</v>
      </c>
      <c r="AT82" s="18" t="s">
        <v>125</v>
      </c>
      <c r="AU82" s="18" t="s">
        <v>82</v>
      </c>
      <c r="AY82" s="18" t="s">
        <v>122</v>
      </c>
      <c r="BE82" s="175">
        <f>IF(N82="základní",J82,0)</f>
        <v>0</v>
      </c>
      <c r="BF82" s="175">
        <f>IF(N82="snížená",J82,0)</f>
        <v>0</v>
      </c>
      <c r="BG82" s="175">
        <f>IF(N82="zákl. přenesená",J82,0)</f>
        <v>0</v>
      </c>
      <c r="BH82" s="175">
        <f>IF(N82="sníž. přenesená",J82,0)</f>
        <v>0</v>
      </c>
      <c r="BI82" s="175">
        <f>IF(N82="nulová",J82,0)</f>
        <v>0</v>
      </c>
      <c r="BJ82" s="18" t="s">
        <v>22</v>
      </c>
      <c r="BK82" s="175">
        <f>ROUND(I82*H82,2)</f>
        <v>0</v>
      </c>
      <c r="BL82" s="18" t="s">
        <v>130</v>
      </c>
      <c r="BM82" s="18" t="s">
        <v>131</v>
      </c>
    </row>
    <row r="83" spans="2:51" s="11" customFormat="1" ht="13.5">
      <c r="B83" s="176"/>
      <c r="D83" s="177" t="s">
        <v>132</v>
      </c>
      <c r="E83" s="178" t="s">
        <v>3</v>
      </c>
      <c r="F83" s="179" t="s">
        <v>133</v>
      </c>
      <c r="H83" s="180">
        <v>4</v>
      </c>
      <c r="I83" s="181"/>
      <c r="L83" s="176"/>
      <c r="M83" s="182"/>
      <c r="N83" s="183"/>
      <c r="O83" s="183"/>
      <c r="P83" s="183"/>
      <c r="Q83" s="183"/>
      <c r="R83" s="183"/>
      <c r="S83" s="183"/>
      <c r="T83" s="184"/>
      <c r="AT83" s="185" t="s">
        <v>132</v>
      </c>
      <c r="AU83" s="185" t="s">
        <v>82</v>
      </c>
      <c r="AV83" s="11" t="s">
        <v>82</v>
      </c>
      <c r="AW83" s="11" t="s">
        <v>37</v>
      </c>
      <c r="AX83" s="11" t="s">
        <v>22</v>
      </c>
      <c r="AY83" s="185" t="s">
        <v>122</v>
      </c>
    </row>
    <row r="84" spans="2:65" s="1" customFormat="1" ht="22.5" customHeight="1">
      <c r="B84" s="163"/>
      <c r="C84" s="186" t="s">
        <v>82</v>
      </c>
      <c r="D84" s="186" t="s">
        <v>119</v>
      </c>
      <c r="E84" s="187" t="s">
        <v>134</v>
      </c>
      <c r="F84" s="188" t="s">
        <v>135</v>
      </c>
      <c r="G84" s="189" t="s">
        <v>136</v>
      </c>
      <c r="H84" s="190">
        <v>2</v>
      </c>
      <c r="I84" s="191"/>
      <c r="J84" s="192">
        <f>ROUND(I84*H84,2)</f>
        <v>0</v>
      </c>
      <c r="K84" s="188" t="s">
        <v>3</v>
      </c>
      <c r="L84" s="193"/>
      <c r="M84" s="194" t="s">
        <v>3</v>
      </c>
      <c r="N84" s="195" t="s">
        <v>45</v>
      </c>
      <c r="O84" s="36"/>
      <c r="P84" s="173">
        <f>O84*H84</f>
        <v>0</v>
      </c>
      <c r="Q84" s="173">
        <v>0</v>
      </c>
      <c r="R84" s="173">
        <f>Q84*H84</f>
        <v>0</v>
      </c>
      <c r="S84" s="173">
        <v>0</v>
      </c>
      <c r="T84" s="174">
        <f>S84*H84</f>
        <v>0</v>
      </c>
      <c r="AR84" s="18" t="s">
        <v>137</v>
      </c>
      <c r="AT84" s="18" t="s">
        <v>119</v>
      </c>
      <c r="AU84" s="18" t="s">
        <v>82</v>
      </c>
      <c r="AY84" s="18" t="s">
        <v>122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8" t="s">
        <v>22</v>
      </c>
      <c r="BK84" s="175">
        <f>ROUND(I84*H84,2)</f>
        <v>0</v>
      </c>
      <c r="BL84" s="18" t="s">
        <v>130</v>
      </c>
      <c r="BM84" s="18" t="s">
        <v>138</v>
      </c>
    </row>
    <row r="85" spans="2:51" s="11" customFormat="1" ht="13.5">
      <c r="B85" s="176"/>
      <c r="D85" s="177" t="s">
        <v>132</v>
      </c>
      <c r="E85" s="178" t="s">
        <v>3</v>
      </c>
      <c r="F85" s="179" t="s">
        <v>82</v>
      </c>
      <c r="H85" s="180">
        <v>2</v>
      </c>
      <c r="I85" s="181"/>
      <c r="L85" s="176"/>
      <c r="M85" s="182"/>
      <c r="N85" s="183"/>
      <c r="O85" s="183"/>
      <c r="P85" s="183"/>
      <c r="Q85" s="183"/>
      <c r="R85" s="183"/>
      <c r="S85" s="183"/>
      <c r="T85" s="184"/>
      <c r="AT85" s="185" t="s">
        <v>132</v>
      </c>
      <c r="AU85" s="185" t="s">
        <v>82</v>
      </c>
      <c r="AV85" s="11" t="s">
        <v>82</v>
      </c>
      <c r="AW85" s="11" t="s">
        <v>37</v>
      </c>
      <c r="AX85" s="11" t="s">
        <v>22</v>
      </c>
      <c r="AY85" s="185" t="s">
        <v>122</v>
      </c>
    </row>
    <row r="86" spans="2:65" s="1" customFormat="1" ht="22.5" customHeight="1">
      <c r="B86" s="163"/>
      <c r="C86" s="186" t="s">
        <v>121</v>
      </c>
      <c r="D86" s="186" t="s">
        <v>119</v>
      </c>
      <c r="E86" s="187" t="s">
        <v>139</v>
      </c>
      <c r="F86" s="188" t="s">
        <v>140</v>
      </c>
      <c r="G86" s="189" t="s">
        <v>136</v>
      </c>
      <c r="H86" s="190">
        <v>2</v>
      </c>
      <c r="I86" s="191"/>
      <c r="J86" s="192">
        <f>ROUND(I86*H86,2)</f>
        <v>0</v>
      </c>
      <c r="K86" s="188" t="s">
        <v>3</v>
      </c>
      <c r="L86" s="193"/>
      <c r="M86" s="194" t="s">
        <v>3</v>
      </c>
      <c r="N86" s="195" t="s">
        <v>45</v>
      </c>
      <c r="O86" s="36"/>
      <c r="P86" s="173">
        <f>O86*H86</f>
        <v>0</v>
      </c>
      <c r="Q86" s="173">
        <v>0</v>
      </c>
      <c r="R86" s="173">
        <f>Q86*H86</f>
        <v>0</v>
      </c>
      <c r="S86" s="173">
        <v>0</v>
      </c>
      <c r="T86" s="174">
        <f>S86*H86</f>
        <v>0</v>
      </c>
      <c r="AR86" s="18" t="s">
        <v>137</v>
      </c>
      <c r="AT86" s="18" t="s">
        <v>119</v>
      </c>
      <c r="AU86" s="18" t="s">
        <v>82</v>
      </c>
      <c r="AY86" s="18" t="s">
        <v>122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8" t="s">
        <v>22</v>
      </c>
      <c r="BK86" s="175">
        <f>ROUND(I86*H86,2)</f>
        <v>0</v>
      </c>
      <c r="BL86" s="18" t="s">
        <v>130</v>
      </c>
      <c r="BM86" s="18" t="s">
        <v>141</v>
      </c>
    </row>
    <row r="87" spans="2:51" s="11" customFormat="1" ht="13.5">
      <c r="B87" s="176"/>
      <c r="D87" s="196" t="s">
        <v>132</v>
      </c>
      <c r="E87" s="185" t="s">
        <v>3</v>
      </c>
      <c r="F87" s="197" t="s">
        <v>82</v>
      </c>
      <c r="H87" s="198">
        <v>2</v>
      </c>
      <c r="I87" s="181"/>
      <c r="L87" s="176"/>
      <c r="M87" s="182"/>
      <c r="N87" s="183"/>
      <c r="O87" s="183"/>
      <c r="P87" s="183"/>
      <c r="Q87" s="183"/>
      <c r="R87" s="183"/>
      <c r="S87" s="183"/>
      <c r="T87" s="184"/>
      <c r="AT87" s="185" t="s">
        <v>132</v>
      </c>
      <c r="AU87" s="185" t="s">
        <v>82</v>
      </c>
      <c r="AV87" s="11" t="s">
        <v>82</v>
      </c>
      <c r="AW87" s="11" t="s">
        <v>37</v>
      </c>
      <c r="AX87" s="11" t="s">
        <v>22</v>
      </c>
      <c r="AY87" s="185" t="s">
        <v>122</v>
      </c>
    </row>
    <row r="88" spans="2:63" s="10" customFormat="1" ht="36.75" customHeight="1">
      <c r="B88" s="149"/>
      <c r="D88" s="160" t="s">
        <v>73</v>
      </c>
      <c r="E88" s="199" t="s">
        <v>142</v>
      </c>
      <c r="F88" s="199" t="s">
        <v>143</v>
      </c>
      <c r="I88" s="152"/>
      <c r="J88" s="200">
        <f>BK88</f>
        <v>0</v>
      </c>
      <c r="L88" s="149"/>
      <c r="M88" s="154"/>
      <c r="N88" s="155"/>
      <c r="O88" s="155"/>
      <c r="P88" s="156">
        <f>SUM(P89:P130)</f>
        <v>0</v>
      </c>
      <c r="Q88" s="155"/>
      <c r="R88" s="156">
        <f>SUM(R89:R130)</f>
        <v>0</v>
      </c>
      <c r="S88" s="155"/>
      <c r="T88" s="157">
        <f>SUM(T89:T130)</f>
        <v>0</v>
      </c>
      <c r="AR88" s="150" t="s">
        <v>144</v>
      </c>
      <c r="AT88" s="158" t="s">
        <v>73</v>
      </c>
      <c r="AU88" s="158" t="s">
        <v>74</v>
      </c>
      <c r="AY88" s="150" t="s">
        <v>122</v>
      </c>
      <c r="BK88" s="159">
        <f>SUM(BK89:BK130)</f>
        <v>0</v>
      </c>
    </row>
    <row r="89" spans="2:65" s="1" customFormat="1" ht="22.5" customHeight="1">
      <c r="B89" s="163"/>
      <c r="C89" s="164" t="s">
        <v>145</v>
      </c>
      <c r="D89" s="164" t="s">
        <v>125</v>
      </c>
      <c r="E89" s="165" t="s">
        <v>146</v>
      </c>
      <c r="F89" s="166" t="s">
        <v>147</v>
      </c>
      <c r="G89" s="167" t="s">
        <v>136</v>
      </c>
      <c r="H89" s="168">
        <v>1</v>
      </c>
      <c r="I89" s="169"/>
      <c r="J89" s="170">
        <f>ROUND(I89*H89,2)</f>
        <v>0</v>
      </c>
      <c r="K89" s="166" t="s">
        <v>129</v>
      </c>
      <c r="L89" s="35"/>
      <c r="M89" s="171" t="s">
        <v>3</v>
      </c>
      <c r="N89" s="172" t="s">
        <v>45</v>
      </c>
      <c r="O89" s="36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8" t="s">
        <v>148</v>
      </c>
      <c r="AT89" s="18" t="s">
        <v>125</v>
      </c>
      <c r="AU89" s="18" t="s">
        <v>22</v>
      </c>
      <c r="AY89" s="18" t="s">
        <v>122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8" t="s">
        <v>22</v>
      </c>
      <c r="BK89" s="175">
        <f>ROUND(I89*H89,2)</f>
        <v>0</v>
      </c>
      <c r="BL89" s="18" t="s">
        <v>148</v>
      </c>
      <c r="BM89" s="18" t="s">
        <v>149</v>
      </c>
    </row>
    <row r="90" spans="2:51" s="12" customFormat="1" ht="13.5">
      <c r="B90" s="201"/>
      <c r="D90" s="196" t="s">
        <v>132</v>
      </c>
      <c r="E90" s="202" t="s">
        <v>3</v>
      </c>
      <c r="F90" s="203" t="s">
        <v>150</v>
      </c>
      <c r="H90" s="204" t="s">
        <v>3</v>
      </c>
      <c r="I90" s="205"/>
      <c r="L90" s="201"/>
      <c r="M90" s="206"/>
      <c r="N90" s="207"/>
      <c r="O90" s="207"/>
      <c r="P90" s="207"/>
      <c r="Q90" s="207"/>
      <c r="R90" s="207"/>
      <c r="S90" s="207"/>
      <c r="T90" s="208"/>
      <c r="AT90" s="204" t="s">
        <v>132</v>
      </c>
      <c r="AU90" s="204" t="s">
        <v>22</v>
      </c>
      <c r="AV90" s="12" t="s">
        <v>22</v>
      </c>
      <c r="AW90" s="12" t="s">
        <v>37</v>
      </c>
      <c r="AX90" s="12" t="s">
        <v>74</v>
      </c>
      <c r="AY90" s="204" t="s">
        <v>122</v>
      </c>
    </row>
    <row r="91" spans="2:51" s="12" customFormat="1" ht="27">
      <c r="B91" s="201"/>
      <c r="D91" s="196" t="s">
        <v>132</v>
      </c>
      <c r="E91" s="202" t="s">
        <v>3</v>
      </c>
      <c r="F91" s="203" t="s">
        <v>151</v>
      </c>
      <c r="H91" s="204" t="s">
        <v>3</v>
      </c>
      <c r="I91" s="205"/>
      <c r="L91" s="201"/>
      <c r="M91" s="206"/>
      <c r="N91" s="207"/>
      <c r="O91" s="207"/>
      <c r="P91" s="207"/>
      <c r="Q91" s="207"/>
      <c r="R91" s="207"/>
      <c r="S91" s="207"/>
      <c r="T91" s="208"/>
      <c r="AT91" s="204" t="s">
        <v>132</v>
      </c>
      <c r="AU91" s="204" t="s">
        <v>22</v>
      </c>
      <c r="AV91" s="12" t="s">
        <v>22</v>
      </c>
      <c r="AW91" s="12" t="s">
        <v>37</v>
      </c>
      <c r="AX91" s="12" t="s">
        <v>74</v>
      </c>
      <c r="AY91" s="204" t="s">
        <v>122</v>
      </c>
    </row>
    <row r="92" spans="2:51" s="12" customFormat="1" ht="27">
      <c r="B92" s="201"/>
      <c r="D92" s="196" t="s">
        <v>132</v>
      </c>
      <c r="E92" s="202" t="s">
        <v>3</v>
      </c>
      <c r="F92" s="203" t="s">
        <v>152</v>
      </c>
      <c r="H92" s="204" t="s">
        <v>3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4" t="s">
        <v>132</v>
      </c>
      <c r="AU92" s="204" t="s">
        <v>22</v>
      </c>
      <c r="AV92" s="12" t="s">
        <v>22</v>
      </c>
      <c r="AW92" s="12" t="s">
        <v>37</v>
      </c>
      <c r="AX92" s="12" t="s">
        <v>74</v>
      </c>
      <c r="AY92" s="204" t="s">
        <v>122</v>
      </c>
    </row>
    <row r="93" spans="2:51" s="12" customFormat="1" ht="27">
      <c r="B93" s="201"/>
      <c r="D93" s="196" t="s">
        <v>132</v>
      </c>
      <c r="E93" s="202" t="s">
        <v>3</v>
      </c>
      <c r="F93" s="203" t="s">
        <v>153</v>
      </c>
      <c r="H93" s="204" t="s">
        <v>3</v>
      </c>
      <c r="I93" s="205"/>
      <c r="L93" s="201"/>
      <c r="M93" s="206"/>
      <c r="N93" s="207"/>
      <c r="O93" s="207"/>
      <c r="P93" s="207"/>
      <c r="Q93" s="207"/>
      <c r="R93" s="207"/>
      <c r="S93" s="207"/>
      <c r="T93" s="208"/>
      <c r="AT93" s="204" t="s">
        <v>132</v>
      </c>
      <c r="AU93" s="204" t="s">
        <v>22</v>
      </c>
      <c r="AV93" s="12" t="s">
        <v>22</v>
      </c>
      <c r="AW93" s="12" t="s">
        <v>37</v>
      </c>
      <c r="AX93" s="12" t="s">
        <v>74</v>
      </c>
      <c r="AY93" s="204" t="s">
        <v>122</v>
      </c>
    </row>
    <row r="94" spans="2:51" s="12" customFormat="1" ht="27">
      <c r="B94" s="201"/>
      <c r="D94" s="196" t="s">
        <v>132</v>
      </c>
      <c r="E94" s="202" t="s">
        <v>3</v>
      </c>
      <c r="F94" s="203" t="s">
        <v>154</v>
      </c>
      <c r="H94" s="204" t="s">
        <v>3</v>
      </c>
      <c r="I94" s="205"/>
      <c r="L94" s="201"/>
      <c r="M94" s="206"/>
      <c r="N94" s="207"/>
      <c r="O94" s="207"/>
      <c r="P94" s="207"/>
      <c r="Q94" s="207"/>
      <c r="R94" s="207"/>
      <c r="S94" s="207"/>
      <c r="T94" s="208"/>
      <c r="AT94" s="204" t="s">
        <v>132</v>
      </c>
      <c r="AU94" s="204" t="s">
        <v>22</v>
      </c>
      <c r="AV94" s="12" t="s">
        <v>22</v>
      </c>
      <c r="AW94" s="12" t="s">
        <v>37</v>
      </c>
      <c r="AX94" s="12" t="s">
        <v>74</v>
      </c>
      <c r="AY94" s="204" t="s">
        <v>122</v>
      </c>
    </row>
    <row r="95" spans="2:51" s="12" customFormat="1" ht="13.5">
      <c r="B95" s="201"/>
      <c r="D95" s="196" t="s">
        <v>132</v>
      </c>
      <c r="E95" s="202" t="s">
        <v>3</v>
      </c>
      <c r="F95" s="203" t="s">
        <v>155</v>
      </c>
      <c r="H95" s="204" t="s">
        <v>3</v>
      </c>
      <c r="I95" s="205"/>
      <c r="L95" s="201"/>
      <c r="M95" s="206"/>
      <c r="N95" s="207"/>
      <c r="O95" s="207"/>
      <c r="P95" s="207"/>
      <c r="Q95" s="207"/>
      <c r="R95" s="207"/>
      <c r="S95" s="207"/>
      <c r="T95" s="208"/>
      <c r="AT95" s="204" t="s">
        <v>132</v>
      </c>
      <c r="AU95" s="204" t="s">
        <v>22</v>
      </c>
      <c r="AV95" s="12" t="s">
        <v>22</v>
      </c>
      <c r="AW95" s="12" t="s">
        <v>37</v>
      </c>
      <c r="AX95" s="12" t="s">
        <v>74</v>
      </c>
      <c r="AY95" s="204" t="s">
        <v>122</v>
      </c>
    </row>
    <row r="96" spans="2:51" s="12" customFormat="1" ht="27">
      <c r="B96" s="201"/>
      <c r="D96" s="196" t="s">
        <v>132</v>
      </c>
      <c r="E96" s="202" t="s">
        <v>3</v>
      </c>
      <c r="F96" s="203" t="s">
        <v>156</v>
      </c>
      <c r="H96" s="204" t="s">
        <v>3</v>
      </c>
      <c r="I96" s="205"/>
      <c r="L96" s="201"/>
      <c r="M96" s="206"/>
      <c r="N96" s="207"/>
      <c r="O96" s="207"/>
      <c r="P96" s="207"/>
      <c r="Q96" s="207"/>
      <c r="R96" s="207"/>
      <c r="S96" s="207"/>
      <c r="T96" s="208"/>
      <c r="AT96" s="204" t="s">
        <v>132</v>
      </c>
      <c r="AU96" s="204" t="s">
        <v>22</v>
      </c>
      <c r="AV96" s="12" t="s">
        <v>22</v>
      </c>
      <c r="AW96" s="12" t="s">
        <v>37</v>
      </c>
      <c r="AX96" s="12" t="s">
        <v>74</v>
      </c>
      <c r="AY96" s="204" t="s">
        <v>122</v>
      </c>
    </row>
    <row r="97" spans="2:51" s="11" customFormat="1" ht="13.5">
      <c r="B97" s="176"/>
      <c r="D97" s="177" t="s">
        <v>132</v>
      </c>
      <c r="E97" s="178" t="s">
        <v>3</v>
      </c>
      <c r="F97" s="179" t="s">
        <v>22</v>
      </c>
      <c r="H97" s="180">
        <v>1</v>
      </c>
      <c r="I97" s="181"/>
      <c r="L97" s="176"/>
      <c r="M97" s="182"/>
      <c r="N97" s="183"/>
      <c r="O97" s="183"/>
      <c r="P97" s="183"/>
      <c r="Q97" s="183"/>
      <c r="R97" s="183"/>
      <c r="S97" s="183"/>
      <c r="T97" s="184"/>
      <c r="AT97" s="185" t="s">
        <v>132</v>
      </c>
      <c r="AU97" s="185" t="s">
        <v>22</v>
      </c>
      <c r="AV97" s="11" t="s">
        <v>82</v>
      </c>
      <c r="AW97" s="11" t="s">
        <v>37</v>
      </c>
      <c r="AX97" s="11" t="s">
        <v>22</v>
      </c>
      <c r="AY97" s="185" t="s">
        <v>122</v>
      </c>
    </row>
    <row r="98" spans="2:65" s="1" customFormat="1" ht="22.5" customHeight="1">
      <c r="B98" s="163"/>
      <c r="C98" s="164" t="s">
        <v>144</v>
      </c>
      <c r="D98" s="164" t="s">
        <v>125</v>
      </c>
      <c r="E98" s="165" t="s">
        <v>157</v>
      </c>
      <c r="F98" s="166" t="s">
        <v>158</v>
      </c>
      <c r="G98" s="167" t="s">
        <v>136</v>
      </c>
      <c r="H98" s="168">
        <v>1</v>
      </c>
      <c r="I98" s="169"/>
      <c r="J98" s="170">
        <f>ROUND(I98*H98,2)</f>
        <v>0</v>
      </c>
      <c r="K98" s="166" t="s">
        <v>129</v>
      </c>
      <c r="L98" s="35"/>
      <c r="M98" s="171" t="s">
        <v>3</v>
      </c>
      <c r="N98" s="172" t="s">
        <v>45</v>
      </c>
      <c r="O98" s="36"/>
      <c r="P98" s="173">
        <f>O98*H98</f>
        <v>0</v>
      </c>
      <c r="Q98" s="173">
        <v>0</v>
      </c>
      <c r="R98" s="173">
        <f>Q98*H98</f>
        <v>0</v>
      </c>
      <c r="S98" s="173">
        <v>0</v>
      </c>
      <c r="T98" s="174">
        <f>S98*H98</f>
        <v>0</v>
      </c>
      <c r="AR98" s="18" t="s">
        <v>148</v>
      </c>
      <c r="AT98" s="18" t="s">
        <v>125</v>
      </c>
      <c r="AU98" s="18" t="s">
        <v>22</v>
      </c>
      <c r="AY98" s="18" t="s">
        <v>122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8" t="s">
        <v>22</v>
      </c>
      <c r="BK98" s="175">
        <f>ROUND(I98*H98,2)</f>
        <v>0</v>
      </c>
      <c r="BL98" s="18" t="s">
        <v>148</v>
      </c>
      <c r="BM98" s="18" t="s">
        <v>159</v>
      </c>
    </row>
    <row r="99" spans="2:51" s="12" customFormat="1" ht="13.5">
      <c r="B99" s="201"/>
      <c r="D99" s="196" t="s">
        <v>132</v>
      </c>
      <c r="E99" s="202" t="s">
        <v>3</v>
      </c>
      <c r="F99" s="203" t="s">
        <v>160</v>
      </c>
      <c r="H99" s="204" t="s">
        <v>3</v>
      </c>
      <c r="I99" s="205"/>
      <c r="L99" s="201"/>
      <c r="M99" s="206"/>
      <c r="N99" s="207"/>
      <c r="O99" s="207"/>
      <c r="P99" s="207"/>
      <c r="Q99" s="207"/>
      <c r="R99" s="207"/>
      <c r="S99" s="207"/>
      <c r="T99" s="208"/>
      <c r="AT99" s="204" t="s">
        <v>132</v>
      </c>
      <c r="AU99" s="204" t="s">
        <v>22</v>
      </c>
      <c r="AV99" s="12" t="s">
        <v>22</v>
      </c>
      <c r="AW99" s="12" t="s">
        <v>37</v>
      </c>
      <c r="AX99" s="12" t="s">
        <v>74</v>
      </c>
      <c r="AY99" s="204" t="s">
        <v>122</v>
      </c>
    </row>
    <row r="100" spans="2:51" s="12" customFormat="1" ht="27">
      <c r="B100" s="201"/>
      <c r="D100" s="196" t="s">
        <v>132</v>
      </c>
      <c r="E100" s="202" t="s">
        <v>3</v>
      </c>
      <c r="F100" s="203" t="s">
        <v>161</v>
      </c>
      <c r="H100" s="204" t="s">
        <v>3</v>
      </c>
      <c r="I100" s="205"/>
      <c r="L100" s="201"/>
      <c r="M100" s="206"/>
      <c r="N100" s="207"/>
      <c r="O100" s="207"/>
      <c r="P100" s="207"/>
      <c r="Q100" s="207"/>
      <c r="R100" s="207"/>
      <c r="S100" s="207"/>
      <c r="T100" s="208"/>
      <c r="AT100" s="204" t="s">
        <v>132</v>
      </c>
      <c r="AU100" s="204" t="s">
        <v>22</v>
      </c>
      <c r="AV100" s="12" t="s">
        <v>22</v>
      </c>
      <c r="AW100" s="12" t="s">
        <v>37</v>
      </c>
      <c r="AX100" s="12" t="s">
        <v>74</v>
      </c>
      <c r="AY100" s="204" t="s">
        <v>122</v>
      </c>
    </row>
    <row r="101" spans="2:51" s="11" customFormat="1" ht="13.5">
      <c r="B101" s="176"/>
      <c r="D101" s="177" t="s">
        <v>132</v>
      </c>
      <c r="E101" s="178" t="s">
        <v>3</v>
      </c>
      <c r="F101" s="179" t="s">
        <v>22</v>
      </c>
      <c r="H101" s="180">
        <v>1</v>
      </c>
      <c r="I101" s="181"/>
      <c r="L101" s="176"/>
      <c r="M101" s="182"/>
      <c r="N101" s="183"/>
      <c r="O101" s="183"/>
      <c r="P101" s="183"/>
      <c r="Q101" s="183"/>
      <c r="R101" s="183"/>
      <c r="S101" s="183"/>
      <c r="T101" s="184"/>
      <c r="AT101" s="185" t="s">
        <v>132</v>
      </c>
      <c r="AU101" s="185" t="s">
        <v>22</v>
      </c>
      <c r="AV101" s="11" t="s">
        <v>82</v>
      </c>
      <c r="AW101" s="11" t="s">
        <v>37</v>
      </c>
      <c r="AX101" s="11" t="s">
        <v>22</v>
      </c>
      <c r="AY101" s="185" t="s">
        <v>122</v>
      </c>
    </row>
    <row r="102" spans="2:65" s="1" customFormat="1" ht="22.5" customHeight="1">
      <c r="B102" s="163"/>
      <c r="C102" s="164" t="s">
        <v>162</v>
      </c>
      <c r="D102" s="164" t="s">
        <v>125</v>
      </c>
      <c r="E102" s="165" t="s">
        <v>163</v>
      </c>
      <c r="F102" s="166" t="s">
        <v>164</v>
      </c>
      <c r="G102" s="167" t="s">
        <v>136</v>
      </c>
      <c r="H102" s="168">
        <v>1</v>
      </c>
      <c r="I102" s="169"/>
      <c r="J102" s="170">
        <f>ROUND(I102*H102,2)</f>
        <v>0</v>
      </c>
      <c r="K102" s="166" t="s">
        <v>129</v>
      </c>
      <c r="L102" s="35"/>
      <c r="M102" s="171" t="s">
        <v>3</v>
      </c>
      <c r="N102" s="172" t="s">
        <v>45</v>
      </c>
      <c r="O102" s="36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8" t="s">
        <v>148</v>
      </c>
      <c r="AT102" s="18" t="s">
        <v>125</v>
      </c>
      <c r="AU102" s="18" t="s">
        <v>22</v>
      </c>
      <c r="AY102" s="18" t="s">
        <v>122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8" t="s">
        <v>22</v>
      </c>
      <c r="BK102" s="175">
        <f>ROUND(I102*H102,2)</f>
        <v>0</v>
      </c>
      <c r="BL102" s="18" t="s">
        <v>148</v>
      </c>
      <c r="BM102" s="18" t="s">
        <v>165</v>
      </c>
    </row>
    <row r="103" spans="2:51" s="12" customFormat="1" ht="27">
      <c r="B103" s="201"/>
      <c r="D103" s="196" t="s">
        <v>132</v>
      </c>
      <c r="E103" s="202" t="s">
        <v>3</v>
      </c>
      <c r="F103" s="203" t="s">
        <v>166</v>
      </c>
      <c r="H103" s="204" t="s">
        <v>3</v>
      </c>
      <c r="I103" s="205"/>
      <c r="L103" s="201"/>
      <c r="M103" s="206"/>
      <c r="N103" s="207"/>
      <c r="O103" s="207"/>
      <c r="P103" s="207"/>
      <c r="Q103" s="207"/>
      <c r="R103" s="207"/>
      <c r="S103" s="207"/>
      <c r="T103" s="208"/>
      <c r="AT103" s="204" t="s">
        <v>132</v>
      </c>
      <c r="AU103" s="204" t="s">
        <v>22</v>
      </c>
      <c r="AV103" s="12" t="s">
        <v>22</v>
      </c>
      <c r="AW103" s="12" t="s">
        <v>37</v>
      </c>
      <c r="AX103" s="12" t="s">
        <v>74</v>
      </c>
      <c r="AY103" s="204" t="s">
        <v>122</v>
      </c>
    </row>
    <row r="104" spans="2:51" s="12" customFormat="1" ht="13.5">
      <c r="B104" s="201"/>
      <c r="D104" s="196" t="s">
        <v>132</v>
      </c>
      <c r="E104" s="202" t="s">
        <v>3</v>
      </c>
      <c r="F104" s="203" t="s">
        <v>167</v>
      </c>
      <c r="H104" s="204" t="s">
        <v>3</v>
      </c>
      <c r="I104" s="205"/>
      <c r="L104" s="201"/>
      <c r="M104" s="206"/>
      <c r="N104" s="207"/>
      <c r="O104" s="207"/>
      <c r="P104" s="207"/>
      <c r="Q104" s="207"/>
      <c r="R104" s="207"/>
      <c r="S104" s="207"/>
      <c r="T104" s="208"/>
      <c r="AT104" s="204" t="s">
        <v>132</v>
      </c>
      <c r="AU104" s="204" t="s">
        <v>22</v>
      </c>
      <c r="AV104" s="12" t="s">
        <v>22</v>
      </c>
      <c r="AW104" s="12" t="s">
        <v>37</v>
      </c>
      <c r="AX104" s="12" t="s">
        <v>74</v>
      </c>
      <c r="AY104" s="204" t="s">
        <v>122</v>
      </c>
    </row>
    <row r="105" spans="2:51" s="12" customFormat="1" ht="13.5">
      <c r="B105" s="201"/>
      <c r="D105" s="196" t="s">
        <v>132</v>
      </c>
      <c r="E105" s="202" t="s">
        <v>3</v>
      </c>
      <c r="F105" s="203" t="s">
        <v>168</v>
      </c>
      <c r="H105" s="204" t="s">
        <v>3</v>
      </c>
      <c r="I105" s="205"/>
      <c r="L105" s="201"/>
      <c r="M105" s="206"/>
      <c r="N105" s="207"/>
      <c r="O105" s="207"/>
      <c r="P105" s="207"/>
      <c r="Q105" s="207"/>
      <c r="R105" s="207"/>
      <c r="S105" s="207"/>
      <c r="T105" s="208"/>
      <c r="AT105" s="204" t="s">
        <v>132</v>
      </c>
      <c r="AU105" s="204" t="s">
        <v>22</v>
      </c>
      <c r="AV105" s="12" t="s">
        <v>22</v>
      </c>
      <c r="AW105" s="12" t="s">
        <v>37</v>
      </c>
      <c r="AX105" s="12" t="s">
        <v>74</v>
      </c>
      <c r="AY105" s="204" t="s">
        <v>122</v>
      </c>
    </row>
    <row r="106" spans="2:51" s="12" customFormat="1" ht="13.5">
      <c r="B106" s="201"/>
      <c r="D106" s="196" t="s">
        <v>132</v>
      </c>
      <c r="E106" s="202" t="s">
        <v>3</v>
      </c>
      <c r="F106" s="203" t="s">
        <v>169</v>
      </c>
      <c r="H106" s="204" t="s">
        <v>3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4" t="s">
        <v>132</v>
      </c>
      <c r="AU106" s="204" t="s">
        <v>22</v>
      </c>
      <c r="AV106" s="12" t="s">
        <v>22</v>
      </c>
      <c r="AW106" s="12" t="s">
        <v>37</v>
      </c>
      <c r="AX106" s="12" t="s">
        <v>74</v>
      </c>
      <c r="AY106" s="204" t="s">
        <v>122</v>
      </c>
    </row>
    <row r="107" spans="2:51" s="12" customFormat="1" ht="13.5">
      <c r="B107" s="201"/>
      <c r="D107" s="196" t="s">
        <v>132</v>
      </c>
      <c r="E107" s="202" t="s">
        <v>3</v>
      </c>
      <c r="F107" s="203" t="s">
        <v>170</v>
      </c>
      <c r="H107" s="204" t="s">
        <v>3</v>
      </c>
      <c r="I107" s="205"/>
      <c r="L107" s="201"/>
      <c r="M107" s="206"/>
      <c r="N107" s="207"/>
      <c r="O107" s="207"/>
      <c r="P107" s="207"/>
      <c r="Q107" s="207"/>
      <c r="R107" s="207"/>
      <c r="S107" s="207"/>
      <c r="T107" s="208"/>
      <c r="AT107" s="204" t="s">
        <v>132</v>
      </c>
      <c r="AU107" s="204" t="s">
        <v>22</v>
      </c>
      <c r="AV107" s="12" t="s">
        <v>22</v>
      </c>
      <c r="AW107" s="12" t="s">
        <v>37</v>
      </c>
      <c r="AX107" s="12" t="s">
        <v>74</v>
      </c>
      <c r="AY107" s="204" t="s">
        <v>122</v>
      </c>
    </row>
    <row r="108" spans="2:51" s="12" customFormat="1" ht="13.5">
      <c r="B108" s="201"/>
      <c r="D108" s="196" t="s">
        <v>132</v>
      </c>
      <c r="E108" s="202" t="s">
        <v>3</v>
      </c>
      <c r="F108" s="203" t="s">
        <v>171</v>
      </c>
      <c r="H108" s="204" t="s">
        <v>3</v>
      </c>
      <c r="I108" s="205"/>
      <c r="L108" s="201"/>
      <c r="M108" s="206"/>
      <c r="N108" s="207"/>
      <c r="O108" s="207"/>
      <c r="P108" s="207"/>
      <c r="Q108" s="207"/>
      <c r="R108" s="207"/>
      <c r="S108" s="207"/>
      <c r="T108" s="208"/>
      <c r="AT108" s="204" t="s">
        <v>132</v>
      </c>
      <c r="AU108" s="204" t="s">
        <v>22</v>
      </c>
      <c r="AV108" s="12" t="s">
        <v>22</v>
      </c>
      <c r="AW108" s="12" t="s">
        <v>37</v>
      </c>
      <c r="AX108" s="12" t="s">
        <v>74</v>
      </c>
      <c r="AY108" s="204" t="s">
        <v>122</v>
      </c>
    </row>
    <row r="109" spans="2:51" s="12" customFormat="1" ht="13.5">
      <c r="B109" s="201"/>
      <c r="D109" s="196" t="s">
        <v>132</v>
      </c>
      <c r="E109" s="202" t="s">
        <v>3</v>
      </c>
      <c r="F109" s="203" t="s">
        <v>167</v>
      </c>
      <c r="H109" s="204" t="s">
        <v>3</v>
      </c>
      <c r="I109" s="205"/>
      <c r="L109" s="201"/>
      <c r="M109" s="206"/>
      <c r="N109" s="207"/>
      <c r="O109" s="207"/>
      <c r="P109" s="207"/>
      <c r="Q109" s="207"/>
      <c r="R109" s="207"/>
      <c r="S109" s="207"/>
      <c r="T109" s="208"/>
      <c r="AT109" s="204" t="s">
        <v>132</v>
      </c>
      <c r="AU109" s="204" t="s">
        <v>22</v>
      </c>
      <c r="AV109" s="12" t="s">
        <v>22</v>
      </c>
      <c r="AW109" s="12" t="s">
        <v>37</v>
      </c>
      <c r="AX109" s="12" t="s">
        <v>74</v>
      </c>
      <c r="AY109" s="204" t="s">
        <v>122</v>
      </c>
    </row>
    <row r="110" spans="2:51" s="11" customFormat="1" ht="13.5">
      <c r="B110" s="176"/>
      <c r="D110" s="177" t="s">
        <v>132</v>
      </c>
      <c r="E110" s="178" t="s">
        <v>3</v>
      </c>
      <c r="F110" s="179" t="s">
        <v>22</v>
      </c>
      <c r="H110" s="180">
        <v>1</v>
      </c>
      <c r="I110" s="181"/>
      <c r="L110" s="176"/>
      <c r="M110" s="182"/>
      <c r="N110" s="183"/>
      <c r="O110" s="183"/>
      <c r="P110" s="183"/>
      <c r="Q110" s="183"/>
      <c r="R110" s="183"/>
      <c r="S110" s="183"/>
      <c r="T110" s="184"/>
      <c r="AT110" s="185" t="s">
        <v>132</v>
      </c>
      <c r="AU110" s="185" t="s">
        <v>22</v>
      </c>
      <c r="AV110" s="11" t="s">
        <v>82</v>
      </c>
      <c r="AW110" s="11" t="s">
        <v>37</v>
      </c>
      <c r="AX110" s="11" t="s">
        <v>22</v>
      </c>
      <c r="AY110" s="185" t="s">
        <v>122</v>
      </c>
    </row>
    <row r="111" spans="2:65" s="1" customFormat="1" ht="22.5" customHeight="1">
      <c r="B111" s="163"/>
      <c r="C111" s="164" t="s">
        <v>172</v>
      </c>
      <c r="D111" s="164" t="s">
        <v>125</v>
      </c>
      <c r="E111" s="165" t="s">
        <v>173</v>
      </c>
      <c r="F111" s="166" t="s">
        <v>174</v>
      </c>
      <c r="G111" s="167" t="s">
        <v>136</v>
      </c>
      <c r="H111" s="168">
        <v>1</v>
      </c>
      <c r="I111" s="169"/>
      <c r="J111" s="170">
        <f>ROUND(I111*H111,2)</f>
        <v>0</v>
      </c>
      <c r="K111" s="166" t="s">
        <v>129</v>
      </c>
      <c r="L111" s="35"/>
      <c r="M111" s="171" t="s">
        <v>3</v>
      </c>
      <c r="N111" s="172" t="s">
        <v>45</v>
      </c>
      <c r="O111" s="36"/>
      <c r="P111" s="173">
        <f>O111*H111</f>
        <v>0</v>
      </c>
      <c r="Q111" s="173">
        <v>0</v>
      </c>
      <c r="R111" s="173">
        <f>Q111*H111</f>
        <v>0</v>
      </c>
      <c r="S111" s="173">
        <v>0</v>
      </c>
      <c r="T111" s="174">
        <f>S111*H111</f>
        <v>0</v>
      </c>
      <c r="AR111" s="18" t="s">
        <v>148</v>
      </c>
      <c r="AT111" s="18" t="s">
        <v>125</v>
      </c>
      <c r="AU111" s="18" t="s">
        <v>22</v>
      </c>
      <c r="AY111" s="18" t="s">
        <v>122</v>
      </c>
      <c r="BE111" s="175">
        <f>IF(N111="základní",J111,0)</f>
        <v>0</v>
      </c>
      <c r="BF111" s="175">
        <f>IF(N111="snížená",J111,0)</f>
        <v>0</v>
      </c>
      <c r="BG111" s="175">
        <f>IF(N111="zákl. přenesená",J111,0)</f>
        <v>0</v>
      </c>
      <c r="BH111" s="175">
        <f>IF(N111="sníž. přenesená",J111,0)</f>
        <v>0</v>
      </c>
      <c r="BI111" s="175">
        <f>IF(N111="nulová",J111,0)</f>
        <v>0</v>
      </c>
      <c r="BJ111" s="18" t="s">
        <v>22</v>
      </c>
      <c r="BK111" s="175">
        <f>ROUND(I111*H111,2)</f>
        <v>0</v>
      </c>
      <c r="BL111" s="18" t="s">
        <v>148</v>
      </c>
      <c r="BM111" s="18" t="s">
        <v>175</v>
      </c>
    </row>
    <row r="112" spans="2:51" s="12" customFormat="1" ht="13.5">
      <c r="B112" s="201"/>
      <c r="D112" s="196" t="s">
        <v>132</v>
      </c>
      <c r="E112" s="202" t="s">
        <v>3</v>
      </c>
      <c r="F112" s="203" t="s">
        <v>176</v>
      </c>
      <c r="H112" s="204" t="s">
        <v>3</v>
      </c>
      <c r="I112" s="205"/>
      <c r="L112" s="201"/>
      <c r="M112" s="206"/>
      <c r="N112" s="207"/>
      <c r="O112" s="207"/>
      <c r="P112" s="207"/>
      <c r="Q112" s="207"/>
      <c r="R112" s="207"/>
      <c r="S112" s="207"/>
      <c r="T112" s="208"/>
      <c r="AT112" s="204" t="s">
        <v>132</v>
      </c>
      <c r="AU112" s="204" t="s">
        <v>22</v>
      </c>
      <c r="AV112" s="12" t="s">
        <v>22</v>
      </c>
      <c r="AW112" s="12" t="s">
        <v>37</v>
      </c>
      <c r="AX112" s="12" t="s">
        <v>74</v>
      </c>
      <c r="AY112" s="204" t="s">
        <v>122</v>
      </c>
    </row>
    <row r="113" spans="2:51" s="12" customFormat="1" ht="27">
      <c r="B113" s="201"/>
      <c r="D113" s="196" t="s">
        <v>132</v>
      </c>
      <c r="E113" s="202" t="s">
        <v>3</v>
      </c>
      <c r="F113" s="203" t="s">
        <v>177</v>
      </c>
      <c r="H113" s="204" t="s">
        <v>3</v>
      </c>
      <c r="I113" s="205"/>
      <c r="L113" s="201"/>
      <c r="M113" s="206"/>
      <c r="N113" s="207"/>
      <c r="O113" s="207"/>
      <c r="P113" s="207"/>
      <c r="Q113" s="207"/>
      <c r="R113" s="207"/>
      <c r="S113" s="207"/>
      <c r="T113" s="208"/>
      <c r="AT113" s="204" t="s">
        <v>132</v>
      </c>
      <c r="AU113" s="204" t="s">
        <v>22</v>
      </c>
      <c r="AV113" s="12" t="s">
        <v>22</v>
      </c>
      <c r="AW113" s="12" t="s">
        <v>37</v>
      </c>
      <c r="AX113" s="12" t="s">
        <v>74</v>
      </c>
      <c r="AY113" s="204" t="s">
        <v>122</v>
      </c>
    </row>
    <row r="114" spans="2:51" s="12" customFormat="1" ht="27">
      <c r="B114" s="201"/>
      <c r="D114" s="196" t="s">
        <v>132</v>
      </c>
      <c r="E114" s="202" t="s">
        <v>3</v>
      </c>
      <c r="F114" s="203" t="s">
        <v>178</v>
      </c>
      <c r="H114" s="204" t="s">
        <v>3</v>
      </c>
      <c r="I114" s="205"/>
      <c r="L114" s="201"/>
      <c r="M114" s="206"/>
      <c r="N114" s="207"/>
      <c r="O114" s="207"/>
      <c r="P114" s="207"/>
      <c r="Q114" s="207"/>
      <c r="R114" s="207"/>
      <c r="S114" s="207"/>
      <c r="T114" s="208"/>
      <c r="AT114" s="204" t="s">
        <v>132</v>
      </c>
      <c r="AU114" s="204" t="s">
        <v>22</v>
      </c>
      <c r="AV114" s="12" t="s">
        <v>22</v>
      </c>
      <c r="AW114" s="12" t="s">
        <v>37</v>
      </c>
      <c r="AX114" s="12" t="s">
        <v>74</v>
      </c>
      <c r="AY114" s="204" t="s">
        <v>122</v>
      </c>
    </row>
    <row r="115" spans="2:51" s="12" customFormat="1" ht="13.5">
      <c r="B115" s="201"/>
      <c r="D115" s="196" t="s">
        <v>132</v>
      </c>
      <c r="E115" s="202" t="s">
        <v>3</v>
      </c>
      <c r="F115" s="203" t="s">
        <v>179</v>
      </c>
      <c r="H115" s="204" t="s">
        <v>3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4" t="s">
        <v>132</v>
      </c>
      <c r="AU115" s="204" t="s">
        <v>22</v>
      </c>
      <c r="AV115" s="12" t="s">
        <v>22</v>
      </c>
      <c r="AW115" s="12" t="s">
        <v>37</v>
      </c>
      <c r="AX115" s="12" t="s">
        <v>74</v>
      </c>
      <c r="AY115" s="204" t="s">
        <v>122</v>
      </c>
    </row>
    <row r="116" spans="2:51" s="11" customFormat="1" ht="13.5">
      <c r="B116" s="176"/>
      <c r="D116" s="177" t="s">
        <v>132</v>
      </c>
      <c r="E116" s="178" t="s">
        <v>3</v>
      </c>
      <c r="F116" s="179" t="s">
        <v>22</v>
      </c>
      <c r="H116" s="180">
        <v>1</v>
      </c>
      <c r="I116" s="181"/>
      <c r="L116" s="176"/>
      <c r="M116" s="182"/>
      <c r="N116" s="183"/>
      <c r="O116" s="183"/>
      <c r="P116" s="183"/>
      <c r="Q116" s="183"/>
      <c r="R116" s="183"/>
      <c r="S116" s="183"/>
      <c r="T116" s="184"/>
      <c r="AT116" s="185" t="s">
        <v>132</v>
      </c>
      <c r="AU116" s="185" t="s">
        <v>22</v>
      </c>
      <c r="AV116" s="11" t="s">
        <v>82</v>
      </c>
      <c r="AW116" s="11" t="s">
        <v>37</v>
      </c>
      <c r="AX116" s="11" t="s">
        <v>22</v>
      </c>
      <c r="AY116" s="185" t="s">
        <v>122</v>
      </c>
    </row>
    <row r="117" spans="2:65" s="1" customFormat="1" ht="22.5" customHeight="1">
      <c r="B117" s="163"/>
      <c r="C117" s="164" t="s">
        <v>180</v>
      </c>
      <c r="D117" s="164" t="s">
        <v>125</v>
      </c>
      <c r="E117" s="165" t="s">
        <v>181</v>
      </c>
      <c r="F117" s="166" t="s">
        <v>182</v>
      </c>
      <c r="G117" s="167" t="s">
        <v>136</v>
      </c>
      <c r="H117" s="168">
        <v>1</v>
      </c>
      <c r="I117" s="169"/>
      <c r="J117" s="170">
        <f>ROUND(I117*H117,2)</f>
        <v>0</v>
      </c>
      <c r="K117" s="166" t="s">
        <v>129</v>
      </c>
      <c r="L117" s="35"/>
      <c r="M117" s="171" t="s">
        <v>3</v>
      </c>
      <c r="N117" s="172" t="s">
        <v>45</v>
      </c>
      <c r="O117" s="36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8" t="s">
        <v>148</v>
      </c>
      <c r="AT117" s="18" t="s">
        <v>125</v>
      </c>
      <c r="AU117" s="18" t="s">
        <v>22</v>
      </c>
      <c r="AY117" s="18" t="s">
        <v>122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8" t="s">
        <v>22</v>
      </c>
      <c r="BK117" s="175">
        <f>ROUND(I117*H117,2)</f>
        <v>0</v>
      </c>
      <c r="BL117" s="18" t="s">
        <v>148</v>
      </c>
      <c r="BM117" s="18" t="s">
        <v>183</v>
      </c>
    </row>
    <row r="118" spans="2:51" s="12" customFormat="1" ht="13.5">
      <c r="B118" s="201"/>
      <c r="D118" s="196" t="s">
        <v>132</v>
      </c>
      <c r="E118" s="202" t="s">
        <v>3</v>
      </c>
      <c r="F118" s="203" t="s">
        <v>184</v>
      </c>
      <c r="H118" s="204" t="s">
        <v>3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4" t="s">
        <v>132</v>
      </c>
      <c r="AU118" s="204" t="s">
        <v>22</v>
      </c>
      <c r="AV118" s="12" t="s">
        <v>22</v>
      </c>
      <c r="AW118" s="12" t="s">
        <v>37</v>
      </c>
      <c r="AX118" s="12" t="s">
        <v>74</v>
      </c>
      <c r="AY118" s="204" t="s">
        <v>122</v>
      </c>
    </row>
    <row r="119" spans="2:51" s="12" customFormat="1" ht="27">
      <c r="B119" s="201"/>
      <c r="D119" s="196" t="s">
        <v>132</v>
      </c>
      <c r="E119" s="202" t="s">
        <v>3</v>
      </c>
      <c r="F119" s="203" t="s">
        <v>185</v>
      </c>
      <c r="H119" s="204" t="s">
        <v>3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4" t="s">
        <v>132</v>
      </c>
      <c r="AU119" s="204" t="s">
        <v>22</v>
      </c>
      <c r="AV119" s="12" t="s">
        <v>22</v>
      </c>
      <c r="AW119" s="12" t="s">
        <v>37</v>
      </c>
      <c r="AX119" s="12" t="s">
        <v>74</v>
      </c>
      <c r="AY119" s="204" t="s">
        <v>122</v>
      </c>
    </row>
    <row r="120" spans="2:51" s="12" customFormat="1" ht="13.5">
      <c r="B120" s="201"/>
      <c r="D120" s="196" t="s">
        <v>132</v>
      </c>
      <c r="E120" s="202" t="s">
        <v>3</v>
      </c>
      <c r="F120" s="203" t="s">
        <v>186</v>
      </c>
      <c r="H120" s="204" t="s">
        <v>3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4" t="s">
        <v>132</v>
      </c>
      <c r="AU120" s="204" t="s">
        <v>22</v>
      </c>
      <c r="AV120" s="12" t="s">
        <v>22</v>
      </c>
      <c r="AW120" s="12" t="s">
        <v>37</v>
      </c>
      <c r="AX120" s="12" t="s">
        <v>74</v>
      </c>
      <c r="AY120" s="204" t="s">
        <v>122</v>
      </c>
    </row>
    <row r="121" spans="2:51" s="11" customFormat="1" ht="13.5">
      <c r="B121" s="176"/>
      <c r="D121" s="177" t="s">
        <v>132</v>
      </c>
      <c r="E121" s="178" t="s">
        <v>3</v>
      </c>
      <c r="F121" s="179" t="s">
        <v>22</v>
      </c>
      <c r="H121" s="180">
        <v>1</v>
      </c>
      <c r="I121" s="181"/>
      <c r="L121" s="176"/>
      <c r="M121" s="182"/>
      <c r="N121" s="183"/>
      <c r="O121" s="183"/>
      <c r="P121" s="183"/>
      <c r="Q121" s="183"/>
      <c r="R121" s="183"/>
      <c r="S121" s="183"/>
      <c r="T121" s="184"/>
      <c r="AT121" s="185" t="s">
        <v>132</v>
      </c>
      <c r="AU121" s="185" t="s">
        <v>22</v>
      </c>
      <c r="AV121" s="11" t="s">
        <v>82</v>
      </c>
      <c r="AW121" s="11" t="s">
        <v>37</v>
      </c>
      <c r="AX121" s="11" t="s">
        <v>22</v>
      </c>
      <c r="AY121" s="185" t="s">
        <v>122</v>
      </c>
    </row>
    <row r="122" spans="2:65" s="1" customFormat="1" ht="22.5" customHeight="1">
      <c r="B122" s="163"/>
      <c r="C122" s="164" t="s">
        <v>187</v>
      </c>
      <c r="D122" s="164" t="s">
        <v>125</v>
      </c>
      <c r="E122" s="165" t="s">
        <v>188</v>
      </c>
      <c r="F122" s="166" t="s">
        <v>189</v>
      </c>
      <c r="G122" s="167" t="s">
        <v>136</v>
      </c>
      <c r="H122" s="168">
        <v>1</v>
      </c>
      <c r="I122" s="169"/>
      <c r="J122" s="170">
        <f>ROUND(I122*H122,2)</f>
        <v>0</v>
      </c>
      <c r="K122" s="166" t="s">
        <v>129</v>
      </c>
      <c r="L122" s="35"/>
      <c r="M122" s="171" t="s">
        <v>3</v>
      </c>
      <c r="N122" s="172" t="s">
        <v>45</v>
      </c>
      <c r="O122" s="36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8" t="s">
        <v>148</v>
      </c>
      <c r="AT122" s="18" t="s">
        <v>125</v>
      </c>
      <c r="AU122" s="18" t="s">
        <v>22</v>
      </c>
      <c r="AY122" s="18" t="s">
        <v>122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8" t="s">
        <v>22</v>
      </c>
      <c r="BK122" s="175">
        <f>ROUND(I122*H122,2)</f>
        <v>0</v>
      </c>
      <c r="BL122" s="18" t="s">
        <v>148</v>
      </c>
      <c r="BM122" s="18" t="s">
        <v>190</v>
      </c>
    </row>
    <row r="123" spans="2:51" s="12" customFormat="1" ht="27">
      <c r="B123" s="201"/>
      <c r="D123" s="196" t="s">
        <v>132</v>
      </c>
      <c r="E123" s="202" t="s">
        <v>3</v>
      </c>
      <c r="F123" s="203" t="s">
        <v>191</v>
      </c>
      <c r="H123" s="204" t="s">
        <v>3</v>
      </c>
      <c r="I123" s="205"/>
      <c r="L123" s="201"/>
      <c r="M123" s="206"/>
      <c r="N123" s="207"/>
      <c r="O123" s="207"/>
      <c r="P123" s="207"/>
      <c r="Q123" s="207"/>
      <c r="R123" s="207"/>
      <c r="S123" s="207"/>
      <c r="T123" s="208"/>
      <c r="AT123" s="204" t="s">
        <v>132</v>
      </c>
      <c r="AU123" s="204" t="s">
        <v>22</v>
      </c>
      <c r="AV123" s="12" t="s">
        <v>22</v>
      </c>
      <c r="AW123" s="12" t="s">
        <v>37</v>
      </c>
      <c r="AX123" s="12" t="s">
        <v>74</v>
      </c>
      <c r="AY123" s="204" t="s">
        <v>122</v>
      </c>
    </row>
    <row r="124" spans="2:51" s="12" customFormat="1" ht="13.5">
      <c r="B124" s="201"/>
      <c r="D124" s="196" t="s">
        <v>132</v>
      </c>
      <c r="E124" s="202" t="s">
        <v>3</v>
      </c>
      <c r="F124" s="203" t="s">
        <v>192</v>
      </c>
      <c r="H124" s="204" t="s">
        <v>3</v>
      </c>
      <c r="I124" s="205"/>
      <c r="L124" s="201"/>
      <c r="M124" s="206"/>
      <c r="N124" s="207"/>
      <c r="O124" s="207"/>
      <c r="P124" s="207"/>
      <c r="Q124" s="207"/>
      <c r="R124" s="207"/>
      <c r="S124" s="207"/>
      <c r="T124" s="208"/>
      <c r="AT124" s="204" t="s">
        <v>132</v>
      </c>
      <c r="AU124" s="204" t="s">
        <v>22</v>
      </c>
      <c r="AV124" s="12" t="s">
        <v>22</v>
      </c>
      <c r="AW124" s="12" t="s">
        <v>37</v>
      </c>
      <c r="AX124" s="12" t="s">
        <v>74</v>
      </c>
      <c r="AY124" s="204" t="s">
        <v>122</v>
      </c>
    </row>
    <row r="125" spans="2:51" s="11" customFormat="1" ht="13.5">
      <c r="B125" s="176"/>
      <c r="D125" s="177" t="s">
        <v>132</v>
      </c>
      <c r="E125" s="178" t="s">
        <v>3</v>
      </c>
      <c r="F125" s="179" t="s">
        <v>22</v>
      </c>
      <c r="H125" s="180">
        <v>1</v>
      </c>
      <c r="I125" s="181"/>
      <c r="L125" s="176"/>
      <c r="M125" s="182"/>
      <c r="N125" s="183"/>
      <c r="O125" s="183"/>
      <c r="P125" s="183"/>
      <c r="Q125" s="183"/>
      <c r="R125" s="183"/>
      <c r="S125" s="183"/>
      <c r="T125" s="184"/>
      <c r="AT125" s="185" t="s">
        <v>132</v>
      </c>
      <c r="AU125" s="185" t="s">
        <v>22</v>
      </c>
      <c r="AV125" s="11" t="s">
        <v>82</v>
      </c>
      <c r="AW125" s="11" t="s">
        <v>37</v>
      </c>
      <c r="AX125" s="11" t="s">
        <v>22</v>
      </c>
      <c r="AY125" s="185" t="s">
        <v>122</v>
      </c>
    </row>
    <row r="126" spans="2:65" s="1" customFormat="1" ht="22.5" customHeight="1">
      <c r="B126" s="163"/>
      <c r="C126" s="164" t="s">
        <v>27</v>
      </c>
      <c r="D126" s="164" t="s">
        <v>125</v>
      </c>
      <c r="E126" s="165" t="s">
        <v>193</v>
      </c>
      <c r="F126" s="166" t="s">
        <v>194</v>
      </c>
      <c r="G126" s="167" t="s">
        <v>136</v>
      </c>
      <c r="H126" s="168">
        <v>1</v>
      </c>
      <c r="I126" s="169"/>
      <c r="J126" s="170">
        <f>ROUND(I126*H126,2)</f>
        <v>0</v>
      </c>
      <c r="K126" s="166" t="s">
        <v>129</v>
      </c>
      <c r="L126" s="35"/>
      <c r="M126" s="171" t="s">
        <v>3</v>
      </c>
      <c r="N126" s="172" t="s">
        <v>45</v>
      </c>
      <c r="O126" s="36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8" t="s">
        <v>148</v>
      </c>
      <c r="AT126" s="18" t="s">
        <v>125</v>
      </c>
      <c r="AU126" s="18" t="s">
        <v>22</v>
      </c>
      <c r="AY126" s="18" t="s">
        <v>122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8" t="s">
        <v>22</v>
      </c>
      <c r="BK126" s="175">
        <f>ROUND(I126*H126,2)</f>
        <v>0</v>
      </c>
      <c r="BL126" s="18" t="s">
        <v>148</v>
      </c>
      <c r="BM126" s="18" t="s">
        <v>195</v>
      </c>
    </row>
    <row r="127" spans="2:51" s="12" customFormat="1" ht="13.5">
      <c r="B127" s="201"/>
      <c r="D127" s="196" t="s">
        <v>132</v>
      </c>
      <c r="E127" s="202" t="s">
        <v>3</v>
      </c>
      <c r="F127" s="203" t="s">
        <v>196</v>
      </c>
      <c r="H127" s="204" t="s">
        <v>3</v>
      </c>
      <c r="I127" s="205"/>
      <c r="L127" s="201"/>
      <c r="M127" s="206"/>
      <c r="N127" s="207"/>
      <c r="O127" s="207"/>
      <c r="P127" s="207"/>
      <c r="Q127" s="207"/>
      <c r="R127" s="207"/>
      <c r="S127" s="207"/>
      <c r="T127" s="208"/>
      <c r="AT127" s="204" t="s">
        <v>132</v>
      </c>
      <c r="AU127" s="204" t="s">
        <v>22</v>
      </c>
      <c r="AV127" s="12" t="s">
        <v>22</v>
      </c>
      <c r="AW127" s="12" t="s">
        <v>37</v>
      </c>
      <c r="AX127" s="12" t="s">
        <v>74</v>
      </c>
      <c r="AY127" s="204" t="s">
        <v>122</v>
      </c>
    </row>
    <row r="128" spans="2:51" s="12" customFormat="1" ht="27">
      <c r="B128" s="201"/>
      <c r="D128" s="196" t="s">
        <v>132</v>
      </c>
      <c r="E128" s="202" t="s">
        <v>3</v>
      </c>
      <c r="F128" s="203" t="s">
        <v>197</v>
      </c>
      <c r="H128" s="204" t="s">
        <v>3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4" t="s">
        <v>132</v>
      </c>
      <c r="AU128" s="204" t="s">
        <v>22</v>
      </c>
      <c r="AV128" s="12" t="s">
        <v>22</v>
      </c>
      <c r="AW128" s="12" t="s">
        <v>37</v>
      </c>
      <c r="AX128" s="12" t="s">
        <v>74</v>
      </c>
      <c r="AY128" s="204" t="s">
        <v>122</v>
      </c>
    </row>
    <row r="129" spans="2:51" s="12" customFormat="1" ht="27">
      <c r="B129" s="201"/>
      <c r="D129" s="196" t="s">
        <v>132</v>
      </c>
      <c r="E129" s="202" t="s">
        <v>3</v>
      </c>
      <c r="F129" s="203" t="s">
        <v>198</v>
      </c>
      <c r="H129" s="204" t="s">
        <v>3</v>
      </c>
      <c r="I129" s="205"/>
      <c r="L129" s="201"/>
      <c r="M129" s="206"/>
      <c r="N129" s="207"/>
      <c r="O129" s="207"/>
      <c r="P129" s="207"/>
      <c r="Q129" s="207"/>
      <c r="R129" s="207"/>
      <c r="S129" s="207"/>
      <c r="T129" s="208"/>
      <c r="AT129" s="204" t="s">
        <v>132</v>
      </c>
      <c r="AU129" s="204" t="s">
        <v>22</v>
      </c>
      <c r="AV129" s="12" t="s">
        <v>22</v>
      </c>
      <c r="AW129" s="12" t="s">
        <v>37</v>
      </c>
      <c r="AX129" s="12" t="s">
        <v>74</v>
      </c>
      <c r="AY129" s="204" t="s">
        <v>122</v>
      </c>
    </row>
    <row r="130" spans="2:51" s="11" customFormat="1" ht="13.5">
      <c r="B130" s="176"/>
      <c r="D130" s="196" t="s">
        <v>132</v>
      </c>
      <c r="E130" s="185" t="s">
        <v>3</v>
      </c>
      <c r="F130" s="197" t="s">
        <v>22</v>
      </c>
      <c r="H130" s="198">
        <v>1</v>
      </c>
      <c r="I130" s="181"/>
      <c r="L130" s="176"/>
      <c r="M130" s="209"/>
      <c r="N130" s="210"/>
      <c r="O130" s="210"/>
      <c r="P130" s="210"/>
      <c r="Q130" s="210"/>
      <c r="R130" s="210"/>
      <c r="S130" s="210"/>
      <c r="T130" s="211"/>
      <c r="AT130" s="185" t="s">
        <v>132</v>
      </c>
      <c r="AU130" s="185" t="s">
        <v>22</v>
      </c>
      <c r="AV130" s="11" t="s">
        <v>82</v>
      </c>
      <c r="AW130" s="11" t="s">
        <v>37</v>
      </c>
      <c r="AX130" s="11" t="s">
        <v>22</v>
      </c>
      <c r="AY130" s="185" t="s">
        <v>122</v>
      </c>
    </row>
    <row r="131" spans="2:12" s="1" customFormat="1" ht="6.75" customHeight="1">
      <c r="B131" s="50"/>
      <c r="C131" s="51"/>
      <c r="D131" s="51"/>
      <c r="E131" s="51"/>
      <c r="F131" s="51"/>
      <c r="G131" s="51"/>
      <c r="H131" s="51"/>
      <c r="I131" s="116"/>
      <c r="J131" s="51"/>
      <c r="K131" s="51"/>
      <c r="L131" s="35"/>
    </row>
    <row r="132" ht="13.5">
      <c r="AT132" s="212"/>
    </row>
  </sheetData>
  <sheetProtection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4" sqref="A24:IV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749</v>
      </c>
      <c r="G1" s="287" t="s">
        <v>750</v>
      </c>
      <c r="H1" s="287"/>
      <c r="I1" s="249"/>
      <c r="J1" s="244" t="s">
        <v>751</v>
      </c>
      <c r="K1" s="242" t="s">
        <v>92</v>
      </c>
      <c r="L1" s="244" t="s">
        <v>752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84" t="s">
        <v>6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85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82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4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88" t="str">
        <f>'Rekapitulace stavby'!K6</f>
        <v>III/11127 Radonice - mosty ev. č. 11127 – 4 a 5 - 2. etapa</v>
      </c>
      <c r="F7" s="255"/>
      <c r="G7" s="255"/>
      <c r="H7" s="255"/>
      <c r="I7" s="94"/>
      <c r="J7" s="23"/>
      <c r="K7" s="25"/>
    </row>
    <row r="8" spans="2:11" s="1" customFormat="1" ht="15">
      <c r="B8" s="35"/>
      <c r="C8" s="36"/>
      <c r="D8" s="31" t="s">
        <v>94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9" t="s">
        <v>199</v>
      </c>
      <c r="F9" s="262"/>
      <c r="G9" s="262"/>
      <c r="H9" s="262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3</v>
      </c>
      <c r="G11" s="36"/>
      <c r="H11" s="36"/>
      <c r="I11" s="96" t="s">
        <v>21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16.6.2016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6" t="s">
        <v>32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5"/>
      <c r="J23" s="36"/>
      <c r="K23" s="39"/>
    </row>
    <row r="24" spans="2:11" s="6" customFormat="1" ht="94.5" customHeight="1">
      <c r="B24" s="98"/>
      <c r="C24" s="99"/>
      <c r="D24" s="99"/>
      <c r="E24" s="258" t="s">
        <v>96</v>
      </c>
      <c r="F24" s="290"/>
      <c r="G24" s="290"/>
      <c r="H24" s="290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40</v>
      </c>
      <c r="E27" s="36"/>
      <c r="F27" s="36"/>
      <c r="G27" s="36"/>
      <c r="H27" s="36"/>
      <c r="I27" s="95"/>
      <c r="J27" s="105">
        <f>ROUND(J80,2)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6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7">
        <f>ROUND(SUM(BE80:BE198),2)</f>
        <v>0</v>
      </c>
      <c r="G30" s="36"/>
      <c r="H30" s="36"/>
      <c r="I30" s="108">
        <v>0.21</v>
      </c>
      <c r="J30" s="107">
        <f>ROUND(ROUND((SUM(BE80:BE198)),2)*I30,2)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7">
        <f>ROUND(SUM(BF80:BF198),2)</f>
        <v>0</v>
      </c>
      <c r="G31" s="36"/>
      <c r="H31" s="36"/>
      <c r="I31" s="108">
        <v>0.15</v>
      </c>
      <c r="J31" s="107">
        <f>ROUND(ROUND((SUM(BF80:BF198)),2)*I31,2)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7">
        <f>ROUND(SUM(BG80:BG198),2)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7">
        <f>ROUND(SUM(BH80:BH198),2)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7">
        <f>ROUND(SUM(BI80:BI198),2)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50</v>
      </c>
      <c r="E36" s="65"/>
      <c r="F36" s="65"/>
      <c r="G36" s="111" t="s">
        <v>51</v>
      </c>
      <c r="H36" s="112" t="s">
        <v>52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97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88" t="str">
        <f>E7</f>
        <v>III/11127 Radonice - mosty ev. č. 11127 – 4 a 5 - 2. etapa</v>
      </c>
      <c r="F45" s="262"/>
      <c r="G45" s="262"/>
      <c r="H45" s="262"/>
      <c r="I45" s="95"/>
      <c r="J45" s="36"/>
      <c r="K45" s="39"/>
    </row>
    <row r="46" spans="2:11" s="1" customFormat="1" ht="14.25" customHeight="1">
      <c r="B46" s="35"/>
      <c r="C46" s="31" t="s">
        <v>94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9" t="str">
        <f>E9</f>
        <v>SO 001 - Příprava území a úpravy po stavbě</v>
      </c>
      <c r="F47" s="262"/>
      <c r="G47" s="262"/>
      <c r="H47" s="262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16.6.2016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KSÚS  Středočeského Kraje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98</v>
      </c>
      <c r="D54" s="109"/>
      <c r="E54" s="109"/>
      <c r="F54" s="109"/>
      <c r="G54" s="109"/>
      <c r="H54" s="109"/>
      <c r="I54" s="120"/>
      <c r="J54" s="121" t="s">
        <v>99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100</v>
      </c>
      <c r="D56" s="36"/>
      <c r="E56" s="36"/>
      <c r="F56" s="36"/>
      <c r="G56" s="36"/>
      <c r="H56" s="36"/>
      <c r="I56" s="95"/>
      <c r="J56" s="105">
        <f>J80</f>
        <v>0</v>
      </c>
      <c r="K56" s="39"/>
      <c r="AU56" s="18" t="s">
        <v>101</v>
      </c>
    </row>
    <row r="57" spans="2:11" s="7" customFormat="1" ht="24.75" customHeight="1">
      <c r="B57" s="124"/>
      <c r="C57" s="125"/>
      <c r="D57" s="126" t="s">
        <v>200</v>
      </c>
      <c r="E57" s="127"/>
      <c r="F57" s="127"/>
      <c r="G57" s="127"/>
      <c r="H57" s="127"/>
      <c r="I57" s="128"/>
      <c r="J57" s="129">
        <f>J81</f>
        <v>0</v>
      </c>
      <c r="K57" s="130"/>
    </row>
    <row r="58" spans="2:11" s="8" customFormat="1" ht="19.5" customHeight="1">
      <c r="B58" s="131"/>
      <c r="C58" s="132"/>
      <c r="D58" s="133" t="s">
        <v>201</v>
      </c>
      <c r="E58" s="134"/>
      <c r="F58" s="134"/>
      <c r="G58" s="134"/>
      <c r="H58" s="134"/>
      <c r="I58" s="135"/>
      <c r="J58" s="136">
        <f>J82</f>
        <v>0</v>
      </c>
      <c r="K58" s="137"/>
    </row>
    <row r="59" spans="2:11" s="8" customFormat="1" ht="19.5" customHeight="1">
      <c r="B59" s="131"/>
      <c r="C59" s="132"/>
      <c r="D59" s="133" t="s">
        <v>202</v>
      </c>
      <c r="E59" s="134"/>
      <c r="F59" s="134"/>
      <c r="G59" s="134"/>
      <c r="H59" s="134"/>
      <c r="I59" s="135"/>
      <c r="J59" s="136">
        <f>J192</f>
        <v>0</v>
      </c>
      <c r="K59" s="137"/>
    </row>
    <row r="60" spans="2:11" s="8" customFormat="1" ht="19.5" customHeight="1">
      <c r="B60" s="131"/>
      <c r="C60" s="132"/>
      <c r="D60" s="133" t="s">
        <v>203</v>
      </c>
      <c r="E60" s="134"/>
      <c r="F60" s="134"/>
      <c r="G60" s="134"/>
      <c r="H60" s="134"/>
      <c r="I60" s="135"/>
      <c r="J60" s="136">
        <f>J197</f>
        <v>0</v>
      </c>
      <c r="K60" s="137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95"/>
      <c r="J61" s="36"/>
      <c r="K61" s="39"/>
    </row>
    <row r="62" spans="2:11" s="1" customFormat="1" ht="6.75" customHeight="1">
      <c r="B62" s="50"/>
      <c r="C62" s="51"/>
      <c r="D62" s="51"/>
      <c r="E62" s="51"/>
      <c r="F62" s="51"/>
      <c r="G62" s="51"/>
      <c r="H62" s="51"/>
      <c r="I62" s="116"/>
      <c r="J62" s="51"/>
      <c r="K62" s="52"/>
    </row>
    <row r="66" spans="2:12" s="1" customFormat="1" ht="6.75" customHeight="1">
      <c r="B66" s="53"/>
      <c r="C66" s="54"/>
      <c r="D66" s="54"/>
      <c r="E66" s="54"/>
      <c r="F66" s="54"/>
      <c r="G66" s="54"/>
      <c r="H66" s="54"/>
      <c r="I66" s="117"/>
      <c r="J66" s="54"/>
      <c r="K66" s="54"/>
      <c r="L66" s="35"/>
    </row>
    <row r="67" spans="2:12" s="1" customFormat="1" ht="36.75" customHeight="1">
      <c r="B67" s="35"/>
      <c r="C67" s="55" t="s">
        <v>105</v>
      </c>
      <c r="L67" s="35"/>
    </row>
    <row r="68" spans="2:12" s="1" customFormat="1" ht="6.75" customHeight="1">
      <c r="B68" s="35"/>
      <c r="L68" s="35"/>
    </row>
    <row r="69" spans="2:12" s="1" customFormat="1" ht="14.25" customHeight="1">
      <c r="B69" s="35"/>
      <c r="C69" s="57" t="s">
        <v>17</v>
      </c>
      <c r="L69" s="35"/>
    </row>
    <row r="70" spans="2:12" s="1" customFormat="1" ht="22.5" customHeight="1">
      <c r="B70" s="35"/>
      <c r="E70" s="291" t="str">
        <f>E7</f>
        <v>III/11127 Radonice - mosty ev. č. 11127 – 4 a 5 - 2. etapa</v>
      </c>
      <c r="F70" s="252"/>
      <c r="G70" s="252"/>
      <c r="H70" s="252"/>
      <c r="L70" s="35"/>
    </row>
    <row r="71" spans="2:12" s="1" customFormat="1" ht="14.25" customHeight="1">
      <c r="B71" s="35"/>
      <c r="C71" s="57" t="s">
        <v>94</v>
      </c>
      <c r="L71" s="35"/>
    </row>
    <row r="72" spans="2:12" s="1" customFormat="1" ht="23.25" customHeight="1">
      <c r="B72" s="35"/>
      <c r="E72" s="276" t="str">
        <f>E9</f>
        <v>SO 001 - Příprava území a úpravy po stavbě</v>
      </c>
      <c r="F72" s="252"/>
      <c r="G72" s="252"/>
      <c r="H72" s="252"/>
      <c r="L72" s="35"/>
    </row>
    <row r="73" spans="2:12" s="1" customFormat="1" ht="6.75" customHeight="1">
      <c r="B73" s="35"/>
      <c r="L73" s="35"/>
    </row>
    <row r="74" spans="2:12" s="1" customFormat="1" ht="18" customHeight="1">
      <c r="B74" s="35"/>
      <c r="C74" s="57" t="s">
        <v>23</v>
      </c>
      <c r="F74" s="138" t="str">
        <f>F12</f>
        <v> </v>
      </c>
      <c r="I74" s="139" t="s">
        <v>25</v>
      </c>
      <c r="J74" s="61" t="str">
        <f>IF(J12="","",J12)</f>
        <v>16.6.2016</v>
      </c>
      <c r="L74" s="35"/>
    </row>
    <row r="75" spans="2:12" s="1" customFormat="1" ht="6.75" customHeight="1">
      <c r="B75" s="35"/>
      <c r="L75" s="35"/>
    </row>
    <row r="76" spans="2:12" s="1" customFormat="1" ht="15">
      <c r="B76" s="35"/>
      <c r="C76" s="57" t="s">
        <v>29</v>
      </c>
      <c r="F76" s="138" t="str">
        <f>E15</f>
        <v>KSÚS  Středočeského Kraje</v>
      </c>
      <c r="I76" s="139" t="s">
        <v>35</v>
      </c>
      <c r="J76" s="138" t="str">
        <f>E21</f>
        <v>PRAGOPROJEKT, a.s.</v>
      </c>
      <c r="L76" s="35"/>
    </row>
    <row r="77" spans="2:12" s="1" customFormat="1" ht="14.25" customHeight="1">
      <c r="B77" s="35"/>
      <c r="C77" s="57" t="s">
        <v>33</v>
      </c>
      <c r="F77" s="138">
        <f>IF(E18="","",E18)</f>
      </c>
      <c r="L77" s="35"/>
    </row>
    <row r="78" spans="2:12" s="1" customFormat="1" ht="9.75" customHeight="1">
      <c r="B78" s="35"/>
      <c r="L78" s="35"/>
    </row>
    <row r="79" spans="2:20" s="9" customFormat="1" ht="29.25" customHeight="1">
      <c r="B79" s="140"/>
      <c r="C79" s="141" t="s">
        <v>106</v>
      </c>
      <c r="D79" s="142" t="s">
        <v>59</v>
      </c>
      <c r="E79" s="142" t="s">
        <v>55</v>
      </c>
      <c r="F79" s="142" t="s">
        <v>107</v>
      </c>
      <c r="G79" s="142" t="s">
        <v>108</v>
      </c>
      <c r="H79" s="142" t="s">
        <v>109</v>
      </c>
      <c r="I79" s="143" t="s">
        <v>110</v>
      </c>
      <c r="J79" s="142" t="s">
        <v>99</v>
      </c>
      <c r="K79" s="144" t="s">
        <v>111</v>
      </c>
      <c r="L79" s="140"/>
      <c r="M79" s="67" t="s">
        <v>112</v>
      </c>
      <c r="N79" s="68" t="s">
        <v>44</v>
      </c>
      <c r="O79" s="68" t="s">
        <v>113</v>
      </c>
      <c r="P79" s="68" t="s">
        <v>114</v>
      </c>
      <c r="Q79" s="68" t="s">
        <v>115</v>
      </c>
      <c r="R79" s="68" t="s">
        <v>116</v>
      </c>
      <c r="S79" s="68" t="s">
        <v>117</v>
      </c>
      <c r="T79" s="69" t="s">
        <v>118</v>
      </c>
    </row>
    <row r="80" spans="2:63" s="1" customFormat="1" ht="29.25" customHeight="1">
      <c r="B80" s="35"/>
      <c r="C80" s="71" t="s">
        <v>100</v>
      </c>
      <c r="J80" s="145">
        <f>BK80</f>
        <v>0</v>
      </c>
      <c r="L80" s="35"/>
      <c r="M80" s="70"/>
      <c r="N80" s="62"/>
      <c r="O80" s="62"/>
      <c r="P80" s="146">
        <f>P81</f>
        <v>0</v>
      </c>
      <c r="Q80" s="62"/>
      <c r="R80" s="146">
        <f>R81</f>
        <v>4.615644</v>
      </c>
      <c r="S80" s="62"/>
      <c r="T80" s="147">
        <f>T81</f>
        <v>0</v>
      </c>
      <c r="AT80" s="18" t="s">
        <v>73</v>
      </c>
      <c r="AU80" s="18" t="s">
        <v>101</v>
      </c>
      <c r="BK80" s="148">
        <f>BK81</f>
        <v>0</v>
      </c>
    </row>
    <row r="81" spans="2:63" s="10" customFormat="1" ht="36.75" customHeight="1">
      <c r="B81" s="149"/>
      <c r="D81" s="150" t="s">
        <v>73</v>
      </c>
      <c r="E81" s="151" t="s">
        <v>204</v>
      </c>
      <c r="F81" s="151" t="s">
        <v>205</v>
      </c>
      <c r="I81" s="152"/>
      <c r="J81" s="153">
        <f>BK81</f>
        <v>0</v>
      </c>
      <c r="L81" s="149"/>
      <c r="M81" s="154"/>
      <c r="N81" s="155"/>
      <c r="O81" s="155"/>
      <c r="P81" s="156">
        <f>P82+P192+P197</f>
        <v>0</v>
      </c>
      <c r="Q81" s="155"/>
      <c r="R81" s="156">
        <f>R82+R192+R197</f>
        <v>4.615644</v>
      </c>
      <c r="S81" s="155"/>
      <c r="T81" s="157">
        <f>T82+T192+T197</f>
        <v>0</v>
      </c>
      <c r="AR81" s="150" t="s">
        <v>22</v>
      </c>
      <c r="AT81" s="158" t="s">
        <v>73</v>
      </c>
      <c r="AU81" s="158" t="s">
        <v>74</v>
      </c>
      <c r="AY81" s="150" t="s">
        <v>122</v>
      </c>
      <c r="BK81" s="159">
        <f>BK82+BK192+BK197</f>
        <v>0</v>
      </c>
    </row>
    <row r="82" spans="2:63" s="10" customFormat="1" ht="19.5" customHeight="1">
      <c r="B82" s="149"/>
      <c r="D82" s="160" t="s">
        <v>73</v>
      </c>
      <c r="E82" s="161" t="s">
        <v>22</v>
      </c>
      <c r="F82" s="161" t="s">
        <v>206</v>
      </c>
      <c r="I82" s="152"/>
      <c r="J82" s="162">
        <f>BK82</f>
        <v>0</v>
      </c>
      <c r="L82" s="149"/>
      <c r="M82" s="154"/>
      <c r="N82" s="155"/>
      <c r="O82" s="155"/>
      <c r="P82" s="156">
        <f>SUM(P83:P191)</f>
        <v>0</v>
      </c>
      <c r="Q82" s="155"/>
      <c r="R82" s="156">
        <f>SUM(R83:R191)</f>
        <v>4.615644</v>
      </c>
      <c r="S82" s="155"/>
      <c r="T82" s="157">
        <f>SUM(T83:T191)</f>
        <v>0</v>
      </c>
      <c r="AR82" s="150" t="s">
        <v>22</v>
      </c>
      <c r="AT82" s="158" t="s">
        <v>73</v>
      </c>
      <c r="AU82" s="158" t="s">
        <v>22</v>
      </c>
      <c r="AY82" s="150" t="s">
        <v>122</v>
      </c>
      <c r="BK82" s="159">
        <f>SUM(BK83:BK191)</f>
        <v>0</v>
      </c>
    </row>
    <row r="83" spans="2:65" s="1" customFormat="1" ht="31.5" customHeight="1">
      <c r="B83" s="163"/>
      <c r="C83" s="164" t="s">
        <v>22</v>
      </c>
      <c r="D83" s="164" t="s">
        <v>125</v>
      </c>
      <c r="E83" s="165" t="s">
        <v>207</v>
      </c>
      <c r="F83" s="166" t="s">
        <v>208</v>
      </c>
      <c r="G83" s="167" t="s">
        <v>209</v>
      </c>
      <c r="H83" s="168">
        <v>5875.2</v>
      </c>
      <c r="I83" s="169"/>
      <c r="J83" s="170">
        <f>ROUND(I83*H83,2)</f>
        <v>0</v>
      </c>
      <c r="K83" s="166" t="s">
        <v>129</v>
      </c>
      <c r="L83" s="35"/>
      <c r="M83" s="171" t="s">
        <v>3</v>
      </c>
      <c r="N83" s="172" t="s">
        <v>45</v>
      </c>
      <c r="O83" s="36"/>
      <c r="P83" s="173">
        <f>O83*H83</f>
        <v>0</v>
      </c>
      <c r="Q83" s="173">
        <v>0</v>
      </c>
      <c r="R83" s="173">
        <f>Q83*H83</f>
        <v>0</v>
      </c>
      <c r="S83" s="173">
        <v>0</v>
      </c>
      <c r="T83" s="174">
        <f>S83*H83</f>
        <v>0</v>
      </c>
      <c r="AR83" s="18" t="s">
        <v>145</v>
      </c>
      <c r="AT83" s="18" t="s">
        <v>125</v>
      </c>
      <c r="AU83" s="18" t="s">
        <v>82</v>
      </c>
      <c r="AY83" s="18" t="s">
        <v>122</v>
      </c>
      <c r="BE83" s="175">
        <f>IF(N83="základní",J83,0)</f>
        <v>0</v>
      </c>
      <c r="BF83" s="175">
        <f>IF(N83="snížená",J83,0)</f>
        <v>0</v>
      </c>
      <c r="BG83" s="175">
        <f>IF(N83="zákl. přenesená",J83,0)</f>
        <v>0</v>
      </c>
      <c r="BH83" s="175">
        <f>IF(N83="sníž. přenesená",J83,0)</f>
        <v>0</v>
      </c>
      <c r="BI83" s="175">
        <f>IF(N83="nulová",J83,0)</f>
        <v>0</v>
      </c>
      <c r="BJ83" s="18" t="s">
        <v>22</v>
      </c>
      <c r="BK83" s="175">
        <f>ROUND(I83*H83,2)</f>
        <v>0</v>
      </c>
      <c r="BL83" s="18" t="s">
        <v>145</v>
      </c>
      <c r="BM83" s="18" t="s">
        <v>210</v>
      </c>
    </row>
    <row r="84" spans="2:51" s="11" customFormat="1" ht="13.5">
      <c r="B84" s="176"/>
      <c r="D84" s="177" t="s">
        <v>132</v>
      </c>
      <c r="E84" s="178" t="s">
        <v>3</v>
      </c>
      <c r="F84" s="179" t="s">
        <v>211</v>
      </c>
      <c r="H84" s="180">
        <v>5875.2</v>
      </c>
      <c r="I84" s="181"/>
      <c r="L84" s="176"/>
      <c r="M84" s="182"/>
      <c r="N84" s="183"/>
      <c r="O84" s="183"/>
      <c r="P84" s="183"/>
      <c r="Q84" s="183"/>
      <c r="R84" s="183"/>
      <c r="S84" s="183"/>
      <c r="T84" s="184"/>
      <c r="AT84" s="185" t="s">
        <v>132</v>
      </c>
      <c r="AU84" s="185" t="s">
        <v>82</v>
      </c>
      <c r="AV84" s="11" t="s">
        <v>82</v>
      </c>
      <c r="AW84" s="11" t="s">
        <v>37</v>
      </c>
      <c r="AX84" s="11" t="s">
        <v>22</v>
      </c>
      <c r="AY84" s="185" t="s">
        <v>122</v>
      </c>
    </row>
    <row r="85" spans="2:65" s="1" customFormat="1" ht="22.5" customHeight="1">
      <c r="B85" s="163"/>
      <c r="C85" s="164" t="s">
        <v>82</v>
      </c>
      <c r="D85" s="164" t="s">
        <v>125</v>
      </c>
      <c r="E85" s="165" t="s">
        <v>212</v>
      </c>
      <c r="F85" s="166" t="s">
        <v>213</v>
      </c>
      <c r="G85" s="167" t="s">
        <v>128</v>
      </c>
      <c r="H85" s="168">
        <v>8</v>
      </c>
      <c r="I85" s="169"/>
      <c r="J85" s="170">
        <f>ROUND(I85*H85,2)</f>
        <v>0</v>
      </c>
      <c r="K85" s="166" t="s">
        <v>129</v>
      </c>
      <c r="L85" s="35"/>
      <c r="M85" s="171" t="s">
        <v>3</v>
      </c>
      <c r="N85" s="172" t="s">
        <v>45</v>
      </c>
      <c r="O85" s="36"/>
      <c r="P85" s="173">
        <f>O85*H85</f>
        <v>0</v>
      </c>
      <c r="Q85" s="173">
        <v>0</v>
      </c>
      <c r="R85" s="173">
        <f>Q85*H85</f>
        <v>0</v>
      </c>
      <c r="S85" s="173">
        <v>0</v>
      </c>
      <c r="T85" s="174">
        <f>S85*H85</f>
        <v>0</v>
      </c>
      <c r="AR85" s="18" t="s">
        <v>145</v>
      </c>
      <c r="AT85" s="18" t="s">
        <v>125</v>
      </c>
      <c r="AU85" s="18" t="s">
        <v>82</v>
      </c>
      <c r="AY85" s="18" t="s">
        <v>122</v>
      </c>
      <c r="BE85" s="175">
        <f>IF(N85="základní",J85,0)</f>
        <v>0</v>
      </c>
      <c r="BF85" s="175">
        <f>IF(N85="snížená",J85,0)</f>
        <v>0</v>
      </c>
      <c r="BG85" s="175">
        <f>IF(N85="zákl. přenesená",J85,0)</f>
        <v>0</v>
      </c>
      <c r="BH85" s="175">
        <f>IF(N85="sníž. přenesená",J85,0)</f>
        <v>0</v>
      </c>
      <c r="BI85" s="175">
        <f>IF(N85="nulová",J85,0)</f>
        <v>0</v>
      </c>
      <c r="BJ85" s="18" t="s">
        <v>22</v>
      </c>
      <c r="BK85" s="175">
        <f>ROUND(I85*H85,2)</f>
        <v>0</v>
      </c>
      <c r="BL85" s="18" t="s">
        <v>145</v>
      </c>
      <c r="BM85" s="18" t="s">
        <v>214</v>
      </c>
    </row>
    <row r="86" spans="2:51" s="11" customFormat="1" ht="13.5">
      <c r="B86" s="176"/>
      <c r="D86" s="177" t="s">
        <v>132</v>
      </c>
      <c r="E86" s="178" t="s">
        <v>3</v>
      </c>
      <c r="F86" s="179" t="s">
        <v>180</v>
      </c>
      <c r="H86" s="180">
        <v>8</v>
      </c>
      <c r="I86" s="181"/>
      <c r="L86" s="176"/>
      <c r="M86" s="182"/>
      <c r="N86" s="183"/>
      <c r="O86" s="183"/>
      <c r="P86" s="183"/>
      <c r="Q86" s="183"/>
      <c r="R86" s="183"/>
      <c r="S86" s="183"/>
      <c r="T86" s="184"/>
      <c r="AT86" s="185" t="s">
        <v>132</v>
      </c>
      <c r="AU86" s="185" t="s">
        <v>82</v>
      </c>
      <c r="AV86" s="11" t="s">
        <v>82</v>
      </c>
      <c r="AW86" s="11" t="s">
        <v>37</v>
      </c>
      <c r="AX86" s="11" t="s">
        <v>22</v>
      </c>
      <c r="AY86" s="185" t="s">
        <v>122</v>
      </c>
    </row>
    <row r="87" spans="2:65" s="1" customFormat="1" ht="22.5" customHeight="1">
      <c r="B87" s="163"/>
      <c r="C87" s="164" t="s">
        <v>121</v>
      </c>
      <c r="D87" s="164" t="s">
        <v>125</v>
      </c>
      <c r="E87" s="165" t="s">
        <v>215</v>
      </c>
      <c r="F87" s="166" t="s">
        <v>216</v>
      </c>
      <c r="G87" s="167" t="s">
        <v>128</v>
      </c>
      <c r="H87" s="168">
        <v>1</v>
      </c>
      <c r="I87" s="169"/>
      <c r="J87" s="170">
        <f>ROUND(I87*H87,2)</f>
        <v>0</v>
      </c>
      <c r="K87" s="166" t="s">
        <v>129</v>
      </c>
      <c r="L87" s="35"/>
      <c r="M87" s="171" t="s">
        <v>3</v>
      </c>
      <c r="N87" s="172" t="s">
        <v>45</v>
      </c>
      <c r="O87" s="36"/>
      <c r="P87" s="173">
        <f>O87*H87</f>
        <v>0</v>
      </c>
      <c r="Q87" s="173">
        <v>0</v>
      </c>
      <c r="R87" s="173">
        <f>Q87*H87</f>
        <v>0</v>
      </c>
      <c r="S87" s="173">
        <v>0</v>
      </c>
      <c r="T87" s="174">
        <f>S87*H87</f>
        <v>0</v>
      </c>
      <c r="AR87" s="18" t="s">
        <v>145</v>
      </c>
      <c r="AT87" s="18" t="s">
        <v>125</v>
      </c>
      <c r="AU87" s="18" t="s">
        <v>82</v>
      </c>
      <c r="AY87" s="18" t="s">
        <v>122</v>
      </c>
      <c r="BE87" s="175">
        <f>IF(N87="základní",J87,0)</f>
        <v>0</v>
      </c>
      <c r="BF87" s="175">
        <f>IF(N87="snížená",J87,0)</f>
        <v>0</v>
      </c>
      <c r="BG87" s="175">
        <f>IF(N87="zákl. přenesená",J87,0)</f>
        <v>0</v>
      </c>
      <c r="BH87" s="175">
        <f>IF(N87="sníž. přenesená",J87,0)</f>
        <v>0</v>
      </c>
      <c r="BI87" s="175">
        <f>IF(N87="nulová",J87,0)</f>
        <v>0</v>
      </c>
      <c r="BJ87" s="18" t="s">
        <v>22</v>
      </c>
      <c r="BK87" s="175">
        <f>ROUND(I87*H87,2)</f>
        <v>0</v>
      </c>
      <c r="BL87" s="18" t="s">
        <v>145</v>
      </c>
      <c r="BM87" s="18" t="s">
        <v>217</v>
      </c>
    </row>
    <row r="88" spans="2:51" s="11" customFormat="1" ht="13.5">
      <c r="B88" s="176"/>
      <c r="D88" s="177" t="s">
        <v>132</v>
      </c>
      <c r="E88" s="178" t="s">
        <v>3</v>
      </c>
      <c r="F88" s="179" t="s">
        <v>22</v>
      </c>
      <c r="H88" s="180">
        <v>1</v>
      </c>
      <c r="I88" s="181"/>
      <c r="L88" s="176"/>
      <c r="M88" s="182"/>
      <c r="N88" s="183"/>
      <c r="O88" s="183"/>
      <c r="P88" s="183"/>
      <c r="Q88" s="183"/>
      <c r="R88" s="183"/>
      <c r="S88" s="183"/>
      <c r="T88" s="184"/>
      <c r="AT88" s="185" t="s">
        <v>132</v>
      </c>
      <c r="AU88" s="185" t="s">
        <v>82</v>
      </c>
      <c r="AV88" s="11" t="s">
        <v>82</v>
      </c>
      <c r="AW88" s="11" t="s">
        <v>37</v>
      </c>
      <c r="AX88" s="11" t="s">
        <v>22</v>
      </c>
      <c r="AY88" s="185" t="s">
        <v>122</v>
      </c>
    </row>
    <row r="89" spans="2:65" s="1" customFormat="1" ht="31.5" customHeight="1">
      <c r="B89" s="163"/>
      <c r="C89" s="164" t="s">
        <v>145</v>
      </c>
      <c r="D89" s="164" t="s">
        <v>125</v>
      </c>
      <c r="E89" s="165" t="s">
        <v>218</v>
      </c>
      <c r="F89" s="166" t="s">
        <v>219</v>
      </c>
      <c r="G89" s="167" t="s">
        <v>128</v>
      </c>
      <c r="H89" s="168">
        <v>8</v>
      </c>
      <c r="I89" s="169"/>
      <c r="J89" s="170">
        <f>ROUND(I89*H89,2)</f>
        <v>0</v>
      </c>
      <c r="K89" s="166" t="s">
        <v>129</v>
      </c>
      <c r="L89" s="35"/>
      <c r="M89" s="171" t="s">
        <v>3</v>
      </c>
      <c r="N89" s="172" t="s">
        <v>45</v>
      </c>
      <c r="O89" s="36"/>
      <c r="P89" s="173">
        <f>O89*H89</f>
        <v>0</v>
      </c>
      <c r="Q89" s="173">
        <v>0</v>
      </c>
      <c r="R89" s="173">
        <f>Q89*H89</f>
        <v>0</v>
      </c>
      <c r="S89" s="173">
        <v>0</v>
      </c>
      <c r="T89" s="174">
        <f>S89*H89</f>
        <v>0</v>
      </c>
      <c r="AR89" s="18" t="s">
        <v>145</v>
      </c>
      <c r="AT89" s="18" t="s">
        <v>125</v>
      </c>
      <c r="AU89" s="18" t="s">
        <v>82</v>
      </c>
      <c r="AY89" s="18" t="s">
        <v>122</v>
      </c>
      <c r="BE89" s="175">
        <f>IF(N89="základní",J89,0)</f>
        <v>0</v>
      </c>
      <c r="BF89" s="175">
        <f>IF(N89="snížená",J89,0)</f>
        <v>0</v>
      </c>
      <c r="BG89" s="175">
        <f>IF(N89="zákl. přenesená",J89,0)</f>
        <v>0</v>
      </c>
      <c r="BH89" s="175">
        <f>IF(N89="sníž. přenesená",J89,0)</f>
        <v>0</v>
      </c>
      <c r="BI89" s="175">
        <f>IF(N89="nulová",J89,0)</f>
        <v>0</v>
      </c>
      <c r="BJ89" s="18" t="s">
        <v>22</v>
      </c>
      <c r="BK89" s="175">
        <f>ROUND(I89*H89,2)</f>
        <v>0</v>
      </c>
      <c r="BL89" s="18" t="s">
        <v>145</v>
      </c>
      <c r="BM89" s="18" t="s">
        <v>220</v>
      </c>
    </row>
    <row r="90" spans="2:51" s="11" customFormat="1" ht="13.5">
      <c r="B90" s="176"/>
      <c r="D90" s="177" t="s">
        <v>132</v>
      </c>
      <c r="E90" s="178" t="s">
        <v>3</v>
      </c>
      <c r="F90" s="179" t="s">
        <v>180</v>
      </c>
      <c r="H90" s="180">
        <v>8</v>
      </c>
      <c r="I90" s="181"/>
      <c r="L90" s="176"/>
      <c r="M90" s="182"/>
      <c r="N90" s="183"/>
      <c r="O90" s="183"/>
      <c r="P90" s="183"/>
      <c r="Q90" s="183"/>
      <c r="R90" s="183"/>
      <c r="S90" s="183"/>
      <c r="T90" s="184"/>
      <c r="AT90" s="185" t="s">
        <v>132</v>
      </c>
      <c r="AU90" s="185" t="s">
        <v>82</v>
      </c>
      <c r="AV90" s="11" t="s">
        <v>82</v>
      </c>
      <c r="AW90" s="11" t="s">
        <v>37</v>
      </c>
      <c r="AX90" s="11" t="s">
        <v>22</v>
      </c>
      <c r="AY90" s="185" t="s">
        <v>122</v>
      </c>
    </row>
    <row r="91" spans="2:65" s="1" customFormat="1" ht="31.5" customHeight="1">
      <c r="B91" s="163"/>
      <c r="C91" s="164" t="s">
        <v>144</v>
      </c>
      <c r="D91" s="164" t="s">
        <v>125</v>
      </c>
      <c r="E91" s="165" t="s">
        <v>221</v>
      </c>
      <c r="F91" s="166" t="s">
        <v>222</v>
      </c>
      <c r="G91" s="167" t="s">
        <v>128</v>
      </c>
      <c r="H91" s="168">
        <v>1</v>
      </c>
      <c r="I91" s="169"/>
      <c r="J91" s="170">
        <f>ROUND(I91*H91,2)</f>
        <v>0</v>
      </c>
      <c r="K91" s="166" t="s">
        <v>129</v>
      </c>
      <c r="L91" s="35"/>
      <c r="M91" s="171" t="s">
        <v>3</v>
      </c>
      <c r="N91" s="172" t="s">
        <v>45</v>
      </c>
      <c r="O91" s="36"/>
      <c r="P91" s="173">
        <f>O91*H91</f>
        <v>0</v>
      </c>
      <c r="Q91" s="173">
        <v>0</v>
      </c>
      <c r="R91" s="173">
        <f>Q91*H91</f>
        <v>0</v>
      </c>
      <c r="S91" s="173">
        <v>0</v>
      </c>
      <c r="T91" s="174">
        <f>S91*H91</f>
        <v>0</v>
      </c>
      <c r="AR91" s="18" t="s">
        <v>145</v>
      </c>
      <c r="AT91" s="18" t="s">
        <v>125</v>
      </c>
      <c r="AU91" s="18" t="s">
        <v>82</v>
      </c>
      <c r="AY91" s="18" t="s">
        <v>122</v>
      </c>
      <c r="BE91" s="175">
        <f>IF(N91="základní",J91,0)</f>
        <v>0</v>
      </c>
      <c r="BF91" s="175">
        <f>IF(N91="snížená",J91,0)</f>
        <v>0</v>
      </c>
      <c r="BG91" s="175">
        <f>IF(N91="zákl. přenesená",J91,0)</f>
        <v>0</v>
      </c>
      <c r="BH91" s="175">
        <f>IF(N91="sníž. přenesená",J91,0)</f>
        <v>0</v>
      </c>
      <c r="BI91" s="175">
        <f>IF(N91="nulová",J91,0)</f>
        <v>0</v>
      </c>
      <c r="BJ91" s="18" t="s">
        <v>22</v>
      </c>
      <c r="BK91" s="175">
        <f>ROUND(I91*H91,2)</f>
        <v>0</v>
      </c>
      <c r="BL91" s="18" t="s">
        <v>145</v>
      </c>
      <c r="BM91" s="18" t="s">
        <v>223</v>
      </c>
    </row>
    <row r="92" spans="2:51" s="11" customFormat="1" ht="13.5">
      <c r="B92" s="176"/>
      <c r="D92" s="177" t="s">
        <v>132</v>
      </c>
      <c r="E92" s="178" t="s">
        <v>3</v>
      </c>
      <c r="F92" s="179" t="s">
        <v>22</v>
      </c>
      <c r="H92" s="180">
        <v>1</v>
      </c>
      <c r="I92" s="181"/>
      <c r="L92" s="176"/>
      <c r="M92" s="182"/>
      <c r="N92" s="183"/>
      <c r="O92" s="183"/>
      <c r="P92" s="183"/>
      <c r="Q92" s="183"/>
      <c r="R92" s="183"/>
      <c r="S92" s="183"/>
      <c r="T92" s="184"/>
      <c r="AT92" s="185" t="s">
        <v>132</v>
      </c>
      <c r="AU92" s="185" t="s">
        <v>82</v>
      </c>
      <c r="AV92" s="11" t="s">
        <v>82</v>
      </c>
      <c r="AW92" s="11" t="s">
        <v>37</v>
      </c>
      <c r="AX92" s="11" t="s">
        <v>22</v>
      </c>
      <c r="AY92" s="185" t="s">
        <v>122</v>
      </c>
    </row>
    <row r="93" spans="2:65" s="1" customFormat="1" ht="22.5" customHeight="1">
      <c r="B93" s="163"/>
      <c r="C93" s="164" t="s">
        <v>162</v>
      </c>
      <c r="D93" s="164" t="s">
        <v>125</v>
      </c>
      <c r="E93" s="165" t="s">
        <v>224</v>
      </c>
      <c r="F93" s="166" t="s">
        <v>225</v>
      </c>
      <c r="G93" s="167" t="s">
        <v>128</v>
      </c>
      <c r="H93" s="168">
        <v>3</v>
      </c>
      <c r="I93" s="169"/>
      <c r="J93" s="170">
        <f>ROUND(I93*H93,2)</f>
        <v>0</v>
      </c>
      <c r="K93" s="166" t="s">
        <v>129</v>
      </c>
      <c r="L93" s="35"/>
      <c r="M93" s="171" t="s">
        <v>3</v>
      </c>
      <c r="N93" s="172" t="s">
        <v>45</v>
      </c>
      <c r="O93" s="36"/>
      <c r="P93" s="173">
        <f>O93*H93</f>
        <v>0</v>
      </c>
      <c r="Q93" s="173">
        <v>0</v>
      </c>
      <c r="R93" s="173">
        <f>Q93*H93</f>
        <v>0</v>
      </c>
      <c r="S93" s="173">
        <v>0</v>
      </c>
      <c r="T93" s="174">
        <f>S93*H93</f>
        <v>0</v>
      </c>
      <c r="AR93" s="18" t="s">
        <v>145</v>
      </c>
      <c r="AT93" s="18" t="s">
        <v>125</v>
      </c>
      <c r="AU93" s="18" t="s">
        <v>82</v>
      </c>
      <c r="AY93" s="18" t="s">
        <v>122</v>
      </c>
      <c r="BE93" s="175">
        <f>IF(N93="základní",J93,0)</f>
        <v>0</v>
      </c>
      <c r="BF93" s="175">
        <f>IF(N93="snížená",J93,0)</f>
        <v>0</v>
      </c>
      <c r="BG93" s="175">
        <f>IF(N93="zákl. přenesená",J93,0)</f>
        <v>0</v>
      </c>
      <c r="BH93" s="175">
        <f>IF(N93="sníž. přenesená",J93,0)</f>
        <v>0</v>
      </c>
      <c r="BI93" s="175">
        <f>IF(N93="nulová",J93,0)</f>
        <v>0</v>
      </c>
      <c r="BJ93" s="18" t="s">
        <v>22</v>
      </c>
      <c r="BK93" s="175">
        <f>ROUND(I93*H93,2)</f>
        <v>0</v>
      </c>
      <c r="BL93" s="18" t="s">
        <v>145</v>
      </c>
      <c r="BM93" s="18" t="s">
        <v>226</v>
      </c>
    </row>
    <row r="94" spans="2:51" s="11" customFormat="1" ht="13.5">
      <c r="B94" s="176"/>
      <c r="D94" s="177" t="s">
        <v>132</v>
      </c>
      <c r="E94" s="178" t="s">
        <v>3</v>
      </c>
      <c r="F94" s="179" t="s">
        <v>227</v>
      </c>
      <c r="H94" s="180">
        <v>3</v>
      </c>
      <c r="I94" s="181"/>
      <c r="L94" s="176"/>
      <c r="M94" s="182"/>
      <c r="N94" s="183"/>
      <c r="O94" s="183"/>
      <c r="P94" s="183"/>
      <c r="Q94" s="183"/>
      <c r="R94" s="183"/>
      <c r="S94" s="183"/>
      <c r="T94" s="184"/>
      <c r="AT94" s="185" t="s">
        <v>132</v>
      </c>
      <c r="AU94" s="185" t="s">
        <v>82</v>
      </c>
      <c r="AV94" s="11" t="s">
        <v>82</v>
      </c>
      <c r="AW94" s="11" t="s">
        <v>37</v>
      </c>
      <c r="AX94" s="11" t="s">
        <v>22</v>
      </c>
      <c r="AY94" s="185" t="s">
        <v>122</v>
      </c>
    </row>
    <row r="95" spans="2:65" s="1" customFormat="1" ht="22.5" customHeight="1">
      <c r="B95" s="163"/>
      <c r="C95" s="164" t="s">
        <v>172</v>
      </c>
      <c r="D95" s="164" t="s">
        <v>125</v>
      </c>
      <c r="E95" s="165" t="s">
        <v>228</v>
      </c>
      <c r="F95" s="166" t="s">
        <v>229</v>
      </c>
      <c r="G95" s="167" t="s">
        <v>128</v>
      </c>
      <c r="H95" s="168">
        <v>5</v>
      </c>
      <c r="I95" s="169"/>
      <c r="J95" s="170">
        <f>ROUND(I95*H95,2)</f>
        <v>0</v>
      </c>
      <c r="K95" s="166" t="s">
        <v>129</v>
      </c>
      <c r="L95" s="35"/>
      <c r="M95" s="171" t="s">
        <v>3</v>
      </c>
      <c r="N95" s="172" t="s">
        <v>45</v>
      </c>
      <c r="O95" s="36"/>
      <c r="P95" s="173">
        <f>O95*H95</f>
        <v>0</v>
      </c>
      <c r="Q95" s="173">
        <v>0</v>
      </c>
      <c r="R95" s="173">
        <f>Q95*H95</f>
        <v>0</v>
      </c>
      <c r="S95" s="173">
        <v>0</v>
      </c>
      <c r="T95" s="174">
        <f>S95*H95</f>
        <v>0</v>
      </c>
      <c r="AR95" s="18" t="s">
        <v>145</v>
      </c>
      <c r="AT95" s="18" t="s">
        <v>125</v>
      </c>
      <c r="AU95" s="18" t="s">
        <v>82</v>
      </c>
      <c r="AY95" s="18" t="s">
        <v>122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8" t="s">
        <v>22</v>
      </c>
      <c r="BK95" s="175">
        <f>ROUND(I95*H95,2)</f>
        <v>0</v>
      </c>
      <c r="BL95" s="18" t="s">
        <v>145</v>
      </c>
      <c r="BM95" s="18" t="s">
        <v>230</v>
      </c>
    </row>
    <row r="96" spans="2:51" s="11" customFormat="1" ht="13.5">
      <c r="B96" s="176"/>
      <c r="D96" s="177" t="s">
        <v>132</v>
      </c>
      <c r="E96" s="178" t="s">
        <v>3</v>
      </c>
      <c r="F96" s="179" t="s">
        <v>231</v>
      </c>
      <c r="H96" s="180">
        <v>5</v>
      </c>
      <c r="I96" s="181"/>
      <c r="L96" s="176"/>
      <c r="M96" s="182"/>
      <c r="N96" s="183"/>
      <c r="O96" s="183"/>
      <c r="P96" s="183"/>
      <c r="Q96" s="183"/>
      <c r="R96" s="183"/>
      <c r="S96" s="183"/>
      <c r="T96" s="184"/>
      <c r="AT96" s="185" t="s">
        <v>132</v>
      </c>
      <c r="AU96" s="185" t="s">
        <v>82</v>
      </c>
      <c r="AV96" s="11" t="s">
        <v>82</v>
      </c>
      <c r="AW96" s="11" t="s">
        <v>37</v>
      </c>
      <c r="AX96" s="11" t="s">
        <v>22</v>
      </c>
      <c r="AY96" s="185" t="s">
        <v>122</v>
      </c>
    </row>
    <row r="97" spans="2:65" s="1" customFormat="1" ht="22.5" customHeight="1">
      <c r="B97" s="163"/>
      <c r="C97" s="164" t="s">
        <v>180</v>
      </c>
      <c r="D97" s="164" t="s">
        <v>125</v>
      </c>
      <c r="E97" s="165" t="s">
        <v>232</v>
      </c>
      <c r="F97" s="166" t="s">
        <v>233</v>
      </c>
      <c r="G97" s="167" t="s">
        <v>128</v>
      </c>
      <c r="H97" s="168">
        <v>1</v>
      </c>
      <c r="I97" s="169"/>
      <c r="J97" s="170">
        <f>ROUND(I97*H97,2)</f>
        <v>0</v>
      </c>
      <c r="K97" s="166" t="s">
        <v>129</v>
      </c>
      <c r="L97" s="35"/>
      <c r="M97" s="171" t="s">
        <v>3</v>
      </c>
      <c r="N97" s="172" t="s">
        <v>45</v>
      </c>
      <c r="O97" s="36"/>
      <c r="P97" s="173">
        <f>O97*H97</f>
        <v>0</v>
      </c>
      <c r="Q97" s="173">
        <v>0</v>
      </c>
      <c r="R97" s="173">
        <f>Q97*H97</f>
        <v>0</v>
      </c>
      <c r="S97" s="173">
        <v>0</v>
      </c>
      <c r="T97" s="174">
        <f>S97*H97</f>
        <v>0</v>
      </c>
      <c r="AR97" s="18" t="s">
        <v>145</v>
      </c>
      <c r="AT97" s="18" t="s">
        <v>125</v>
      </c>
      <c r="AU97" s="18" t="s">
        <v>82</v>
      </c>
      <c r="AY97" s="18" t="s">
        <v>122</v>
      </c>
      <c r="BE97" s="175">
        <f>IF(N97="základní",J97,0)</f>
        <v>0</v>
      </c>
      <c r="BF97" s="175">
        <f>IF(N97="snížená",J97,0)</f>
        <v>0</v>
      </c>
      <c r="BG97" s="175">
        <f>IF(N97="zákl. přenesená",J97,0)</f>
        <v>0</v>
      </c>
      <c r="BH97" s="175">
        <f>IF(N97="sníž. přenesená",J97,0)</f>
        <v>0</v>
      </c>
      <c r="BI97" s="175">
        <f>IF(N97="nulová",J97,0)</f>
        <v>0</v>
      </c>
      <c r="BJ97" s="18" t="s">
        <v>22</v>
      </c>
      <c r="BK97" s="175">
        <f>ROUND(I97*H97,2)</f>
        <v>0</v>
      </c>
      <c r="BL97" s="18" t="s">
        <v>145</v>
      </c>
      <c r="BM97" s="18" t="s">
        <v>234</v>
      </c>
    </row>
    <row r="98" spans="2:51" s="11" customFormat="1" ht="13.5">
      <c r="B98" s="176"/>
      <c r="D98" s="177" t="s">
        <v>132</v>
      </c>
      <c r="E98" s="178" t="s">
        <v>3</v>
      </c>
      <c r="F98" s="179" t="s">
        <v>235</v>
      </c>
      <c r="H98" s="180">
        <v>1</v>
      </c>
      <c r="I98" s="181"/>
      <c r="L98" s="176"/>
      <c r="M98" s="182"/>
      <c r="N98" s="183"/>
      <c r="O98" s="183"/>
      <c r="P98" s="183"/>
      <c r="Q98" s="183"/>
      <c r="R98" s="183"/>
      <c r="S98" s="183"/>
      <c r="T98" s="184"/>
      <c r="AT98" s="185" t="s">
        <v>132</v>
      </c>
      <c r="AU98" s="185" t="s">
        <v>82</v>
      </c>
      <c r="AV98" s="11" t="s">
        <v>82</v>
      </c>
      <c r="AW98" s="11" t="s">
        <v>37</v>
      </c>
      <c r="AX98" s="11" t="s">
        <v>22</v>
      </c>
      <c r="AY98" s="185" t="s">
        <v>122</v>
      </c>
    </row>
    <row r="99" spans="2:65" s="1" customFormat="1" ht="22.5" customHeight="1">
      <c r="B99" s="163"/>
      <c r="C99" s="164" t="s">
        <v>187</v>
      </c>
      <c r="D99" s="164" t="s">
        <v>125</v>
      </c>
      <c r="E99" s="165" t="s">
        <v>236</v>
      </c>
      <c r="F99" s="166" t="s">
        <v>237</v>
      </c>
      <c r="G99" s="167" t="s">
        <v>128</v>
      </c>
      <c r="H99" s="168">
        <v>3</v>
      </c>
      <c r="I99" s="169"/>
      <c r="J99" s="170">
        <f>ROUND(I99*H99,2)</f>
        <v>0</v>
      </c>
      <c r="K99" s="166" t="s">
        <v>129</v>
      </c>
      <c r="L99" s="35"/>
      <c r="M99" s="171" t="s">
        <v>3</v>
      </c>
      <c r="N99" s="172" t="s">
        <v>45</v>
      </c>
      <c r="O99" s="36"/>
      <c r="P99" s="173">
        <f>O99*H99</f>
        <v>0</v>
      </c>
      <c r="Q99" s="173">
        <v>0</v>
      </c>
      <c r="R99" s="173">
        <f>Q99*H99</f>
        <v>0</v>
      </c>
      <c r="S99" s="173">
        <v>0</v>
      </c>
      <c r="T99" s="174">
        <f>S99*H99</f>
        <v>0</v>
      </c>
      <c r="AR99" s="18" t="s">
        <v>145</v>
      </c>
      <c r="AT99" s="18" t="s">
        <v>125</v>
      </c>
      <c r="AU99" s="18" t="s">
        <v>82</v>
      </c>
      <c r="AY99" s="18" t="s">
        <v>122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8" t="s">
        <v>22</v>
      </c>
      <c r="BK99" s="175">
        <f>ROUND(I99*H99,2)</f>
        <v>0</v>
      </c>
      <c r="BL99" s="18" t="s">
        <v>145</v>
      </c>
      <c r="BM99" s="18" t="s">
        <v>238</v>
      </c>
    </row>
    <row r="100" spans="2:51" s="11" customFormat="1" ht="13.5">
      <c r="B100" s="176"/>
      <c r="D100" s="177" t="s">
        <v>132</v>
      </c>
      <c r="E100" s="178" t="s">
        <v>3</v>
      </c>
      <c r="F100" s="179" t="s">
        <v>239</v>
      </c>
      <c r="H100" s="180">
        <v>3</v>
      </c>
      <c r="I100" s="181"/>
      <c r="L100" s="176"/>
      <c r="M100" s="182"/>
      <c r="N100" s="183"/>
      <c r="O100" s="183"/>
      <c r="P100" s="183"/>
      <c r="Q100" s="183"/>
      <c r="R100" s="183"/>
      <c r="S100" s="183"/>
      <c r="T100" s="184"/>
      <c r="AT100" s="185" t="s">
        <v>132</v>
      </c>
      <c r="AU100" s="185" t="s">
        <v>82</v>
      </c>
      <c r="AV100" s="11" t="s">
        <v>82</v>
      </c>
      <c r="AW100" s="11" t="s">
        <v>37</v>
      </c>
      <c r="AX100" s="11" t="s">
        <v>22</v>
      </c>
      <c r="AY100" s="185" t="s">
        <v>122</v>
      </c>
    </row>
    <row r="101" spans="2:65" s="1" customFormat="1" ht="22.5" customHeight="1">
      <c r="B101" s="163"/>
      <c r="C101" s="164" t="s">
        <v>27</v>
      </c>
      <c r="D101" s="164" t="s">
        <v>125</v>
      </c>
      <c r="E101" s="165" t="s">
        <v>240</v>
      </c>
      <c r="F101" s="166" t="s">
        <v>241</v>
      </c>
      <c r="G101" s="167" t="s">
        <v>128</v>
      </c>
      <c r="H101" s="168">
        <v>5</v>
      </c>
      <c r="I101" s="169"/>
      <c r="J101" s="170">
        <f>ROUND(I101*H101,2)</f>
        <v>0</v>
      </c>
      <c r="K101" s="166" t="s">
        <v>129</v>
      </c>
      <c r="L101" s="35"/>
      <c r="M101" s="171" t="s">
        <v>3</v>
      </c>
      <c r="N101" s="172" t="s">
        <v>45</v>
      </c>
      <c r="O101" s="36"/>
      <c r="P101" s="173">
        <f>O101*H101</f>
        <v>0</v>
      </c>
      <c r="Q101" s="173">
        <v>0</v>
      </c>
      <c r="R101" s="173">
        <f>Q101*H101</f>
        <v>0</v>
      </c>
      <c r="S101" s="173">
        <v>0</v>
      </c>
      <c r="T101" s="174">
        <f>S101*H101</f>
        <v>0</v>
      </c>
      <c r="AR101" s="18" t="s">
        <v>145</v>
      </c>
      <c r="AT101" s="18" t="s">
        <v>125</v>
      </c>
      <c r="AU101" s="18" t="s">
        <v>82</v>
      </c>
      <c r="AY101" s="18" t="s">
        <v>122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8" t="s">
        <v>22</v>
      </c>
      <c r="BK101" s="175">
        <f>ROUND(I101*H101,2)</f>
        <v>0</v>
      </c>
      <c r="BL101" s="18" t="s">
        <v>145</v>
      </c>
      <c r="BM101" s="18" t="s">
        <v>242</v>
      </c>
    </row>
    <row r="102" spans="2:51" s="11" customFormat="1" ht="13.5">
      <c r="B102" s="176"/>
      <c r="D102" s="177" t="s">
        <v>132</v>
      </c>
      <c r="E102" s="178" t="s">
        <v>3</v>
      </c>
      <c r="F102" s="179" t="s">
        <v>243</v>
      </c>
      <c r="H102" s="180">
        <v>5</v>
      </c>
      <c r="I102" s="181"/>
      <c r="L102" s="176"/>
      <c r="M102" s="182"/>
      <c r="N102" s="183"/>
      <c r="O102" s="183"/>
      <c r="P102" s="183"/>
      <c r="Q102" s="183"/>
      <c r="R102" s="183"/>
      <c r="S102" s="183"/>
      <c r="T102" s="184"/>
      <c r="AT102" s="185" t="s">
        <v>132</v>
      </c>
      <c r="AU102" s="185" t="s">
        <v>82</v>
      </c>
      <c r="AV102" s="11" t="s">
        <v>82</v>
      </c>
      <c r="AW102" s="11" t="s">
        <v>37</v>
      </c>
      <c r="AX102" s="11" t="s">
        <v>22</v>
      </c>
      <c r="AY102" s="185" t="s">
        <v>122</v>
      </c>
    </row>
    <row r="103" spans="2:65" s="1" customFormat="1" ht="22.5" customHeight="1">
      <c r="B103" s="163"/>
      <c r="C103" s="164" t="s">
        <v>244</v>
      </c>
      <c r="D103" s="164" t="s">
        <v>125</v>
      </c>
      <c r="E103" s="165" t="s">
        <v>245</v>
      </c>
      <c r="F103" s="166" t="s">
        <v>246</v>
      </c>
      <c r="G103" s="167" t="s">
        <v>128</v>
      </c>
      <c r="H103" s="168">
        <v>1</v>
      </c>
      <c r="I103" s="169"/>
      <c r="J103" s="170">
        <f>ROUND(I103*H103,2)</f>
        <v>0</v>
      </c>
      <c r="K103" s="166" t="s">
        <v>129</v>
      </c>
      <c r="L103" s="35"/>
      <c r="M103" s="171" t="s">
        <v>3</v>
      </c>
      <c r="N103" s="172" t="s">
        <v>45</v>
      </c>
      <c r="O103" s="36"/>
      <c r="P103" s="173">
        <f>O103*H103</f>
        <v>0</v>
      </c>
      <c r="Q103" s="173">
        <v>0</v>
      </c>
      <c r="R103" s="173">
        <f>Q103*H103</f>
        <v>0</v>
      </c>
      <c r="S103" s="173">
        <v>0</v>
      </c>
      <c r="T103" s="174">
        <f>S103*H103</f>
        <v>0</v>
      </c>
      <c r="AR103" s="18" t="s">
        <v>145</v>
      </c>
      <c r="AT103" s="18" t="s">
        <v>125</v>
      </c>
      <c r="AU103" s="18" t="s">
        <v>82</v>
      </c>
      <c r="AY103" s="18" t="s">
        <v>122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8" t="s">
        <v>22</v>
      </c>
      <c r="BK103" s="175">
        <f>ROUND(I103*H103,2)</f>
        <v>0</v>
      </c>
      <c r="BL103" s="18" t="s">
        <v>145</v>
      </c>
      <c r="BM103" s="18" t="s">
        <v>247</v>
      </c>
    </row>
    <row r="104" spans="2:51" s="11" customFormat="1" ht="13.5">
      <c r="B104" s="176"/>
      <c r="D104" s="177" t="s">
        <v>132</v>
      </c>
      <c r="E104" s="178" t="s">
        <v>3</v>
      </c>
      <c r="F104" s="179" t="s">
        <v>248</v>
      </c>
      <c r="H104" s="180">
        <v>1</v>
      </c>
      <c r="I104" s="181"/>
      <c r="L104" s="176"/>
      <c r="M104" s="182"/>
      <c r="N104" s="183"/>
      <c r="O104" s="183"/>
      <c r="P104" s="183"/>
      <c r="Q104" s="183"/>
      <c r="R104" s="183"/>
      <c r="S104" s="183"/>
      <c r="T104" s="184"/>
      <c r="AT104" s="185" t="s">
        <v>132</v>
      </c>
      <c r="AU104" s="185" t="s">
        <v>82</v>
      </c>
      <c r="AV104" s="11" t="s">
        <v>82</v>
      </c>
      <c r="AW104" s="11" t="s">
        <v>37</v>
      </c>
      <c r="AX104" s="11" t="s">
        <v>22</v>
      </c>
      <c r="AY104" s="185" t="s">
        <v>122</v>
      </c>
    </row>
    <row r="105" spans="2:65" s="1" customFormat="1" ht="22.5" customHeight="1">
      <c r="B105" s="163"/>
      <c r="C105" s="164" t="s">
        <v>249</v>
      </c>
      <c r="D105" s="164" t="s">
        <v>125</v>
      </c>
      <c r="E105" s="165" t="s">
        <v>250</v>
      </c>
      <c r="F105" s="166" t="s">
        <v>251</v>
      </c>
      <c r="G105" s="167" t="s">
        <v>128</v>
      </c>
      <c r="H105" s="168">
        <v>3</v>
      </c>
      <c r="I105" s="169"/>
      <c r="J105" s="170">
        <f>ROUND(I105*H105,2)</f>
        <v>0</v>
      </c>
      <c r="K105" s="166" t="s">
        <v>129</v>
      </c>
      <c r="L105" s="35"/>
      <c r="M105" s="171" t="s">
        <v>3</v>
      </c>
      <c r="N105" s="172" t="s">
        <v>45</v>
      </c>
      <c r="O105" s="36"/>
      <c r="P105" s="173">
        <f>O105*H105</f>
        <v>0</v>
      </c>
      <c r="Q105" s="173">
        <v>0</v>
      </c>
      <c r="R105" s="173">
        <f>Q105*H105</f>
        <v>0</v>
      </c>
      <c r="S105" s="173">
        <v>0</v>
      </c>
      <c r="T105" s="174">
        <f>S105*H105</f>
        <v>0</v>
      </c>
      <c r="AR105" s="18" t="s">
        <v>145</v>
      </c>
      <c r="AT105" s="18" t="s">
        <v>125</v>
      </c>
      <c r="AU105" s="18" t="s">
        <v>82</v>
      </c>
      <c r="AY105" s="18" t="s">
        <v>122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8" t="s">
        <v>22</v>
      </c>
      <c r="BK105" s="175">
        <f>ROUND(I105*H105,2)</f>
        <v>0</v>
      </c>
      <c r="BL105" s="18" t="s">
        <v>145</v>
      </c>
      <c r="BM105" s="18" t="s">
        <v>252</v>
      </c>
    </row>
    <row r="106" spans="2:51" s="11" customFormat="1" ht="13.5">
      <c r="B106" s="176"/>
      <c r="D106" s="177" t="s">
        <v>132</v>
      </c>
      <c r="E106" s="178" t="s">
        <v>3</v>
      </c>
      <c r="F106" s="179" t="s">
        <v>253</v>
      </c>
      <c r="H106" s="180">
        <v>3</v>
      </c>
      <c r="I106" s="181"/>
      <c r="L106" s="176"/>
      <c r="M106" s="182"/>
      <c r="N106" s="183"/>
      <c r="O106" s="183"/>
      <c r="P106" s="183"/>
      <c r="Q106" s="183"/>
      <c r="R106" s="183"/>
      <c r="S106" s="183"/>
      <c r="T106" s="184"/>
      <c r="AT106" s="185" t="s">
        <v>132</v>
      </c>
      <c r="AU106" s="185" t="s">
        <v>82</v>
      </c>
      <c r="AV106" s="11" t="s">
        <v>82</v>
      </c>
      <c r="AW106" s="11" t="s">
        <v>37</v>
      </c>
      <c r="AX106" s="11" t="s">
        <v>22</v>
      </c>
      <c r="AY106" s="185" t="s">
        <v>122</v>
      </c>
    </row>
    <row r="107" spans="2:65" s="1" customFormat="1" ht="22.5" customHeight="1">
      <c r="B107" s="163"/>
      <c r="C107" s="164" t="s">
        <v>254</v>
      </c>
      <c r="D107" s="164" t="s">
        <v>125</v>
      </c>
      <c r="E107" s="165" t="s">
        <v>255</v>
      </c>
      <c r="F107" s="166" t="s">
        <v>256</v>
      </c>
      <c r="G107" s="167" t="s">
        <v>128</v>
      </c>
      <c r="H107" s="168">
        <v>5</v>
      </c>
      <c r="I107" s="169"/>
      <c r="J107" s="170">
        <f>ROUND(I107*H107,2)</f>
        <v>0</v>
      </c>
      <c r="K107" s="166" t="s">
        <v>129</v>
      </c>
      <c r="L107" s="35"/>
      <c r="M107" s="171" t="s">
        <v>3</v>
      </c>
      <c r="N107" s="172" t="s">
        <v>45</v>
      </c>
      <c r="O107" s="36"/>
      <c r="P107" s="173">
        <f>O107*H107</f>
        <v>0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AR107" s="18" t="s">
        <v>145</v>
      </c>
      <c r="AT107" s="18" t="s">
        <v>125</v>
      </c>
      <c r="AU107" s="18" t="s">
        <v>82</v>
      </c>
      <c r="AY107" s="18" t="s">
        <v>122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8" t="s">
        <v>22</v>
      </c>
      <c r="BK107" s="175">
        <f>ROUND(I107*H107,2)</f>
        <v>0</v>
      </c>
      <c r="BL107" s="18" t="s">
        <v>145</v>
      </c>
      <c r="BM107" s="18" t="s">
        <v>257</v>
      </c>
    </row>
    <row r="108" spans="2:51" s="11" customFormat="1" ht="13.5">
      <c r="B108" s="176"/>
      <c r="D108" s="177" t="s">
        <v>132</v>
      </c>
      <c r="E108" s="178" t="s">
        <v>3</v>
      </c>
      <c r="F108" s="179" t="s">
        <v>258</v>
      </c>
      <c r="H108" s="180">
        <v>5</v>
      </c>
      <c r="I108" s="181"/>
      <c r="L108" s="176"/>
      <c r="M108" s="182"/>
      <c r="N108" s="183"/>
      <c r="O108" s="183"/>
      <c r="P108" s="183"/>
      <c r="Q108" s="183"/>
      <c r="R108" s="183"/>
      <c r="S108" s="183"/>
      <c r="T108" s="184"/>
      <c r="AT108" s="185" t="s">
        <v>132</v>
      </c>
      <c r="AU108" s="185" t="s">
        <v>82</v>
      </c>
      <c r="AV108" s="11" t="s">
        <v>82</v>
      </c>
      <c r="AW108" s="11" t="s">
        <v>37</v>
      </c>
      <c r="AX108" s="11" t="s">
        <v>22</v>
      </c>
      <c r="AY108" s="185" t="s">
        <v>122</v>
      </c>
    </row>
    <row r="109" spans="2:65" s="1" customFormat="1" ht="22.5" customHeight="1">
      <c r="B109" s="163"/>
      <c r="C109" s="164" t="s">
        <v>259</v>
      </c>
      <c r="D109" s="164" t="s">
        <v>125</v>
      </c>
      <c r="E109" s="165" t="s">
        <v>260</v>
      </c>
      <c r="F109" s="166" t="s">
        <v>261</v>
      </c>
      <c r="G109" s="167" t="s">
        <v>128</v>
      </c>
      <c r="H109" s="168">
        <v>1</v>
      </c>
      <c r="I109" s="169"/>
      <c r="J109" s="170">
        <f>ROUND(I109*H109,2)</f>
        <v>0</v>
      </c>
      <c r="K109" s="166" t="s">
        <v>129</v>
      </c>
      <c r="L109" s="35"/>
      <c r="M109" s="171" t="s">
        <v>3</v>
      </c>
      <c r="N109" s="172" t="s">
        <v>45</v>
      </c>
      <c r="O109" s="36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8" t="s">
        <v>145</v>
      </c>
      <c r="AT109" s="18" t="s">
        <v>125</v>
      </c>
      <c r="AU109" s="18" t="s">
        <v>82</v>
      </c>
      <c r="AY109" s="18" t="s">
        <v>122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8" t="s">
        <v>22</v>
      </c>
      <c r="BK109" s="175">
        <f>ROUND(I109*H109,2)</f>
        <v>0</v>
      </c>
      <c r="BL109" s="18" t="s">
        <v>145</v>
      </c>
      <c r="BM109" s="18" t="s">
        <v>262</v>
      </c>
    </row>
    <row r="110" spans="2:51" s="11" customFormat="1" ht="13.5">
      <c r="B110" s="176"/>
      <c r="D110" s="177" t="s">
        <v>132</v>
      </c>
      <c r="E110" s="178" t="s">
        <v>3</v>
      </c>
      <c r="F110" s="179" t="s">
        <v>263</v>
      </c>
      <c r="H110" s="180">
        <v>1</v>
      </c>
      <c r="I110" s="181"/>
      <c r="L110" s="176"/>
      <c r="M110" s="182"/>
      <c r="N110" s="183"/>
      <c r="O110" s="183"/>
      <c r="P110" s="183"/>
      <c r="Q110" s="183"/>
      <c r="R110" s="183"/>
      <c r="S110" s="183"/>
      <c r="T110" s="184"/>
      <c r="AT110" s="185" t="s">
        <v>132</v>
      </c>
      <c r="AU110" s="185" t="s">
        <v>82</v>
      </c>
      <c r="AV110" s="11" t="s">
        <v>82</v>
      </c>
      <c r="AW110" s="11" t="s">
        <v>37</v>
      </c>
      <c r="AX110" s="11" t="s">
        <v>22</v>
      </c>
      <c r="AY110" s="185" t="s">
        <v>122</v>
      </c>
    </row>
    <row r="111" spans="2:65" s="1" customFormat="1" ht="31.5" customHeight="1">
      <c r="B111" s="163"/>
      <c r="C111" s="164" t="s">
        <v>9</v>
      </c>
      <c r="D111" s="164" t="s">
        <v>125</v>
      </c>
      <c r="E111" s="165" t="s">
        <v>264</v>
      </c>
      <c r="F111" s="166" t="s">
        <v>265</v>
      </c>
      <c r="G111" s="167" t="s">
        <v>128</v>
      </c>
      <c r="H111" s="168">
        <v>18</v>
      </c>
      <c r="I111" s="169"/>
      <c r="J111" s="170">
        <f>ROUND(I111*H111,2)</f>
        <v>0</v>
      </c>
      <c r="K111" s="166" t="s">
        <v>129</v>
      </c>
      <c r="L111" s="35"/>
      <c r="M111" s="171" t="s">
        <v>3</v>
      </c>
      <c r="N111" s="172" t="s">
        <v>45</v>
      </c>
      <c r="O111" s="36"/>
      <c r="P111" s="173">
        <f>O111*H111</f>
        <v>0</v>
      </c>
      <c r="Q111" s="173">
        <v>0</v>
      </c>
      <c r="R111" s="173">
        <f>Q111*H111</f>
        <v>0</v>
      </c>
      <c r="S111" s="173">
        <v>0</v>
      </c>
      <c r="T111" s="174">
        <f>S111*H111</f>
        <v>0</v>
      </c>
      <c r="AR111" s="18" t="s">
        <v>145</v>
      </c>
      <c r="AT111" s="18" t="s">
        <v>125</v>
      </c>
      <c r="AU111" s="18" t="s">
        <v>82</v>
      </c>
      <c r="AY111" s="18" t="s">
        <v>122</v>
      </c>
      <c r="BE111" s="175">
        <f>IF(N111="základní",J111,0)</f>
        <v>0</v>
      </c>
      <c r="BF111" s="175">
        <f>IF(N111="snížená",J111,0)</f>
        <v>0</v>
      </c>
      <c r="BG111" s="175">
        <f>IF(N111="zákl. přenesená",J111,0)</f>
        <v>0</v>
      </c>
      <c r="BH111" s="175">
        <f>IF(N111="sníž. přenesená",J111,0)</f>
        <v>0</v>
      </c>
      <c r="BI111" s="175">
        <f>IF(N111="nulová",J111,0)</f>
        <v>0</v>
      </c>
      <c r="BJ111" s="18" t="s">
        <v>22</v>
      </c>
      <c r="BK111" s="175">
        <f>ROUND(I111*H111,2)</f>
        <v>0</v>
      </c>
      <c r="BL111" s="18" t="s">
        <v>145</v>
      </c>
      <c r="BM111" s="18" t="s">
        <v>266</v>
      </c>
    </row>
    <row r="112" spans="2:51" s="11" customFormat="1" ht="13.5">
      <c r="B112" s="176"/>
      <c r="D112" s="196" t="s">
        <v>132</v>
      </c>
      <c r="E112" s="185" t="s">
        <v>3</v>
      </c>
      <c r="F112" s="197" t="s">
        <v>267</v>
      </c>
      <c r="H112" s="198">
        <v>18</v>
      </c>
      <c r="I112" s="181"/>
      <c r="L112" s="176"/>
      <c r="M112" s="182"/>
      <c r="N112" s="183"/>
      <c r="O112" s="183"/>
      <c r="P112" s="183"/>
      <c r="Q112" s="183"/>
      <c r="R112" s="183"/>
      <c r="S112" s="183"/>
      <c r="T112" s="184"/>
      <c r="AT112" s="185" t="s">
        <v>132</v>
      </c>
      <c r="AU112" s="185" t="s">
        <v>82</v>
      </c>
      <c r="AV112" s="11" t="s">
        <v>82</v>
      </c>
      <c r="AW112" s="11" t="s">
        <v>37</v>
      </c>
      <c r="AX112" s="11" t="s">
        <v>22</v>
      </c>
      <c r="AY112" s="185" t="s">
        <v>122</v>
      </c>
    </row>
    <row r="113" spans="2:51" s="12" customFormat="1" ht="27">
      <c r="B113" s="201"/>
      <c r="D113" s="177" t="s">
        <v>132</v>
      </c>
      <c r="E113" s="213" t="s">
        <v>3</v>
      </c>
      <c r="F113" s="214" t="s">
        <v>268</v>
      </c>
      <c r="H113" s="215" t="s">
        <v>3</v>
      </c>
      <c r="I113" s="205"/>
      <c r="L113" s="201"/>
      <c r="M113" s="206"/>
      <c r="N113" s="207"/>
      <c r="O113" s="207"/>
      <c r="P113" s="207"/>
      <c r="Q113" s="207"/>
      <c r="R113" s="207"/>
      <c r="S113" s="207"/>
      <c r="T113" s="208"/>
      <c r="AT113" s="204" t="s">
        <v>132</v>
      </c>
      <c r="AU113" s="204" t="s">
        <v>82</v>
      </c>
      <c r="AV113" s="12" t="s">
        <v>22</v>
      </c>
      <c r="AW113" s="12" t="s">
        <v>37</v>
      </c>
      <c r="AX113" s="12" t="s">
        <v>74</v>
      </c>
      <c r="AY113" s="204" t="s">
        <v>122</v>
      </c>
    </row>
    <row r="114" spans="2:65" s="1" customFormat="1" ht="31.5" customHeight="1">
      <c r="B114" s="163"/>
      <c r="C114" s="164" t="s">
        <v>269</v>
      </c>
      <c r="D114" s="164" t="s">
        <v>125</v>
      </c>
      <c r="E114" s="165" t="s">
        <v>270</v>
      </c>
      <c r="F114" s="166" t="s">
        <v>271</v>
      </c>
      <c r="G114" s="167" t="s">
        <v>128</v>
      </c>
      <c r="H114" s="168">
        <v>30</v>
      </c>
      <c r="I114" s="169"/>
      <c r="J114" s="170">
        <f>ROUND(I114*H114,2)</f>
        <v>0</v>
      </c>
      <c r="K114" s="166" t="s">
        <v>129</v>
      </c>
      <c r="L114" s="35"/>
      <c r="M114" s="171" t="s">
        <v>3</v>
      </c>
      <c r="N114" s="172" t="s">
        <v>45</v>
      </c>
      <c r="O114" s="36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8" t="s">
        <v>145</v>
      </c>
      <c r="AT114" s="18" t="s">
        <v>125</v>
      </c>
      <c r="AU114" s="18" t="s">
        <v>82</v>
      </c>
      <c r="AY114" s="18" t="s">
        <v>122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8" t="s">
        <v>22</v>
      </c>
      <c r="BK114" s="175">
        <f>ROUND(I114*H114,2)</f>
        <v>0</v>
      </c>
      <c r="BL114" s="18" t="s">
        <v>145</v>
      </c>
      <c r="BM114" s="18" t="s">
        <v>272</v>
      </c>
    </row>
    <row r="115" spans="2:51" s="11" customFormat="1" ht="13.5">
      <c r="B115" s="176"/>
      <c r="D115" s="196" t="s">
        <v>132</v>
      </c>
      <c r="E115" s="185" t="s">
        <v>3</v>
      </c>
      <c r="F115" s="197" t="s">
        <v>273</v>
      </c>
      <c r="H115" s="198">
        <v>30</v>
      </c>
      <c r="I115" s="181"/>
      <c r="L115" s="176"/>
      <c r="M115" s="182"/>
      <c r="N115" s="183"/>
      <c r="O115" s="183"/>
      <c r="P115" s="183"/>
      <c r="Q115" s="183"/>
      <c r="R115" s="183"/>
      <c r="S115" s="183"/>
      <c r="T115" s="184"/>
      <c r="AT115" s="185" t="s">
        <v>132</v>
      </c>
      <c r="AU115" s="185" t="s">
        <v>82</v>
      </c>
      <c r="AV115" s="11" t="s">
        <v>82</v>
      </c>
      <c r="AW115" s="11" t="s">
        <v>37</v>
      </c>
      <c r="AX115" s="11" t="s">
        <v>22</v>
      </c>
      <c r="AY115" s="185" t="s">
        <v>122</v>
      </c>
    </row>
    <row r="116" spans="2:51" s="12" customFormat="1" ht="27">
      <c r="B116" s="201"/>
      <c r="D116" s="177" t="s">
        <v>132</v>
      </c>
      <c r="E116" s="213" t="s">
        <v>3</v>
      </c>
      <c r="F116" s="214" t="s">
        <v>268</v>
      </c>
      <c r="H116" s="215" t="s">
        <v>3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4" t="s">
        <v>132</v>
      </c>
      <c r="AU116" s="204" t="s">
        <v>82</v>
      </c>
      <c r="AV116" s="12" t="s">
        <v>22</v>
      </c>
      <c r="AW116" s="12" t="s">
        <v>37</v>
      </c>
      <c r="AX116" s="12" t="s">
        <v>74</v>
      </c>
      <c r="AY116" s="204" t="s">
        <v>122</v>
      </c>
    </row>
    <row r="117" spans="2:65" s="1" customFormat="1" ht="31.5" customHeight="1">
      <c r="B117" s="163"/>
      <c r="C117" s="164" t="s">
        <v>274</v>
      </c>
      <c r="D117" s="164" t="s">
        <v>125</v>
      </c>
      <c r="E117" s="165" t="s">
        <v>275</v>
      </c>
      <c r="F117" s="166" t="s">
        <v>276</v>
      </c>
      <c r="G117" s="167" t="s">
        <v>128</v>
      </c>
      <c r="H117" s="168">
        <v>6</v>
      </c>
      <c r="I117" s="169"/>
      <c r="J117" s="170">
        <f>ROUND(I117*H117,2)</f>
        <v>0</v>
      </c>
      <c r="K117" s="166" t="s">
        <v>129</v>
      </c>
      <c r="L117" s="35"/>
      <c r="M117" s="171" t="s">
        <v>3</v>
      </c>
      <c r="N117" s="172" t="s">
        <v>45</v>
      </c>
      <c r="O117" s="36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8" t="s">
        <v>145</v>
      </c>
      <c r="AT117" s="18" t="s">
        <v>125</v>
      </c>
      <c r="AU117" s="18" t="s">
        <v>82</v>
      </c>
      <c r="AY117" s="18" t="s">
        <v>122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8" t="s">
        <v>22</v>
      </c>
      <c r="BK117" s="175">
        <f>ROUND(I117*H117,2)</f>
        <v>0</v>
      </c>
      <c r="BL117" s="18" t="s">
        <v>145</v>
      </c>
      <c r="BM117" s="18" t="s">
        <v>277</v>
      </c>
    </row>
    <row r="118" spans="2:51" s="11" customFormat="1" ht="13.5">
      <c r="B118" s="176"/>
      <c r="D118" s="196" t="s">
        <v>132</v>
      </c>
      <c r="E118" s="185" t="s">
        <v>3</v>
      </c>
      <c r="F118" s="197" t="s">
        <v>278</v>
      </c>
      <c r="H118" s="198">
        <v>6</v>
      </c>
      <c r="I118" s="181"/>
      <c r="L118" s="176"/>
      <c r="M118" s="182"/>
      <c r="N118" s="183"/>
      <c r="O118" s="183"/>
      <c r="P118" s="183"/>
      <c r="Q118" s="183"/>
      <c r="R118" s="183"/>
      <c r="S118" s="183"/>
      <c r="T118" s="184"/>
      <c r="AT118" s="185" t="s">
        <v>132</v>
      </c>
      <c r="AU118" s="185" t="s">
        <v>82</v>
      </c>
      <c r="AV118" s="11" t="s">
        <v>82</v>
      </c>
      <c r="AW118" s="11" t="s">
        <v>37</v>
      </c>
      <c r="AX118" s="11" t="s">
        <v>22</v>
      </c>
      <c r="AY118" s="185" t="s">
        <v>122</v>
      </c>
    </row>
    <row r="119" spans="2:51" s="12" customFormat="1" ht="27">
      <c r="B119" s="201"/>
      <c r="D119" s="177" t="s">
        <v>132</v>
      </c>
      <c r="E119" s="213" t="s">
        <v>3</v>
      </c>
      <c r="F119" s="214" t="s">
        <v>268</v>
      </c>
      <c r="H119" s="215" t="s">
        <v>3</v>
      </c>
      <c r="I119" s="205"/>
      <c r="L119" s="201"/>
      <c r="M119" s="206"/>
      <c r="N119" s="207"/>
      <c r="O119" s="207"/>
      <c r="P119" s="207"/>
      <c r="Q119" s="207"/>
      <c r="R119" s="207"/>
      <c r="S119" s="207"/>
      <c r="T119" s="208"/>
      <c r="AT119" s="204" t="s">
        <v>132</v>
      </c>
      <c r="AU119" s="204" t="s">
        <v>82</v>
      </c>
      <c r="AV119" s="12" t="s">
        <v>22</v>
      </c>
      <c r="AW119" s="12" t="s">
        <v>37</v>
      </c>
      <c r="AX119" s="12" t="s">
        <v>74</v>
      </c>
      <c r="AY119" s="204" t="s">
        <v>122</v>
      </c>
    </row>
    <row r="120" spans="2:65" s="1" customFormat="1" ht="31.5" customHeight="1">
      <c r="B120" s="163"/>
      <c r="C120" s="164" t="s">
        <v>279</v>
      </c>
      <c r="D120" s="164" t="s">
        <v>125</v>
      </c>
      <c r="E120" s="165" t="s">
        <v>280</v>
      </c>
      <c r="F120" s="166" t="s">
        <v>281</v>
      </c>
      <c r="G120" s="167" t="s">
        <v>128</v>
      </c>
      <c r="H120" s="168">
        <v>18</v>
      </c>
      <c r="I120" s="169"/>
      <c r="J120" s="170">
        <f>ROUND(I120*H120,2)</f>
        <v>0</v>
      </c>
      <c r="K120" s="166" t="s">
        <v>129</v>
      </c>
      <c r="L120" s="35"/>
      <c r="M120" s="171" t="s">
        <v>3</v>
      </c>
      <c r="N120" s="172" t="s">
        <v>45</v>
      </c>
      <c r="O120" s="36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8" t="s">
        <v>145</v>
      </c>
      <c r="AT120" s="18" t="s">
        <v>125</v>
      </c>
      <c r="AU120" s="18" t="s">
        <v>82</v>
      </c>
      <c r="AY120" s="18" t="s">
        <v>122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8" t="s">
        <v>22</v>
      </c>
      <c r="BK120" s="175">
        <f>ROUND(I120*H120,2)</f>
        <v>0</v>
      </c>
      <c r="BL120" s="18" t="s">
        <v>145</v>
      </c>
      <c r="BM120" s="18" t="s">
        <v>282</v>
      </c>
    </row>
    <row r="121" spans="2:51" s="11" customFormat="1" ht="13.5">
      <c r="B121" s="176"/>
      <c r="D121" s="196" t="s">
        <v>132</v>
      </c>
      <c r="E121" s="185" t="s">
        <v>3</v>
      </c>
      <c r="F121" s="197" t="s">
        <v>267</v>
      </c>
      <c r="H121" s="198">
        <v>18</v>
      </c>
      <c r="I121" s="181"/>
      <c r="L121" s="176"/>
      <c r="M121" s="182"/>
      <c r="N121" s="183"/>
      <c r="O121" s="183"/>
      <c r="P121" s="183"/>
      <c r="Q121" s="183"/>
      <c r="R121" s="183"/>
      <c r="S121" s="183"/>
      <c r="T121" s="184"/>
      <c r="AT121" s="185" t="s">
        <v>132</v>
      </c>
      <c r="AU121" s="185" t="s">
        <v>82</v>
      </c>
      <c r="AV121" s="11" t="s">
        <v>82</v>
      </c>
      <c r="AW121" s="11" t="s">
        <v>37</v>
      </c>
      <c r="AX121" s="11" t="s">
        <v>22</v>
      </c>
      <c r="AY121" s="185" t="s">
        <v>122</v>
      </c>
    </row>
    <row r="122" spans="2:51" s="12" customFormat="1" ht="27">
      <c r="B122" s="201"/>
      <c r="D122" s="177" t="s">
        <v>132</v>
      </c>
      <c r="E122" s="213" t="s">
        <v>3</v>
      </c>
      <c r="F122" s="214" t="s">
        <v>268</v>
      </c>
      <c r="H122" s="215" t="s">
        <v>3</v>
      </c>
      <c r="I122" s="205"/>
      <c r="L122" s="201"/>
      <c r="M122" s="206"/>
      <c r="N122" s="207"/>
      <c r="O122" s="207"/>
      <c r="P122" s="207"/>
      <c r="Q122" s="207"/>
      <c r="R122" s="207"/>
      <c r="S122" s="207"/>
      <c r="T122" s="208"/>
      <c r="AT122" s="204" t="s">
        <v>132</v>
      </c>
      <c r="AU122" s="204" t="s">
        <v>82</v>
      </c>
      <c r="AV122" s="12" t="s">
        <v>22</v>
      </c>
      <c r="AW122" s="12" t="s">
        <v>37</v>
      </c>
      <c r="AX122" s="12" t="s">
        <v>74</v>
      </c>
      <c r="AY122" s="204" t="s">
        <v>122</v>
      </c>
    </row>
    <row r="123" spans="2:65" s="1" customFormat="1" ht="31.5" customHeight="1">
      <c r="B123" s="163"/>
      <c r="C123" s="164" t="s">
        <v>283</v>
      </c>
      <c r="D123" s="164" t="s">
        <v>125</v>
      </c>
      <c r="E123" s="165" t="s">
        <v>284</v>
      </c>
      <c r="F123" s="166" t="s">
        <v>285</v>
      </c>
      <c r="G123" s="167" t="s">
        <v>128</v>
      </c>
      <c r="H123" s="168">
        <v>30</v>
      </c>
      <c r="I123" s="169"/>
      <c r="J123" s="170">
        <f>ROUND(I123*H123,2)</f>
        <v>0</v>
      </c>
      <c r="K123" s="166" t="s">
        <v>129</v>
      </c>
      <c r="L123" s="35"/>
      <c r="M123" s="171" t="s">
        <v>3</v>
      </c>
      <c r="N123" s="172" t="s">
        <v>45</v>
      </c>
      <c r="O123" s="36"/>
      <c r="P123" s="173">
        <f>O123*H123</f>
        <v>0</v>
      </c>
      <c r="Q123" s="173">
        <v>0</v>
      </c>
      <c r="R123" s="173">
        <f>Q123*H123</f>
        <v>0</v>
      </c>
      <c r="S123" s="173">
        <v>0</v>
      </c>
      <c r="T123" s="174">
        <f>S123*H123</f>
        <v>0</v>
      </c>
      <c r="AR123" s="18" t="s">
        <v>145</v>
      </c>
      <c r="AT123" s="18" t="s">
        <v>125</v>
      </c>
      <c r="AU123" s="18" t="s">
        <v>82</v>
      </c>
      <c r="AY123" s="18" t="s">
        <v>122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8" t="s">
        <v>22</v>
      </c>
      <c r="BK123" s="175">
        <f>ROUND(I123*H123,2)</f>
        <v>0</v>
      </c>
      <c r="BL123" s="18" t="s">
        <v>145</v>
      </c>
      <c r="BM123" s="18" t="s">
        <v>286</v>
      </c>
    </row>
    <row r="124" spans="2:51" s="11" customFormat="1" ht="13.5">
      <c r="B124" s="176"/>
      <c r="D124" s="196" t="s">
        <v>132</v>
      </c>
      <c r="E124" s="185" t="s">
        <v>3</v>
      </c>
      <c r="F124" s="197" t="s">
        <v>273</v>
      </c>
      <c r="H124" s="198">
        <v>30</v>
      </c>
      <c r="I124" s="181"/>
      <c r="L124" s="176"/>
      <c r="M124" s="182"/>
      <c r="N124" s="183"/>
      <c r="O124" s="183"/>
      <c r="P124" s="183"/>
      <c r="Q124" s="183"/>
      <c r="R124" s="183"/>
      <c r="S124" s="183"/>
      <c r="T124" s="184"/>
      <c r="AT124" s="185" t="s">
        <v>132</v>
      </c>
      <c r="AU124" s="185" t="s">
        <v>82</v>
      </c>
      <c r="AV124" s="11" t="s">
        <v>82</v>
      </c>
      <c r="AW124" s="11" t="s">
        <v>37</v>
      </c>
      <c r="AX124" s="11" t="s">
        <v>22</v>
      </c>
      <c r="AY124" s="185" t="s">
        <v>122</v>
      </c>
    </row>
    <row r="125" spans="2:51" s="12" customFormat="1" ht="27">
      <c r="B125" s="201"/>
      <c r="D125" s="177" t="s">
        <v>132</v>
      </c>
      <c r="E125" s="213" t="s">
        <v>3</v>
      </c>
      <c r="F125" s="214" t="s">
        <v>268</v>
      </c>
      <c r="H125" s="215" t="s">
        <v>3</v>
      </c>
      <c r="I125" s="205"/>
      <c r="L125" s="201"/>
      <c r="M125" s="206"/>
      <c r="N125" s="207"/>
      <c r="O125" s="207"/>
      <c r="P125" s="207"/>
      <c r="Q125" s="207"/>
      <c r="R125" s="207"/>
      <c r="S125" s="207"/>
      <c r="T125" s="208"/>
      <c r="AT125" s="204" t="s">
        <v>132</v>
      </c>
      <c r="AU125" s="204" t="s">
        <v>82</v>
      </c>
      <c r="AV125" s="12" t="s">
        <v>22</v>
      </c>
      <c r="AW125" s="12" t="s">
        <v>37</v>
      </c>
      <c r="AX125" s="12" t="s">
        <v>74</v>
      </c>
      <c r="AY125" s="204" t="s">
        <v>122</v>
      </c>
    </row>
    <row r="126" spans="2:65" s="1" customFormat="1" ht="31.5" customHeight="1">
      <c r="B126" s="163"/>
      <c r="C126" s="164" t="s">
        <v>287</v>
      </c>
      <c r="D126" s="164" t="s">
        <v>125</v>
      </c>
      <c r="E126" s="165" t="s">
        <v>288</v>
      </c>
      <c r="F126" s="166" t="s">
        <v>289</v>
      </c>
      <c r="G126" s="167" t="s">
        <v>128</v>
      </c>
      <c r="H126" s="168">
        <v>6</v>
      </c>
      <c r="I126" s="169"/>
      <c r="J126" s="170">
        <f>ROUND(I126*H126,2)</f>
        <v>0</v>
      </c>
      <c r="K126" s="166" t="s">
        <v>129</v>
      </c>
      <c r="L126" s="35"/>
      <c r="M126" s="171" t="s">
        <v>3</v>
      </c>
      <c r="N126" s="172" t="s">
        <v>45</v>
      </c>
      <c r="O126" s="36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8" t="s">
        <v>145</v>
      </c>
      <c r="AT126" s="18" t="s">
        <v>125</v>
      </c>
      <c r="AU126" s="18" t="s">
        <v>82</v>
      </c>
      <c r="AY126" s="18" t="s">
        <v>122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8" t="s">
        <v>22</v>
      </c>
      <c r="BK126" s="175">
        <f>ROUND(I126*H126,2)</f>
        <v>0</v>
      </c>
      <c r="BL126" s="18" t="s">
        <v>145</v>
      </c>
      <c r="BM126" s="18" t="s">
        <v>290</v>
      </c>
    </row>
    <row r="127" spans="2:51" s="11" customFormat="1" ht="13.5">
      <c r="B127" s="176"/>
      <c r="D127" s="196" t="s">
        <v>132</v>
      </c>
      <c r="E127" s="185" t="s">
        <v>3</v>
      </c>
      <c r="F127" s="197" t="s">
        <v>278</v>
      </c>
      <c r="H127" s="198">
        <v>6</v>
      </c>
      <c r="I127" s="181"/>
      <c r="L127" s="176"/>
      <c r="M127" s="182"/>
      <c r="N127" s="183"/>
      <c r="O127" s="183"/>
      <c r="P127" s="183"/>
      <c r="Q127" s="183"/>
      <c r="R127" s="183"/>
      <c r="S127" s="183"/>
      <c r="T127" s="184"/>
      <c r="AT127" s="185" t="s">
        <v>132</v>
      </c>
      <c r="AU127" s="185" t="s">
        <v>82</v>
      </c>
      <c r="AV127" s="11" t="s">
        <v>82</v>
      </c>
      <c r="AW127" s="11" t="s">
        <v>37</v>
      </c>
      <c r="AX127" s="11" t="s">
        <v>22</v>
      </c>
      <c r="AY127" s="185" t="s">
        <v>122</v>
      </c>
    </row>
    <row r="128" spans="2:51" s="12" customFormat="1" ht="27">
      <c r="B128" s="201"/>
      <c r="D128" s="177" t="s">
        <v>132</v>
      </c>
      <c r="E128" s="213" t="s">
        <v>3</v>
      </c>
      <c r="F128" s="214" t="s">
        <v>268</v>
      </c>
      <c r="H128" s="215" t="s">
        <v>3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4" t="s">
        <v>132</v>
      </c>
      <c r="AU128" s="204" t="s">
        <v>82</v>
      </c>
      <c r="AV128" s="12" t="s">
        <v>22</v>
      </c>
      <c r="AW128" s="12" t="s">
        <v>37</v>
      </c>
      <c r="AX128" s="12" t="s">
        <v>74</v>
      </c>
      <c r="AY128" s="204" t="s">
        <v>122</v>
      </c>
    </row>
    <row r="129" spans="2:65" s="1" customFormat="1" ht="22.5" customHeight="1">
      <c r="B129" s="163"/>
      <c r="C129" s="164" t="s">
        <v>8</v>
      </c>
      <c r="D129" s="164" t="s">
        <v>125</v>
      </c>
      <c r="E129" s="165" t="s">
        <v>291</v>
      </c>
      <c r="F129" s="166" t="s">
        <v>292</v>
      </c>
      <c r="G129" s="167" t="s">
        <v>128</v>
      </c>
      <c r="H129" s="168">
        <v>18</v>
      </c>
      <c r="I129" s="169"/>
      <c r="J129" s="170">
        <f>ROUND(I129*H129,2)</f>
        <v>0</v>
      </c>
      <c r="K129" s="166" t="s">
        <v>129</v>
      </c>
      <c r="L129" s="35"/>
      <c r="M129" s="171" t="s">
        <v>3</v>
      </c>
      <c r="N129" s="172" t="s">
        <v>45</v>
      </c>
      <c r="O129" s="36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8" t="s">
        <v>145</v>
      </c>
      <c r="AT129" s="18" t="s">
        <v>125</v>
      </c>
      <c r="AU129" s="18" t="s">
        <v>82</v>
      </c>
      <c r="AY129" s="18" t="s">
        <v>122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8" t="s">
        <v>22</v>
      </c>
      <c r="BK129" s="175">
        <f>ROUND(I129*H129,2)</f>
        <v>0</v>
      </c>
      <c r="BL129" s="18" t="s">
        <v>145</v>
      </c>
      <c r="BM129" s="18" t="s">
        <v>293</v>
      </c>
    </row>
    <row r="130" spans="2:51" s="11" customFormat="1" ht="13.5">
      <c r="B130" s="176"/>
      <c r="D130" s="196" t="s">
        <v>132</v>
      </c>
      <c r="E130" s="185" t="s">
        <v>3</v>
      </c>
      <c r="F130" s="197" t="s">
        <v>267</v>
      </c>
      <c r="H130" s="198">
        <v>18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85" t="s">
        <v>132</v>
      </c>
      <c r="AU130" s="185" t="s">
        <v>82</v>
      </c>
      <c r="AV130" s="11" t="s">
        <v>82</v>
      </c>
      <c r="AW130" s="11" t="s">
        <v>37</v>
      </c>
      <c r="AX130" s="11" t="s">
        <v>22</v>
      </c>
      <c r="AY130" s="185" t="s">
        <v>122</v>
      </c>
    </row>
    <row r="131" spans="2:51" s="12" customFormat="1" ht="27">
      <c r="B131" s="201"/>
      <c r="D131" s="177" t="s">
        <v>132</v>
      </c>
      <c r="E131" s="213" t="s">
        <v>3</v>
      </c>
      <c r="F131" s="214" t="s">
        <v>268</v>
      </c>
      <c r="H131" s="215" t="s">
        <v>3</v>
      </c>
      <c r="I131" s="205"/>
      <c r="L131" s="201"/>
      <c r="M131" s="206"/>
      <c r="N131" s="207"/>
      <c r="O131" s="207"/>
      <c r="P131" s="207"/>
      <c r="Q131" s="207"/>
      <c r="R131" s="207"/>
      <c r="S131" s="207"/>
      <c r="T131" s="208"/>
      <c r="AT131" s="204" t="s">
        <v>132</v>
      </c>
      <c r="AU131" s="204" t="s">
        <v>82</v>
      </c>
      <c r="AV131" s="12" t="s">
        <v>22</v>
      </c>
      <c r="AW131" s="12" t="s">
        <v>37</v>
      </c>
      <c r="AX131" s="12" t="s">
        <v>74</v>
      </c>
      <c r="AY131" s="204" t="s">
        <v>122</v>
      </c>
    </row>
    <row r="132" spans="2:65" s="1" customFormat="1" ht="22.5" customHeight="1">
      <c r="B132" s="163"/>
      <c r="C132" s="164" t="s">
        <v>294</v>
      </c>
      <c r="D132" s="164" t="s">
        <v>125</v>
      </c>
      <c r="E132" s="165" t="s">
        <v>295</v>
      </c>
      <c r="F132" s="166" t="s">
        <v>296</v>
      </c>
      <c r="G132" s="167" t="s">
        <v>128</v>
      </c>
      <c r="H132" s="168">
        <v>30</v>
      </c>
      <c r="I132" s="169"/>
      <c r="J132" s="170">
        <f>ROUND(I132*H132,2)</f>
        <v>0</v>
      </c>
      <c r="K132" s="166" t="s">
        <v>129</v>
      </c>
      <c r="L132" s="35"/>
      <c r="M132" s="171" t="s">
        <v>3</v>
      </c>
      <c r="N132" s="172" t="s">
        <v>45</v>
      </c>
      <c r="O132" s="36"/>
      <c r="P132" s="173">
        <f>O132*H132</f>
        <v>0</v>
      </c>
      <c r="Q132" s="173">
        <v>0</v>
      </c>
      <c r="R132" s="173">
        <f>Q132*H132</f>
        <v>0</v>
      </c>
      <c r="S132" s="173">
        <v>0</v>
      </c>
      <c r="T132" s="174">
        <f>S132*H132</f>
        <v>0</v>
      </c>
      <c r="AR132" s="18" t="s">
        <v>145</v>
      </c>
      <c r="AT132" s="18" t="s">
        <v>125</v>
      </c>
      <c r="AU132" s="18" t="s">
        <v>82</v>
      </c>
      <c r="AY132" s="18" t="s">
        <v>122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8" t="s">
        <v>22</v>
      </c>
      <c r="BK132" s="175">
        <f>ROUND(I132*H132,2)</f>
        <v>0</v>
      </c>
      <c r="BL132" s="18" t="s">
        <v>145</v>
      </c>
      <c r="BM132" s="18" t="s">
        <v>297</v>
      </c>
    </row>
    <row r="133" spans="2:51" s="11" customFormat="1" ht="13.5">
      <c r="B133" s="176"/>
      <c r="D133" s="196" t="s">
        <v>132</v>
      </c>
      <c r="E133" s="185" t="s">
        <v>3</v>
      </c>
      <c r="F133" s="197" t="s">
        <v>273</v>
      </c>
      <c r="H133" s="198">
        <v>30</v>
      </c>
      <c r="I133" s="181"/>
      <c r="L133" s="176"/>
      <c r="M133" s="182"/>
      <c r="N133" s="183"/>
      <c r="O133" s="183"/>
      <c r="P133" s="183"/>
      <c r="Q133" s="183"/>
      <c r="R133" s="183"/>
      <c r="S133" s="183"/>
      <c r="T133" s="184"/>
      <c r="AT133" s="185" t="s">
        <v>132</v>
      </c>
      <c r="AU133" s="185" t="s">
        <v>82</v>
      </c>
      <c r="AV133" s="11" t="s">
        <v>82</v>
      </c>
      <c r="AW133" s="11" t="s">
        <v>37</v>
      </c>
      <c r="AX133" s="11" t="s">
        <v>22</v>
      </c>
      <c r="AY133" s="185" t="s">
        <v>122</v>
      </c>
    </row>
    <row r="134" spans="2:51" s="12" customFormat="1" ht="27">
      <c r="B134" s="201"/>
      <c r="D134" s="177" t="s">
        <v>132</v>
      </c>
      <c r="E134" s="213" t="s">
        <v>3</v>
      </c>
      <c r="F134" s="214" t="s">
        <v>268</v>
      </c>
      <c r="H134" s="215" t="s">
        <v>3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4" t="s">
        <v>132</v>
      </c>
      <c r="AU134" s="204" t="s">
        <v>82</v>
      </c>
      <c r="AV134" s="12" t="s">
        <v>22</v>
      </c>
      <c r="AW134" s="12" t="s">
        <v>37</v>
      </c>
      <c r="AX134" s="12" t="s">
        <v>74</v>
      </c>
      <c r="AY134" s="204" t="s">
        <v>122</v>
      </c>
    </row>
    <row r="135" spans="2:65" s="1" customFormat="1" ht="22.5" customHeight="1">
      <c r="B135" s="163"/>
      <c r="C135" s="164" t="s">
        <v>298</v>
      </c>
      <c r="D135" s="164" t="s">
        <v>125</v>
      </c>
      <c r="E135" s="165" t="s">
        <v>299</v>
      </c>
      <c r="F135" s="166" t="s">
        <v>300</v>
      </c>
      <c r="G135" s="167" t="s">
        <v>128</v>
      </c>
      <c r="H135" s="168">
        <v>6</v>
      </c>
      <c r="I135" s="169"/>
      <c r="J135" s="170">
        <f>ROUND(I135*H135,2)</f>
        <v>0</v>
      </c>
      <c r="K135" s="166" t="s">
        <v>129</v>
      </c>
      <c r="L135" s="35"/>
      <c r="M135" s="171" t="s">
        <v>3</v>
      </c>
      <c r="N135" s="172" t="s">
        <v>45</v>
      </c>
      <c r="O135" s="36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AR135" s="18" t="s">
        <v>145</v>
      </c>
      <c r="AT135" s="18" t="s">
        <v>125</v>
      </c>
      <c r="AU135" s="18" t="s">
        <v>82</v>
      </c>
      <c r="AY135" s="18" t="s">
        <v>122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8" t="s">
        <v>22</v>
      </c>
      <c r="BK135" s="175">
        <f>ROUND(I135*H135,2)</f>
        <v>0</v>
      </c>
      <c r="BL135" s="18" t="s">
        <v>145</v>
      </c>
      <c r="BM135" s="18" t="s">
        <v>301</v>
      </c>
    </row>
    <row r="136" spans="2:51" s="11" customFormat="1" ht="13.5">
      <c r="B136" s="176"/>
      <c r="D136" s="196" t="s">
        <v>132</v>
      </c>
      <c r="E136" s="185" t="s">
        <v>3</v>
      </c>
      <c r="F136" s="197" t="s">
        <v>278</v>
      </c>
      <c r="H136" s="198">
        <v>6</v>
      </c>
      <c r="I136" s="181"/>
      <c r="L136" s="176"/>
      <c r="M136" s="182"/>
      <c r="N136" s="183"/>
      <c r="O136" s="183"/>
      <c r="P136" s="183"/>
      <c r="Q136" s="183"/>
      <c r="R136" s="183"/>
      <c r="S136" s="183"/>
      <c r="T136" s="184"/>
      <c r="AT136" s="185" t="s">
        <v>132</v>
      </c>
      <c r="AU136" s="185" t="s">
        <v>82</v>
      </c>
      <c r="AV136" s="11" t="s">
        <v>82</v>
      </c>
      <c r="AW136" s="11" t="s">
        <v>37</v>
      </c>
      <c r="AX136" s="11" t="s">
        <v>22</v>
      </c>
      <c r="AY136" s="185" t="s">
        <v>122</v>
      </c>
    </row>
    <row r="137" spans="2:51" s="12" customFormat="1" ht="27">
      <c r="B137" s="201"/>
      <c r="D137" s="177" t="s">
        <v>132</v>
      </c>
      <c r="E137" s="213" t="s">
        <v>3</v>
      </c>
      <c r="F137" s="214" t="s">
        <v>268</v>
      </c>
      <c r="H137" s="215" t="s">
        <v>3</v>
      </c>
      <c r="I137" s="205"/>
      <c r="L137" s="201"/>
      <c r="M137" s="206"/>
      <c r="N137" s="207"/>
      <c r="O137" s="207"/>
      <c r="P137" s="207"/>
      <c r="Q137" s="207"/>
      <c r="R137" s="207"/>
      <c r="S137" s="207"/>
      <c r="T137" s="208"/>
      <c r="AT137" s="204" t="s">
        <v>132</v>
      </c>
      <c r="AU137" s="204" t="s">
        <v>82</v>
      </c>
      <c r="AV137" s="12" t="s">
        <v>22</v>
      </c>
      <c r="AW137" s="12" t="s">
        <v>37</v>
      </c>
      <c r="AX137" s="12" t="s">
        <v>74</v>
      </c>
      <c r="AY137" s="204" t="s">
        <v>122</v>
      </c>
    </row>
    <row r="138" spans="2:65" s="1" customFormat="1" ht="22.5" customHeight="1">
      <c r="B138" s="163"/>
      <c r="C138" s="164" t="s">
        <v>302</v>
      </c>
      <c r="D138" s="164" t="s">
        <v>125</v>
      </c>
      <c r="E138" s="165" t="s">
        <v>303</v>
      </c>
      <c r="F138" s="166" t="s">
        <v>304</v>
      </c>
      <c r="G138" s="167" t="s">
        <v>305</v>
      </c>
      <c r="H138" s="168">
        <v>14.2</v>
      </c>
      <c r="I138" s="169"/>
      <c r="J138" s="170">
        <f>ROUND(I138*H138,2)</f>
        <v>0</v>
      </c>
      <c r="K138" s="166" t="s">
        <v>129</v>
      </c>
      <c r="L138" s="35"/>
      <c r="M138" s="171" t="s">
        <v>3</v>
      </c>
      <c r="N138" s="172" t="s">
        <v>45</v>
      </c>
      <c r="O138" s="36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AR138" s="18" t="s">
        <v>145</v>
      </c>
      <c r="AT138" s="18" t="s">
        <v>125</v>
      </c>
      <c r="AU138" s="18" t="s">
        <v>82</v>
      </c>
      <c r="AY138" s="18" t="s">
        <v>122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8" t="s">
        <v>22</v>
      </c>
      <c r="BK138" s="175">
        <f>ROUND(I138*H138,2)</f>
        <v>0</v>
      </c>
      <c r="BL138" s="18" t="s">
        <v>145</v>
      </c>
      <c r="BM138" s="18" t="s">
        <v>306</v>
      </c>
    </row>
    <row r="139" spans="2:51" s="11" customFormat="1" ht="13.5">
      <c r="B139" s="176"/>
      <c r="D139" s="177" t="s">
        <v>132</v>
      </c>
      <c r="E139" s="178" t="s">
        <v>3</v>
      </c>
      <c r="F139" s="179" t="s">
        <v>307</v>
      </c>
      <c r="H139" s="180">
        <v>14.2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85" t="s">
        <v>132</v>
      </c>
      <c r="AU139" s="185" t="s">
        <v>82</v>
      </c>
      <c r="AV139" s="11" t="s">
        <v>82</v>
      </c>
      <c r="AW139" s="11" t="s">
        <v>37</v>
      </c>
      <c r="AX139" s="11" t="s">
        <v>22</v>
      </c>
      <c r="AY139" s="185" t="s">
        <v>122</v>
      </c>
    </row>
    <row r="140" spans="2:65" s="1" customFormat="1" ht="22.5" customHeight="1">
      <c r="B140" s="163"/>
      <c r="C140" s="164" t="s">
        <v>308</v>
      </c>
      <c r="D140" s="164" t="s">
        <v>125</v>
      </c>
      <c r="E140" s="165" t="s">
        <v>309</v>
      </c>
      <c r="F140" s="166" t="s">
        <v>310</v>
      </c>
      <c r="G140" s="167" t="s">
        <v>311</v>
      </c>
      <c r="H140" s="168">
        <v>26.98</v>
      </c>
      <c r="I140" s="169"/>
      <c r="J140" s="170">
        <f>ROUND(I140*H140,2)</f>
        <v>0</v>
      </c>
      <c r="K140" s="166" t="s">
        <v>129</v>
      </c>
      <c r="L140" s="35"/>
      <c r="M140" s="171" t="s">
        <v>3</v>
      </c>
      <c r="N140" s="172" t="s">
        <v>45</v>
      </c>
      <c r="O140" s="36"/>
      <c r="P140" s="173">
        <f>O140*H140</f>
        <v>0</v>
      </c>
      <c r="Q140" s="173">
        <v>0</v>
      </c>
      <c r="R140" s="173">
        <f>Q140*H140</f>
        <v>0</v>
      </c>
      <c r="S140" s="173">
        <v>0</v>
      </c>
      <c r="T140" s="174">
        <f>S140*H140</f>
        <v>0</v>
      </c>
      <c r="AR140" s="18" t="s">
        <v>145</v>
      </c>
      <c r="AT140" s="18" t="s">
        <v>125</v>
      </c>
      <c r="AU140" s="18" t="s">
        <v>82</v>
      </c>
      <c r="AY140" s="18" t="s">
        <v>122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8" t="s">
        <v>22</v>
      </c>
      <c r="BK140" s="175">
        <f>ROUND(I140*H140,2)</f>
        <v>0</v>
      </c>
      <c r="BL140" s="18" t="s">
        <v>145</v>
      </c>
      <c r="BM140" s="18" t="s">
        <v>312</v>
      </c>
    </row>
    <row r="141" spans="2:51" s="11" customFormat="1" ht="13.5">
      <c r="B141" s="176"/>
      <c r="D141" s="177" t="s">
        <v>132</v>
      </c>
      <c r="E141" s="178" t="s">
        <v>3</v>
      </c>
      <c r="F141" s="179" t="s">
        <v>313</v>
      </c>
      <c r="H141" s="180">
        <v>26.98</v>
      </c>
      <c r="I141" s="181"/>
      <c r="L141" s="176"/>
      <c r="M141" s="182"/>
      <c r="N141" s="183"/>
      <c r="O141" s="183"/>
      <c r="P141" s="183"/>
      <c r="Q141" s="183"/>
      <c r="R141" s="183"/>
      <c r="S141" s="183"/>
      <c r="T141" s="184"/>
      <c r="AT141" s="185" t="s">
        <v>132</v>
      </c>
      <c r="AU141" s="185" t="s">
        <v>82</v>
      </c>
      <c r="AV141" s="11" t="s">
        <v>82</v>
      </c>
      <c r="AW141" s="11" t="s">
        <v>37</v>
      </c>
      <c r="AX141" s="11" t="s">
        <v>22</v>
      </c>
      <c r="AY141" s="185" t="s">
        <v>122</v>
      </c>
    </row>
    <row r="142" spans="2:65" s="1" customFormat="1" ht="22.5" customHeight="1">
      <c r="B142" s="163"/>
      <c r="C142" s="164" t="s">
        <v>314</v>
      </c>
      <c r="D142" s="164" t="s">
        <v>125</v>
      </c>
      <c r="E142" s="165" t="s">
        <v>315</v>
      </c>
      <c r="F142" s="166" t="s">
        <v>316</v>
      </c>
      <c r="G142" s="167" t="s">
        <v>209</v>
      </c>
      <c r="H142" s="168">
        <v>2937.6</v>
      </c>
      <c r="I142" s="169"/>
      <c r="J142" s="170">
        <f>ROUND(I142*H142,2)</f>
        <v>0</v>
      </c>
      <c r="K142" s="166" t="s">
        <v>129</v>
      </c>
      <c r="L142" s="35"/>
      <c r="M142" s="171" t="s">
        <v>3</v>
      </c>
      <c r="N142" s="172" t="s">
        <v>45</v>
      </c>
      <c r="O142" s="36"/>
      <c r="P142" s="173">
        <f>O142*H142</f>
        <v>0</v>
      </c>
      <c r="Q142" s="173">
        <v>0</v>
      </c>
      <c r="R142" s="173">
        <f>Q142*H142</f>
        <v>0</v>
      </c>
      <c r="S142" s="173">
        <v>0</v>
      </c>
      <c r="T142" s="174">
        <f>S142*H142</f>
        <v>0</v>
      </c>
      <c r="AR142" s="18" t="s">
        <v>145</v>
      </c>
      <c r="AT142" s="18" t="s">
        <v>125</v>
      </c>
      <c r="AU142" s="18" t="s">
        <v>82</v>
      </c>
      <c r="AY142" s="18" t="s">
        <v>122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8" t="s">
        <v>22</v>
      </c>
      <c r="BK142" s="175">
        <f>ROUND(I142*H142,2)</f>
        <v>0</v>
      </c>
      <c r="BL142" s="18" t="s">
        <v>145</v>
      </c>
      <c r="BM142" s="18" t="s">
        <v>317</v>
      </c>
    </row>
    <row r="143" spans="2:51" s="11" customFormat="1" ht="13.5">
      <c r="B143" s="176"/>
      <c r="D143" s="177" t="s">
        <v>132</v>
      </c>
      <c r="E143" s="178" t="s">
        <v>3</v>
      </c>
      <c r="F143" s="179" t="s">
        <v>318</v>
      </c>
      <c r="H143" s="180">
        <v>2937.6</v>
      </c>
      <c r="I143" s="181"/>
      <c r="L143" s="176"/>
      <c r="M143" s="182"/>
      <c r="N143" s="183"/>
      <c r="O143" s="183"/>
      <c r="P143" s="183"/>
      <c r="Q143" s="183"/>
      <c r="R143" s="183"/>
      <c r="S143" s="183"/>
      <c r="T143" s="184"/>
      <c r="AT143" s="185" t="s">
        <v>132</v>
      </c>
      <c r="AU143" s="185" t="s">
        <v>82</v>
      </c>
      <c r="AV143" s="11" t="s">
        <v>82</v>
      </c>
      <c r="AW143" s="11" t="s">
        <v>37</v>
      </c>
      <c r="AX143" s="11" t="s">
        <v>22</v>
      </c>
      <c r="AY143" s="185" t="s">
        <v>122</v>
      </c>
    </row>
    <row r="144" spans="2:65" s="1" customFormat="1" ht="22.5" customHeight="1">
      <c r="B144" s="163"/>
      <c r="C144" s="186" t="s">
        <v>319</v>
      </c>
      <c r="D144" s="186" t="s">
        <v>119</v>
      </c>
      <c r="E144" s="187" t="s">
        <v>320</v>
      </c>
      <c r="F144" s="188" t="s">
        <v>321</v>
      </c>
      <c r="G144" s="189" t="s">
        <v>322</v>
      </c>
      <c r="H144" s="190">
        <v>44.064</v>
      </c>
      <c r="I144" s="191"/>
      <c r="J144" s="192">
        <f>ROUND(I144*H144,2)</f>
        <v>0</v>
      </c>
      <c r="K144" s="188" t="s">
        <v>129</v>
      </c>
      <c r="L144" s="193"/>
      <c r="M144" s="194" t="s">
        <v>3</v>
      </c>
      <c r="N144" s="195" t="s">
        <v>45</v>
      </c>
      <c r="O144" s="36"/>
      <c r="P144" s="173">
        <f>O144*H144</f>
        <v>0</v>
      </c>
      <c r="Q144" s="173">
        <v>0.001</v>
      </c>
      <c r="R144" s="173">
        <f>Q144*H144</f>
        <v>0.044064</v>
      </c>
      <c r="S144" s="173">
        <v>0</v>
      </c>
      <c r="T144" s="174">
        <f>S144*H144</f>
        <v>0</v>
      </c>
      <c r="AR144" s="18" t="s">
        <v>180</v>
      </c>
      <c r="AT144" s="18" t="s">
        <v>119</v>
      </c>
      <c r="AU144" s="18" t="s">
        <v>82</v>
      </c>
      <c r="AY144" s="18" t="s">
        <v>122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8" t="s">
        <v>22</v>
      </c>
      <c r="BK144" s="175">
        <f>ROUND(I144*H144,2)</f>
        <v>0</v>
      </c>
      <c r="BL144" s="18" t="s">
        <v>145</v>
      </c>
      <c r="BM144" s="18" t="s">
        <v>323</v>
      </c>
    </row>
    <row r="145" spans="2:51" s="11" customFormat="1" ht="13.5">
      <c r="B145" s="176"/>
      <c r="D145" s="177" t="s">
        <v>132</v>
      </c>
      <c r="E145" s="178" t="s">
        <v>3</v>
      </c>
      <c r="F145" s="179" t="s">
        <v>324</v>
      </c>
      <c r="H145" s="180">
        <v>44.064</v>
      </c>
      <c r="I145" s="181"/>
      <c r="L145" s="176"/>
      <c r="M145" s="182"/>
      <c r="N145" s="183"/>
      <c r="O145" s="183"/>
      <c r="P145" s="183"/>
      <c r="Q145" s="183"/>
      <c r="R145" s="183"/>
      <c r="S145" s="183"/>
      <c r="T145" s="184"/>
      <c r="AT145" s="185" t="s">
        <v>132</v>
      </c>
      <c r="AU145" s="185" t="s">
        <v>82</v>
      </c>
      <c r="AV145" s="11" t="s">
        <v>82</v>
      </c>
      <c r="AW145" s="11" t="s">
        <v>37</v>
      </c>
      <c r="AX145" s="11" t="s">
        <v>22</v>
      </c>
      <c r="AY145" s="185" t="s">
        <v>122</v>
      </c>
    </row>
    <row r="146" spans="2:65" s="1" customFormat="1" ht="31.5" customHeight="1">
      <c r="B146" s="163"/>
      <c r="C146" s="164" t="s">
        <v>325</v>
      </c>
      <c r="D146" s="164" t="s">
        <v>125</v>
      </c>
      <c r="E146" s="165" t="s">
        <v>326</v>
      </c>
      <c r="F146" s="166" t="s">
        <v>327</v>
      </c>
      <c r="G146" s="167" t="s">
        <v>128</v>
      </c>
      <c r="H146" s="168">
        <v>71</v>
      </c>
      <c r="I146" s="169"/>
      <c r="J146" s="170">
        <f>ROUND(I146*H146,2)</f>
        <v>0</v>
      </c>
      <c r="K146" s="166" t="s">
        <v>129</v>
      </c>
      <c r="L146" s="35"/>
      <c r="M146" s="171" t="s">
        <v>3</v>
      </c>
      <c r="N146" s="172" t="s">
        <v>45</v>
      </c>
      <c r="O146" s="36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8" t="s">
        <v>145</v>
      </c>
      <c r="AT146" s="18" t="s">
        <v>125</v>
      </c>
      <c r="AU146" s="18" t="s">
        <v>82</v>
      </c>
      <c r="AY146" s="18" t="s">
        <v>122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8" t="s">
        <v>22</v>
      </c>
      <c r="BK146" s="175">
        <f>ROUND(I146*H146,2)</f>
        <v>0</v>
      </c>
      <c r="BL146" s="18" t="s">
        <v>145</v>
      </c>
      <c r="BM146" s="18" t="s">
        <v>328</v>
      </c>
    </row>
    <row r="147" spans="2:51" s="11" customFormat="1" ht="13.5">
      <c r="B147" s="176"/>
      <c r="D147" s="177" t="s">
        <v>132</v>
      </c>
      <c r="E147" s="178" t="s">
        <v>3</v>
      </c>
      <c r="F147" s="179" t="s">
        <v>329</v>
      </c>
      <c r="H147" s="180">
        <v>71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85" t="s">
        <v>132</v>
      </c>
      <c r="AU147" s="185" t="s">
        <v>82</v>
      </c>
      <c r="AV147" s="11" t="s">
        <v>82</v>
      </c>
      <c r="AW147" s="11" t="s">
        <v>37</v>
      </c>
      <c r="AX147" s="11" t="s">
        <v>22</v>
      </c>
      <c r="AY147" s="185" t="s">
        <v>122</v>
      </c>
    </row>
    <row r="148" spans="2:65" s="1" customFormat="1" ht="22.5" customHeight="1">
      <c r="B148" s="163"/>
      <c r="C148" s="186" t="s">
        <v>330</v>
      </c>
      <c r="D148" s="186" t="s">
        <v>119</v>
      </c>
      <c r="E148" s="187" t="s">
        <v>331</v>
      </c>
      <c r="F148" s="188" t="s">
        <v>332</v>
      </c>
      <c r="G148" s="189" t="s">
        <v>305</v>
      </c>
      <c r="H148" s="190">
        <v>14.2</v>
      </c>
      <c r="I148" s="191"/>
      <c r="J148" s="192">
        <f>ROUND(I148*H148,2)</f>
        <v>0</v>
      </c>
      <c r="K148" s="188" t="s">
        <v>129</v>
      </c>
      <c r="L148" s="193"/>
      <c r="M148" s="194" t="s">
        <v>3</v>
      </c>
      <c r="N148" s="195" t="s">
        <v>45</v>
      </c>
      <c r="O148" s="36"/>
      <c r="P148" s="173">
        <f>O148*H148</f>
        <v>0</v>
      </c>
      <c r="Q148" s="173">
        <v>0.21</v>
      </c>
      <c r="R148" s="173">
        <f>Q148*H148</f>
        <v>2.9819999999999998</v>
      </c>
      <c r="S148" s="173">
        <v>0</v>
      </c>
      <c r="T148" s="174">
        <f>S148*H148</f>
        <v>0</v>
      </c>
      <c r="AR148" s="18" t="s">
        <v>180</v>
      </c>
      <c r="AT148" s="18" t="s">
        <v>119</v>
      </c>
      <c r="AU148" s="18" t="s">
        <v>82</v>
      </c>
      <c r="AY148" s="18" t="s">
        <v>122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8" t="s">
        <v>22</v>
      </c>
      <c r="BK148" s="175">
        <f>ROUND(I148*H148,2)</f>
        <v>0</v>
      </c>
      <c r="BL148" s="18" t="s">
        <v>145</v>
      </c>
      <c r="BM148" s="18" t="s">
        <v>333</v>
      </c>
    </row>
    <row r="149" spans="2:51" s="11" customFormat="1" ht="13.5">
      <c r="B149" s="176"/>
      <c r="D149" s="177" t="s">
        <v>132</v>
      </c>
      <c r="E149" s="178" t="s">
        <v>3</v>
      </c>
      <c r="F149" s="179" t="s">
        <v>334</v>
      </c>
      <c r="H149" s="180">
        <v>14.2</v>
      </c>
      <c r="I149" s="181"/>
      <c r="L149" s="176"/>
      <c r="M149" s="182"/>
      <c r="N149" s="183"/>
      <c r="O149" s="183"/>
      <c r="P149" s="183"/>
      <c r="Q149" s="183"/>
      <c r="R149" s="183"/>
      <c r="S149" s="183"/>
      <c r="T149" s="184"/>
      <c r="AT149" s="185" t="s">
        <v>132</v>
      </c>
      <c r="AU149" s="185" t="s">
        <v>82</v>
      </c>
      <c r="AV149" s="11" t="s">
        <v>82</v>
      </c>
      <c r="AW149" s="11" t="s">
        <v>37</v>
      </c>
      <c r="AX149" s="11" t="s">
        <v>22</v>
      </c>
      <c r="AY149" s="185" t="s">
        <v>122</v>
      </c>
    </row>
    <row r="150" spans="2:65" s="1" customFormat="1" ht="22.5" customHeight="1">
      <c r="B150" s="163"/>
      <c r="C150" s="164" t="s">
        <v>335</v>
      </c>
      <c r="D150" s="164" t="s">
        <v>125</v>
      </c>
      <c r="E150" s="165" t="s">
        <v>336</v>
      </c>
      <c r="F150" s="166" t="s">
        <v>337</v>
      </c>
      <c r="G150" s="167" t="s">
        <v>128</v>
      </c>
      <c r="H150" s="168">
        <v>71</v>
      </c>
      <c r="I150" s="169"/>
      <c r="J150" s="170">
        <f>ROUND(I150*H150,2)</f>
        <v>0</v>
      </c>
      <c r="K150" s="166" t="s">
        <v>129</v>
      </c>
      <c r="L150" s="35"/>
      <c r="M150" s="171" t="s">
        <v>3</v>
      </c>
      <c r="N150" s="172" t="s">
        <v>45</v>
      </c>
      <c r="O150" s="36"/>
      <c r="P150" s="173">
        <f>O150*H150</f>
        <v>0</v>
      </c>
      <c r="Q150" s="173">
        <v>0</v>
      </c>
      <c r="R150" s="173">
        <f>Q150*H150</f>
        <v>0</v>
      </c>
      <c r="S150" s="173">
        <v>0</v>
      </c>
      <c r="T150" s="174">
        <f>S150*H150</f>
        <v>0</v>
      </c>
      <c r="AR150" s="18" t="s">
        <v>145</v>
      </c>
      <c r="AT150" s="18" t="s">
        <v>125</v>
      </c>
      <c r="AU150" s="18" t="s">
        <v>82</v>
      </c>
      <c r="AY150" s="18" t="s">
        <v>122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8" t="s">
        <v>22</v>
      </c>
      <c r="BK150" s="175">
        <f>ROUND(I150*H150,2)</f>
        <v>0</v>
      </c>
      <c r="BL150" s="18" t="s">
        <v>145</v>
      </c>
      <c r="BM150" s="18" t="s">
        <v>338</v>
      </c>
    </row>
    <row r="151" spans="2:51" s="11" customFormat="1" ht="13.5">
      <c r="B151" s="176"/>
      <c r="D151" s="177" t="s">
        <v>132</v>
      </c>
      <c r="E151" s="178" t="s">
        <v>3</v>
      </c>
      <c r="F151" s="179" t="s">
        <v>339</v>
      </c>
      <c r="H151" s="180">
        <v>71</v>
      </c>
      <c r="I151" s="181"/>
      <c r="L151" s="176"/>
      <c r="M151" s="182"/>
      <c r="N151" s="183"/>
      <c r="O151" s="183"/>
      <c r="P151" s="183"/>
      <c r="Q151" s="183"/>
      <c r="R151" s="183"/>
      <c r="S151" s="183"/>
      <c r="T151" s="184"/>
      <c r="AT151" s="185" t="s">
        <v>132</v>
      </c>
      <c r="AU151" s="185" t="s">
        <v>82</v>
      </c>
      <c r="AV151" s="11" t="s">
        <v>82</v>
      </c>
      <c r="AW151" s="11" t="s">
        <v>37</v>
      </c>
      <c r="AX151" s="11" t="s">
        <v>22</v>
      </c>
      <c r="AY151" s="185" t="s">
        <v>122</v>
      </c>
    </row>
    <row r="152" spans="2:65" s="1" customFormat="1" ht="22.5" customHeight="1">
      <c r="B152" s="163"/>
      <c r="C152" s="186" t="s">
        <v>340</v>
      </c>
      <c r="D152" s="186" t="s">
        <v>119</v>
      </c>
      <c r="E152" s="187" t="s">
        <v>341</v>
      </c>
      <c r="F152" s="188" t="s">
        <v>342</v>
      </c>
      <c r="G152" s="189" t="s">
        <v>136</v>
      </c>
      <c r="H152" s="190">
        <v>25</v>
      </c>
      <c r="I152" s="191"/>
      <c r="J152" s="192">
        <f>ROUND(I152*H152,2)</f>
        <v>0</v>
      </c>
      <c r="K152" s="188" t="s">
        <v>3</v>
      </c>
      <c r="L152" s="193"/>
      <c r="M152" s="194" t="s">
        <v>3</v>
      </c>
      <c r="N152" s="195" t="s">
        <v>45</v>
      </c>
      <c r="O152" s="36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AR152" s="18" t="s">
        <v>180</v>
      </c>
      <c r="AT152" s="18" t="s">
        <v>119</v>
      </c>
      <c r="AU152" s="18" t="s">
        <v>82</v>
      </c>
      <c r="AY152" s="18" t="s">
        <v>122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8" t="s">
        <v>22</v>
      </c>
      <c r="BK152" s="175">
        <f>ROUND(I152*H152,2)</f>
        <v>0</v>
      </c>
      <c r="BL152" s="18" t="s">
        <v>145</v>
      </c>
      <c r="BM152" s="18" t="s">
        <v>343</v>
      </c>
    </row>
    <row r="153" spans="2:51" s="11" customFormat="1" ht="13.5">
      <c r="B153" s="176"/>
      <c r="D153" s="177" t="s">
        <v>132</v>
      </c>
      <c r="E153" s="178" t="s">
        <v>3</v>
      </c>
      <c r="F153" s="179" t="s">
        <v>344</v>
      </c>
      <c r="H153" s="180">
        <v>25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85" t="s">
        <v>132</v>
      </c>
      <c r="AU153" s="185" t="s">
        <v>82</v>
      </c>
      <c r="AV153" s="11" t="s">
        <v>82</v>
      </c>
      <c r="AW153" s="11" t="s">
        <v>37</v>
      </c>
      <c r="AX153" s="11" t="s">
        <v>22</v>
      </c>
      <c r="AY153" s="185" t="s">
        <v>122</v>
      </c>
    </row>
    <row r="154" spans="2:65" s="1" customFormat="1" ht="22.5" customHeight="1">
      <c r="B154" s="163"/>
      <c r="C154" s="186" t="s">
        <v>345</v>
      </c>
      <c r="D154" s="186" t="s">
        <v>119</v>
      </c>
      <c r="E154" s="187" t="s">
        <v>346</v>
      </c>
      <c r="F154" s="188" t="s">
        <v>347</v>
      </c>
      <c r="G154" s="189" t="s">
        <v>136</v>
      </c>
      <c r="H154" s="190">
        <v>30</v>
      </c>
      <c r="I154" s="191"/>
      <c r="J154" s="192">
        <f>ROUND(I154*H154,2)</f>
        <v>0</v>
      </c>
      <c r="K154" s="188" t="s">
        <v>3</v>
      </c>
      <c r="L154" s="193"/>
      <c r="M154" s="194" t="s">
        <v>3</v>
      </c>
      <c r="N154" s="195" t="s">
        <v>45</v>
      </c>
      <c r="O154" s="36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AR154" s="18" t="s">
        <v>180</v>
      </c>
      <c r="AT154" s="18" t="s">
        <v>119</v>
      </c>
      <c r="AU154" s="18" t="s">
        <v>82</v>
      </c>
      <c r="AY154" s="18" t="s">
        <v>122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8" t="s">
        <v>22</v>
      </c>
      <c r="BK154" s="175">
        <f>ROUND(I154*H154,2)</f>
        <v>0</v>
      </c>
      <c r="BL154" s="18" t="s">
        <v>145</v>
      </c>
      <c r="BM154" s="18" t="s">
        <v>348</v>
      </c>
    </row>
    <row r="155" spans="2:51" s="11" customFormat="1" ht="13.5">
      <c r="B155" s="176"/>
      <c r="D155" s="177" t="s">
        <v>132</v>
      </c>
      <c r="E155" s="178" t="s">
        <v>3</v>
      </c>
      <c r="F155" s="179" t="s">
        <v>349</v>
      </c>
      <c r="H155" s="180">
        <v>30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85" t="s">
        <v>132</v>
      </c>
      <c r="AU155" s="185" t="s">
        <v>82</v>
      </c>
      <c r="AV155" s="11" t="s">
        <v>82</v>
      </c>
      <c r="AW155" s="11" t="s">
        <v>37</v>
      </c>
      <c r="AX155" s="11" t="s">
        <v>22</v>
      </c>
      <c r="AY155" s="185" t="s">
        <v>122</v>
      </c>
    </row>
    <row r="156" spans="2:65" s="1" customFormat="1" ht="22.5" customHeight="1">
      <c r="B156" s="163"/>
      <c r="C156" s="186" t="s">
        <v>350</v>
      </c>
      <c r="D156" s="186" t="s">
        <v>119</v>
      </c>
      <c r="E156" s="187" t="s">
        <v>351</v>
      </c>
      <c r="F156" s="188" t="s">
        <v>352</v>
      </c>
      <c r="G156" s="189" t="s">
        <v>136</v>
      </c>
      <c r="H156" s="190">
        <v>12</v>
      </c>
      <c r="I156" s="191"/>
      <c r="J156" s="192">
        <f>ROUND(I156*H156,2)</f>
        <v>0</v>
      </c>
      <c r="K156" s="188" t="s">
        <v>3</v>
      </c>
      <c r="L156" s="193"/>
      <c r="M156" s="194" t="s">
        <v>3</v>
      </c>
      <c r="N156" s="195" t="s">
        <v>45</v>
      </c>
      <c r="O156" s="36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AR156" s="18" t="s">
        <v>180</v>
      </c>
      <c r="AT156" s="18" t="s">
        <v>119</v>
      </c>
      <c r="AU156" s="18" t="s">
        <v>82</v>
      </c>
      <c r="AY156" s="18" t="s">
        <v>122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8" t="s">
        <v>22</v>
      </c>
      <c r="BK156" s="175">
        <f>ROUND(I156*H156,2)</f>
        <v>0</v>
      </c>
      <c r="BL156" s="18" t="s">
        <v>145</v>
      </c>
      <c r="BM156" s="18" t="s">
        <v>353</v>
      </c>
    </row>
    <row r="157" spans="2:51" s="11" customFormat="1" ht="13.5">
      <c r="B157" s="176"/>
      <c r="D157" s="177" t="s">
        <v>132</v>
      </c>
      <c r="E157" s="178" t="s">
        <v>3</v>
      </c>
      <c r="F157" s="179" t="s">
        <v>354</v>
      </c>
      <c r="H157" s="180">
        <v>12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85" t="s">
        <v>132</v>
      </c>
      <c r="AU157" s="185" t="s">
        <v>82</v>
      </c>
      <c r="AV157" s="11" t="s">
        <v>82</v>
      </c>
      <c r="AW157" s="11" t="s">
        <v>37</v>
      </c>
      <c r="AX157" s="11" t="s">
        <v>22</v>
      </c>
      <c r="AY157" s="185" t="s">
        <v>122</v>
      </c>
    </row>
    <row r="158" spans="2:65" s="1" customFormat="1" ht="22.5" customHeight="1">
      <c r="B158" s="163"/>
      <c r="C158" s="186" t="s">
        <v>355</v>
      </c>
      <c r="D158" s="186" t="s">
        <v>119</v>
      </c>
      <c r="E158" s="187" t="s">
        <v>356</v>
      </c>
      <c r="F158" s="188" t="s">
        <v>357</v>
      </c>
      <c r="G158" s="189" t="s">
        <v>128</v>
      </c>
      <c r="H158" s="190">
        <v>2</v>
      </c>
      <c r="I158" s="191"/>
      <c r="J158" s="192">
        <f>ROUND(I158*H158,2)</f>
        <v>0</v>
      </c>
      <c r="K158" s="188" t="s">
        <v>3</v>
      </c>
      <c r="L158" s="193"/>
      <c r="M158" s="194" t="s">
        <v>3</v>
      </c>
      <c r="N158" s="195" t="s">
        <v>45</v>
      </c>
      <c r="O158" s="36"/>
      <c r="P158" s="173">
        <f>O158*H158</f>
        <v>0</v>
      </c>
      <c r="Q158" s="173">
        <v>0.0034</v>
      </c>
      <c r="R158" s="173">
        <f>Q158*H158</f>
        <v>0.0068</v>
      </c>
      <c r="S158" s="173">
        <v>0</v>
      </c>
      <c r="T158" s="174">
        <f>S158*H158</f>
        <v>0</v>
      </c>
      <c r="AR158" s="18" t="s">
        <v>180</v>
      </c>
      <c r="AT158" s="18" t="s">
        <v>119</v>
      </c>
      <c r="AU158" s="18" t="s">
        <v>82</v>
      </c>
      <c r="AY158" s="18" t="s">
        <v>122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8" t="s">
        <v>22</v>
      </c>
      <c r="BK158" s="175">
        <f>ROUND(I158*H158,2)</f>
        <v>0</v>
      </c>
      <c r="BL158" s="18" t="s">
        <v>145</v>
      </c>
      <c r="BM158" s="18" t="s">
        <v>358</v>
      </c>
    </row>
    <row r="159" spans="2:51" s="11" customFormat="1" ht="13.5">
      <c r="B159" s="176"/>
      <c r="D159" s="177" t="s">
        <v>132</v>
      </c>
      <c r="E159" s="178" t="s">
        <v>3</v>
      </c>
      <c r="F159" s="179" t="s">
        <v>359</v>
      </c>
      <c r="H159" s="180">
        <v>2</v>
      </c>
      <c r="I159" s="181"/>
      <c r="L159" s="176"/>
      <c r="M159" s="182"/>
      <c r="N159" s="183"/>
      <c r="O159" s="183"/>
      <c r="P159" s="183"/>
      <c r="Q159" s="183"/>
      <c r="R159" s="183"/>
      <c r="S159" s="183"/>
      <c r="T159" s="184"/>
      <c r="AT159" s="185" t="s">
        <v>132</v>
      </c>
      <c r="AU159" s="185" t="s">
        <v>82</v>
      </c>
      <c r="AV159" s="11" t="s">
        <v>82</v>
      </c>
      <c r="AW159" s="11" t="s">
        <v>37</v>
      </c>
      <c r="AX159" s="11" t="s">
        <v>22</v>
      </c>
      <c r="AY159" s="185" t="s">
        <v>122</v>
      </c>
    </row>
    <row r="160" spans="2:65" s="1" customFormat="1" ht="22.5" customHeight="1">
      <c r="B160" s="163"/>
      <c r="C160" s="186" t="s">
        <v>360</v>
      </c>
      <c r="D160" s="186" t="s">
        <v>119</v>
      </c>
      <c r="E160" s="187" t="s">
        <v>361</v>
      </c>
      <c r="F160" s="188" t="s">
        <v>362</v>
      </c>
      <c r="G160" s="189" t="s">
        <v>128</v>
      </c>
      <c r="H160" s="190">
        <v>2</v>
      </c>
      <c r="I160" s="191"/>
      <c r="J160" s="192">
        <f>ROUND(I160*H160,2)</f>
        <v>0</v>
      </c>
      <c r="K160" s="188" t="s">
        <v>3</v>
      </c>
      <c r="L160" s="193"/>
      <c r="M160" s="194" t="s">
        <v>3</v>
      </c>
      <c r="N160" s="195" t="s">
        <v>45</v>
      </c>
      <c r="O160" s="36"/>
      <c r="P160" s="173">
        <f>O160*H160</f>
        <v>0</v>
      </c>
      <c r="Q160" s="173">
        <v>0.004</v>
      </c>
      <c r="R160" s="173">
        <f>Q160*H160</f>
        <v>0.008</v>
      </c>
      <c r="S160" s="173">
        <v>0</v>
      </c>
      <c r="T160" s="174">
        <f>S160*H160</f>
        <v>0</v>
      </c>
      <c r="AR160" s="18" t="s">
        <v>180</v>
      </c>
      <c r="AT160" s="18" t="s">
        <v>119</v>
      </c>
      <c r="AU160" s="18" t="s">
        <v>82</v>
      </c>
      <c r="AY160" s="18" t="s">
        <v>122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8" t="s">
        <v>22</v>
      </c>
      <c r="BK160" s="175">
        <f>ROUND(I160*H160,2)</f>
        <v>0</v>
      </c>
      <c r="BL160" s="18" t="s">
        <v>145</v>
      </c>
      <c r="BM160" s="18" t="s">
        <v>363</v>
      </c>
    </row>
    <row r="161" spans="2:51" s="11" customFormat="1" ht="13.5">
      <c r="B161" s="176"/>
      <c r="D161" s="177" t="s">
        <v>132</v>
      </c>
      <c r="E161" s="178" t="s">
        <v>3</v>
      </c>
      <c r="F161" s="179" t="s">
        <v>359</v>
      </c>
      <c r="H161" s="180">
        <v>2</v>
      </c>
      <c r="I161" s="181"/>
      <c r="L161" s="176"/>
      <c r="M161" s="182"/>
      <c r="N161" s="183"/>
      <c r="O161" s="183"/>
      <c r="P161" s="183"/>
      <c r="Q161" s="183"/>
      <c r="R161" s="183"/>
      <c r="S161" s="183"/>
      <c r="T161" s="184"/>
      <c r="AT161" s="185" t="s">
        <v>132</v>
      </c>
      <c r="AU161" s="185" t="s">
        <v>82</v>
      </c>
      <c r="AV161" s="11" t="s">
        <v>82</v>
      </c>
      <c r="AW161" s="11" t="s">
        <v>37</v>
      </c>
      <c r="AX161" s="11" t="s">
        <v>22</v>
      </c>
      <c r="AY161" s="185" t="s">
        <v>122</v>
      </c>
    </row>
    <row r="162" spans="2:65" s="1" customFormat="1" ht="22.5" customHeight="1">
      <c r="B162" s="163"/>
      <c r="C162" s="164" t="s">
        <v>364</v>
      </c>
      <c r="D162" s="164" t="s">
        <v>125</v>
      </c>
      <c r="E162" s="165" t="s">
        <v>365</v>
      </c>
      <c r="F162" s="166" t="s">
        <v>366</v>
      </c>
      <c r="G162" s="167" t="s">
        <v>128</v>
      </c>
      <c r="H162" s="168">
        <v>71</v>
      </c>
      <c r="I162" s="169"/>
      <c r="J162" s="170">
        <f>ROUND(I162*H162,2)</f>
        <v>0</v>
      </c>
      <c r="K162" s="166" t="s">
        <v>129</v>
      </c>
      <c r="L162" s="35"/>
      <c r="M162" s="171" t="s">
        <v>3</v>
      </c>
      <c r="N162" s="172" t="s">
        <v>45</v>
      </c>
      <c r="O162" s="36"/>
      <c r="P162" s="173">
        <f>O162*H162</f>
        <v>0</v>
      </c>
      <c r="Q162" s="173">
        <v>6E-05</v>
      </c>
      <c r="R162" s="173">
        <f>Q162*H162</f>
        <v>0.00426</v>
      </c>
      <c r="S162" s="173">
        <v>0</v>
      </c>
      <c r="T162" s="174">
        <f>S162*H162</f>
        <v>0</v>
      </c>
      <c r="AR162" s="18" t="s">
        <v>145</v>
      </c>
      <c r="AT162" s="18" t="s">
        <v>125</v>
      </c>
      <c r="AU162" s="18" t="s">
        <v>82</v>
      </c>
      <c r="AY162" s="18" t="s">
        <v>122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8" t="s">
        <v>22</v>
      </c>
      <c r="BK162" s="175">
        <f>ROUND(I162*H162,2)</f>
        <v>0</v>
      </c>
      <c r="BL162" s="18" t="s">
        <v>145</v>
      </c>
      <c r="BM162" s="18" t="s">
        <v>367</v>
      </c>
    </row>
    <row r="163" spans="2:51" s="11" customFormat="1" ht="13.5">
      <c r="B163" s="176"/>
      <c r="D163" s="177" t="s">
        <v>132</v>
      </c>
      <c r="E163" s="178" t="s">
        <v>3</v>
      </c>
      <c r="F163" s="179" t="s">
        <v>368</v>
      </c>
      <c r="H163" s="180">
        <v>71</v>
      </c>
      <c r="I163" s="181"/>
      <c r="L163" s="176"/>
      <c r="M163" s="182"/>
      <c r="N163" s="183"/>
      <c r="O163" s="183"/>
      <c r="P163" s="183"/>
      <c r="Q163" s="183"/>
      <c r="R163" s="183"/>
      <c r="S163" s="183"/>
      <c r="T163" s="184"/>
      <c r="AT163" s="185" t="s">
        <v>132</v>
      </c>
      <c r="AU163" s="185" t="s">
        <v>82</v>
      </c>
      <c r="AV163" s="11" t="s">
        <v>82</v>
      </c>
      <c r="AW163" s="11" t="s">
        <v>37</v>
      </c>
      <c r="AX163" s="11" t="s">
        <v>22</v>
      </c>
      <c r="AY163" s="185" t="s">
        <v>122</v>
      </c>
    </row>
    <row r="164" spans="2:65" s="1" customFormat="1" ht="22.5" customHeight="1">
      <c r="B164" s="163"/>
      <c r="C164" s="186" t="s">
        <v>369</v>
      </c>
      <c r="D164" s="186" t="s">
        <v>119</v>
      </c>
      <c r="E164" s="187" t="s">
        <v>370</v>
      </c>
      <c r="F164" s="188" t="s">
        <v>371</v>
      </c>
      <c r="G164" s="189" t="s">
        <v>136</v>
      </c>
      <c r="H164" s="190">
        <v>71</v>
      </c>
      <c r="I164" s="191"/>
      <c r="J164" s="192">
        <f>ROUND(I164*H164,2)</f>
        <v>0</v>
      </c>
      <c r="K164" s="188" t="s">
        <v>3</v>
      </c>
      <c r="L164" s="193"/>
      <c r="M164" s="194" t="s">
        <v>3</v>
      </c>
      <c r="N164" s="195" t="s">
        <v>45</v>
      </c>
      <c r="O164" s="36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AR164" s="18" t="s">
        <v>180</v>
      </c>
      <c r="AT164" s="18" t="s">
        <v>119</v>
      </c>
      <c r="AU164" s="18" t="s">
        <v>82</v>
      </c>
      <c r="AY164" s="18" t="s">
        <v>122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8" t="s">
        <v>22</v>
      </c>
      <c r="BK164" s="175">
        <f>ROUND(I164*H164,2)</f>
        <v>0</v>
      </c>
      <c r="BL164" s="18" t="s">
        <v>145</v>
      </c>
      <c r="BM164" s="18" t="s">
        <v>372</v>
      </c>
    </row>
    <row r="165" spans="2:65" s="1" customFormat="1" ht="22.5" customHeight="1">
      <c r="B165" s="163"/>
      <c r="C165" s="164" t="s">
        <v>373</v>
      </c>
      <c r="D165" s="164" t="s">
        <v>125</v>
      </c>
      <c r="E165" s="165" t="s">
        <v>374</v>
      </c>
      <c r="F165" s="166" t="s">
        <v>375</v>
      </c>
      <c r="G165" s="167" t="s">
        <v>128</v>
      </c>
      <c r="H165" s="168">
        <v>71</v>
      </c>
      <c r="I165" s="169"/>
      <c r="J165" s="170">
        <f>ROUND(I165*H165,2)</f>
        <v>0</v>
      </c>
      <c r="K165" s="166" t="s">
        <v>129</v>
      </c>
      <c r="L165" s="35"/>
      <c r="M165" s="171" t="s">
        <v>3</v>
      </c>
      <c r="N165" s="172" t="s">
        <v>45</v>
      </c>
      <c r="O165" s="36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8" t="s">
        <v>145</v>
      </c>
      <c r="AT165" s="18" t="s">
        <v>125</v>
      </c>
      <c r="AU165" s="18" t="s">
        <v>82</v>
      </c>
      <c r="AY165" s="18" t="s">
        <v>122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8" t="s">
        <v>22</v>
      </c>
      <c r="BK165" s="175">
        <f>ROUND(I165*H165,2)</f>
        <v>0</v>
      </c>
      <c r="BL165" s="18" t="s">
        <v>145</v>
      </c>
      <c r="BM165" s="18" t="s">
        <v>376</v>
      </c>
    </row>
    <row r="166" spans="2:51" s="11" customFormat="1" ht="13.5">
      <c r="B166" s="176"/>
      <c r="D166" s="177" t="s">
        <v>132</v>
      </c>
      <c r="E166" s="178" t="s">
        <v>3</v>
      </c>
      <c r="F166" s="179" t="s">
        <v>377</v>
      </c>
      <c r="H166" s="180">
        <v>71</v>
      </c>
      <c r="I166" s="181"/>
      <c r="L166" s="176"/>
      <c r="M166" s="182"/>
      <c r="N166" s="183"/>
      <c r="O166" s="183"/>
      <c r="P166" s="183"/>
      <c r="Q166" s="183"/>
      <c r="R166" s="183"/>
      <c r="S166" s="183"/>
      <c r="T166" s="184"/>
      <c r="AT166" s="185" t="s">
        <v>132</v>
      </c>
      <c r="AU166" s="185" t="s">
        <v>82</v>
      </c>
      <c r="AV166" s="11" t="s">
        <v>82</v>
      </c>
      <c r="AW166" s="11" t="s">
        <v>37</v>
      </c>
      <c r="AX166" s="11" t="s">
        <v>22</v>
      </c>
      <c r="AY166" s="185" t="s">
        <v>122</v>
      </c>
    </row>
    <row r="167" spans="2:65" s="1" customFormat="1" ht="31.5" customHeight="1">
      <c r="B167" s="163"/>
      <c r="C167" s="164" t="s">
        <v>378</v>
      </c>
      <c r="D167" s="164" t="s">
        <v>125</v>
      </c>
      <c r="E167" s="165" t="s">
        <v>379</v>
      </c>
      <c r="F167" s="166" t="s">
        <v>380</v>
      </c>
      <c r="G167" s="167" t="s">
        <v>209</v>
      </c>
      <c r="H167" s="168">
        <v>4406.4</v>
      </c>
      <c r="I167" s="169"/>
      <c r="J167" s="170">
        <f>ROUND(I167*H167,2)</f>
        <v>0</v>
      </c>
      <c r="K167" s="166" t="s">
        <v>129</v>
      </c>
      <c r="L167" s="35"/>
      <c r="M167" s="171" t="s">
        <v>3</v>
      </c>
      <c r="N167" s="172" t="s">
        <v>45</v>
      </c>
      <c r="O167" s="36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AR167" s="18" t="s">
        <v>145</v>
      </c>
      <c r="AT167" s="18" t="s">
        <v>125</v>
      </c>
      <c r="AU167" s="18" t="s">
        <v>82</v>
      </c>
      <c r="AY167" s="18" t="s">
        <v>122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8" t="s">
        <v>22</v>
      </c>
      <c r="BK167" s="175">
        <f>ROUND(I167*H167,2)</f>
        <v>0</v>
      </c>
      <c r="BL167" s="18" t="s">
        <v>145</v>
      </c>
      <c r="BM167" s="18" t="s">
        <v>381</v>
      </c>
    </row>
    <row r="168" spans="2:51" s="11" customFormat="1" ht="13.5">
      <c r="B168" s="176"/>
      <c r="D168" s="177" t="s">
        <v>132</v>
      </c>
      <c r="E168" s="178" t="s">
        <v>3</v>
      </c>
      <c r="F168" s="179" t="s">
        <v>382</v>
      </c>
      <c r="H168" s="180">
        <v>4406.4</v>
      </c>
      <c r="I168" s="181"/>
      <c r="L168" s="176"/>
      <c r="M168" s="182"/>
      <c r="N168" s="183"/>
      <c r="O168" s="183"/>
      <c r="P168" s="183"/>
      <c r="Q168" s="183"/>
      <c r="R168" s="183"/>
      <c r="S168" s="183"/>
      <c r="T168" s="184"/>
      <c r="AT168" s="185" t="s">
        <v>132</v>
      </c>
      <c r="AU168" s="185" t="s">
        <v>82</v>
      </c>
      <c r="AV168" s="11" t="s">
        <v>82</v>
      </c>
      <c r="AW168" s="11" t="s">
        <v>37</v>
      </c>
      <c r="AX168" s="11" t="s">
        <v>22</v>
      </c>
      <c r="AY168" s="185" t="s">
        <v>122</v>
      </c>
    </row>
    <row r="169" spans="2:65" s="1" customFormat="1" ht="22.5" customHeight="1">
      <c r="B169" s="163"/>
      <c r="C169" s="164" t="s">
        <v>383</v>
      </c>
      <c r="D169" s="164" t="s">
        <v>125</v>
      </c>
      <c r="E169" s="165" t="s">
        <v>384</v>
      </c>
      <c r="F169" s="166" t="s">
        <v>385</v>
      </c>
      <c r="G169" s="167" t="s">
        <v>128</v>
      </c>
      <c r="H169" s="168">
        <v>71</v>
      </c>
      <c r="I169" s="169"/>
      <c r="J169" s="170">
        <f>ROUND(I169*H169,2)</f>
        <v>0</v>
      </c>
      <c r="K169" s="166" t="s">
        <v>129</v>
      </c>
      <c r="L169" s="35"/>
      <c r="M169" s="171" t="s">
        <v>3</v>
      </c>
      <c r="N169" s="172" t="s">
        <v>45</v>
      </c>
      <c r="O169" s="36"/>
      <c r="P169" s="173">
        <f>O169*H169</f>
        <v>0</v>
      </c>
      <c r="Q169" s="173">
        <v>0.00208</v>
      </c>
      <c r="R169" s="173">
        <f>Q169*H169</f>
        <v>0.14767999999999998</v>
      </c>
      <c r="S169" s="173">
        <v>0</v>
      </c>
      <c r="T169" s="174">
        <f>S169*H169</f>
        <v>0</v>
      </c>
      <c r="AR169" s="18" t="s">
        <v>145</v>
      </c>
      <c r="AT169" s="18" t="s">
        <v>125</v>
      </c>
      <c r="AU169" s="18" t="s">
        <v>82</v>
      </c>
      <c r="AY169" s="18" t="s">
        <v>122</v>
      </c>
      <c r="BE169" s="175">
        <f>IF(N169="základní",J169,0)</f>
        <v>0</v>
      </c>
      <c r="BF169" s="175">
        <f>IF(N169="snížená",J169,0)</f>
        <v>0</v>
      </c>
      <c r="BG169" s="175">
        <f>IF(N169="zákl. přenesená",J169,0)</f>
        <v>0</v>
      </c>
      <c r="BH169" s="175">
        <f>IF(N169="sníž. přenesená",J169,0)</f>
        <v>0</v>
      </c>
      <c r="BI169" s="175">
        <f>IF(N169="nulová",J169,0)</f>
        <v>0</v>
      </c>
      <c r="BJ169" s="18" t="s">
        <v>22</v>
      </c>
      <c r="BK169" s="175">
        <f>ROUND(I169*H169,2)</f>
        <v>0</v>
      </c>
      <c r="BL169" s="18" t="s">
        <v>145</v>
      </c>
      <c r="BM169" s="18" t="s">
        <v>386</v>
      </c>
    </row>
    <row r="170" spans="2:51" s="12" customFormat="1" ht="13.5">
      <c r="B170" s="201"/>
      <c r="D170" s="196" t="s">
        <v>132</v>
      </c>
      <c r="E170" s="202" t="s">
        <v>3</v>
      </c>
      <c r="F170" s="203" t="s">
        <v>387</v>
      </c>
      <c r="H170" s="204" t="s">
        <v>3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4" t="s">
        <v>132</v>
      </c>
      <c r="AU170" s="204" t="s">
        <v>82</v>
      </c>
      <c r="AV170" s="12" t="s">
        <v>22</v>
      </c>
      <c r="AW170" s="12" t="s">
        <v>37</v>
      </c>
      <c r="AX170" s="12" t="s">
        <v>74</v>
      </c>
      <c r="AY170" s="204" t="s">
        <v>122</v>
      </c>
    </row>
    <row r="171" spans="2:51" s="11" customFormat="1" ht="13.5">
      <c r="B171" s="176"/>
      <c r="D171" s="177" t="s">
        <v>132</v>
      </c>
      <c r="E171" s="178" t="s">
        <v>3</v>
      </c>
      <c r="F171" s="179" t="s">
        <v>388</v>
      </c>
      <c r="H171" s="180">
        <v>71</v>
      </c>
      <c r="I171" s="181"/>
      <c r="L171" s="176"/>
      <c r="M171" s="182"/>
      <c r="N171" s="183"/>
      <c r="O171" s="183"/>
      <c r="P171" s="183"/>
      <c r="Q171" s="183"/>
      <c r="R171" s="183"/>
      <c r="S171" s="183"/>
      <c r="T171" s="184"/>
      <c r="AT171" s="185" t="s">
        <v>132</v>
      </c>
      <c r="AU171" s="185" t="s">
        <v>82</v>
      </c>
      <c r="AV171" s="11" t="s">
        <v>82</v>
      </c>
      <c r="AW171" s="11" t="s">
        <v>37</v>
      </c>
      <c r="AX171" s="11" t="s">
        <v>22</v>
      </c>
      <c r="AY171" s="185" t="s">
        <v>122</v>
      </c>
    </row>
    <row r="172" spans="2:65" s="1" customFormat="1" ht="22.5" customHeight="1">
      <c r="B172" s="163"/>
      <c r="C172" s="164" t="s">
        <v>389</v>
      </c>
      <c r="D172" s="164" t="s">
        <v>125</v>
      </c>
      <c r="E172" s="165" t="s">
        <v>390</v>
      </c>
      <c r="F172" s="166" t="s">
        <v>391</v>
      </c>
      <c r="G172" s="167" t="s">
        <v>209</v>
      </c>
      <c r="H172" s="168">
        <v>71</v>
      </c>
      <c r="I172" s="169"/>
      <c r="J172" s="170">
        <f>ROUND(I172*H172,2)</f>
        <v>0</v>
      </c>
      <c r="K172" s="166" t="s">
        <v>129</v>
      </c>
      <c r="L172" s="35"/>
      <c r="M172" s="171" t="s">
        <v>3</v>
      </c>
      <c r="N172" s="172" t="s">
        <v>45</v>
      </c>
      <c r="O172" s="36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AR172" s="18" t="s">
        <v>145</v>
      </c>
      <c r="AT172" s="18" t="s">
        <v>125</v>
      </c>
      <c r="AU172" s="18" t="s">
        <v>82</v>
      </c>
      <c r="AY172" s="18" t="s">
        <v>122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8" t="s">
        <v>22</v>
      </c>
      <c r="BK172" s="175">
        <f>ROUND(I172*H172,2)</f>
        <v>0</v>
      </c>
      <c r="BL172" s="18" t="s">
        <v>145</v>
      </c>
      <c r="BM172" s="18" t="s">
        <v>392</v>
      </c>
    </row>
    <row r="173" spans="2:51" s="11" customFormat="1" ht="13.5">
      <c r="B173" s="176"/>
      <c r="D173" s="177" t="s">
        <v>132</v>
      </c>
      <c r="E173" s="178" t="s">
        <v>3</v>
      </c>
      <c r="F173" s="179" t="s">
        <v>393</v>
      </c>
      <c r="H173" s="180">
        <v>71</v>
      </c>
      <c r="I173" s="181"/>
      <c r="L173" s="176"/>
      <c r="M173" s="182"/>
      <c r="N173" s="183"/>
      <c r="O173" s="183"/>
      <c r="P173" s="183"/>
      <c r="Q173" s="183"/>
      <c r="R173" s="183"/>
      <c r="S173" s="183"/>
      <c r="T173" s="184"/>
      <c r="AT173" s="185" t="s">
        <v>132</v>
      </c>
      <c r="AU173" s="185" t="s">
        <v>82</v>
      </c>
      <c r="AV173" s="11" t="s">
        <v>82</v>
      </c>
      <c r="AW173" s="11" t="s">
        <v>37</v>
      </c>
      <c r="AX173" s="11" t="s">
        <v>22</v>
      </c>
      <c r="AY173" s="185" t="s">
        <v>122</v>
      </c>
    </row>
    <row r="174" spans="2:65" s="1" customFormat="1" ht="22.5" customHeight="1">
      <c r="B174" s="163"/>
      <c r="C174" s="186" t="s">
        <v>394</v>
      </c>
      <c r="D174" s="186" t="s">
        <v>119</v>
      </c>
      <c r="E174" s="187" t="s">
        <v>395</v>
      </c>
      <c r="F174" s="188" t="s">
        <v>396</v>
      </c>
      <c r="G174" s="189" t="s">
        <v>305</v>
      </c>
      <c r="H174" s="190">
        <v>7.1</v>
      </c>
      <c r="I174" s="191"/>
      <c r="J174" s="192">
        <f>ROUND(I174*H174,2)</f>
        <v>0</v>
      </c>
      <c r="K174" s="188" t="s">
        <v>129</v>
      </c>
      <c r="L174" s="193"/>
      <c r="M174" s="194" t="s">
        <v>3</v>
      </c>
      <c r="N174" s="195" t="s">
        <v>45</v>
      </c>
      <c r="O174" s="36"/>
      <c r="P174" s="173">
        <f>O174*H174</f>
        <v>0</v>
      </c>
      <c r="Q174" s="173">
        <v>0.2</v>
      </c>
      <c r="R174" s="173">
        <f>Q174*H174</f>
        <v>1.42</v>
      </c>
      <c r="S174" s="173">
        <v>0</v>
      </c>
      <c r="T174" s="174">
        <f>S174*H174</f>
        <v>0</v>
      </c>
      <c r="AR174" s="18" t="s">
        <v>180</v>
      </c>
      <c r="AT174" s="18" t="s">
        <v>119</v>
      </c>
      <c r="AU174" s="18" t="s">
        <v>82</v>
      </c>
      <c r="AY174" s="18" t="s">
        <v>122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8" t="s">
        <v>22</v>
      </c>
      <c r="BK174" s="175">
        <f>ROUND(I174*H174,2)</f>
        <v>0</v>
      </c>
      <c r="BL174" s="18" t="s">
        <v>145</v>
      </c>
      <c r="BM174" s="18" t="s">
        <v>397</v>
      </c>
    </row>
    <row r="175" spans="2:51" s="11" customFormat="1" ht="13.5">
      <c r="B175" s="176"/>
      <c r="D175" s="177" t="s">
        <v>132</v>
      </c>
      <c r="E175" s="178" t="s">
        <v>3</v>
      </c>
      <c r="F175" s="179" t="s">
        <v>398</v>
      </c>
      <c r="H175" s="180">
        <v>7.1</v>
      </c>
      <c r="I175" s="181"/>
      <c r="L175" s="176"/>
      <c r="M175" s="182"/>
      <c r="N175" s="183"/>
      <c r="O175" s="183"/>
      <c r="P175" s="183"/>
      <c r="Q175" s="183"/>
      <c r="R175" s="183"/>
      <c r="S175" s="183"/>
      <c r="T175" s="184"/>
      <c r="AT175" s="185" t="s">
        <v>132</v>
      </c>
      <c r="AU175" s="185" t="s">
        <v>82</v>
      </c>
      <c r="AV175" s="11" t="s">
        <v>82</v>
      </c>
      <c r="AW175" s="11" t="s">
        <v>37</v>
      </c>
      <c r="AX175" s="11" t="s">
        <v>22</v>
      </c>
      <c r="AY175" s="185" t="s">
        <v>122</v>
      </c>
    </row>
    <row r="176" spans="2:65" s="1" customFormat="1" ht="22.5" customHeight="1">
      <c r="B176" s="163"/>
      <c r="C176" s="164" t="s">
        <v>399</v>
      </c>
      <c r="D176" s="164" t="s">
        <v>125</v>
      </c>
      <c r="E176" s="165" t="s">
        <v>400</v>
      </c>
      <c r="F176" s="166" t="s">
        <v>401</v>
      </c>
      <c r="G176" s="167" t="s">
        <v>311</v>
      </c>
      <c r="H176" s="168">
        <v>0.355</v>
      </c>
      <c r="I176" s="169"/>
      <c r="J176" s="170">
        <f>ROUND(I176*H176,2)</f>
        <v>0</v>
      </c>
      <c r="K176" s="166" t="s">
        <v>129</v>
      </c>
      <c r="L176" s="35"/>
      <c r="M176" s="171" t="s">
        <v>3</v>
      </c>
      <c r="N176" s="172" t="s">
        <v>45</v>
      </c>
      <c r="O176" s="36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AR176" s="18" t="s">
        <v>145</v>
      </c>
      <c r="AT176" s="18" t="s">
        <v>125</v>
      </c>
      <c r="AU176" s="18" t="s">
        <v>82</v>
      </c>
      <c r="AY176" s="18" t="s">
        <v>122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8" t="s">
        <v>22</v>
      </c>
      <c r="BK176" s="175">
        <f>ROUND(I176*H176,2)</f>
        <v>0</v>
      </c>
      <c r="BL176" s="18" t="s">
        <v>145</v>
      </c>
      <c r="BM176" s="18" t="s">
        <v>402</v>
      </c>
    </row>
    <row r="177" spans="2:51" s="12" customFormat="1" ht="13.5">
      <c r="B177" s="201"/>
      <c r="D177" s="196" t="s">
        <v>132</v>
      </c>
      <c r="E177" s="202" t="s">
        <v>3</v>
      </c>
      <c r="F177" s="203" t="s">
        <v>403</v>
      </c>
      <c r="H177" s="204" t="s">
        <v>3</v>
      </c>
      <c r="I177" s="205"/>
      <c r="L177" s="201"/>
      <c r="M177" s="206"/>
      <c r="N177" s="207"/>
      <c r="O177" s="207"/>
      <c r="P177" s="207"/>
      <c r="Q177" s="207"/>
      <c r="R177" s="207"/>
      <c r="S177" s="207"/>
      <c r="T177" s="208"/>
      <c r="AT177" s="204" t="s">
        <v>132</v>
      </c>
      <c r="AU177" s="204" t="s">
        <v>82</v>
      </c>
      <c r="AV177" s="12" t="s">
        <v>22</v>
      </c>
      <c r="AW177" s="12" t="s">
        <v>37</v>
      </c>
      <c r="AX177" s="12" t="s">
        <v>74</v>
      </c>
      <c r="AY177" s="204" t="s">
        <v>122</v>
      </c>
    </row>
    <row r="178" spans="2:51" s="11" customFormat="1" ht="13.5">
      <c r="B178" s="176"/>
      <c r="D178" s="177" t="s">
        <v>132</v>
      </c>
      <c r="E178" s="178" t="s">
        <v>3</v>
      </c>
      <c r="F178" s="179" t="s">
        <v>404</v>
      </c>
      <c r="H178" s="180">
        <v>0.355</v>
      </c>
      <c r="I178" s="181"/>
      <c r="L178" s="176"/>
      <c r="M178" s="182"/>
      <c r="N178" s="183"/>
      <c r="O178" s="183"/>
      <c r="P178" s="183"/>
      <c r="Q178" s="183"/>
      <c r="R178" s="183"/>
      <c r="S178" s="183"/>
      <c r="T178" s="184"/>
      <c r="AT178" s="185" t="s">
        <v>132</v>
      </c>
      <c r="AU178" s="185" t="s">
        <v>82</v>
      </c>
      <c r="AV178" s="11" t="s">
        <v>82</v>
      </c>
      <c r="AW178" s="11" t="s">
        <v>37</v>
      </c>
      <c r="AX178" s="11" t="s">
        <v>22</v>
      </c>
      <c r="AY178" s="185" t="s">
        <v>122</v>
      </c>
    </row>
    <row r="179" spans="2:65" s="1" customFormat="1" ht="22.5" customHeight="1">
      <c r="B179" s="163"/>
      <c r="C179" s="164" t="s">
        <v>405</v>
      </c>
      <c r="D179" s="164" t="s">
        <v>125</v>
      </c>
      <c r="E179" s="165" t="s">
        <v>406</v>
      </c>
      <c r="F179" s="166" t="s">
        <v>407</v>
      </c>
      <c r="G179" s="167" t="s">
        <v>311</v>
      </c>
      <c r="H179" s="168">
        <v>0.003</v>
      </c>
      <c r="I179" s="169"/>
      <c r="J179" s="170">
        <f>ROUND(I179*H179,2)</f>
        <v>0</v>
      </c>
      <c r="K179" s="166" t="s">
        <v>129</v>
      </c>
      <c r="L179" s="35"/>
      <c r="M179" s="171" t="s">
        <v>3</v>
      </c>
      <c r="N179" s="172" t="s">
        <v>45</v>
      </c>
      <c r="O179" s="36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8" t="s">
        <v>145</v>
      </c>
      <c r="AT179" s="18" t="s">
        <v>125</v>
      </c>
      <c r="AU179" s="18" t="s">
        <v>82</v>
      </c>
      <c r="AY179" s="18" t="s">
        <v>122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8" t="s">
        <v>22</v>
      </c>
      <c r="BK179" s="175">
        <f>ROUND(I179*H179,2)</f>
        <v>0</v>
      </c>
      <c r="BL179" s="18" t="s">
        <v>145</v>
      </c>
      <c r="BM179" s="18" t="s">
        <v>408</v>
      </c>
    </row>
    <row r="180" spans="2:51" s="11" customFormat="1" ht="13.5">
      <c r="B180" s="176"/>
      <c r="D180" s="177" t="s">
        <v>132</v>
      </c>
      <c r="E180" s="178" t="s">
        <v>3</v>
      </c>
      <c r="F180" s="179" t="s">
        <v>409</v>
      </c>
      <c r="H180" s="180">
        <v>0.003</v>
      </c>
      <c r="I180" s="181"/>
      <c r="L180" s="176"/>
      <c r="M180" s="182"/>
      <c r="N180" s="183"/>
      <c r="O180" s="183"/>
      <c r="P180" s="183"/>
      <c r="Q180" s="183"/>
      <c r="R180" s="183"/>
      <c r="S180" s="183"/>
      <c r="T180" s="184"/>
      <c r="AT180" s="185" t="s">
        <v>132</v>
      </c>
      <c r="AU180" s="185" t="s">
        <v>82</v>
      </c>
      <c r="AV180" s="11" t="s">
        <v>82</v>
      </c>
      <c r="AW180" s="11" t="s">
        <v>37</v>
      </c>
      <c r="AX180" s="11" t="s">
        <v>22</v>
      </c>
      <c r="AY180" s="185" t="s">
        <v>122</v>
      </c>
    </row>
    <row r="181" spans="2:65" s="1" customFormat="1" ht="22.5" customHeight="1">
      <c r="B181" s="163"/>
      <c r="C181" s="186" t="s">
        <v>410</v>
      </c>
      <c r="D181" s="186" t="s">
        <v>119</v>
      </c>
      <c r="E181" s="187" t="s">
        <v>411</v>
      </c>
      <c r="F181" s="188" t="s">
        <v>412</v>
      </c>
      <c r="G181" s="189" t="s">
        <v>322</v>
      </c>
      <c r="H181" s="190">
        <v>2.84</v>
      </c>
      <c r="I181" s="191"/>
      <c r="J181" s="192">
        <f>ROUND(I181*H181,2)</f>
        <v>0</v>
      </c>
      <c r="K181" s="188" t="s">
        <v>129</v>
      </c>
      <c r="L181" s="193"/>
      <c r="M181" s="194" t="s">
        <v>3</v>
      </c>
      <c r="N181" s="195" t="s">
        <v>45</v>
      </c>
      <c r="O181" s="36"/>
      <c r="P181" s="173">
        <f>O181*H181</f>
        <v>0</v>
      </c>
      <c r="Q181" s="173">
        <v>0.001</v>
      </c>
      <c r="R181" s="173">
        <f>Q181*H181</f>
        <v>0.00284</v>
      </c>
      <c r="S181" s="173">
        <v>0</v>
      </c>
      <c r="T181" s="174">
        <f>S181*H181</f>
        <v>0</v>
      </c>
      <c r="AR181" s="18" t="s">
        <v>180</v>
      </c>
      <c r="AT181" s="18" t="s">
        <v>119</v>
      </c>
      <c r="AU181" s="18" t="s">
        <v>82</v>
      </c>
      <c r="AY181" s="18" t="s">
        <v>122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8" t="s">
        <v>22</v>
      </c>
      <c r="BK181" s="175">
        <f>ROUND(I181*H181,2)</f>
        <v>0</v>
      </c>
      <c r="BL181" s="18" t="s">
        <v>145</v>
      </c>
      <c r="BM181" s="18" t="s">
        <v>413</v>
      </c>
    </row>
    <row r="182" spans="2:51" s="12" customFormat="1" ht="13.5">
      <c r="B182" s="201"/>
      <c r="D182" s="196" t="s">
        <v>132</v>
      </c>
      <c r="E182" s="202" t="s">
        <v>3</v>
      </c>
      <c r="F182" s="203" t="s">
        <v>414</v>
      </c>
      <c r="H182" s="204" t="s">
        <v>3</v>
      </c>
      <c r="I182" s="205"/>
      <c r="L182" s="201"/>
      <c r="M182" s="206"/>
      <c r="N182" s="207"/>
      <c r="O182" s="207"/>
      <c r="P182" s="207"/>
      <c r="Q182" s="207"/>
      <c r="R182" s="207"/>
      <c r="S182" s="207"/>
      <c r="T182" s="208"/>
      <c r="AT182" s="204" t="s">
        <v>132</v>
      </c>
      <c r="AU182" s="204" t="s">
        <v>82</v>
      </c>
      <c r="AV182" s="12" t="s">
        <v>22</v>
      </c>
      <c r="AW182" s="12" t="s">
        <v>37</v>
      </c>
      <c r="AX182" s="12" t="s">
        <v>74</v>
      </c>
      <c r="AY182" s="204" t="s">
        <v>122</v>
      </c>
    </row>
    <row r="183" spans="2:51" s="11" customFormat="1" ht="13.5">
      <c r="B183" s="176"/>
      <c r="D183" s="177" t="s">
        <v>132</v>
      </c>
      <c r="E183" s="178" t="s">
        <v>3</v>
      </c>
      <c r="F183" s="179" t="s">
        <v>415</v>
      </c>
      <c r="H183" s="180">
        <v>2.84</v>
      </c>
      <c r="I183" s="181"/>
      <c r="L183" s="176"/>
      <c r="M183" s="182"/>
      <c r="N183" s="183"/>
      <c r="O183" s="183"/>
      <c r="P183" s="183"/>
      <c r="Q183" s="183"/>
      <c r="R183" s="183"/>
      <c r="S183" s="183"/>
      <c r="T183" s="184"/>
      <c r="AT183" s="185" t="s">
        <v>132</v>
      </c>
      <c r="AU183" s="185" t="s">
        <v>82</v>
      </c>
      <c r="AV183" s="11" t="s">
        <v>82</v>
      </c>
      <c r="AW183" s="11" t="s">
        <v>37</v>
      </c>
      <c r="AX183" s="11" t="s">
        <v>22</v>
      </c>
      <c r="AY183" s="185" t="s">
        <v>122</v>
      </c>
    </row>
    <row r="184" spans="2:65" s="1" customFormat="1" ht="22.5" customHeight="1">
      <c r="B184" s="163"/>
      <c r="C184" s="164" t="s">
        <v>416</v>
      </c>
      <c r="D184" s="164" t="s">
        <v>125</v>
      </c>
      <c r="E184" s="165" t="s">
        <v>417</v>
      </c>
      <c r="F184" s="166" t="s">
        <v>418</v>
      </c>
      <c r="G184" s="167" t="s">
        <v>305</v>
      </c>
      <c r="H184" s="168">
        <v>32.438</v>
      </c>
      <c r="I184" s="169"/>
      <c r="J184" s="170">
        <f>ROUND(I184*H184,2)</f>
        <v>0</v>
      </c>
      <c r="K184" s="166" t="s">
        <v>129</v>
      </c>
      <c r="L184" s="35"/>
      <c r="M184" s="171" t="s">
        <v>3</v>
      </c>
      <c r="N184" s="172" t="s">
        <v>45</v>
      </c>
      <c r="O184" s="36"/>
      <c r="P184" s="173">
        <f>O184*H184</f>
        <v>0</v>
      </c>
      <c r="Q184" s="173">
        <v>0</v>
      </c>
      <c r="R184" s="173">
        <f>Q184*H184</f>
        <v>0</v>
      </c>
      <c r="S184" s="173">
        <v>0</v>
      </c>
      <c r="T184" s="174">
        <f>S184*H184</f>
        <v>0</v>
      </c>
      <c r="AR184" s="18" t="s">
        <v>145</v>
      </c>
      <c r="AT184" s="18" t="s">
        <v>125</v>
      </c>
      <c r="AU184" s="18" t="s">
        <v>82</v>
      </c>
      <c r="AY184" s="18" t="s">
        <v>122</v>
      </c>
      <c r="BE184" s="175">
        <f>IF(N184="základní",J184,0)</f>
        <v>0</v>
      </c>
      <c r="BF184" s="175">
        <f>IF(N184="snížená",J184,0)</f>
        <v>0</v>
      </c>
      <c r="BG184" s="175">
        <f>IF(N184="zákl. přenesená",J184,0)</f>
        <v>0</v>
      </c>
      <c r="BH184" s="175">
        <f>IF(N184="sníž. přenesená",J184,0)</f>
        <v>0</v>
      </c>
      <c r="BI184" s="175">
        <f>IF(N184="nulová",J184,0)</f>
        <v>0</v>
      </c>
      <c r="BJ184" s="18" t="s">
        <v>22</v>
      </c>
      <c r="BK184" s="175">
        <f>ROUND(I184*H184,2)</f>
        <v>0</v>
      </c>
      <c r="BL184" s="18" t="s">
        <v>145</v>
      </c>
      <c r="BM184" s="18" t="s">
        <v>419</v>
      </c>
    </row>
    <row r="185" spans="2:51" s="11" customFormat="1" ht="13.5">
      <c r="B185" s="176"/>
      <c r="D185" s="196" t="s">
        <v>132</v>
      </c>
      <c r="E185" s="185" t="s">
        <v>3</v>
      </c>
      <c r="F185" s="197" t="s">
        <v>420</v>
      </c>
      <c r="H185" s="198">
        <v>14.688</v>
      </c>
      <c r="I185" s="181"/>
      <c r="L185" s="176"/>
      <c r="M185" s="182"/>
      <c r="N185" s="183"/>
      <c r="O185" s="183"/>
      <c r="P185" s="183"/>
      <c r="Q185" s="183"/>
      <c r="R185" s="183"/>
      <c r="S185" s="183"/>
      <c r="T185" s="184"/>
      <c r="AT185" s="185" t="s">
        <v>132</v>
      </c>
      <c r="AU185" s="185" t="s">
        <v>82</v>
      </c>
      <c r="AV185" s="11" t="s">
        <v>82</v>
      </c>
      <c r="AW185" s="11" t="s">
        <v>37</v>
      </c>
      <c r="AX185" s="11" t="s">
        <v>74</v>
      </c>
      <c r="AY185" s="185" t="s">
        <v>122</v>
      </c>
    </row>
    <row r="186" spans="2:51" s="11" customFormat="1" ht="13.5">
      <c r="B186" s="176"/>
      <c r="D186" s="196" t="s">
        <v>132</v>
      </c>
      <c r="E186" s="185" t="s">
        <v>3</v>
      </c>
      <c r="F186" s="197" t="s">
        <v>421</v>
      </c>
      <c r="H186" s="198">
        <v>17.75</v>
      </c>
      <c r="I186" s="181"/>
      <c r="L186" s="176"/>
      <c r="M186" s="182"/>
      <c r="N186" s="183"/>
      <c r="O186" s="183"/>
      <c r="P186" s="183"/>
      <c r="Q186" s="183"/>
      <c r="R186" s="183"/>
      <c r="S186" s="183"/>
      <c r="T186" s="184"/>
      <c r="AT186" s="185" t="s">
        <v>132</v>
      </c>
      <c r="AU186" s="185" t="s">
        <v>82</v>
      </c>
      <c r="AV186" s="11" t="s">
        <v>82</v>
      </c>
      <c r="AW186" s="11" t="s">
        <v>37</v>
      </c>
      <c r="AX186" s="11" t="s">
        <v>74</v>
      </c>
      <c r="AY186" s="185" t="s">
        <v>122</v>
      </c>
    </row>
    <row r="187" spans="2:51" s="13" customFormat="1" ht="13.5">
      <c r="B187" s="216"/>
      <c r="D187" s="177" t="s">
        <v>132</v>
      </c>
      <c r="E187" s="217" t="s">
        <v>3</v>
      </c>
      <c r="F187" s="218" t="s">
        <v>422</v>
      </c>
      <c r="H187" s="219">
        <v>32.438</v>
      </c>
      <c r="I187" s="220"/>
      <c r="L187" s="216"/>
      <c r="M187" s="221"/>
      <c r="N187" s="222"/>
      <c r="O187" s="222"/>
      <c r="P187" s="222"/>
      <c r="Q187" s="222"/>
      <c r="R187" s="222"/>
      <c r="S187" s="222"/>
      <c r="T187" s="223"/>
      <c r="AT187" s="224" t="s">
        <v>132</v>
      </c>
      <c r="AU187" s="224" t="s">
        <v>82</v>
      </c>
      <c r="AV187" s="13" t="s">
        <v>145</v>
      </c>
      <c r="AW187" s="13" t="s">
        <v>37</v>
      </c>
      <c r="AX187" s="13" t="s">
        <v>22</v>
      </c>
      <c r="AY187" s="224" t="s">
        <v>122</v>
      </c>
    </row>
    <row r="188" spans="2:65" s="1" customFormat="1" ht="22.5" customHeight="1">
      <c r="B188" s="163"/>
      <c r="C188" s="164" t="s">
        <v>423</v>
      </c>
      <c r="D188" s="164" t="s">
        <v>125</v>
      </c>
      <c r="E188" s="165" t="s">
        <v>424</v>
      </c>
      <c r="F188" s="166" t="s">
        <v>425</v>
      </c>
      <c r="G188" s="167" t="s">
        <v>305</v>
      </c>
      <c r="H188" s="168">
        <v>32.438</v>
      </c>
      <c r="I188" s="169"/>
      <c r="J188" s="170">
        <f>ROUND(I188*H188,2)</f>
        <v>0</v>
      </c>
      <c r="K188" s="166" t="s">
        <v>129</v>
      </c>
      <c r="L188" s="35"/>
      <c r="M188" s="171" t="s">
        <v>3</v>
      </c>
      <c r="N188" s="172" t="s">
        <v>45</v>
      </c>
      <c r="O188" s="36"/>
      <c r="P188" s="173">
        <f>O188*H188</f>
        <v>0</v>
      </c>
      <c r="Q188" s="173">
        <v>0</v>
      </c>
      <c r="R188" s="173">
        <f>Q188*H188</f>
        <v>0</v>
      </c>
      <c r="S188" s="173">
        <v>0</v>
      </c>
      <c r="T188" s="174">
        <f>S188*H188</f>
        <v>0</v>
      </c>
      <c r="AR188" s="18" t="s">
        <v>145</v>
      </c>
      <c r="AT188" s="18" t="s">
        <v>125</v>
      </c>
      <c r="AU188" s="18" t="s">
        <v>82</v>
      </c>
      <c r="AY188" s="18" t="s">
        <v>122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8" t="s">
        <v>22</v>
      </c>
      <c r="BK188" s="175">
        <f>ROUND(I188*H188,2)</f>
        <v>0</v>
      </c>
      <c r="BL188" s="18" t="s">
        <v>145</v>
      </c>
      <c r="BM188" s="18" t="s">
        <v>426</v>
      </c>
    </row>
    <row r="189" spans="2:51" s="11" customFormat="1" ht="13.5">
      <c r="B189" s="176"/>
      <c r="D189" s="177" t="s">
        <v>132</v>
      </c>
      <c r="E189" s="178" t="s">
        <v>3</v>
      </c>
      <c r="F189" s="179" t="s">
        <v>427</v>
      </c>
      <c r="H189" s="180">
        <v>32.438</v>
      </c>
      <c r="I189" s="181"/>
      <c r="L189" s="176"/>
      <c r="M189" s="182"/>
      <c r="N189" s="183"/>
      <c r="O189" s="183"/>
      <c r="P189" s="183"/>
      <c r="Q189" s="183"/>
      <c r="R189" s="183"/>
      <c r="S189" s="183"/>
      <c r="T189" s="184"/>
      <c r="AT189" s="185" t="s">
        <v>132</v>
      </c>
      <c r="AU189" s="185" t="s">
        <v>82</v>
      </c>
      <c r="AV189" s="11" t="s">
        <v>82</v>
      </c>
      <c r="AW189" s="11" t="s">
        <v>37</v>
      </c>
      <c r="AX189" s="11" t="s">
        <v>22</v>
      </c>
      <c r="AY189" s="185" t="s">
        <v>122</v>
      </c>
    </row>
    <row r="190" spans="2:65" s="1" customFormat="1" ht="22.5" customHeight="1">
      <c r="B190" s="163"/>
      <c r="C190" s="164" t="s">
        <v>428</v>
      </c>
      <c r="D190" s="164" t="s">
        <v>125</v>
      </c>
      <c r="E190" s="165" t="s">
        <v>429</v>
      </c>
      <c r="F190" s="166" t="s">
        <v>430</v>
      </c>
      <c r="G190" s="167" t="s">
        <v>305</v>
      </c>
      <c r="H190" s="168">
        <v>648.76</v>
      </c>
      <c r="I190" s="169"/>
      <c r="J190" s="170">
        <f>ROUND(I190*H190,2)</f>
        <v>0</v>
      </c>
      <c r="K190" s="166" t="s">
        <v>129</v>
      </c>
      <c r="L190" s="35"/>
      <c r="M190" s="171" t="s">
        <v>3</v>
      </c>
      <c r="N190" s="172" t="s">
        <v>45</v>
      </c>
      <c r="O190" s="36"/>
      <c r="P190" s="173">
        <f>O190*H190</f>
        <v>0</v>
      </c>
      <c r="Q190" s="173">
        <v>0</v>
      </c>
      <c r="R190" s="173">
        <f>Q190*H190</f>
        <v>0</v>
      </c>
      <c r="S190" s="173">
        <v>0</v>
      </c>
      <c r="T190" s="174">
        <f>S190*H190</f>
        <v>0</v>
      </c>
      <c r="AR190" s="18" t="s">
        <v>145</v>
      </c>
      <c r="AT190" s="18" t="s">
        <v>125</v>
      </c>
      <c r="AU190" s="18" t="s">
        <v>82</v>
      </c>
      <c r="AY190" s="18" t="s">
        <v>122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8" t="s">
        <v>22</v>
      </c>
      <c r="BK190" s="175">
        <f>ROUND(I190*H190,2)</f>
        <v>0</v>
      </c>
      <c r="BL190" s="18" t="s">
        <v>145</v>
      </c>
      <c r="BM190" s="18" t="s">
        <v>431</v>
      </c>
    </row>
    <row r="191" spans="2:51" s="11" customFormat="1" ht="13.5">
      <c r="B191" s="176"/>
      <c r="D191" s="196" t="s">
        <v>132</v>
      </c>
      <c r="E191" s="185" t="s">
        <v>3</v>
      </c>
      <c r="F191" s="197" t="s">
        <v>432</v>
      </c>
      <c r="H191" s="198">
        <v>648.76</v>
      </c>
      <c r="I191" s="181"/>
      <c r="L191" s="176"/>
      <c r="M191" s="182"/>
      <c r="N191" s="183"/>
      <c r="O191" s="183"/>
      <c r="P191" s="183"/>
      <c r="Q191" s="183"/>
      <c r="R191" s="183"/>
      <c r="S191" s="183"/>
      <c r="T191" s="184"/>
      <c r="AT191" s="185" t="s">
        <v>132</v>
      </c>
      <c r="AU191" s="185" t="s">
        <v>82</v>
      </c>
      <c r="AV191" s="11" t="s">
        <v>82</v>
      </c>
      <c r="AW191" s="11" t="s">
        <v>37</v>
      </c>
      <c r="AX191" s="11" t="s">
        <v>22</v>
      </c>
      <c r="AY191" s="185" t="s">
        <v>122</v>
      </c>
    </row>
    <row r="192" spans="2:63" s="10" customFormat="1" ht="29.25" customHeight="1">
      <c r="B192" s="149"/>
      <c r="D192" s="160" t="s">
        <v>73</v>
      </c>
      <c r="E192" s="161" t="s">
        <v>433</v>
      </c>
      <c r="F192" s="161" t="s">
        <v>434</v>
      </c>
      <c r="I192" s="152"/>
      <c r="J192" s="162">
        <f>BK192</f>
        <v>0</v>
      </c>
      <c r="L192" s="149"/>
      <c r="M192" s="154"/>
      <c r="N192" s="155"/>
      <c r="O192" s="155"/>
      <c r="P192" s="156">
        <f>SUM(P193:P196)</f>
        <v>0</v>
      </c>
      <c r="Q192" s="155"/>
      <c r="R192" s="156">
        <f>SUM(R193:R196)</f>
        <v>0</v>
      </c>
      <c r="S192" s="155"/>
      <c r="T192" s="157">
        <f>SUM(T193:T196)</f>
        <v>0</v>
      </c>
      <c r="AR192" s="150" t="s">
        <v>22</v>
      </c>
      <c r="AT192" s="158" t="s">
        <v>73</v>
      </c>
      <c r="AU192" s="158" t="s">
        <v>22</v>
      </c>
      <c r="AY192" s="150" t="s">
        <v>122</v>
      </c>
      <c r="BK192" s="159">
        <f>SUM(BK193:BK196)</f>
        <v>0</v>
      </c>
    </row>
    <row r="193" spans="2:65" s="1" customFormat="1" ht="22.5" customHeight="1">
      <c r="B193" s="163"/>
      <c r="C193" s="164" t="s">
        <v>435</v>
      </c>
      <c r="D193" s="164" t="s">
        <v>125</v>
      </c>
      <c r="E193" s="165" t="s">
        <v>436</v>
      </c>
      <c r="F193" s="166" t="s">
        <v>437</v>
      </c>
      <c r="G193" s="167" t="s">
        <v>311</v>
      </c>
      <c r="H193" s="168">
        <v>11.4</v>
      </c>
      <c r="I193" s="169"/>
      <c r="J193" s="170">
        <f>ROUND(I193*H193,2)</f>
        <v>0</v>
      </c>
      <c r="K193" s="166" t="s">
        <v>129</v>
      </c>
      <c r="L193" s="35"/>
      <c r="M193" s="171" t="s">
        <v>3</v>
      </c>
      <c r="N193" s="172" t="s">
        <v>45</v>
      </c>
      <c r="O193" s="36"/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AR193" s="18" t="s">
        <v>145</v>
      </c>
      <c r="AT193" s="18" t="s">
        <v>125</v>
      </c>
      <c r="AU193" s="18" t="s">
        <v>82</v>
      </c>
      <c r="AY193" s="18" t="s">
        <v>122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8" t="s">
        <v>22</v>
      </c>
      <c r="BK193" s="175">
        <f>ROUND(I193*H193,2)</f>
        <v>0</v>
      </c>
      <c r="BL193" s="18" t="s">
        <v>145</v>
      </c>
      <c r="BM193" s="18" t="s">
        <v>438</v>
      </c>
    </row>
    <row r="194" spans="2:51" s="11" customFormat="1" ht="13.5">
      <c r="B194" s="176"/>
      <c r="D194" s="196" t="s">
        <v>132</v>
      </c>
      <c r="E194" s="185" t="s">
        <v>3</v>
      </c>
      <c r="F194" s="197" t="s">
        <v>439</v>
      </c>
      <c r="H194" s="198">
        <v>9.6</v>
      </c>
      <c r="I194" s="181"/>
      <c r="L194" s="176"/>
      <c r="M194" s="182"/>
      <c r="N194" s="183"/>
      <c r="O194" s="183"/>
      <c r="P194" s="183"/>
      <c r="Q194" s="183"/>
      <c r="R194" s="183"/>
      <c r="S194" s="183"/>
      <c r="T194" s="184"/>
      <c r="AT194" s="185" t="s">
        <v>132</v>
      </c>
      <c r="AU194" s="185" t="s">
        <v>82</v>
      </c>
      <c r="AV194" s="11" t="s">
        <v>82</v>
      </c>
      <c r="AW194" s="11" t="s">
        <v>37</v>
      </c>
      <c r="AX194" s="11" t="s">
        <v>74</v>
      </c>
      <c r="AY194" s="185" t="s">
        <v>122</v>
      </c>
    </row>
    <row r="195" spans="2:51" s="11" customFormat="1" ht="13.5">
      <c r="B195" s="176"/>
      <c r="D195" s="196" t="s">
        <v>132</v>
      </c>
      <c r="E195" s="185" t="s">
        <v>3</v>
      </c>
      <c r="F195" s="197" t="s">
        <v>440</v>
      </c>
      <c r="H195" s="198">
        <v>1.8</v>
      </c>
      <c r="I195" s="181"/>
      <c r="L195" s="176"/>
      <c r="M195" s="182"/>
      <c r="N195" s="183"/>
      <c r="O195" s="183"/>
      <c r="P195" s="183"/>
      <c r="Q195" s="183"/>
      <c r="R195" s="183"/>
      <c r="S195" s="183"/>
      <c r="T195" s="184"/>
      <c r="AT195" s="185" t="s">
        <v>132</v>
      </c>
      <c r="AU195" s="185" t="s">
        <v>82</v>
      </c>
      <c r="AV195" s="11" t="s">
        <v>82</v>
      </c>
      <c r="AW195" s="11" t="s">
        <v>37</v>
      </c>
      <c r="AX195" s="11" t="s">
        <v>74</v>
      </c>
      <c r="AY195" s="185" t="s">
        <v>122</v>
      </c>
    </row>
    <row r="196" spans="2:51" s="13" customFormat="1" ht="13.5">
      <c r="B196" s="216"/>
      <c r="D196" s="196" t="s">
        <v>132</v>
      </c>
      <c r="E196" s="225" t="s">
        <v>3</v>
      </c>
      <c r="F196" s="226" t="s">
        <v>422</v>
      </c>
      <c r="H196" s="227">
        <v>11.4</v>
      </c>
      <c r="I196" s="220"/>
      <c r="L196" s="216"/>
      <c r="M196" s="221"/>
      <c r="N196" s="222"/>
      <c r="O196" s="222"/>
      <c r="P196" s="222"/>
      <c r="Q196" s="222"/>
      <c r="R196" s="222"/>
      <c r="S196" s="222"/>
      <c r="T196" s="223"/>
      <c r="AT196" s="224" t="s">
        <v>132</v>
      </c>
      <c r="AU196" s="224" t="s">
        <v>82</v>
      </c>
      <c r="AV196" s="13" t="s">
        <v>145</v>
      </c>
      <c r="AW196" s="13" t="s">
        <v>37</v>
      </c>
      <c r="AX196" s="13" t="s">
        <v>22</v>
      </c>
      <c r="AY196" s="224" t="s">
        <v>122</v>
      </c>
    </row>
    <row r="197" spans="2:63" s="10" customFormat="1" ht="29.25" customHeight="1">
      <c r="B197" s="149"/>
      <c r="D197" s="160" t="s">
        <v>73</v>
      </c>
      <c r="E197" s="161" t="s">
        <v>441</v>
      </c>
      <c r="F197" s="161" t="s">
        <v>442</v>
      </c>
      <c r="I197" s="152"/>
      <c r="J197" s="162">
        <f>BK197</f>
        <v>0</v>
      </c>
      <c r="L197" s="149"/>
      <c r="M197" s="154"/>
      <c r="N197" s="155"/>
      <c r="O197" s="155"/>
      <c r="P197" s="156">
        <f>P198</f>
        <v>0</v>
      </c>
      <c r="Q197" s="155"/>
      <c r="R197" s="156">
        <f>R198</f>
        <v>0</v>
      </c>
      <c r="S197" s="155"/>
      <c r="T197" s="157">
        <f>T198</f>
        <v>0</v>
      </c>
      <c r="AR197" s="150" t="s">
        <v>22</v>
      </c>
      <c r="AT197" s="158" t="s">
        <v>73</v>
      </c>
      <c r="AU197" s="158" t="s">
        <v>22</v>
      </c>
      <c r="AY197" s="150" t="s">
        <v>122</v>
      </c>
      <c r="BK197" s="159">
        <f>BK198</f>
        <v>0</v>
      </c>
    </row>
    <row r="198" spans="2:65" s="1" customFormat="1" ht="22.5" customHeight="1">
      <c r="B198" s="163"/>
      <c r="C198" s="164" t="s">
        <v>443</v>
      </c>
      <c r="D198" s="164" t="s">
        <v>125</v>
      </c>
      <c r="E198" s="165" t="s">
        <v>444</v>
      </c>
      <c r="F198" s="166" t="s">
        <v>445</v>
      </c>
      <c r="G198" s="167" t="s">
        <v>311</v>
      </c>
      <c r="H198" s="168">
        <v>4.616</v>
      </c>
      <c r="I198" s="169"/>
      <c r="J198" s="170">
        <f>ROUND(I198*H198,2)</f>
        <v>0</v>
      </c>
      <c r="K198" s="166" t="s">
        <v>129</v>
      </c>
      <c r="L198" s="35"/>
      <c r="M198" s="171" t="s">
        <v>3</v>
      </c>
      <c r="N198" s="228" t="s">
        <v>45</v>
      </c>
      <c r="O198" s="229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18" t="s">
        <v>145</v>
      </c>
      <c r="AT198" s="18" t="s">
        <v>125</v>
      </c>
      <c r="AU198" s="18" t="s">
        <v>82</v>
      </c>
      <c r="AY198" s="18" t="s">
        <v>122</v>
      </c>
      <c r="BE198" s="175">
        <f>IF(N198="základní",J198,0)</f>
        <v>0</v>
      </c>
      <c r="BF198" s="175">
        <f>IF(N198="snížená",J198,0)</f>
        <v>0</v>
      </c>
      <c r="BG198" s="175">
        <f>IF(N198="zákl. přenesená",J198,0)</f>
        <v>0</v>
      </c>
      <c r="BH198" s="175">
        <f>IF(N198="sníž. přenesená",J198,0)</f>
        <v>0</v>
      </c>
      <c r="BI198" s="175">
        <f>IF(N198="nulová",J198,0)</f>
        <v>0</v>
      </c>
      <c r="BJ198" s="18" t="s">
        <v>22</v>
      </c>
      <c r="BK198" s="175">
        <f>ROUND(I198*H198,2)</f>
        <v>0</v>
      </c>
      <c r="BL198" s="18" t="s">
        <v>145</v>
      </c>
      <c r="BM198" s="18" t="s">
        <v>446</v>
      </c>
    </row>
    <row r="199" spans="2:12" s="1" customFormat="1" ht="6.75" customHeight="1">
      <c r="B199" s="50"/>
      <c r="C199" s="51"/>
      <c r="D199" s="51"/>
      <c r="E199" s="51"/>
      <c r="F199" s="51"/>
      <c r="G199" s="51"/>
      <c r="H199" s="51"/>
      <c r="I199" s="116"/>
      <c r="J199" s="51"/>
      <c r="K199" s="51"/>
      <c r="L199" s="35"/>
    </row>
    <row r="200" ht="13.5">
      <c r="AT200" s="212"/>
    </row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4" sqref="A24:IV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749</v>
      </c>
      <c r="G1" s="287" t="s">
        <v>750</v>
      </c>
      <c r="H1" s="287"/>
      <c r="I1" s="249"/>
      <c r="J1" s="244" t="s">
        <v>751</v>
      </c>
      <c r="K1" s="242" t="s">
        <v>92</v>
      </c>
      <c r="L1" s="244" t="s">
        <v>752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84" t="s">
        <v>6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88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82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4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88" t="str">
        <f>'Rekapitulace stavby'!K6</f>
        <v>III/11127 Radonice - mosty ev. č. 11127 – 4 a 5 - 2. etapa</v>
      </c>
      <c r="F7" s="255"/>
      <c r="G7" s="255"/>
      <c r="H7" s="255"/>
      <c r="I7" s="94"/>
      <c r="J7" s="23"/>
      <c r="K7" s="25"/>
    </row>
    <row r="8" spans="2:11" s="1" customFormat="1" ht="15">
      <c r="B8" s="35"/>
      <c r="C8" s="36"/>
      <c r="D8" s="31" t="s">
        <v>94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9" t="s">
        <v>447</v>
      </c>
      <c r="F9" s="262"/>
      <c r="G9" s="262"/>
      <c r="H9" s="262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3</v>
      </c>
      <c r="G11" s="36"/>
      <c r="H11" s="36"/>
      <c r="I11" s="96" t="s">
        <v>21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16.6.2016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6" t="s">
        <v>32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5"/>
      <c r="J23" s="36"/>
      <c r="K23" s="39"/>
    </row>
    <row r="24" spans="2:11" s="6" customFormat="1" ht="94.5" customHeight="1">
      <c r="B24" s="98"/>
      <c r="C24" s="99"/>
      <c r="D24" s="99"/>
      <c r="E24" s="258" t="s">
        <v>96</v>
      </c>
      <c r="F24" s="290"/>
      <c r="G24" s="290"/>
      <c r="H24" s="290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40</v>
      </c>
      <c r="E27" s="36"/>
      <c r="F27" s="36"/>
      <c r="G27" s="36"/>
      <c r="H27" s="36"/>
      <c r="I27" s="95"/>
      <c r="J27" s="105">
        <f>ROUND(J85,2)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6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7">
        <f>ROUND(SUM(BE85:BE224),2)</f>
        <v>0</v>
      </c>
      <c r="G30" s="36"/>
      <c r="H30" s="36"/>
      <c r="I30" s="108">
        <v>0.21</v>
      </c>
      <c r="J30" s="107">
        <f>ROUND(ROUND((SUM(BE85:BE224)),2)*I30,2)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7">
        <f>ROUND(SUM(BF85:BF224),2)</f>
        <v>0</v>
      </c>
      <c r="G31" s="36"/>
      <c r="H31" s="36"/>
      <c r="I31" s="108">
        <v>0.15</v>
      </c>
      <c r="J31" s="107">
        <f>ROUND(ROUND((SUM(BF85:BF224)),2)*I31,2)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7">
        <f>ROUND(SUM(BG85:BG224),2)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7">
        <f>ROUND(SUM(BH85:BH224),2)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7">
        <f>ROUND(SUM(BI85:BI224),2)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50</v>
      </c>
      <c r="E36" s="65"/>
      <c r="F36" s="65"/>
      <c r="G36" s="111" t="s">
        <v>51</v>
      </c>
      <c r="H36" s="112" t="s">
        <v>52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97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88" t="str">
        <f>E7</f>
        <v>III/11127 Radonice - mosty ev. č. 11127 – 4 a 5 - 2. etapa</v>
      </c>
      <c r="F45" s="262"/>
      <c r="G45" s="262"/>
      <c r="H45" s="262"/>
      <c r="I45" s="95"/>
      <c r="J45" s="36"/>
      <c r="K45" s="39"/>
    </row>
    <row r="46" spans="2:11" s="1" customFormat="1" ht="14.25" customHeight="1">
      <c r="B46" s="35"/>
      <c r="C46" s="31" t="s">
        <v>94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9" t="str">
        <f>E9</f>
        <v>SO 101 - Rekonstrukce silnice III/11127</v>
      </c>
      <c r="F47" s="262"/>
      <c r="G47" s="262"/>
      <c r="H47" s="262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16.6.2016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KSÚS  Středočeského Kraje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98</v>
      </c>
      <c r="D54" s="109"/>
      <c r="E54" s="109"/>
      <c r="F54" s="109"/>
      <c r="G54" s="109"/>
      <c r="H54" s="109"/>
      <c r="I54" s="120"/>
      <c r="J54" s="121" t="s">
        <v>99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100</v>
      </c>
      <c r="D56" s="36"/>
      <c r="E56" s="36"/>
      <c r="F56" s="36"/>
      <c r="G56" s="36"/>
      <c r="H56" s="36"/>
      <c r="I56" s="95"/>
      <c r="J56" s="105">
        <f>J85</f>
        <v>0</v>
      </c>
      <c r="K56" s="39"/>
      <c r="AU56" s="18" t="s">
        <v>101</v>
      </c>
    </row>
    <row r="57" spans="2:11" s="7" customFormat="1" ht="24.75" customHeight="1">
      <c r="B57" s="124"/>
      <c r="C57" s="125"/>
      <c r="D57" s="126" t="s">
        <v>200</v>
      </c>
      <c r="E57" s="127"/>
      <c r="F57" s="127"/>
      <c r="G57" s="127"/>
      <c r="H57" s="127"/>
      <c r="I57" s="128"/>
      <c r="J57" s="129">
        <f>J86</f>
        <v>0</v>
      </c>
      <c r="K57" s="130"/>
    </row>
    <row r="58" spans="2:11" s="8" customFormat="1" ht="19.5" customHeight="1">
      <c r="B58" s="131"/>
      <c r="C58" s="132"/>
      <c r="D58" s="133" t="s">
        <v>201</v>
      </c>
      <c r="E58" s="134"/>
      <c r="F58" s="134"/>
      <c r="G58" s="134"/>
      <c r="H58" s="134"/>
      <c r="I58" s="135"/>
      <c r="J58" s="136">
        <f>J87</f>
        <v>0</v>
      </c>
      <c r="K58" s="137"/>
    </row>
    <row r="59" spans="2:11" s="8" customFormat="1" ht="19.5" customHeight="1">
      <c r="B59" s="131"/>
      <c r="C59" s="132"/>
      <c r="D59" s="133" t="s">
        <v>448</v>
      </c>
      <c r="E59" s="134"/>
      <c r="F59" s="134"/>
      <c r="G59" s="134"/>
      <c r="H59" s="134"/>
      <c r="I59" s="135"/>
      <c r="J59" s="136">
        <f>J132</f>
        <v>0</v>
      </c>
      <c r="K59" s="137"/>
    </row>
    <row r="60" spans="2:11" s="8" customFormat="1" ht="19.5" customHeight="1">
      <c r="B60" s="131"/>
      <c r="C60" s="132"/>
      <c r="D60" s="133" t="s">
        <v>449</v>
      </c>
      <c r="E60" s="134"/>
      <c r="F60" s="134"/>
      <c r="G60" s="134"/>
      <c r="H60" s="134"/>
      <c r="I60" s="135"/>
      <c r="J60" s="136">
        <f>J136</f>
        <v>0</v>
      </c>
      <c r="K60" s="137"/>
    </row>
    <row r="61" spans="2:11" s="8" customFormat="1" ht="19.5" customHeight="1">
      <c r="B61" s="131"/>
      <c r="C61" s="132"/>
      <c r="D61" s="133" t="s">
        <v>450</v>
      </c>
      <c r="E61" s="134"/>
      <c r="F61" s="134"/>
      <c r="G61" s="134"/>
      <c r="H61" s="134"/>
      <c r="I61" s="135"/>
      <c r="J61" s="136">
        <f>J140</f>
        <v>0</v>
      </c>
      <c r="K61" s="137"/>
    </row>
    <row r="62" spans="2:11" s="8" customFormat="1" ht="19.5" customHeight="1">
      <c r="B62" s="131"/>
      <c r="C62" s="132"/>
      <c r="D62" s="133" t="s">
        <v>451</v>
      </c>
      <c r="E62" s="134"/>
      <c r="F62" s="134"/>
      <c r="G62" s="134"/>
      <c r="H62" s="134"/>
      <c r="I62" s="135"/>
      <c r="J62" s="136">
        <f>J181</f>
        <v>0</v>
      </c>
      <c r="K62" s="137"/>
    </row>
    <row r="63" spans="2:11" s="8" customFormat="1" ht="19.5" customHeight="1">
      <c r="B63" s="131"/>
      <c r="C63" s="132"/>
      <c r="D63" s="133" t="s">
        <v>452</v>
      </c>
      <c r="E63" s="134"/>
      <c r="F63" s="134"/>
      <c r="G63" s="134"/>
      <c r="H63" s="134"/>
      <c r="I63" s="135"/>
      <c r="J63" s="136">
        <f>J184</f>
        <v>0</v>
      </c>
      <c r="K63" s="137"/>
    </row>
    <row r="64" spans="2:11" s="8" customFormat="1" ht="19.5" customHeight="1">
      <c r="B64" s="131"/>
      <c r="C64" s="132"/>
      <c r="D64" s="133" t="s">
        <v>202</v>
      </c>
      <c r="E64" s="134"/>
      <c r="F64" s="134"/>
      <c r="G64" s="134"/>
      <c r="H64" s="134"/>
      <c r="I64" s="135"/>
      <c r="J64" s="136">
        <f>J209</f>
        <v>0</v>
      </c>
      <c r="K64" s="137"/>
    </row>
    <row r="65" spans="2:11" s="8" customFormat="1" ht="19.5" customHeight="1">
      <c r="B65" s="131"/>
      <c r="C65" s="132"/>
      <c r="D65" s="133" t="s">
        <v>203</v>
      </c>
      <c r="E65" s="134"/>
      <c r="F65" s="134"/>
      <c r="G65" s="134"/>
      <c r="H65" s="134"/>
      <c r="I65" s="135"/>
      <c r="J65" s="136">
        <f>J222</f>
        <v>0</v>
      </c>
      <c r="K65" s="13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95"/>
      <c r="J66" s="36"/>
      <c r="K66" s="39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6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7"/>
      <c r="J71" s="54"/>
      <c r="K71" s="54"/>
      <c r="L71" s="35"/>
    </row>
    <row r="72" spans="2:12" s="1" customFormat="1" ht="36.75" customHeight="1">
      <c r="B72" s="35"/>
      <c r="C72" s="55" t="s">
        <v>105</v>
      </c>
      <c r="L72" s="35"/>
    </row>
    <row r="73" spans="2:12" s="1" customFormat="1" ht="6.75" customHeight="1">
      <c r="B73" s="35"/>
      <c r="L73" s="35"/>
    </row>
    <row r="74" spans="2:12" s="1" customFormat="1" ht="14.25" customHeight="1">
      <c r="B74" s="35"/>
      <c r="C74" s="57" t="s">
        <v>17</v>
      </c>
      <c r="L74" s="35"/>
    </row>
    <row r="75" spans="2:12" s="1" customFormat="1" ht="22.5" customHeight="1">
      <c r="B75" s="35"/>
      <c r="E75" s="291" t="str">
        <f>E7</f>
        <v>III/11127 Radonice - mosty ev. č. 11127 – 4 a 5 - 2. etapa</v>
      </c>
      <c r="F75" s="252"/>
      <c r="G75" s="252"/>
      <c r="H75" s="252"/>
      <c r="L75" s="35"/>
    </row>
    <row r="76" spans="2:12" s="1" customFormat="1" ht="14.25" customHeight="1">
      <c r="B76" s="35"/>
      <c r="C76" s="57" t="s">
        <v>94</v>
      </c>
      <c r="L76" s="35"/>
    </row>
    <row r="77" spans="2:12" s="1" customFormat="1" ht="23.25" customHeight="1">
      <c r="B77" s="35"/>
      <c r="E77" s="276" t="str">
        <f>E9</f>
        <v>SO 101 - Rekonstrukce silnice III/11127</v>
      </c>
      <c r="F77" s="252"/>
      <c r="G77" s="252"/>
      <c r="H77" s="252"/>
      <c r="L77" s="35"/>
    </row>
    <row r="78" spans="2:12" s="1" customFormat="1" ht="6.75" customHeight="1">
      <c r="B78" s="35"/>
      <c r="L78" s="35"/>
    </row>
    <row r="79" spans="2:12" s="1" customFormat="1" ht="18" customHeight="1">
      <c r="B79" s="35"/>
      <c r="C79" s="57" t="s">
        <v>23</v>
      </c>
      <c r="F79" s="138" t="str">
        <f>F12</f>
        <v> </v>
      </c>
      <c r="I79" s="139" t="s">
        <v>25</v>
      </c>
      <c r="J79" s="61" t="str">
        <f>IF(J12="","",J12)</f>
        <v>16.6.2016</v>
      </c>
      <c r="L79" s="35"/>
    </row>
    <row r="80" spans="2:12" s="1" customFormat="1" ht="6.75" customHeight="1">
      <c r="B80" s="35"/>
      <c r="L80" s="35"/>
    </row>
    <row r="81" spans="2:12" s="1" customFormat="1" ht="15">
      <c r="B81" s="35"/>
      <c r="C81" s="57" t="s">
        <v>29</v>
      </c>
      <c r="F81" s="138" t="str">
        <f>E15</f>
        <v>KSÚS  Středočeského Kraje</v>
      </c>
      <c r="I81" s="139" t="s">
        <v>35</v>
      </c>
      <c r="J81" s="138" t="str">
        <f>E21</f>
        <v>PRAGOPROJEKT, a.s.</v>
      </c>
      <c r="L81" s="35"/>
    </row>
    <row r="82" spans="2:12" s="1" customFormat="1" ht="14.25" customHeight="1">
      <c r="B82" s="35"/>
      <c r="C82" s="57" t="s">
        <v>33</v>
      </c>
      <c r="F82" s="138">
        <f>IF(E18="","",E18)</f>
      </c>
      <c r="L82" s="35"/>
    </row>
    <row r="83" spans="2:12" s="1" customFormat="1" ht="9.75" customHeight="1">
      <c r="B83" s="35"/>
      <c r="L83" s="35"/>
    </row>
    <row r="84" spans="2:20" s="9" customFormat="1" ht="29.25" customHeight="1">
      <c r="B84" s="140"/>
      <c r="C84" s="141" t="s">
        <v>106</v>
      </c>
      <c r="D84" s="142" t="s">
        <v>59</v>
      </c>
      <c r="E84" s="142" t="s">
        <v>55</v>
      </c>
      <c r="F84" s="142" t="s">
        <v>107</v>
      </c>
      <c r="G84" s="142" t="s">
        <v>108</v>
      </c>
      <c r="H84" s="142" t="s">
        <v>109</v>
      </c>
      <c r="I84" s="143" t="s">
        <v>110</v>
      </c>
      <c r="J84" s="142" t="s">
        <v>99</v>
      </c>
      <c r="K84" s="144" t="s">
        <v>111</v>
      </c>
      <c r="L84" s="140"/>
      <c r="M84" s="67" t="s">
        <v>112</v>
      </c>
      <c r="N84" s="68" t="s">
        <v>44</v>
      </c>
      <c r="O84" s="68" t="s">
        <v>113</v>
      </c>
      <c r="P84" s="68" t="s">
        <v>114</v>
      </c>
      <c r="Q84" s="68" t="s">
        <v>115</v>
      </c>
      <c r="R84" s="68" t="s">
        <v>116</v>
      </c>
      <c r="S84" s="68" t="s">
        <v>117</v>
      </c>
      <c r="T84" s="69" t="s">
        <v>118</v>
      </c>
    </row>
    <row r="85" spans="2:63" s="1" customFormat="1" ht="29.25" customHeight="1">
      <c r="B85" s="35"/>
      <c r="C85" s="71" t="s">
        <v>100</v>
      </c>
      <c r="J85" s="145">
        <f>BK85</f>
        <v>0</v>
      </c>
      <c r="L85" s="35"/>
      <c r="M85" s="70"/>
      <c r="N85" s="62"/>
      <c r="O85" s="62"/>
      <c r="P85" s="146">
        <f>P86</f>
        <v>0</v>
      </c>
      <c r="Q85" s="62"/>
      <c r="R85" s="146">
        <f>R86</f>
        <v>12617.093314594</v>
      </c>
      <c r="S85" s="62"/>
      <c r="T85" s="147">
        <f>T86</f>
        <v>11574.711225</v>
      </c>
      <c r="AT85" s="18" t="s">
        <v>73</v>
      </c>
      <c r="AU85" s="18" t="s">
        <v>101</v>
      </c>
      <c r="BK85" s="148">
        <f>BK86</f>
        <v>0</v>
      </c>
    </row>
    <row r="86" spans="2:63" s="10" customFormat="1" ht="36.75" customHeight="1">
      <c r="B86" s="149"/>
      <c r="D86" s="150" t="s">
        <v>73</v>
      </c>
      <c r="E86" s="151" t="s">
        <v>204</v>
      </c>
      <c r="F86" s="151" t="s">
        <v>205</v>
      </c>
      <c r="I86" s="152"/>
      <c r="J86" s="153">
        <f>BK86</f>
        <v>0</v>
      </c>
      <c r="L86" s="149"/>
      <c r="M86" s="154"/>
      <c r="N86" s="155"/>
      <c r="O86" s="155"/>
      <c r="P86" s="156">
        <f>P87+P132+P136+P140+P181+P184+P209+P222</f>
        <v>0</v>
      </c>
      <c r="Q86" s="155"/>
      <c r="R86" s="156">
        <f>R87+R132+R136+R140+R181+R184+R209+R222</f>
        <v>12617.093314594</v>
      </c>
      <c r="S86" s="155"/>
      <c r="T86" s="157">
        <f>T87+T132+T136+T140+T181+T184+T209+T222</f>
        <v>11574.711225</v>
      </c>
      <c r="AR86" s="150" t="s">
        <v>22</v>
      </c>
      <c r="AT86" s="158" t="s">
        <v>73</v>
      </c>
      <c r="AU86" s="158" t="s">
        <v>74</v>
      </c>
      <c r="AY86" s="150" t="s">
        <v>122</v>
      </c>
      <c r="BK86" s="159">
        <f>BK87+BK132+BK136+BK140+BK181+BK184+BK209+BK222</f>
        <v>0</v>
      </c>
    </row>
    <row r="87" spans="2:63" s="10" customFormat="1" ht="19.5" customHeight="1">
      <c r="B87" s="149"/>
      <c r="D87" s="160" t="s">
        <v>73</v>
      </c>
      <c r="E87" s="161" t="s">
        <v>22</v>
      </c>
      <c r="F87" s="161" t="s">
        <v>206</v>
      </c>
      <c r="I87" s="152"/>
      <c r="J87" s="162">
        <f>BK87</f>
        <v>0</v>
      </c>
      <c r="L87" s="149"/>
      <c r="M87" s="154"/>
      <c r="N87" s="155"/>
      <c r="O87" s="155"/>
      <c r="P87" s="156">
        <f>SUM(P88:P131)</f>
        <v>0</v>
      </c>
      <c r="Q87" s="155"/>
      <c r="R87" s="156">
        <f>SUM(R88:R131)</f>
        <v>1449.975347875</v>
      </c>
      <c r="S87" s="155"/>
      <c r="T87" s="157">
        <f>SUM(T88:T131)</f>
        <v>10995.919875</v>
      </c>
      <c r="AR87" s="150" t="s">
        <v>22</v>
      </c>
      <c r="AT87" s="158" t="s">
        <v>73</v>
      </c>
      <c r="AU87" s="158" t="s">
        <v>22</v>
      </c>
      <c r="AY87" s="150" t="s">
        <v>122</v>
      </c>
      <c r="BK87" s="159">
        <f>SUM(BK88:BK131)</f>
        <v>0</v>
      </c>
    </row>
    <row r="88" spans="2:65" s="1" customFormat="1" ht="22.5" customHeight="1">
      <c r="B88" s="163"/>
      <c r="C88" s="164" t="s">
        <v>22</v>
      </c>
      <c r="D88" s="164" t="s">
        <v>125</v>
      </c>
      <c r="E88" s="165" t="s">
        <v>453</v>
      </c>
      <c r="F88" s="166" t="s">
        <v>454</v>
      </c>
      <c r="G88" s="167" t="s">
        <v>305</v>
      </c>
      <c r="H88" s="168">
        <v>5730.339</v>
      </c>
      <c r="I88" s="169"/>
      <c r="J88" s="170">
        <f>ROUND(I88*H88,2)</f>
        <v>0</v>
      </c>
      <c r="K88" s="166" t="s">
        <v>129</v>
      </c>
      <c r="L88" s="35"/>
      <c r="M88" s="171" t="s">
        <v>3</v>
      </c>
      <c r="N88" s="172" t="s">
        <v>45</v>
      </c>
      <c r="O88" s="36"/>
      <c r="P88" s="173">
        <f>O88*H88</f>
        <v>0</v>
      </c>
      <c r="Q88" s="173">
        <v>0</v>
      </c>
      <c r="R88" s="173">
        <f>Q88*H88</f>
        <v>0</v>
      </c>
      <c r="S88" s="173">
        <v>1.6</v>
      </c>
      <c r="T88" s="174">
        <f>S88*H88</f>
        <v>9168.5424</v>
      </c>
      <c r="AR88" s="18" t="s">
        <v>145</v>
      </c>
      <c r="AT88" s="18" t="s">
        <v>125</v>
      </c>
      <c r="AU88" s="18" t="s">
        <v>82</v>
      </c>
      <c r="AY88" s="18" t="s">
        <v>122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8" t="s">
        <v>22</v>
      </c>
      <c r="BK88" s="175">
        <f>ROUND(I88*H88,2)</f>
        <v>0</v>
      </c>
      <c r="BL88" s="18" t="s">
        <v>145</v>
      </c>
      <c r="BM88" s="18" t="s">
        <v>455</v>
      </c>
    </row>
    <row r="89" spans="2:51" s="11" customFormat="1" ht="13.5">
      <c r="B89" s="176"/>
      <c r="D89" s="196" t="s">
        <v>132</v>
      </c>
      <c r="E89" s="185" t="s">
        <v>3</v>
      </c>
      <c r="F89" s="197" t="s">
        <v>456</v>
      </c>
      <c r="H89" s="198">
        <v>5724.189</v>
      </c>
      <c r="I89" s="181"/>
      <c r="L89" s="176"/>
      <c r="M89" s="182"/>
      <c r="N89" s="183"/>
      <c r="O89" s="183"/>
      <c r="P89" s="183"/>
      <c r="Q89" s="183"/>
      <c r="R89" s="183"/>
      <c r="S89" s="183"/>
      <c r="T89" s="184"/>
      <c r="AT89" s="185" t="s">
        <v>132</v>
      </c>
      <c r="AU89" s="185" t="s">
        <v>82</v>
      </c>
      <c r="AV89" s="11" t="s">
        <v>82</v>
      </c>
      <c r="AW89" s="11" t="s">
        <v>37</v>
      </c>
      <c r="AX89" s="11" t="s">
        <v>74</v>
      </c>
      <c r="AY89" s="185" t="s">
        <v>122</v>
      </c>
    </row>
    <row r="90" spans="2:51" s="11" customFormat="1" ht="27">
      <c r="B90" s="176"/>
      <c r="D90" s="196" t="s">
        <v>132</v>
      </c>
      <c r="E90" s="185" t="s">
        <v>3</v>
      </c>
      <c r="F90" s="197" t="s">
        <v>457</v>
      </c>
      <c r="H90" s="198">
        <v>6.15</v>
      </c>
      <c r="I90" s="181"/>
      <c r="L90" s="176"/>
      <c r="M90" s="182"/>
      <c r="N90" s="183"/>
      <c r="O90" s="183"/>
      <c r="P90" s="183"/>
      <c r="Q90" s="183"/>
      <c r="R90" s="183"/>
      <c r="S90" s="183"/>
      <c r="T90" s="184"/>
      <c r="AT90" s="185" t="s">
        <v>132</v>
      </c>
      <c r="AU90" s="185" t="s">
        <v>82</v>
      </c>
      <c r="AV90" s="11" t="s">
        <v>82</v>
      </c>
      <c r="AW90" s="11" t="s">
        <v>37</v>
      </c>
      <c r="AX90" s="11" t="s">
        <v>74</v>
      </c>
      <c r="AY90" s="185" t="s">
        <v>122</v>
      </c>
    </row>
    <row r="91" spans="2:51" s="13" customFormat="1" ht="13.5">
      <c r="B91" s="216"/>
      <c r="D91" s="177" t="s">
        <v>132</v>
      </c>
      <c r="E91" s="217" t="s">
        <v>3</v>
      </c>
      <c r="F91" s="218" t="s">
        <v>422</v>
      </c>
      <c r="H91" s="219">
        <v>5730.339</v>
      </c>
      <c r="I91" s="220"/>
      <c r="L91" s="216"/>
      <c r="M91" s="221"/>
      <c r="N91" s="222"/>
      <c r="O91" s="222"/>
      <c r="P91" s="222"/>
      <c r="Q91" s="222"/>
      <c r="R91" s="222"/>
      <c r="S91" s="222"/>
      <c r="T91" s="223"/>
      <c r="AT91" s="224" t="s">
        <v>132</v>
      </c>
      <c r="AU91" s="224" t="s">
        <v>82</v>
      </c>
      <c r="AV91" s="13" t="s">
        <v>145</v>
      </c>
      <c r="AW91" s="13" t="s">
        <v>37</v>
      </c>
      <c r="AX91" s="13" t="s">
        <v>22</v>
      </c>
      <c r="AY91" s="224" t="s">
        <v>122</v>
      </c>
    </row>
    <row r="92" spans="2:65" s="1" customFormat="1" ht="22.5" customHeight="1">
      <c r="B92" s="163"/>
      <c r="C92" s="164" t="s">
        <v>82</v>
      </c>
      <c r="D92" s="164" t="s">
        <v>125</v>
      </c>
      <c r="E92" s="165" t="s">
        <v>458</v>
      </c>
      <c r="F92" s="166" t="s">
        <v>459</v>
      </c>
      <c r="G92" s="167" t="s">
        <v>209</v>
      </c>
      <c r="H92" s="168">
        <v>23732.175</v>
      </c>
      <c r="I92" s="169"/>
      <c r="J92" s="170">
        <f>ROUND(I92*H92,2)</f>
        <v>0</v>
      </c>
      <c r="K92" s="166" t="s">
        <v>129</v>
      </c>
      <c r="L92" s="35"/>
      <c r="M92" s="171" t="s">
        <v>3</v>
      </c>
      <c r="N92" s="172" t="s">
        <v>45</v>
      </c>
      <c r="O92" s="36"/>
      <c r="P92" s="173">
        <f>O92*H92</f>
        <v>0</v>
      </c>
      <c r="Q92" s="173">
        <v>4.5E-05</v>
      </c>
      <c r="R92" s="173">
        <f>Q92*H92</f>
        <v>1.067947875</v>
      </c>
      <c r="S92" s="173">
        <v>0.077</v>
      </c>
      <c r="T92" s="174">
        <f>S92*H92</f>
        <v>1827.377475</v>
      </c>
      <c r="AR92" s="18" t="s">
        <v>145</v>
      </c>
      <c r="AT92" s="18" t="s">
        <v>125</v>
      </c>
      <c r="AU92" s="18" t="s">
        <v>82</v>
      </c>
      <c r="AY92" s="18" t="s">
        <v>122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8" t="s">
        <v>22</v>
      </c>
      <c r="BK92" s="175">
        <f>ROUND(I92*H92,2)</f>
        <v>0</v>
      </c>
      <c r="BL92" s="18" t="s">
        <v>145</v>
      </c>
      <c r="BM92" s="18" t="s">
        <v>460</v>
      </c>
    </row>
    <row r="93" spans="2:51" s="11" customFormat="1" ht="13.5">
      <c r="B93" s="176"/>
      <c r="D93" s="196" t="s">
        <v>132</v>
      </c>
      <c r="E93" s="185" t="s">
        <v>3</v>
      </c>
      <c r="F93" s="197" t="s">
        <v>461</v>
      </c>
      <c r="H93" s="198">
        <v>17686</v>
      </c>
      <c r="I93" s="181"/>
      <c r="L93" s="176"/>
      <c r="M93" s="182"/>
      <c r="N93" s="183"/>
      <c r="O93" s="183"/>
      <c r="P93" s="183"/>
      <c r="Q93" s="183"/>
      <c r="R93" s="183"/>
      <c r="S93" s="183"/>
      <c r="T93" s="184"/>
      <c r="AT93" s="185" t="s">
        <v>132</v>
      </c>
      <c r="AU93" s="185" t="s">
        <v>82</v>
      </c>
      <c r="AV93" s="11" t="s">
        <v>82</v>
      </c>
      <c r="AW93" s="11" t="s">
        <v>37</v>
      </c>
      <c r="AX93" s="11" t="s">
        <v>74</v>
      </c>
      <c r="AY93" s="185" t="s">
        <v>122</v>
      </c>
    </row>
    <row r="94" spans="2:51" s="11" customFormat="1" ht="13.5">
      <c r="B94" s="176"/>
      <c r="D94" s="196" t="s">
        <v>132</v>
      </c>
      <c r="E94" s="185" t="s">
        <v>3</v>
      </c>
      <c r="F94" s="197" t="s">
        <v>462</v>
      </c>
      <c r="H94" s="198">
        <v>5300.175</v>
      </c>
      <c r="I94" s="181"/>
      <c r="L94" s="176"/>
      <c r="M94" s="182"/>
      <c r="N94" s="183"/>
      <c r="O94" s="183"/>
      <c r="P94" s="183"/>
      <c r="Q94" s="183"/>
      <c r="R94" s="183"/>
      <c r="S94" s="183"/>
      <c r="T94" s="184"/>
      <c r="AT94" s="185" t="s">
        <v>132</v>
      </c>
      <c r="AU94" s="185" t="s">
        <v>82</v>
      </c>
      <c r="AV94" s="11" t="s">
        <v>82</v>
      </c>
      <c r="AW94" s="11" t="s">
        <v>37</v>
      </c>
      <c r="AX94" s="11" t="s">
        <v>74</v>
      </c>
      <c r="AY94" s="185" t="s">
        <v>122</v>
      </c>
    </row>
    <row r="95" spans="2:51" s="11" customFormat="1" ht="27">
      <c r="B95" s="176"/>
      <c r="D95" s="196" t="s">
        <v>132</v>
      </c>
      <c r="E95" s="185" t="s">
        <v>3</v>
      </c>
      <c r="F95" s="197" t="s">
        <v>463</v>
      </c>
      <c r="H95" s="198">
        <v>746</v>
      </c>
      <c r="I95" s="181"/>
      <c r="L95" s="176"/>
      <c r="M95" s="182"/>
      <c r="N95" s="183"/>
      <c r="O95" s="183"/>
      <c r="P95" s="183"/>
      <c r="Q95" s="183"/>
      <c r="R95" s="183"/>
      <c r="S95" s="183"/>
      <c r="T95" s="184"/>
      <c r="AT95" s="185" t="s">
        <v>132</v>
      </c>
      <c r="AU95" s="185" t="s">
        <v>82</v>
      </c>
      <c r="AV95" s="11" t="s">
        <v>82</v>
      </c>
      <c r="AW95" s="11" t="s">
        <v>37</v>
      </c>
      <c r="AX95" s="11" t="s">
        <v>74</v>
      </c>
      <c r="AY95" s="185" t="s">
        <v>122</v>
      </c>
    </row>
    <row r="96" spans="2:51" s="13" customFormat="1" ht="13.5">
      <c r="B96" s="216"/>
      <c r="D96" s="196" t="s">
        <v>132</v>
      </c>
      <c r="E96" s="225" t="s">
        <v>3</v>
      </c>
      <c r="F96" s="226" t="s">
        <v>422</v>
      </c>
      <c r="H96" s="227">
        <v>23732.175</v>
      </c>
      <c r="I96" s="220"/>
      <c r="L96" s="216"/>
      <c r="M96" s="221"/>
      <c r="N96" s="222"/>
      <c r="O96" s="222"/>
      <c r="P96" s="222"/>
      <c r="Q96" s="222"/>
      <c r="R96" s="222"/>
      <c r="S96" s="222"/>
      <c r="T96" s="223"/>
      <c r="AT96" s="224" t="s">
        <v>132</v>
      </c>
      <c r="AU96" s="224" t="s">
        <v>82</v>
      </c>
      <c r="AV96" s="13" t="s">
        <v>145</v>
      </c>
      <c r="AW96" s="13" t="s">
        <v>37</v>
      </c>
      <c r="AX96" s="13" t="s">
        <v>22</v>
      </c>
      <c r="AY96" s="224" t="s">
        <v>122</v>
      </c>
    </row>
    <row r="97" spans="2:51" s="12" customFormat="1" ht="13.5">
      <c r="B97" s="201"/>
      <c r="D97" s="177" t="s">
        <v>132</v>
      </c>
      <c r="E97" s="213" t="s">
        <v>3</v>
      </c>
      <c r="F97" s="214" t="s">
        <v>464</v>
      </c>
      <c r="H97" s="215" t="s">
        <v>3</v>
      </c>
      <c r="I97" s="205"/>
      <c r="L97" s="201"/>
      <c r="M97" s="206"/>
      <c r="N97" s="207"/>
      <c r="O97" s="207"/>
      <c r="P97" s="207"/>
      <c r="Q97" s="207"/>
      <c r="R97" s="207"/>
      <c r="S97" s="207"/>
      <c r="T97" s="208"/>
      <c r="AT97" s="204" t="s">
        <v>132</v>
      </c>
      <c r="AU97" s="204" t="s">
        <v>82</v>
      </c>
      <c r="AV97" s="12" t="s">
        <v>22</v>
      </c>
      <c r="AW97" s="12" t="s">
        <v>37</v>
      </c>
      <c r="AX97" s="12" t="s">
        <v>74</v>
      </c>
      <c r="AY97" s="204" t="s">
        <v>122</v>
      </c>
    </row>
    <row r="98" spans="2:65" s="1" customFormat="1" ht="22.5" customHeight="1">
      <c r="B98" s="163"/>
      <c r="C98" s="164" t="s">
        <v>121</v>
      </c>
      <c r="D98" s="164" t="s">
        <v>125</v>
      </c>
      <c r="E98" s="165" t="s">
        <v>465</v>
      </c>
      <c r="F98" s="166" t="s">
        <v>466</v>
      </c>
      <c r="G98" s="167" t="s">
        <v>305</v>
      </c>
      <c r="H98" s="168">
        <v>892.35</v>
      </c>
      <c r="I98" s="169"/>
      <c r="J98" s="170">
        <f>ROUND(I98*H98,2)</f>
        <v>0</v>
      </c>
      <c r="K98" s="166" t="s">
        <v>129</v>
      </c>
      <c r="L98" s="35"/>
      <c r="M98" s="171" t="s">
        <v>3</v>
      </c>
      <c r="N98" s="172" t="s">
        <v>45</v>
      </c>
      <c r="O98" s="36"/>
      <c r="P98" s="173">
        <f>O98*H98</f>
        <v>0</v>
      </c>
      <c r="Q98" s="173">
        <v>0</v>
      </c>
      <c r="R98" s="173">
        <f>Q98*H98</f>
        <v>0</v>
      </c>
      <c r="S98" s="173">
        <v>0</v>
      </c>
      <c r="T98" s="174">
        <f>S98*H98</f>
        <v>0</v>
      </c>
      <c r="AR98" s="18" t="s">
        <v>145</v>
      </c>
      <c r="AT98" s="18" t="s">
        <v>125</v>
      </c>
      <c r="AU98" s="18" t="s">
        <v>82</v>
      </c>
      <c r="AY98" s="18" t="s">
        <v>122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8" t="s">
        <v>22</v>
      </c>
      <c r="BK98" s="175">
        <f>ROUND(I98*H98,2)</f>
        <v>0</v>
      </c>
      <c r="BL98" s="18" t="s">
        <v>145</v>
      </c>
      <c r="BM98" s="18" t="s">
        <v>467</v>
      </c>
    </row>
    <row r="99" spans="2:51" s="11" customFormat="1" ht="13.5">
      <c r="B99" s="176"/>
      <c r="D99" s="177" t="s">
        <v>132</v>
      </c>
      <c r="E99" s="178" t="s">
        <v>3</v>
      </c>
      <c r="F99" s="179" t="s">
        <v>468</v>
      </c>
      <c r="H99" s="180">
        <v>892.35</v>
      </c>
      <c r="I99" s="181"/>
      <c r="L99" s="176"/>
      <c r="M99" s="182"/>
      <c r="N99" s="183"/>
      <c r="O99" s="183"/>
      <c r="P99" s="183"/>
      <c r="Q99" s="183"/>
      <c r="R99" s="183"/>
      <c r="S99" s="183"/>
      <c r="T99" s="184"/>
      <c r="AT99" s="185" t="s">
        <v>132</v>
      </c>
      <c r="AU99" s="185" t="s">
        <v>82</v>
      </c>
      <c r="AV99" s="11" t="s">
        <v>82</v>
      </c>
      <c r="AW99" s="11" t="s">
        <v>37</v>
      </c>
      <c r="AX99" s="11" t="s">
        <v>22</v>
      </c>
      <c r="AY99" s="185" t="s">
        <v>122</v>
      </c>
    </row>
    <row r="100" spans="2:65" s="1" customFormat="1" ht="22.5" customHeight="1">
      <c r="B100" s="163"/>
      <c r="C100" s="164" t="s">
        <v>145</v>
      </c>
      <c r="D100" s="164" t="s">
        <v>125</v>
      </c>
      <c r="E100" s="165" t="s">
        <v>469</v>
      </c>
      <c r="F100" s="166" t="s">
        <v>470</v>
      </c>
      <c r="G100" s="167" t="s">
        <v>305</v>
      </c>
      <c r="H100" s="168">
        <v>446.175</v>
      </c>
      <c r="I100" s="169"/>
      <c r="J100" s="170">
        <f>ROUND(I100*H100,2)</f>
        <v>0</v>
      </c>
      <c r="K100" s="166" t="s">
        <v>129</v>
      </c>
      <c r="L100" s="35"/>
      <c r="M100" s="171" t="s">
        <v>3</v>
      </c>
      <c r="N100" s="172" t="s">
        <v>45</v>
      </c>
      <c r="O100" s="36"/>
      <c r="P100" s="173">
        <f>O100*H100</f>
        <v>0</v>
      </c>
      <c r="Q100" s="173">
        <v>0</v>
      </c>
      <c r="R100" s="173">
        <f>Q100*H100</f>
        <v>0</v>
      </c>
      <c r="S100" s="173">
        <v>0</v>
      </c>
      <c r="T100" s="174">
        <f>S100*H100</f>
        <v>0</v>
      </c>
      <c r="AR100" s="18" t="s">
        <v>145</v>
      </c>
      <c r="AT100" s="18" t="s">
        <v>125</v>
      </c>
      <c r="AU100" s="18" t="s">
        <v>82</v>
      </c>
      <c r="AY100" s="18" t="s">
        <v>122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8" t="s">
        <v>22</v>
      </c>
      <c r="BK100" s="175">
        <f>ROUND(I100*H100,2)</f>
        <v>0</v>
      </c>
      <c r="BL100" s="18" t="s">
        <v>145</v>
      </c>
      <c r="BM100" s="18" t="s">
        <v>471</v>
      </c>
    </row>
    <row r="101" spans="2:51" s="11" customFormat="1" ht="13.5">
      <c r="B101" s="176"/>
      <c r="D101" s="177" t="s">
        <v>132</v>
      </c>
      <c r="E101" s="178" t="s">
        <v>3</v>
      </c>
      <c r="F101" s="179" t="s">
        <v>472</v>
      </c>
      <c r="H101" s="180">
        <v>446.175</v>
      </c>
      <c r="I101" s="181"/>
      <c r="L101" s="176"/>
      <c r="M101" s="182"/>
      <c r="N101" s="183"/>
      <c r="O101" s="183"/>
      <c r="P101" s="183"/>
      <c r="Q101" s="183"/>
      <c r="R101" s="183"/>
      <c r="S101" s="183"/>
      <c r="T101" s="184"/>
      <c r="AT101" s="185" t="s">
        <v>132</v>
      </c>
      <c r="AU101" s="185" t="s">
        <v>82</v>
      </c>
      <c r="AV101" s="11" t="s">
        <v>82</v>
      </c>
      <c r="AW101" s="11" t="s">
        <v>37</v>
      </c>
      <c r="AX101" s="11" t="s">
        <v>22</v>
      </c>
      <c r="AY101" s="185" t="s">
        <v>122</v>
      </c>
    </row>
    <row r="102" spans="2:65" s="1" customFormat="1" ht="22.5" customHeight="1">
      <c r="B102" s="163"/>
      <c r="C102" s="164" t="s">
        <v>144</v>
      </c>
      <c r="D102" s="164" t="s">
        <v>125</v>
      </c>
      <c r="E102" s="165" t="s">
        <v>473</v>
      </c>
      <c r="F102" s="166" t="s">
        <v>474</v>
      </c>
      <c r="G102" s="167" t="s">
        <v>305</v>
      </c>
      <c r="H102" s="168">
        <v>1619.823</v>
      </c>
      <c r="I102" s="169"/>
      <c r="J102" s="170">
        <f>ROUND(I102*H102,2)</f>
        <v>0</v>
      </c>
      <c r="K102" s="166" t="s">
        <v>129</v>
      </c>
      <c r="L102" s="35"/>
      <c r="M102" s="171" t="s">
        <v>3</v>
      </c>
      <c r="N102" s="172" t="s">
        <v>45</v>
      </c>
      <c r="O102" s="36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8" t="s">
        <v>145</v>
      </c>
      <c r="AT102" s="18" t="s">
        <v>125</v>
      </c>
      <c r="AU102" s="18" t="s">
        <v>82</v>
      </c>
      <c r="AY102" s="18" t="s">
        <v>122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8" t="s">
        <v>22</v>
      </c>
      <c r="BK102" s="175">
        <f>ROUND(I102*H102,2)</f>
        <v>0</v>
      </c>
      <c r="BL102" s="18" t="s">
        <v>145</v>
      </c>
      <c r="BM102" s="18" t="s">
        <v>475</v>
      </c>
    </row>
    <row r="103" spans="2:51" s="11" customFormat="1" ht="13.5">
      <c r="B103" s="176"/>
      <c r="D103" s="196" t="s">
        <v>132</v>
      </c>
      <c r="E103" s="185" t="s">
        <v>3</v>
      </c>
      <c r="F103" s="197" t="s">
        <v>476</v>
      </c>
      <c r="H103" s="198">
        <v>892.35</v>
      </c>
      <c r="I103" s="181"/>
      <c r="L103" s="176"/>
      <c r="M103" s="182"/>
      <c r="N103" s="183"/>
      <c r="O103" s="183"/>
      <c r="P103" s="183"/>
      <c r="Q103" s="183"/>
      <c r="R103" s="183"/>
      <c r="S103" s="183"/>
      <c r="T103" s="184"/>
      <c r="AT103" s="185" t="s">
        <v>132</v>
      </c>
      <c r="AU103" s="185" t="s">
        <v>82</v>
      </c>
      <c r="AV103" s="11" t="s">
        <v>82</v>
      </c>
      <c r="AW103" s="11" t="s">
        <v>37</v>
      </c>
      <c r="AX103" s="11" t="s">
        <v>74</v>
      </c>
      <c r="AY103" s="185" t="s">
        <v>122</v>
      </c>
    </row>
    <row r="104" spans="2:51" s="11" customFormat="1" ht="13.5">
      <c r="B104" s="176"/>
      <c r="D104" s="196" t="s">
        <v>132</v>
      </c>
      <c r="E104" s="185" t="s">
        <v>3</v>
      </c>
      <c r="F104" s="197" t="s">
        <v>477</v>
      </c>
      <c r="H104" s="198">
        <v>550.8</v>
      </c>
      <c r="I104" s="181"/>
      <c r="L104" s="176"/>
      <c r="M104" s="182"/>
      <c r="N104" s="183"/>
      <c r="O104" s="183"/>
      <c r="P104" s="183"/>
      <c r="Q104" s="183"/>
      <c r="R104" s="183"/>
      <c r="S104" s="183"/>
      <c r="T104" s="184"/>
      <c r="AT104" s="185" t="s">
        <v>132</v>
      </c>
      <c r="AU104" s="185" t="s">
        <v>82</v>
      </c>
      <c r="AV104" s="11" t="s">
        <v>82</v>
      </c>
      <c r="AW104" s="11" t="s">
        <v>37</v>
      </c>
      <c r="AX104" s="11" t="s">
        <v>74</v>
      </c>
      <c r="AY104" s="185" t="s">
        <v>122</v>
      </c>
    </row>
    <row r="105" spans="2:51" s="11" customFormat="1" ht="13.5">
      <c r="B105" s="176"/>
      <c r="D105" s="196" t="s">
        <v>132</v>
      </c>
      <c r="E105" s="185" t="s">
        <v>3</v>
      </c>
      <c r="F105" s="197" t="s">
        <v>478</v>
      </c>
      <c r="H105" s="198">
        <v>176.673</v>
      </c>
      <c r="I105" s="181"/>
      <c r="L105" s="176"/>
      <c r="M105" s="182"/>
      <c r="N105" s="183"/>
      <c r="O105" s="183"/>
      <c r="P105" s="183"/>
      <c r="Q105" s="183"/>
      <c r="R105" s="183"/>
      <c r="S105" s="183"/>
      <c r="T105" s="184"/>
      <c r="AT105" s="185" t="s">
        <v>132</v>
      </c>
      <c r="AU105" s="185" t="s">
        <v>82</v>
      </c>
      <c r="AV105" s="11" t="s">
        <v>82</v>
      </c>
      <c r="AW105" s="11" t="s">
        <v>37</v>
      </c>
      <c r="AX105" s="11" t="s">
        <v>74</v>
      </c>
      <c r="AY105" s="185" t="s">
        <v>122</v>
      </c>
    </row>
    <row r="106" spans="2:51" s="13" customFormat="1" ht="13.5">
      <c r="B106" s="216"/>
      <c r="D106" s="177" t="s">
        <v>132</v>
      </c>
      <c r="E106" s="217" t="s">
        <v>3</v>
      </c>
      <c r="F106" s="218" t="s">
        <v>422</v>
      </c>
      <c r="H106" s="219">
        <v>1619.823</v>
      </c>
      <c r="I106" s="220"/>
      <c r="L106" s="216"/>
      <c r="M106" s="221"/>
      <c r="N106" s="222"/>
      <c r="O106" s="222"/>
      <c r="P106" s="222"/>
      <c r="Q106" s="222"/>
      <c r="R106" s="222"/>
      <c r="S106" s="222"/>
      <c r="T106" s="223"/>
      <c r="AT106" s="224" t="s">
        <v>132</v>
      </c>
      <c r="AU106" s="224" t="s">
        <v>82</v>
      </c>
      <c r="AV106" s="13" t="s">
        <v>145</v>
      </c>
      <c r="AW106" s="13" t="s">
        <v>37</v>
      </c>
      <c r="AX106" s="13" t="s">
        <v>22</v>
      </c>
      <c r="AY106" s="224" t="s">
        <v>122</v>
      </c>
    </row>
    <row r="107" spans="2:65" s="1" customFormat="1" ht="31.5" customHeight="1">
      <c r="B107" s="163"/>
      <c r="C107" s="164" t="s">
        <v>162</v>
      </c>
      <c r="D107" s="164" t="s">
        <v>125</v>
      </c>
      <c r="E107" s="165" t="s">
        <v>479</v>
      </c>
      <c r="F107" s="166" t="s">
        <v>480</v>
      </c>
      <c r="G107" s="167" t="s">
        <v>305</v>
      </c>
      <c r="H107" s="168">
        <v>16198.23</v>
      </c>
      <c r="I107" s="169"/>
      <c r="J107" s="170">
        <f>ROUND(I107*H107,2)</f>
        <v>0</v>
      </c>
      <c r="K107" s="166" t="s">
        <v>129</v>
      </c>
      <c r="L107" s="35"/>
      <c r="M107" s="171" t="s">
        <v>3</v>
      </c>
      <c r="N107" s="172" t="s">
        <v>45</v>
      </c>
      <c r="O107" s="36"/>
      <c r="P107" s="173">
        <f>O107*H107</f>
        <v>0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AR107" s="18" t="s">
        <v>145</v>
      </c>
      <c r="AT107" s="18" t="s">
        <v>125</v>
      </c>
      <c r="AU107" s="18" t="s">
        <v>82</v>
      </c>
      <c r="AY107" s="18" t="s">
        <v>122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8" t="s">
        <v>22</v>
      </c>
      <c r="BK107" s="175">
        <f>ROUND(I107*H107,2)</f>
        <v>0</v>
      </c>
      <c r="BL107" s="18" t="s">
        <v>145</v>
      </c>
      <c r="BM107" s="18" t="s">
        <v>481</v>
      </c>
    </row>
    <row r="108" spans="2:51" s="11" customFormat="1" ht="13.5">
      <c r="B108" s="176"/>
      <c r="D108" s="196" t="s">
        <v>132</v>
      </c>
      <c r="E108" s="185" t="s">
        <v>3</v>
      </c>
      <c r="F108" s="197" t="s">
        <v>482</v>
      </c>
      <c r="H108" s="198">
        <v>16198.23</v>
      </c>
      <c r="I108" s="181"/>
      <c r="L108" s="176"/>
      <c r="M108" s="182"/>
      <c r="N108" s="183"/>
      <c r="O108" s="183"/>
      <c r="P108" s="183"/>
      <c r="Q108" s="183"/>
      <c r="R108" s="183"/>
      <c r="S108" s="183"/>
      <c r="T108" s="184"/>
      <c r="AT108" s="185" t="s">
        <v>132</v>
      </c>
      <c r="AU108" s="185" t="s">
        <v>82</v>
      </c>
      <c r="AV108" s="11" t="s">
        <v>82</v>
      </c>
      <c r="AW108" s="11" t="s">
        <v>37</v>
      </c>
      <c r="AX108" s="11" t="s">
        <v>22</v>
      </c>
      <c r="AY108" s="185" t="s">
        <v>122</v>
      </c>
    </row>
    <row r="109" spans="2:51" s="12" customFormat="1" ht="27">
      <c r="B109" s="201"/>
      <c r="D109" s="177" t="s">
        <v>132</v>
      </c>
      <c r="E109" s="213" t="s">
        <v>3</v>
      </c>
      <c r="F109" s="214" t="s">
        <v>268</v>
      </c>
      <c r="H109" s="215" t="s">
        <v>3</v>
      </c>
      <c r="I109" s="205"/>
      <c r="L109" s="201"/>
      <c r="M109" s="206"/>
      <c r="N109" s="207"/>
      <c r="O109" s="207"/>
      <c r="P109" s="207"/>
      <c r="Q109" s="207"/>
      <c r="R109" s="207"/>
      <c r="S109" s="207"/>
      <c r="T109" s="208"/>
      <c r="AT109" s="204" t="s">
        <v>132</v>
      </c>
      <c r="AU109" s="204" t="s">
        <v>82</v>
      </c>
      <c r="AV109" s="12" t="s">
        <v>22</v>
      </c>
      <c r="AW109" s="12" t="s">
        <v>37</v>
      </c>
      <c r="AX109" s="12" t="s">
        <v>74</v>
      </c>
      <c r="AY109" s="204" t="s">
        <v>122</v>
      </c>
    </row>
    <row r="110" spans="2:65" s="1" customFormat="1" ht="22.5" customHeight="1">
      <c r="B110" s="163"/>
      <c r="C110" s="164" t="s">
        <v>172</v>
      </c>
      <c r="D110" s="164" t="s">
        <v>125</v>
      </c>
      <c r="E110" s="165" t="s">
        <v>303</v>
      </c>
      <c r="F110" s="166" t="s">
        <v>304</v>
      </c>
      <c r="G110" s="167" t="s">
        <v>305</v>
      </c>
      <c r="H110" s="168">
        <v>1619.823</v>
      </c>
      <c r="I110" s="169"/>
      <c r="J110" s="170">
        <f>ROUND(I110*H110,2)</f>
        <v>0</v>
      </c>
      <c r="K110" s="166" t="s">
        <v>129</v>
      </c>
      <c r="L110" s="35"/>
      <c r="M110" s="171" t="s">
        <v>3</v>
      </c>
      <c r="N110" s="172" t="s">
        <v>45</v>
      </c>
      <c r="O110" s="36"/>
      <c r="P110" s="173">
        <f>O110*H110</f>
        <v>0</v>
      </c>
      <c r="Q110" s="173">
        <v>0</v>
      </c>
      <c r="R110" s="173">
        <f>Q110*H110</f>
        <v>0</v>
      </c>
      <c r="S110" s="173">
        <v>0</v>
      </c>
      <c r="T110" s="174">
        <f>S110*H110</f>
        <v>0</v>
      </c>
      <c r="AR110" s="18" t="s">
        <v>145</v>
      </c>
      <c r="AT110" s="18" t="s">
        <v>125</v>
      </c>
      <c r="AU110" s="18" t="s">
        <v>82</v>
      </c>
      <c r="AY110" s="18" t="s">
        <v>122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8" t="s">
        <v>22</v>
      </c>
      <c r="BK110" s="175">
        <f>ROUND(I110*H110,2)</f>
        <v>0</v>
      </c>
      <c r="BL110" s="18" t="s">
        <v>145</v>
      </c>
      <c r="BM110" s="18" t="s">
        <v>483</v>
      </c>
    </row>
    <row r="111" spans="2:51" s="11" customFormat="1" ht="13.5">
      <c r="B111" s="176"/>
      <c r="D111" s="177" t="s">
        <v>132</v>
      </c>
      <c r="E111" s="178" t="s">
        <v>3</v>
      </c>
      <c r="F111" s="179" t="s">
        <v>484</v>
      </c>
      <c r="H111" s="180">
        <v>1619.823</v>
      </c>
      <c r="I111" s="181"/>
      <c r="L111" s="176"/>
      <c r="M111" s="182"/>
      <c r="N111" s="183"/>
      <c r="O111" s="183"/>
      <c r="P111" s="183"/>
      <c r="Q111" s="183"/>
      <c r="R111" s="183"/>
      <c r="S111" s="183"/>
      <c r="T111" s="184"/>
      <c r="AT111" s="185" t="s">
        <v>132</v>
      </c>
      <c r="AU111" s="185" t="s">
        <v>82</v>
      </c>
      <c r="AV111" s="11" t="s">
        <v>82</v>
      </c>
      <c r="AW111" s="11" t="s">
        <v>37</v>
      </c>
      <c r="AX111" s="11" t="s">
        <v>22</v>
      </c>
      <c r="AY111" s="185" t="s">
        <v>122</v>
      </c>
    </row>
    <row r="112" spans="2:65" s="1" customFormat="1" ht="22.5" customHeight="1">
      <c r="B112" s="163"/>
      <c r="C112" s="164" t="s">
        <v>180</v>
      </c>
      <c r="D112" s="164" t="s">
        <v>125</v>
      </c>
      <c r="E112" s="165" t="s">
        <v>309</v>
      </c>
      <c r="F112" s="166" t="s">
        <v>310</v>
      </c>
      <c r="G112" s="167" t="s">
        <v>311</v>
      </c>
      <c r="H112" s="168">
        <v>3077.664</v>
      </c>
      <c r="I112" s="169"/>
      <c r="J112" s="170">
        <f>ROUND(I112*H112,2)</f>
        <v>0</v>
      </c>
      <c r="K112" s="166" t="s">
        <v>129</v>
      </c>
      <c r="L112" s="35"/>
      <c r="M112" s="171" t="s">
        <v>3</v>
      </c>
      <c r="N112" s="172" t="s">
        <v>45</v>
      </c>
      <c r="O112" s="36"/>
      <c r="P112" s="173">
        <f>O112*H112</f>
        <v>0</v>
      </c>
      <c r="Q112" s="173">
        <v>0</v>
      </c>
      <c r="R112" s="173">
        <f>Q112*H112</f>
        <v>0</v>
      </c>
      <c r="S112" s="173">
        <v>0</v>
      </c>
      <c r="T112" s="174">
        <f>S112*H112</f>
        <v>0</v>
      </c>
      <c r="AR112" s="18" t="s">
        <v>145</v>
      </c>
      <c r="AT112" s="18" t="s">
        <v>125</v>
      </c>
      <c r="AU112" s="18" t="s">
        <v>82</v>
      </c>
      <c r="AY112" s="18" t="s">
        <v>122</v>
      </c>
      <c r="BE112" s="175">
        <f>IF(N112="základní",J112,0)</f>
        <v>0</v>
      </c>
      <c r="BF112" s="175">
        <f>IF(N112="snížená",J112,0)</f>
        <v>0</v>
      </c>
      <c r="BG112" s="175">
        <f>IF(N112="zákl. přenesená",J112,0)</f>
        <v>0</v>
      </c>
      <c r="BH112" s="175">
        <f>IF(N112="sníž. přenesená",J112,0)</f>
        <v>0</v>
      </c>
      <c r="BI112" s="175">
        <f>IF(N112="nulová",J112,0)</f>
        <v>0</v>
      </c>
      <c r="BJ112" s="18" t="s">
        <v>22</v>
      </c>
      <c r="BK112" s="175">
        <f>ROUND(I112*H112,2)</f>
        <v>0</v>
      </c>
      <c r="BL112" s="18" t="s">
        <v>145</v>
      </c>
      <c r="BM112" s="18" t="s">
        <v>485</v>
      </c>
    </row>
    <row r="113" spans="2:51" s="11" customFormat="1" ht="13.5">
      <c r="B113" s="176"/>
      <c r="D113" s="177" t="s">
        <v>132</v>
      </c>
      <c r="E113" s="178" t="s">
        <v>3</v>
      </c>
      <c r="F113" s="179" t="s">
        <v>486</v>
      </c>
      <c r="H113" s="180">
        <v>3077.664</v>
      </c>
      <c r="I113" s="181"/>
      <c r="L113" s="176"/>
      <c r="M113" s="182"/>
      <c r="N113" s="183"/>
      <c r="O113" s="183"/>
      <c r="P113" s="183"/>
      <c r="Q113" s="183"/>
      <c r="R113" s="183"/>
      <c r="S113" s="183"/>
      <c r="T113" s="184"/>
      <c r="AT113" s="185" t="s">
        <v>132</v>
      </c>
      <c r="AU113" s="185" t="s">
        <v>82</v>
      </c>
      <c r="AV113" s="11" t="s">
        <v>82</v>
      </c>
      <c r="AW113" s="11" t="s">
        <v>37</v>
      </c>
      <c r="AX113" s="11" t="s">
        <v>22</v>
      </c>
      <c r="AY113" s="185" t="s">
        <v>122</v>
      </c>
    </row>
    <row r="114" spans="2:65" s="1" customFormat="1" ht="22.5" customHeight="1">
      <c r="B114" s="163"/>
      <c r="C114" s="164" t="s">
        <v>187</v>
      </c>
      <c r="D114" s="164" t="s">
        <v>125</v>
      </c>
      <c r="E114" s="165" t="s">
        <v>487</v>
      </c>
      <c r="F114" s="166" t="s">
        <v>488</v>
      </c>
      <c r="G114" s="167" t="s">
        <v>305</v>
      </c>
      <c r="H114" s="168">
        <v>267.705</v>
      </c>
      <c r="I114" s="169"/>
      <c r="J114" s="170">
        <f>ROUND(I114*H114,2)</f>
        <v>0</v>
      </c>
      <c r="K114" s="166" t="s">
        <v>129</v>
      </c>
      <c r="L114" s="35"/>
      <c r="M114" s="171" t="s">
        <v>3</v>
      </c>
      <c r="N114" s="172" t="s">
        <v>45</v>
      </c>
      <c r="O114" s="36"/>
      <c r="P114" s="173">
        <f>O114*H114</f>
        <v>0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18" t="s">
        <v>145</v>
      </c>
      <c r="AT114" s="18" t="s">
        <v>125</v>
      </c>
      <c r="AU114" s="18" t="s">
        <v>82</v>
      </c>
      <c r="AY114" s="18" t="s">
        <v>122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8" t="s">
        <v>22</v>
      </c>
      <c r="BK114" s="175">
        <f>ROUND(I114*H114,2)</f>
        <v>0</v>
      </c>
      <c r="BL114" s="18" t="s">
        <v>145</v>
      </c>
      <c r="BM114" s="18" t="s">
        <v>489</v>
      </c>
    </row>
    <row r="115" spans="2:51" s="12" customFormat="1" ht="13.5">
      <c r="B115" s="201"/>
      <c r="D115" s="196" t="s">
        <v>132</v>
      </c>
      <c r="E115" s="202" t="s">
        <v>3</v>
      </c>
      <c r="F115" s="203" t="s">
        <v>490</v>
      </c>
      <c r="H115" s="204" t="s">
        <v>3</v>
      </c>
      <c r="I115" s="205"/>
      <c r="L115" s="201"/>
      <c r="M115" s="206"/>
      <c r="N115" s="207"/>
      <c r="O115" s="207"/>
      <c r="P115" s="207"/>
      <c r="Q115" s="207"/>
      <c r="R115" s="207"/>
      <c r="S115" s="207"/>
      <c r="T115" s="208"/>
      <c r="AT115" s="204" t="s">
        <v>132</v>
      </c>
      <c r="AU115" s="204" t="s">
        <v>82</v>
      </c>
      <c r="AV115" s="12" t="s">
        <v>22</v>
      </c>
      <c r="AW115" s="12" t="s">
        <v>37</v>
      </c>
      <c r="AX115" s="12" t="s">
        <v>74</v>
      </c>
      <c r="AY115" s="204" t="s">
        <v>122</v>
      </c>
    </row>
    <row r="116" spans="2:51" s="11" customFormat="1" ht="13.5">
      <c r="B116" s="176"/>
      <c r="D116" s="177" t="s">
        <v>132</v>
      </c>
      <c r="E116" s="178" t="s">
        <v>3</v>
      </c>
      <c r="F116" s="179" t="s">
        <v>491</v>
      </c>
      <c r="H116" s="180">
        <v>267.705</v>
      </c>
      <c r="I116" s="181"/>
      <c r="L116" s="176"/>
      <c r="M116" s="182"/>
      <c r="N116" s="183"/>
      <c r="O116" s="183"/>
      <c r="P116" s="183"/>
      <c r="Q116" s="183"/>
      <c r="R116" s="183"/>
      <c r="S116" s="183"/>
      <c r="T116" s="184"/>
      <c r="AT116" s="185" t="s">
        <v>132</v>
      </c>
      <c r="AU116" s="185" t="s">
        <v>82</v>
      </c>
      <c r="AV116" s="11" t="s">
        <v>82</v>
      </c>
      <c r="AW116" s="11" t="s">
        <v>37</v>
      </c>
      <c r="AX116" s="11" t="s">
        <v>22</v>
      </c>
      <c r="AY116" s="185" t="s">
        <v>122</v>
      </c>
    </row>
    <row r="117" spans="2:65" s="1" customFormat="1" ht="22.5" customHeight="1">
      <c r="B117" s="163"/>
      <c r="C117" s="186" t="s">
        <v>27</v>
      </c>
      <c r="D117" s="186" t="s">
        <v>119</v>
      </c>
      <c r="E117" s="187" t="s">
        <v>492</v>
      </c>
      <c r="F117" s="188" t="s">
        <v>493</v>
      </c>
      <c r="G117" s="189" t="s">
        <v>311</v>
      </c>
      <c r="H117" s="190">
        <v>508.64</v>
      </c>
      <c r="I117" s="191"/>
      <c r="J117" s="192">
        <f>ROUND(I117*H117,2)</f>
        <v>0</v>
      </c>
      <c r="K117" s="188" t="s">
        <v>129</v>
      </c>
      <c r="L117" s="193"/>
      <c r="M117" s="194" t="s">
        <v>3</v>
      </c>
      <c r="N117" s="195" t="s">
        <v>45</v>
      </c>
      <c r="O117" s="36"/>
      <c r="P117" s="173">
        <f>O117*H117</f>
        <v>0</v>
      </c>
      <c r="Q117" s="173">
        <v>1</v>
      </c>
      <c r="R117" s="173">
        <f>Q117*H117</f>
        <v>508.64</v>
      </c>
      <c r="S117" s="173">
        <v>0</v>
      </c>
      <c r="T117" s="174">
        <f>S117*H117</f>
        <v>0</v>
      </c>
      <c r="AR117" s="18" t="s">
        <v>180</v>
      </c>
      <c r="AT117" s="18" t="s">
        <v>119</v>
      </c>
      <c r="AU117" s="18" t="s">
        <v>82</v>
      </c>
      <c r="AY117" s="18" t="s">
        <v>122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8" t="s">
        <v>22</v>
      </c>
      <c r="BK117" s="175">
        <f>ROUND(I117*H117,2)</f>
        <v>0</v>
      </c>
      <c r="BL117" s="18" t="s">
        <v>145</v>
      </c>
      <c r="BM117" s="18" t="s">
        <v>494</v>
      </c>
    </row>
    <row r="118" spans="2:51" s="11" customFormat="1" ht="13.5">
      <c r="B118" s="176"/>
      <c r="D118" s="177" t="s">
        <v>132</v>
      </c>
      <c r="E118" s="178" t="s">
        <v>3</v>
      </c>
      <c r="F118" s="179" t="s">
        <v>495</v>
      </c>
      <c r="H118" s="180">
        <v>508.64</v>
      </c>
      <c r="I118" s="181"/>
      <c r="L118" s="176"/>
      <c r="M118" s="182"/>
      <c r="N118" s="183"/>
      <c r="O118" s="183"/>
      <c r="P118" s="183"/>
      <c r="Q118" s="183"/>
      <c r="R118" s="183"/>
      <c r="S118" s="183"/>
      <c r="T118" s="184"/>
      <c r="AT118" s="185" t="s">
        <v>132</v>
      </c>
      <c r="AU118" s="185" t="s">
        <v>82</v>
      </c>
      <c r="AV118" s="11" t="s">
        <v>82</v>
      </c>
      <c r="AW118" s="11" t="s">
        <v>37</v>
      </c>
      <c r="AX118" s="11" t="s">
        <v>22</v>
      </c>
      <c r="AY118" s="185" t="s">
        <v>122</v>
      </c>
    </row>
    <row r="119" spans="2:65" s="1" customFormat="1" ht="31.5" customHeight="1">
      <c r="B119" s="163"/>
      <c r="C119" s="164" t="s">
        <v>244</v>
      </c>
      <c r="D119" s="164" t="s">
        <v>125</v>
      </c>
      <c r="E119" s="165" t="s">
        <v>496</v>
      </c>
      <c r="F119" s="166" t="s">
        <v>497</v>
      </c>
      <c r="G119" s="167" t="s">
        <v>305</v>
      </c>
      <c r="H119" s="168">
        <v>446.175</v>
      </c>
      <c r="I119" s="169"/>
      <c r="J119" s="170">
        <f>ROUND(I119*H119,2)</f>
        <v>0</v>
      </c>
      <c r="K119" s="166" t="s">
        <v>129</v>
      </c>
      <c r="L119" s="35"/>
      <c r="M119" s="171" t="s">
        <v>3</v>
      </c>
      <c r="N119" s="172" t="s">
        <v>45</v>
      </c>
      <c r="O119" s="36"/>
      <c r="P119" s="173">
        <f>O119*H119</f>
        <v>0</v>
      </c>
      <c r="Q119" s="173">
        <v>0</v>
      </c>
      <c r="R119" s="173">
        <f>Q119*H119</f>
        <v>0</v>
      </c>
      <c r="S119" s="173">
        <v>0</v>
      </c>
      <c r="T119" s="174">
        <f>S119*H119</f>
        <v>0</v>
      </c>
      <c r="AR119" s="18" t="s">
        <v>145</v>
      </c>
      <c r="AT119" s="18" t="s">
        <v>125</v>
      </c>
      <c r="AU119" s="18" t="s">
        <v>82</v>
      </c>
      <c r="AY119" s="18" t="s">
        <v>122</v>
      </c>
      <c r="BE119" s="175">
        <f>IF(N119="základní",J119,0)</f>
        <v>0</v>
      </c>
      <c r="BF119" s="175">
        <f>IF(N119="snížená",J119,0)</f>
        <v>0</v>
      </c>
      <c r="BG119" s="175">
        <f>IF(N119="zákl. přenesená",J119,0)</f>
        <v>0</v>
      </c>
      <c r="BH119" s="175">
        <f>IF(N119="sníž. přenesená",J119,0)</f>
        <v>0</v>
      </c>
      <c r="BI119" s="175">
        <f>IF(N119="nulová",J119,0)</f>
        <v>0</v>
      </c>
      <c r="BJ119" s="18" t="s">
        <v>22</v>
      </c>
      <c r="BK119" s="175">
        <f>ROUND(I119*H119,2)</f>
        <v>0</v>
      </c>
      <c r="BL119" s="18" t="s">
        <v>145</v>
      </c>
      <c r="BM119" s="18" t="s">
        <v>498</v>
      </c>
    </row>
    <row r="120" spans="2:51" s="12" customFormat="1" ht="13.5">
      <c r="B120" s="201"/>
      <c r="D120" s="196" t="s">
        <v>132</v>
      </c>
      <c r="E120" s="202" t="s">
        <v>3</v>
      </c>
      <c r="F120" s="203" t="s">
        <v>490</v>
      </c>
      <c r="H120" s="204" t="s">
        <v>3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4" t="s">
        <v>132</v>
      </c>
      <c r="AU120" s="204" t="s">
        <v>82</v>
      </c>
      <c r="AV120" s="12" t="s">
        <v>22</v>
      </c>
      <c r="AW120" s="12" t="s">
        <v>37</v>
      </c>
      <c r="AX120" s="12" t="s">
        <v>74</v>
      </c>
      <c r="AY120" s="204" t="s">
        <v>122</v>
      </c>
    </row>
    <row r="121" spans="2:51" s="11" customFormat="1" ht="13.5">
      <c r="B121" s="176"/>
      <c r="D121" s="177" t="s">
        <v>132</v>
      </c>
      <c r="E121" s="178" t="s">
        <v>3</v>
      </c>
      <c r="F121" s="179" t="s">
        <v>499</v>
      </c>
      <c r="H121" s="180">
        <v>446.175</v>
      </c>
      <c r="I121" s="181"/>
      <c r="L121" s="176"/>
      <c r="M121" s="182"/>
      <c r="N121" s="183"/>
      <c r="O121" s="183"/>
      <c r="P121" s="183"/>
      <c r="Q121" s="183"/>
      <c r="R121" s="183"/>
      <c r="S121" s="183"/>
      <c r="T121" s="184"/>
      <c r="AT121" s="185" t="s">
        <v>132</v>
      </c>
      <c r="AU121" s="185" t="s">
        <v>82</v>
      </c>
      <c r="AV121" s="11" t="s">
        <v>82</v>
      </c>
      <c r="AW121" s="11" t="s">
        <v>37</v>
      </c>
      <c r="AX121" s="11" t="s">
        <v>22</v>
      </c>
      <c r="AY121" s="185" t="s">
        <v>122</v>
      </c>
    </row>
    <row r="122" spans="2:65" s="1" customFormat="1" ht="22.5" customHeight="1">
      <c r="B122" s="163"/>
      <c r="C122" s="186" t="s">
        <v>249</v>
      </c>
      <c r="D122" s="186" t="s">
        <v>119</v>
      </c>
      <c r="E122" s="187" t="s">
        <v>500</v>
      </c>
      <c r="F122" s="188" t="s">
        <v>501</v>
      </c>
      <c r="G122" s="189" t="s">
        <v>311</v>
      </c>
      <c r="H122" s="190">
        <v>847.733</v>
      </c>
      <c r="I122" s="191"/>
      <c r="J122" s="192">
        <f>ROUND(I122*H122,2)</f>
        <v>0</v>
      </c>
      <c r="K122" s="188" t="s">
        <v>129</v>
      </c>
      <c r="L122" s="193"/>
      <c r="M122" s="194" t="s">
        <v>3</v>
      </c>
      <c r="N122" s="195" t="s">
        <v>45</v>
      </c>
      <c r="O122" s="36"/>
      <c r="P122" s="173">
        <f>O122*H122</f>
        <v>0</v>
      </c>
      <c r="Q122" s="173">
        <v>1</v>
      </c>
      <c r="R122" s="173">
        <f>Q122*H122</f>
        <v>847.733</v>
      </c>
      <c r="S122" s="173">
        <v>0</v>
      </c>
      <c r="T122" s="174">
        <f>S122*H122</f>
        <v>0</v>
      </c>
      <c r="AR122" s="18" t="s">
        <v>180</v>
      </c>
      <c r="AT122" s="18" t="s">
        <v>119</v>
      </c>
      <c r="AU122" s="18" t="s">
        <v>82</v>
      </c>
      <c r="AY122" s="18" t="s">
        <v>122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8" t="s">
        <v>22</v>
      </c>
      <c r="BK122" s="175">
        <f>ROUND(I122*H122,2)</f>
        <v>0</v>
      </c>
      <c r="BL122" s="18" t="s">
        <v>145</v>
      </c>
      <c r="BM122" s="18" t="s">
        <v>502</v>
      </c>
    </row>
    <row r="123" spans="2:51" s="11" customFormat="1" ht="13.5">
      <c r="B123" s="176"/>
      <c r="D123" s="177" t="s">
        <v>132</v>
      </c>
      <c r="E123" s="178" t="s">
        <v>3</v>
      </c>
      <c r="F123" s="179" t="s">
        <v>503</v>
      </c>
      <c r="H123" s="180">
        <v>847.733</v>
      </c>
      <c r="I123" s="181"/>
      <c r="L123" s="176"/>
      <c r="M123" s="182"/>
      <c r="N123" s="183"/>
      <c r="O123" s="183"/>
      <c r="P123" s="183"/>
      <c r="Q123" s="183"/>
      <c r="R123" s="183"/>
      <c r="S123" s="183"/>
      <c r="T123" s="184"/>
      <c r="AT123" s="185" t="s">
        <v>132</v>
      </c>
      <c r="AU123" s="185" t="s">
        <v>82</v>
      </c>
      <c r="AV123" s="11" t="s">
        <v>82</v>
      </c>
      <c r="AW123" s="11" t="s">
        <v>37</v>
      </c>
      <c r="AX123" s="11" t="s">
        <v>22</v>
      </c>
      <c r="AY123" s="185" t="s">
        <v>122</v>
      </c>
    </row>
    <row r="124" spans="2:65" s="1" customFormat="1" ht="22.5" customHeight="1">
      <c r="B124" s="163"/>
      <c r="C124" s="164" t="s">
        <v>254</v>
      </c>
      <c r="D124" s="164" t="s">
        <v>125</v>
      </c>
      <c r="E124" s="165" t="s">
        <v>504</v>
      </c>
      <c r="F124" s="166" t="s">
        <v>505</v>
      </c>
      <c r="G124" s="167" t="s">
        <v>209</v>
      </c>
      <c r="H124" s="168">
        <v>2937.6</v>
      </c>
      <c r="I124" s="169"/>
      <c r="J124" s="170">
        <f>ROUND(I124*H124,2)</f>
        <v>0</v>
      </c>
      <c r="K124" s="166" t="s">
        <v>129</v>
      </c>
      <c r="L124" s="35"/>
      <c r="M124" s="171" t="s">
        <v>3</v>
      </c>
      <c r="N124" s="172" t="s">
        <v>45</v>
      </c>
      <c r="O124" s="36"/>
      <c r="P124" s="173">
        <f>O124*H124</f>
        <v>0</v>
      </c>
      <c r="Q124" s="173">
        <v>0</v>
      </c>
      <c r="R124" s="173">
        <f>Q124*H124</f>
        <v>0</v>
      </c>
      <c r="S124" s="173">
        <v>0</v>
      </c>
      <c r="T124" s="174">
        <f>S124*H124</f>
        <v>0</v>
      </c>
      <c r="AR124" s="18" t="s">
        <v>145</v>
      </c>
      <c r="AT124" s="18" t="s">
        <v>125</v>
      </c>
      <c r="AU124" s="18" t="s">
        <v>82</v>
      </c>
      <c r="AY124" s="18" t="s">
        <v>122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8" t="s">
        <v>22</v>
      </c>
      <c r="BK124" s="175">
        <f>ROUND(I124*H124,2)</f>
        <v>0</v>
      </c>
      <c r="BL124" s="18" t="s">
        <v>145</v>
      </c>
      <c r="BM124" s="18" t="s">
        <v>506</v>
      </c>
    </row>
    <row r="125" spans="2:51" s="12" customFormat="1" ht="13.5">
      <c r="B125" s="201"/>
      <c r="D125" s="196" t="s">
        <v>132</v>
      </c>
      <c r="E125" s="202" t="s">
        <v>3</v>
      </c>
      <c r="F125" s="203" t="s">
        <v>507</v>
      </c>
      <c r="H125" s="204" t="s">
        <v>3</v>
      </c>
      <c r="I125" s="205"/>
      <c r="L125" s="201"/>
      <c r="M125" s="206"/>
      <c r="N125" s="207"/>
      <c r="O125" s="207"/>
      <c r="P125" s="207"/>
      <c r="Q125" s="207"/>
      <c r="R125" s="207"/>
      <c r="S125" s="207"/>
      <c r="T125" s="208"/>
      <c r="AT125" s="204" t="s">
        <v>132</v>
      </c>
      <c r="AU125" s="204" t="s">
        <v>82</v>
      </c>
      <c r="AV125" s="12" t="s">
        <v>22</v>
      </c>
      <c r="AW125" s="12" t="s">
        <v>37</v>
      </c>
      <c r="AX125" s="12" t="s">
        <v>74</v>
      </c>
      <c r="AY125" s="204" t="s">
        <v>122</v>
      </c>
    </row>
    <row r="126" spans="2:51" s="11" customFormat="1" ht="13.5">
      <c r="B126" s="176"/>
      <c r="D126" s="177" t="s">
        <v>132</v>
      </c>
      <c r="E126" s="178" t="s">
        <v>3</v>
      </c>
      <c r="F126" s="179" t="s">
        <v>508</v>
      </c>
      <c r="H126" s="180">
        <v>2937.6</v>
      </c>
      <c r="I126" s="181"/>
      <c r="L126" s="176"/>
      <c r="M126" s="182"/>
      <c r="N126" s="183"/>
      <c r="O126" s="183"/>
      <c r="P126" s="183"/>
      <c r="Q126" s="183"/>
      <c r="R126" s="183"/>
      <c r="S126" s="183"/>
      <c r="T126" s="184"/>
      <c r="AT126" s="185" t="s">
        <v>132</v>
      </c>
      <c r="AU126" s="185" t="s">
        <v>82</v>
      </c>
      <c r="AV126" s="11" t="s">
        <v>82</v>
      </c>
      <c r="AW126" s="11" t="s">
        <v>37</v>
      </c>
      <c r="AX126" s="11" t="s">
        <v>22</v>
      </c>
      <c r="AY126" s="185" t="s">
        <v>122</v>
      </c>
    </row>
    <row r="127" spans="2:65" s="1" customFormat="1" ht="22.5" customHeight="1">
      <c r="B127" s="163"/>
      <c r="C127" s="186" t="s">
        <v>259</v>
      </c>
      <c r="D127" s="186" t="s">
        <v>119</v>
      </c>
      <c r="E127" s="187" t="s">
        <v>331</v>
      </c>
      <c r="F127" s="188" t="s">
        <v>332</v>
      </c>
      <c r="G127" s="189" t="s">
        <v>305</v>
      </c>
      <c r="H127" s="190">
        <v>440.64</v>
      </c>
      <c r="I127" s="191"/>
      <c r="J127" s="192">
        <f>ROUND(I127*H127,2)</f>
        <v>0</v>
      </c>
      <c r="K127" s="188" t="s">
        <v>129</v>
      </c>
      <c r="L127" s="193"/>
      <c r="M127" s="194" t="s">
        <v>3</v>
      </c>
      <c r="N127" s="195" t="s">
        <v>45</v>
      </c>
      <c r="O127" s="36"/>
      <c r="P127" s="173">
        <f>O127*H127</f>
        <v>0</v>
      </c>
      <c r="Q127" s="173">
        <v>0.21</v>
      </c>
      <c r="R127" s="173">
        <f>Q127*H127</f>
        <v>92.53439999999999</v>
      </c>
      <c r="S127" s="173">
        <v>0</v>
      </c>
      <c r="T127" s="174">
        <f>S127*H127</f>
        <v>0</v>
      </c>
      <c r="AR127" s="18" t="s">
        <v>180</v>
      </c>
      <c r="AT127" s="18" t="s">
        <v>119</v>
      </c>
      <c r="AU127" s="18" t="s">
        <v>82</v>
      </c>
      <c r="AY127" s="18" t="s">
        <v>122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8" t="s">
        <v>22</v>
      </c>
      <c r="BK127" s="175">
        <f>ROUND(I127*H127,2)</f>
        <v>0</v>
      </c>
      <c r="BL127" s="18" t="s">
        <v>145</v>
      </c>
      <c r="BM127" s="18" t="s">
        <v>509</v>
      </c>
    </row>
    <row r="128" spans="2:51" s="11" customFormat="1" ht="13.5">
      <c r="B128" s="176"/>
      <c r="D128" s="177" t="s">
        <v>132</v>
      </c>
      <c r="E128" s="178" t="s">
        <v>3</v>
      </c>
      <c r="F128" s="179" t="s">
        <v>510</v>
      </c>
      <c r="H128" s="180">
        <v>440.64</v>
      </c>
      <c r="I128" s="181"/>
      <c r="L128" s="176"/>
      <c r="M128" s="182"/>
      <c r="N128" s="183"/>
      <c r="O128" s="183"/>
      <c r="P128" s="183"/>
      <c r="Q128" s="183"/>
      <c r="R128" s="183"/>
      <c r="S128" s="183"/>
      <c r="T128" s="184"/>
      <c r="AT128" s="185" t="s">
        <v>132</v>
      </c>
      <c r="AU128" s="185" t="s">
        <v>82</v>
      </c>
      <c r="AV128" s="11" t="s">
        <v>82</v>
      </c>
      <c r="AW128" s="11" t="s">
        <v>37</v>
      </c>
      <c r="AX128" s="11" t="s">
        <v>22</v>
      </c>
      <c r="AY128" s="185" t="s">
        <v>122</v>
      </c>
    </row>
    <row r="129" spans="2:65" s="1" customFormat="1" ht="22.5" customHeight="1">
      <c r="B129" s="163"/>
      <c r="C129" s="164" t="s">
        <v>9</v>
      </c>
      <c r="D129" s="164" t="s">
        <v>125</v>
      </c>
      <c r="E129" s="165" t="s">
        <v>511</v>
      </c>
      <c r="F129" s="166" t="s">
        <v>512</v>
      </c>
      <c r="G129" s="167" t="s">
        <v>209</v>
      </c>
      <c r="H129" s="168">
        <v>14133.8</v>
      </c>
      <c r="I129" s="169"/>
      <c r="J129" s="170">
        <f>ROUND(I129*H129,2)</f>
        <v>0</v>
      </c>
      <c r="K129" s="166" t="s">
        <v>129</v>
      </c>
      <c r="L129" s="35"/>
      <c r="M129" s="171" t="s">
        <v>3</v>
      </c>
      <c r="N129" s="172" t="s">
        <v>45</v>
      </c>
      <c r="O129" s="36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8" t="s">
        <v>145</v>
      </c>
      <c r="AT129" s="18" t="s">
        <v>125</v>
      </c>
      <c r="AU129" s="18" t="s">
        <v>82</v>
      </c>
      <c r="AY129" s="18" t="s">
        <v>122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8" t="s">
        <v>22</v>
      </c>
      <c r="BK129" s="175">
        <f>ROUND(I129*H129,2)</f>
        <v>0</v>
      </c>
      <c r="BL129" s="18" t="s">
        <v>145</v>
      </c>
      <c r="BM129" s="18" t="s">
        <v>513</v>
      </c>
    </row>
    <row r="130" spans="2:51" s="12" customFormat="1" ht="13.5">
      <c r="B130" s="201"/>
      <c r="D130" s="196" t="s">
        <v>132</v>
      </c>
      <c r="E130" s="202" t="s">
        <v>3</v>
      </c>
      <c r="F130" s="203" t="s">
        <v>514</v>
      </c>
      <c r="H130" s="204" t="s">
        <v>3</v>
      </c>
      <c r="I130" s="205"/>
      <c r="L130" s="201"/>
      <c r="M130" s="206"/>
      <c r="N130" s="207"/>
      <c r="O130" s="207"/>
      <c r="P130" s="207"/>
      <c r="Q130" s="207"/>
      <c r="R130" s="207"/>
      <c r="S130" s="207"/>
      <c r="T130" s="208"/>
      <c r="AT130" s="204" t="s">
        <v>132</v>
      </c>
      <c r="AU130" s="204" t="s">
        <v>82</v>
      </c>
      <c r="AV130" s="12" t="s">
        <v>22</v>
      </c>
      <c r="AW130" s="12" t="s">
        <v>37</v>
      </c>
      <c r="AX130" s="12" t="s">
        <v>74</v>
      </c>
      <c r="AY130" s="204" t="s">
        <v>122</v>
      </c>
    </row>
    <row r="131" spans="2:51" s="11" customFormat="1" ht="13.5">
      <c r="B131" s="176"/>
      <c r="D131" s="196" t="s">
        <v>132</v>
      </c>
      <c r="E131" s="185" t="s">
        <v>3</v>
      </c>
      <c r="F131" s="197" t="s">
        <v>515</v>
      </c>
      <c r="H131" s="198">
        <v>14133.8</v>
      </c>
      <c r="I131" s="181"/>
      <c r="L131" s="176"/>
      <c r="M131" s="182"/>
      <c r="N131" s="183"/>
      <c r="O131" s="183"/>
      <c r="P131" s="183"/>
      <c r="Q131" s="183"/>
      <c r="R131" s="183"/>
      <c r="S131" s="183"/>
      <c r="T131" s="184"/>
      <c r="AT131" s="185" t="s">
        <v>132</v>
      </c>
      <c r="AU131" s="185" t="s">
        <v>82</v>
      </c>
      <c r="AV131" s="11" t="s">
        <v>82</v>
      </c>
      <c r="AW131" s="11" t="s">
        <v>37</v>
      </c>
      <c r="AX131" s="11" t="s">
        <v>22</v>
      </c>
      <c r="AY131" s="185" t="s">
        <v>122</v>
      </c>
    </row>
    <row r="132" spans="2:63" s="10" customFormat="1" ht="29.25" customHeight="1">
      <c r="B132" s="149"/>
      <c r="D132" s="160" t="s">
        <v>73</v>
      </c>
      <c r="E132" s="161" t="s">
        <v>82</v>
      </c>
      <c r="F132" s="161" t="s">
        <v>516</v>
      </c>
      <c r="I132" s="152"/>
      <c r="J132" s="162">
        <f>BK132</f>
        <v>0</v>
      </c>
      <c r="L132" s="149"/>
      <c r="M132" s="154"/>
      <c r="N132" s="155"/>
      <c r="O132" s="155"/>
      <c r="P132" s="156">
        <f>SUM(P133:P135)</f>
        <v>0</v>
      </c>
      <c r="Q132" s="155"/>
      <c r="R132" s="156">
        <f>SUM(R133:R135)</f>
        <v>4.611664800000001</v>
      </c>
      <c r="S132" s="155"/>
      <c r="T132" s="157">
        <f>SUM(T133:T135)</f>
        <v>0</v>
      </c>
      <c r="AR132" s="150" t="s">
        <v>22</v>
      </c>
      <c r="AT132" s="158" t="s">
        <v>73</v>
      </c>
      <c r="AU132" s="158" t="s">
        <v>22</v>
      </c>
      <c r="AY132" s="150" t="s">
        <v>122</v>
      </c>
      <c r="BK132" s="159">
        <f>SUM(BK133:BK135)</f>
        <v>0</v>
      </c>
    </row>
    <row r="133" spans="2:65" s="1" customFormat="1" ht="22.5" customHeight="1">
      <c r="B133" s="163"/>
      <c r="C133" s="164" t="s">
        <v>269</v>
      </c>
      <c r="D133" s="164" t="s">
        <v>125</v>
      </c>
      <c r="E133" s="165" t="s">
        <v>517</v>
      </c>
      <c r="F133" s="166" t="s">
        <v>518</v>
      </c>
      <c r="G133" s="167" t="s">
        <v>519</v>
      </c>
      <c r="H133" s="168">
        <v>3966</v>
      </c>
      <c r="I133" s="169"/>
      <c r="J133" s="170">
        <f>ROUND(I133*H133,2)</f>
        <v>0</v>
      </c>
      <c r="K133" s="166" t="s">
        <v>129</v>
      </c>
      <c r="L133" s="35"/>
      <c r="M133" s="171" t="s">
        <v>3</v>
      </c>
      <c r="N133" s="172" t="s">
        <v>45</v>
      </c>
      <c r="O133" s="36"/>
      <c r="P133" s="173">
        <f>O133*H133</f>
        <v>0</v>
      </c>
      <c r="Q133" s="173">
        <v>0.0011628</v>
      </c>
      <c r="R133" s="173">
        <f>Q133*H133</f>
        <v>4.611664800000001</v>
      </c>
      <c r="S133" s="173">
        <v>0</v>
      </c>
      <c r="T133" s="174">
        <f>S133*H133</f>
        <v>0</v>
      </c>
      <c r="AR133" s="18" t="s">
        <v>145</v>
      </c>
      <c r="AT133" s="18" t="s">
        <v>125</v>
      </c>
      <c r="AU133" s="18" t="s">
        <v>82</v>
      </c>
      <c r="AY133" s="18" t="s">
        <v>122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8" t="s">
        <v>22</v>
      </c>
      <c r="BK133" s="175">
        <f>ROUND(I133*H133,2)</f>
        <v>0</v>
      </c>
      <c r="BL133" s="18" t="s">
        <v>145</v>
      </c>
      <c r="BM133" s="18" t="s">
        <v>520</v>
      </c>
    </row>
    <row r="134" spans="2:51" s="12" customFormat="1" ht="13.5">
      <c r="B134" s="201"/>
      <c r="D134" s="196" t="s">
        <v>132</v>
      </c>
      <c r="E134" s="202" t="s">
        <v>3</v>
      </c>
      <c r="F134" s="203" t="s">
        <v>521</v>
      </c>
      <c r="H134" s="204" t="s">
        <v>3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4" t="s">
        <v>132</v>
      </c>
      <c r="AU134" s="204" t="s">
        <v>82</v>
      </c>
      <c r="AV134" s="12" t="s">
        <v>22</v>
      </c>
      <c r="AW134" s="12" t="s">
        <v>37</v>
      </c>
      <c r="AX134" s="12" t="s">
        <v>74</v>
      </c>
      <c r="AY134" s="204" t="s">
        <v>122</v>
      </c>
    </row>
    <row r="135" spans="2:51" s="11" customFormat="1" ht="27">
      <c r="B135" s="176"/>
      <c r="D135" s="196" t="s">
        <v>132</v>
      </c>
      <c r="E135" s="185" t="s">
        <v>3</v>
      </c>
      <c r="F135" s="197" t="s">
        <v>522</v>
      </c>
      <c r="H135" s="198">
        <v>3966</v>
      </c>
      <c r="I135" s="181"/>
      <c r="L135" s="176"/>
      <c r="M135" s="182"/>
      <c r="N135" s="183"/>
      <c r="O135" s="183"/>
      <c r="P135" s="183"/>
      <c r="Q135" s="183"/>
      <c r="R135" s="183"/>
      <c r="S135" s="183"/>
      <c r="T135" s="184"/>
      <c r="AT135" s="185" t="s">
        <v>132</v>
      </c>
      <c r="AU135" s="185" t="s">
        <v>82</v>
      </c>
      <c r="AV135" s="11" t="s">
        <v>82</v>
      </c>
      <c r="AW135" s="11" t="s">
        <v>37</v>
      </c>
      <c r="AX135" s="11" t="s">
        <v>22</v>
      </c>
      <c r="AY135" s="185" t="s">
        <v>122</v>
      </c>
    </row>
    <row r="136" spans="2:63" s="10" customFormat="1" ht="29.25" customHeight="1">
      <c r="B136" s="149"/>
      <c r="D136" s="160" t="s">
        <v>73</v>
      </c>
      <c r="E136" s="161" t="s">
        <v>145</v>
      </c>
      <c r="F136" s="161" t="s">
        <v>523</v>
      </c>
      <c r="I136" s="152"/>
      <c r="J136" s="162">
        <f>BK136</f>
        <v>0</v>
      </c>
      <c r="L136" s="149"/>
      <c r="M136" s="154"/>
      <c r="N136" s="155"/>
      <c r="O136" s="155"/>
      <c r="P136" s="156">
        <f>SUM(P137:P139)</f>
        <v>0</v>
      </c>
      <c r="Q136" s="155"/>
      <c r="R136" s="156">
        <f>SUM(R137:R139)</f>
        <v>337.4457219</v>
      </c>
      <c r="S136" s="155"/>
      <c r="T136" s="157">
        <f>SUM(T137:T139)</f>
        <v>0</v>
      </c>
      <c r="AR136" s="150" t="s">
        <v>22</v>
      </c>
      <c r="AT136" s="158" t="s">
        <v>73</v>
      </c>
      <c r="AU136" s="158" t="s">
        <v>22</v>
      </c>
      <c r="AY136" s="150" t="s">
        <v>122</v>
      </c>
      <c r="BK136" s="159">
        <f>SUM(BK137:BK139)</f>
        <v>0</v>
      </c>
    </row>
    <row r="137" spans="2:65" s="1" customFormat="1" ht="22.5" customHeight="1">
      <c r="B137" s="163"/>
      <c r="C137" s="164" t="s">
        <v>274</v>
      </c>
      <c r="D137" s="164" t="s">
        <v>125</v>
      </c>
      <c r="E137" s="165" t="s">
        <v>524</v>
      </c>
      <c r="F137" s="166" t="s">
        <v>525</v>
      </c>
      <c r="G137" s="167" t="s">
        <v>305</v>
      </c>
      <c r="H137" s="168">
        <v>178.47</v>
      </c>
      <c r="I137" s="169"/>
      <c r="J137" s="170">
        <f>ROUND(I137*H137,2)</f>
        <v>0</v>
      </c>
      <c r="K137" s="166" t="s">
        <v>129</v>
      </c>
      <c r="L137" s="35"/>
      <c r="M137" s="171" t="s">
        <v>3</v>
      </c>
      <c r="N137" s="172" t="s">
        <v>45</v>
      </c>
      <c r="O137" s="36"/>
      <c r="P137" s="173">
        <f>O137*H137</f>
        <v>0</v>
      </c>
      <c r="Q137" s="173">
        <v>1.89077</v>
      </c>
      <c r="R137" s="173">
        <f>Q137*H137</f>
        <v>337.4457219</v>
      </c>
      <c r="S137" s="173">
        <v>0</v>
      </c>
      <c r="T137" s="174">
        <f>S137*H137</f>
        <v>0</v>
      </c>
      <c r="AR137" s="18" t="s">
        <v>145</v>
      </c>
      <c r="AT137" s="18" t="s">
        <v>125</v>
      </c>
      <c r="AU137" s="18" t="s">
        <v>82</v>
      </c>
      <c r="AY137" s="18" t="s">
        <v>122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8" t="s">
        <v>22</v>
      </c>
      <c r="BK137" s="175">
        <f>ROUND(I137*H137,2)</f>
        <v>0</v>
      </c>
      <c r="BL137" s="18" t="s">
        <v>145</v>
      </c>
      <c r="BM137" s="18" t="s">
        <v>526</v>
      </c>
    </row>
    <row r="138" spans="2:51" s="12" customFormat="1" ht="13.5">
      <c r="B138" s="201"/>
      <c r="D138" s="196" t="s">
        <v>132</v>
      </c>
      <c r="E138" s="202" t="s">
        <v>3</v>
      </c>
      <c r="F138" s="203" t="s">
        <v>490</v>
      </c>
      <c r="H138" s="204" t="s">
        <v>3</v>
      </c>
      <c r="I138" s="205"/>
      <c r="L138" s="201"/>
      <c r="M138" s="206"/>
      <c r="N138" s="207"/>
      <c r="O138" s="207"/>
      <c r="P138" s="207"/>
      <c r="Q138" s="207"/>
      <c r="R138" s="207"/>
      <c r="S138" s="207"/>
      <c r="T138" s="208"/>
      <c r="AT138" s="204" t="s">
        <v>132</v>
      </c>
      <c r="AU138" s="204" t="s">
        <v>82</v>
      </c>
      <c r="AV138" s="12" t="s">
        <v>22</v>
      </c>
      <c r="AW138" s="12" t="s">
        <v>37</v>
      </c>
      <c r="AX138" s="12" t="s">
        <v>74</v>
      </c>
      <c r="AY138" s="204" t="s">
        <v>122</v>
      </c>
    </row>
    <row r="139" spans="2:51" s="11" customFormat="1" ht="13.5">
      <c r="B139" s="176"/>
      <c r="D139" s="196" t="s">
        <v>132</v>
      </c>
      <c r="E139" s="185" t="s">
        <v>3</v>
      </c>
      <c r="F139" s="197" t="s">
        <v>527</v>
      </c>
      <c r="H139" s="198">
        <v>178.47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85" t="s">
        <v>132</v>
      </c>
      <c r="AU139" s="185" t="s">
        <v>82</v>
      </c>
      <c r="AV139" s="11" t="s">
        <v>82</v>
      </c>
      <c r="AW139" s="11" t="s">
        <v>37</v>
      </c>
      <c r="AX139" s="11" t="s">
        <v>22</v>
      </c>
      <c r="AY139" s="185" t="s">
        <v>122</v>
      </c>
    </row>
    <row r="140" spans="2:63" s="10" customFormat="1" ht="29.25" customHeight="1">
      <c r="B140" s="149"/>
      <c r="D140" s="160" t="s">
        <v>73</v>
      </c>
      <c r="E140" s="161" t="s">
        <v>144</v>
      </c>
      <c r="F140" s="161" t="s">
        <v>528</v>
      </c>
      <c r="I140" s="152"/>
      <c r="J140" s="162">
        <f>BK140</f>
        <v>0</v>
      </c>
      <c r="L140" s="149"/>
      <c r="M140" s="154"/>
      <c r="N140" s="155"/>
      <c r="O140" s="155"/>
      <c r="P140" s="156">
        <f>SUM(P141:P180)</f>
        <v>0</v>
      </c>
      <c r="Q140" s="155"/>
      <c r="R140" s="156">
        <f>SUM(R141:R180)</f>
        <v>10809.0213968</v>
      </c>
      <c r="S140" s="155"/>
      <c r="T140" s="157">
        <f>SUM(T141:T180)</f>
        <v>0</v>
      </c>
      <c r="AR140" s="150" t="s">
        <v>22</v>
      </c>
      <c r="AT140" s="158" t="s">
        <v>73</v>
      </c>
      <c r="AU140" s="158" t="s">
        <v>22</v>
      </c>
      <c r="AY140" s="150" t="s">
        <v>122</v>
      </c>
      <c r="BK140" s="159">
        <f>SUM(BK141:BK180)</f>
        <v>0</v>
      </c>
    </row>
    <row r="141" spans="2:65" s="1" customFormat="1" ht="31.5" customHeight="1">
      <c r="B141" s="163"/>
      <c r="C141" s="164" t="s">
        <v>279</v>
      </c>
      <c r="D141" s="164" t="s">
        <v>125</v>
      </c>
      <c r="E141" s="165" t="s">
        <v>529</v>
      </c>
      <c r="F141" s="166" t="s">
        <v>530</v>
      </c>
      <c r="G141" s="167" t="s">
        <v>209</v>
      </c>
      <c r="H141" s="168">
        <v>884.3</v>
      </c>
      <c r="I141" s="169"/>
      <c r="J141" s="170">
        <f>ROUND(I141*H141,2)</f>
        <v>0</v>
      </c>
      <c r="K141" s="166" t="s">
        <v>129</v>
      </c>
      <c r="L141" s="35"/>
      <c r="M141" s="171" t="s">
        <v>3</v>
      </c>
      <c r="N141" s="172" t="s">
        <v>45</v>
      </c>
      <c r="O141" s="36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AR141" s="18" t="s">
        <v>145</v>
      </c>
      <c r="AT141" s="18" t="s">
        <v>125</v>
      </c>
      <c r="AU141" s="18" t="s">
        <v>82</v>
      </c>
      <c r="AY141" s="18" t="s">
        <v>122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8" t="s">
        <v>22</v>
      </c>
      <c r="BK141" s="175">
        <f>ROUND(I141*H141,2)</f>
        <v>0</v>
      </c>
      <c r="BL141" s="18" t="s">
        <v>145</v>
      </c>
      <c r="BM141" s="18" t="s">
        <v>531</v>
      </c>
    </row>
    <row r="142" spans="2:51" s="12" customFormat="1" ht="13.5">
      <c r="B142" s="201"/>
      <c r="D142" s="196" t="s">
        <v>132</v>
      </c>
      <c r="E142" s="202" t="s">
        <v>3</v>
      </c>
      <c r="F142" s="203" t="s">
        <v>532</v>
      </c>
      <c r="H142" s="204" t="s">
        <v>3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4" t="s">
        <v>132</v>
      </c>
      <c r="AU142" s="204" t="s">
        <v>82</v>
      </c>
      <c r="AV142" s="12" t="s">
        <v>22</v>
      </c>
      <c r="AW142" s="12" t="s">
        <v>37</v>
      </c>
      <c r="AX142" s="12" t="s">
        <v>74</v>
      </c>
      <c r="AY142" s="204" t="s">
        <v>122</v>
      </c>
    </row>
    <row r="143" spans="2:51" s="11" customFormat="1" ht="13.5">
      <c r="B143" s="176"/>
      <c r="D143" s="177" t="s">
        <v>132</v>
      </c>
      <c r="E143" s="178" t="s">
        <v>3</v>
      </c>
      <c r="F143" s="179" t="s">
        <v>533</v>
      </c>
      <c r="H143" s="180">
        <v>884.3</v>
      </c>
      <c r="I143" s="181"/>
      <c r="L143" s="176"/>
      <c r="M143" s="182"/>
      <c r="N143" s="183"/>
      <c r="O143" s="183"/>
      <c r="P143" s="183"/>
      <c r="Q143" s="183"/>
      <c r="R143" s="183"/>
      <c r="S143" s="183"/>
      <c r="T143" s="184"/>
      <c r="AT143" s="185" t="s">
        <v>132</v>
      </c>
      <c r="AU143" s="185" t="s">
        <v>82</v>
      </c>
      <c r="AV143" s="11" t="s">
        <v>82</v>
      </c>
      <c r="AW143" s="11" t="s">
        <v>37</v>
      </c>
      <c r="AX143" s="11" t="s">
        <v>22</v>
      </c>
      <c r="AY143" s="185" t="s">
        <v>122</v>
      </c>
    </row>
    <row r="144" spans="2:65" s="1" customFormat="1" ht="22.5" customHeight="1">
      <c r="B144" s="163"/>
      <c r="C144" s="186" t="s">
        <v>283</v>
      </c>
      <c r="D144" s="186" t="s">
        <v>119</v>
      </c>
      <c r="E144" s="187" t="s">
        <v>534</v>
      </c>
      <c r="F144" s="188" t="s">
        <v>535</v>
      </c>
      <c r="G144" s="189" t="s">
        <v>311</v>
      </c>
      <c r="H144" s="190">
        <v>23.079</v>
      </c>
      <c r="I144" s="191"/>
      <c r="J144" s="192">
        <f>ROUND(I144*H144,2)</f>
        <v>0</v>
      </c>
      <c r="K144" s="188" t="s">
        <v>129</v>
      </c>
      <c r="L144" s="193"/>
      <c r="M144" s="194" t="s">
        <v>3</v>
      </c>
      <c r="N144" s="195" t="s">
        <v>45</v>
      </c>
      <c r="O144" s="36"/>
      <c r="P144" s="173">
        <f>O144*H144</f>
        <v>0</v>
      </c>
      <c r="Q144" s="173">
        <v>1</v>
      </c>
      <c r="R144" s="173">
        <f>Q144*H144</f>
        <v>23.079</v>
      </c>
      <c r="S144" s="173">
        <v>0</v>
      </c>
      <c r="T144" s="174">
        <f>S144*H144</f>
        <v>0</v>
      </c>
      <c r="AR144" s="18" t="s">
        <v>180</v>
      </c>
      <c r="AT144" s="18" t="s">
        <v>119</v>
      </c>
      <c r="AU144" s="18" t="s">
        <v>82</v>
      </c>
      <c r="AY144" s="18" t="s">
        <v>122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8" t="s">
        <v>22</v>
      </c>
      <c r="BK144" s="175">
        <f>ROUND(I144*H144,2)</f>
        <v>0</v>
      </c>
      <c r="BL144" s="18" t="s">
        <v>145</v>
      </c>
      <c r="BM144" s="18" t="s">
        <v>536</v>
      </c>
    </row>
    <row r="145" spans="2:51" s="11" customFormat="1" ht="13.5">
      <c r="B145" s="176"/>
      <c r="D145" s="177" t="s">
        <v>132</v>
      </c>
      <c r="E145" s="178" t="s">
        <v>3</v>
      </c>
      <c r="F145" s="179" t="s">
        <v>537</v>
      </c>
      <c r="H145" s="180">
        <v>23.079</v>
      </c>
      <c r="I145" s="181"/>
      <c r="L145" s="176"/>
      <c r="M145" s="182"/>
      <c r="N145" s="183"/>
      <c r="O145" s="183"/>
      <c r="P145" s="183"/>
      <c r="Q145" s="183"/>
      <c r="R145" s="183"/>
      <c r="S145" s="183"/>
      <c r="T145" s="184"/>
      <c r="AT145" s="185" t="s">
        <v>132</v>
      </c>
      <c r="AU145" s="185" t="s">
        <v>82</v>
      </c>
      <c r="AV145" s="11" t="s">
        <v>82</v>
      </c>
      <c r="AW145" s="11" t="s">
        <v>37</v>
      </c>
      <c r="AX145" s="11" t="s">
        <v>22</v>
      </c>
      <c r="AY145" s="185" t="s">
        <v>122</v>
      </c>
    </row>
    <row r="146" spans="2:65" s="1" customFormat="1" ht="22.5" customHeight="1">
      <c r="B146" s="163"/>
      <c r="C146" s="164" t="s">
        <v>287</v>
      </c>
      <c r="D146" s="164" t="s">
        <v>125</v>
      </c>
      <c r="E146" s="165" t="s">
        <v>538</v>
      </c>
      <c r="F146" s="166" t="s">
        <v>539</v>
      </c>
      <c r="G146" s="167" t="s">
        <v>209</v>
      </c>
      <c r="H146" s="168">
        <v>12155.068</v>
      </c>
      <c r="I146" s="169"/>
      <c r="J146" s="170">
        <f>ROUND(I146*H146,2)</f>
        <v>0</v>
      </c>
      <c r="K146" s="166" t="s">
        <v>129</v>
      </c>
      <c r="L146" s="35"/>
      <c r="M146" s="171" t="s">
        <v>3</v>
      </c>
      <c r="N146" s="172" t="s">
        <v>45</v>
      </c>
      <c r="O146" s="36"/>
      <c r="P146" s="173">
        <f>O146*H146</f>
        <v>0</v>
      </c>
      <c r="Q146" s="173">
        <v>0.4726</v>
      </c>
      <c r="R146" s="173">
        <f>Q146*H146</f>
        <v>5744.4851368</v>
      </c>
      <c r="S146" s="173">
        <v>0</v>
      </c>
      <c r="T146" s="174">
        <f>S146*H146</f>
        <v>0</v>
      </c>
      <c r="AR146" s="18" t="s">
        <v>145</v>
      </c>
      <c r="AT146" s="18" t="s">
        <v>125</v>
      </c>
      <c r="AU146" s="18" t="s">
        <v>82</v>
      </c>
      <c r="AY146" s="18" t="s">
        <v>122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8" t="s">
        <v>22</v>
      </c>
      <c r="BK146" s="175">
        <f>ROUND(I146*H146,2)</f>
        <v>0</v>
      </c>
      <c r="BL146" s="18" t="s">
        <v>145</v>
      </c>
      <c r="BM146" s="18" t="s">
        <v>540</v>
      </c>
    </row>
    <row r="147" spans="2:51" s="11" customFormat="1" ht="13.5">
      <c r="B147" s="176"/>
      <c r="D147" s="177" t="s">
        <v>132</v>
      </c>
      <c r="E147" s="178" t="s">
        <v>3</v>
      </c>
      <c r="F147" s="179" t="s">
        <v>541</v>
      </c>
      <c r="H147" s="180">
        <v>12155.068</v>
      </c>
      <c r="I147" s="181"/>
      <c r="L147" s="176"/>
      <c r="M147" s="182"/>
      <c r="N147" s="183"/>
      <c r="O147" s="183"/>
      <c r="P147" s="183"/>
      <c r="Q147" s="183"/>
      <c r="R147" s="183"/>
      <c r="S147" s="183"/>
      <c r="T147" s="184"/>
      <c r="AT147" s="185" t="s">
        <v>132</v>
      </c>
      <c r="AU147" s="185" t="s">
        <v>82</v>
      </c>
      <c r="AV147" s="11" t="s">
        <v>82</v>
      </c>
      <c r="AW147" s="11" t="s">
        <v>37</v>
      </c>
      <c r="AX147" s="11" t="s">
        <v>22</v>
      </c>
      <c r="AY147" s="185" t="s">
        <v>122</v>
      </c>
    </row>
    <row r="148" spans="2:65" s="1" customFormat="1" ht="22.5" customHeight="1">
      <c r="B148" s="163"/>
      <c r="C148" s="164" t="s">
        <v>8</v>
      </c>
      <c r="D148" s="164" t="s">
        <v>125</v>
      </c>
      <c r="E148" s="165" t="s">
        <v>542</v>
      </c>
      <c r="F148" s="166" t="s">
        <v>543</v>
      </c>
      <c r="G148" s="167" t="s">
        <v>209</v>
      </c>
      <c r="H148" s="168">
        <v>10741.688</v>
      </c>
      <c r="I148" s="169"/>
      <c r="J148" s="170">
        <f>ROUND(I148*H148,2)</f>
        <v>0</v>
      </c>
      <c r="K148" s="166" t="s">
        <v>129</v>
      </c>
      <c r="L148" s="35"/>
      <c r="M148" s="171" t="s">
        <v>3</v>
      </c>
      <c r="N148" s="172" t="s">
        <v>45</v>
      </c>
      <c r="O148" s="36"/>
      <c r="P148" s="173">
        <f>O148*H148</f>
        <v>0</v>
      </c>
      <c r="Q148" s="173">
        <v>0.33</v>
      </c>
      <c r="R148" s="173">
        <f>Q148*H148</f>
        <v>3544.7570400000004</v>
      </c>
      <c r="S148" s="173">
        <v>0</v>
      </c>
      <c r="T148" s="174">
        <f>S148*H148</f>
        <v>0</v>
      </c>
      <c r="AR148" s="18" t="s">
        <v>145</v>
      </c>
      <c r="AT148" s="18" t="s">
        <v>125</v>
      </c>
      <c r="AU148" s="18" t="s">
        <v>82</v>
      </c>
      <c r="AY148" s="18" t="s">
        <v>122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8" t="s">
        <v>22</v>
      </c>
      <c r="BK148" s="175">
        <f>ROUND(I148*H148,2)</f>
        <v>0</v>
      </c>
      <c r="BL148" s="18" t="s">
        <v>145</v>
      </c>
      <c r="BM148" s="18" t="s">
        <v>544</v>
      </c>
    </row>
    <row r="149" spans="2:51" s="12" customFormat="1" ht="13.5">
      <c r="B149" s="201"/>
      <c r="D149" s="196" t="s">
        <v>132</v>
      </c>
      <c r="E149" s="202" t="s">
        <v>3</v>
      </c>
      <c r="F149" s="203" t="s">
        <v>545</v>
      </c>
      <c r="H149" s="204" t="s">
        <v>3</v>
      </c>
      <c r="I149" s="205"/>
      <c r="L149" s="201"/>
      <c r="M149" s="206"/>
      <c r="N149" s="207"/>
      <c r="O149" s="207"/>
      <c r="P149" s="207"/>
      <c r="Q149" s="207"/>
      <c r="R149" s="207"/>
      <c r="S149" s="207"/>
      <c r="T149" s="208"/>
      <c r="AT149" s="204" t="s">
        <v>132</v>
      </c>
      <c r="AU149" s="204" t="s">
        <v>82</v>
      </c>
      <c r="AV149" s="12" t="s">
        <v>22</v>
      </c>
      <c r="AW149" s="12" t="s">
        <v>37</v>
      </c>
      <c r="AX149" s="12" t="s">
        <v>74</v>
      </c>
      <c r="AY149" s="204" t="s">
        <v>122</v>
      </c>
    </row>
    <row r="150" spans="2:51" s="11" customFormat="1" ht="13.5">
      <c r="B150" s="176"/>
      <c r="D150" s="196" t="s">
        <v>132</v>
      </c>
      <c r="E150" s="185" t="s">
        <v>3</v>
      </c>
      <c r="F150" s="197" t="s">
        <v>546</v>
      </c>
      <c r="H150" s="198">
        <v>10741.688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85" t="s">
        <v>132</v>
      </c>
      <c r="AU150" s="185" t="s">
        <v>82</v>
      </c>
      <c r="AV150" s="11" t="s">
        <v>82</v>
      </c>
      <c r="AW150" s="11" t="s">
        <v>37</v>
      </c>
      <c r="AX150" s="11" t="s">
        <v>22</v>
      </c>
      <c r="AY150" s="185" t="s">
        <v>122</v>
      </c>
    </row>
    <row r="151" spans="2:51" s="12" customFormat="1" ht="13.5">
      <c r="B151" s="201"/>
      <c r="D151" s="177" t="s">
        <v>132</v>
      </c>
      <c r="E151" s="213" t="s">
        <v>3</v>
      </c>
      <c r="F151" s="214" t="s">
        <v>547</v>
      </c>
      <c r="H151" s="215" t="s">
        <v>3</v>
      </c>
      <c r="I151" s="205"/>
      <c r="L151" s="201"/>
      <c r="M151" s="206"/>
      <c r="N151" s="207"/>
      <c r="O151" s="207"/>
      <c r="P151" s="207"/>
      <c r="Q151" s="207"/>
      <c r="R151" s="207"/>
      <c r="S151" s="207"/>
      <c r="T151" s="208"/>
      <c r="AT151" s="204" t="s">
        <v>132</v>
      </c>
      <c r="AU151" s="204" t="s">
        <v>82</v>
      </c>
      <c r="AV151" s="12" t="s">
        <v>22</v>
      </c>
      <c r="AW151" s="12" t="s">
        <v>37</v>
      </c>
      <c r="AX151" s="12" t="s">
        <v>74</v>
      </c>
      <c r="AY151" s="204" t="s">
        <v>122</v>
      </c>
    </row>
    <row r="152" spans="2:65" s="1" customFormat="1" ht="22.5" customHeight="1">
      <c r="B152" s="163"/>
      <c r="C152" s="164" t="s">
        <v>294</v>
      </c>
      <c r="D152" s="164" t="s">
        <v>125</v>
      </c>
      <c r="E152" s="165" t="s">
        <v>548</v>
      </c>
      <c r="F152" s="166" t="s">
        <v>549</v>
      </c>
      <c r="G152" s="167" t="s">
        <v>209</v>
      </c>
      <c r="H152" s="168">
        <v>17405</v>
      </c>
      <c r="I152" s="169"/>
      <c r="J152" s="170">
        <f>ROUND(I152*H152,2)</f>
        <v>0</v>
      </c>
      <c r="K152" s="166" t="s">
        <v>129</v>
      </c>
      <c r="L152" s="35"/>
      <c r="M152" s="171" t="s">
        <v>3</v>
      </c>
      <c r="N152" s="172" t="s">
        <v>45</v>
      </c>
      <c r="O152" s="36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AR152" s="18" t="s">
        <v>145</v>
      </c>
      <c r="AT152" s="18" t="s">
        <v>125</v>
      </c>
      <c r="AU152" s="18" t="s">
        <v>82</v>
      </c>
      <c r="AY152" s="18" t="s">
        <v>122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8" t="s">
        <v>22</v>
      </c>
      <c r="BK152" s="175">
        <f>ROUND(I152*H152,2)</f>
        <v>0</v>
      </c>
      <c r="BL152" s="18" t="s">
        <v>145</v>
      </c>
      <c r="BM152" s="18" t="s">
        <v>550</v>
      </c>
    </row>
    <row r="153" spans="2:51" s="11" customFormat="1" ht="13.5">
      <c r="B153" s="176"/>
      <c r="D153" s="177" t="s">
        <v>132</v>
      </c>
      <c r="E153" s="178" t="s">
        <v>3</v>
      </c>
      <c r="F153" s="179" t="s">
        <v>551</v>
      </c>
      <c r="H153" s="180">
        <v>17405</v>
      </c>
      <c r="I153" s="181"/>
      <c r="L153" s="176"/>
      <c r="M153" s="182"/>
      <c r="N153" s="183"/>
      <c r="O153" s="183"/>
      <c r="P153" s="183"/>
      <c r="Q153" s="183"/>
      <c r="R153" s="183"/>
      <c r="S153" s="183"/>
      <c r="T153" s="184"/>
      <c r="AT153" s="185" t="s">
        <v>132</v>
      </c>
      <c r="AU153" s="185" t="s">
        <v>82</v>
      </c>
      <c r="AV153" s="11" t="s">
        <v>82</v>
      </c>
      <c r="AW153" s="11" t="s">
        <v>37</v>
      </c>
      <c r="AX153" s="11" t="s">
        <v>22</v>
      </c>
      <c r="AY153" s="185" t="s">
        <v>122</v>
      </c>
    </row>
    <row r="154" spans="2:65" s="1" customFormat="1" ht="31.5" customHeight="1">
      <c r="B154" s="163"/>
      <c r="C154" s="164" t="s">
        <v>298</v>
      </c>
      <c r="D154" s="164" t="s">
        <v>125</v>
      </c>
      <c r="E154" s="165" t="s">
        <v>552</v>
      </c>
      <c r="F154" s="166" t="s">
        <v>553</v>
      </c>
      <c r="G154" s="167" t="s">
        <v>209</v>
      </c>
      <c r="H154" s="168">
        <v>18580.912</v>
      </c>
      <c r="I154" s="169"/>
      <c r="J154" s="170">
        <f>ROUND(I154*H154,2)</f>
        <v>0</v>
      </c>
      <c r="K154" s="166" t="s">
        <v>129</v>
      </c>
      <c r="L154" s="35"/>
      <c r="M154" s="171" t="s">
        <v>3</v>
      </c>
      <c r="N154" s="172" t="s">
        <v>45</v>
      </c>
      <c r="O154" s="36"/>
      <c r="P154" s="173">
        <f>O154*H154</f>
        <v>0</v>
      </c>
      <c r="Q154" s="173">
        <v>0</v>
      </c>
      <c r="R154" s="173">
        <f>Q154*H154</f>
        <v>0</v>
      </c>
      <c r="S154" s="173">
        <v>0</v>
      </c>
      <c r="T154" s="174">
        <f>S154*H154</f>
        <v>0</v>
      </c>
      <c r="AR154" s="18" t="s">
        <v>145</v>
      </c>
      <c r="AT154" s="18" t="s">
        <v>125</v>
      </c>
      <c r="AU154" s="18" t="s">
        <v>82</v>
      </c>
      <c r="AY154" s="18" t="s">
        <v>122</v>
      </c>
      <c r="BE154" s="175">
        <f>IF(N154="základní",J154,0)</f>
        <v>0</v>
      </c>
      <c r="BF154" s="175">
        <f>IF(N154="snížená",J154,0)</f>
        <v>0</v>
      </c>
      <c r="BG154" s="175">
        <f>IF(N154="zákl. přenesená",J154,0)</f>
        <v>0</v>
      </c>
      <c r="BH154" s="175">
        <f>IF(N154="sníž. přenesená",J154,0)</f>
        <v>0</v>
      </c>
      <c r="BI154" s="175">
        <f>IF(N154="nulová",J154,0)</f>
        <v>0</v>
      </c>
      <c r="BJ154" s="18" t="s">
        <v>22</v>
      </c>
      <c r="BK154" s="175">
        <f>ROUND(I154*H154,2)</f>
        <v>0</v>
      </c>
      <c r="BL154" s="18" t="s">
        <v>145</v>
      </c>
      <c r="BM154" s="18" t="s">
        <v>554</v>
      </c>
    </row>
    <row r="155" spans="2:51" s="11" customFormat="1" ht="13.5">
      <c r="B155" s="176"/>
      <c r="D155" s="177" t="s">
        <v>132</v>
      </c>
      <c r="E155" s="178" t="s">
        <v>3</v>
      </c>
      <c r="F155" s="179" t="s">
        <v>555</v>
      </c>
      <c r="H155" s="180">
        <v>18580.912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85" t="s">
        <v>132</v>
      </c>
      <c r="AU155" s="185" t="s">
        <v>82</v>
      </c>
      <c r="AV155" s="11" t="s">
        <v>82</v>
      </c>
      <c r="AW155" s="11" t="s">
        <v>37</v>
      </c>
      <c r="AX155" s="11" t="s">
        <v>22</v>
      </c>
      <c r="AY155" s="185" t="s">
        <v>122</v>
      </c>
    </row>
    <row r="156" spans="2:65" s="1" customFormat="1" ht="31.5" customHeight="1">
      <c r="B156" s="163"/>
      <c r="C156" s="164" t="s">
        <v>302</v>
      </c>
      <c r="D156" s="164" t="s">
        <v>125</v>
      </c>
      <c r="E156" s="165" t="s">
        <v>556</v>
      </c>
      <c r="F156" s="166" t="s">
        <v>557</v>
      </c>
      <c r="G156" s="167" t="s">
        <v>209</v>
      </c>
      <c r="H156" s="168">
        <v>18580.912</v>
      </c>
      <c r="I156" s="169"/>
      <c r="J156" s="170">
        <f>ROUND(I156*H156,2)</f>
        <v>0</v>
      </c>
      <c r="K156" s="166" t="s">
        <v>129</v>
      </c>
      <c r="L156" s="35"/>
      <c r="M156" s="171" t="s">
        <v>3</v>
      </c>
      <c r="N156" s="172" t="s">
        <v>45</v>
      </c>
      <c r="O156" s="36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AR156" s="18" t="s">
        <v>145</v>
      </c>
      <c r="AT156" s="18" t="s">
        <v>125</v>
      </c>
      <c r="AU156" s="18" t="s">
        <v>82</v>
      </c>
      <c r="AY156" s="18" t="s">
        <v>122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8" t="s">
        <v>22</v>
      </c>
      <c r="BK156" s="175">
        <f>ROUND(I156*H156,2)</f>
        <v>0</v>
      </c>
      <c r="BL156" s="18" t="s">
        <v>145</v>
      </c>
      <c r="BM156" s="18" t="s">
        <v>558</v>
      </c>
    </row>
    <row r="157" spans="2:51" s="11" customFormat="1" ht="13.5">
      <c r="B157" s="176"/>
      <c r="D157" s="177" t="s">
        <v>132</v>
      </c>
      <c r="E157" s="178" t="s">
        <v>3</v>
      </c>
      <c r="F157" s="179" t="s">
        <v>559</v>
      </c>
      <c r="H157" s="180">
        <v>18580.912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85" t="s">
        <v>132</v>
      </c>
      <c r="AU157" s="185" t="s">
        <v>82</v>
      </c>
      <c r="AV157" s="11" t="s">
        <v>82</v>
      </c>
      <c r="AW157" s="11" t="s">
        <v>37</v>
      </c>
      <c r="AX157" s="11" t="s">
        <v>22</v>
      </c>
      <c r="AY157" s="185" t="s">
        <v>122</v>
      </c>
    </row>
    <row r="158" spans="2:65" s="1" customFormat="1" ht="22.5" customHeight="1">
      <c r="B158" s="163"/>
      <c r="C158" s="186" t="s">
        <v>308</v>
      </c>
      <c r="D158" s="186" t="s">
        <v>119</v>
      </c>
      <c r="E158" s="187" t="s">
        <v>560</v>
      </c>
      <c r="F158" s="188" t="s">
        <v>561</v>
      </c>
      <c r="G158" s="189" t="s">
        <v>311</v>
      </c>
      <c r="H158" s="190">
        <v>205.133</v>
      </c>
      <c r="I158" s="191"/>
      <c r="J158" s="192">
        <f>ROUND(I158*H158,2)</f>
        <v>0</v>
      </c>
      <c r="K158" s="188" t="s">
        <v>129</v>
      </c>
      <c r="L158" s="193"/>
      <c r="M158" s="194" t="s">
        <v>3</v>
      </c>
      <c r="N158" s="195" t="s">
        <v>45</v>
      </c>
      <c r="O158" s="36"/>
      <c r="P158" s="173">
        <f>O158*H158</f>
        <v>0</v>
      </c>
      <c r="Q158" s="173">
        <v>1</v>
      </c>
      <c r="R158" s="173">
        <f>Q158*H158</f>
        <v>205.133</v>
      </c>
      <c r="S158" s="173">
        <v>0</v>
      </c>
      <c r="T158" s="174">
        <f>S158*H158</f>
        <v>0</v>
      </c>
      <c r="AR158" s="18" t="s">
        <v>180</v>
      </c>
      <c r="AT158" s="18" t="s">
        <v>119</v>
      </c>
      <c r="AU158" s="18" t="s">
        <v>82</v>
      </c>
      <c r="AY158" s="18" t="s">
        <v>122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8" t="s">
        <v>22</v>
      </c>
      <c r="BK158" s="175">
        <f>ROUND(I158*H158,2)</f>
        <v>0</v>
      </c>
      <c r="BL158" s="18" t="s">
        <v>145</v>
      </c>
      <c r="BM158" s="18" t="s">
        <v>562</v>
      </c>
    </row>
    <row r="159" spans="2:51" s="11" customFormat="1" ht="13.5">
      <c r="B159" s="176"/>
      <c r="D159" s="177" t="s">
        <v>132</v>
      </c>
      <c r="E159" s="178" t="s">
        <v>3</v>
      </c>
      <c r="F159" s="179" t="s">
        <v>563</v>
      </c>
      <c r="H159" s="180">
        <v>205.133</v>
      </c>
      <c r="I159" s="181"/>
      <c r="L159" s="176"/>
      <c r="M159" s="182"/>
      <c r="N159" s="183"/>
      <c r="O159" s="183"/>
      <c r="P159" s="183"/>
      <c r="Q159" s="183"/>
      <c r="R159" s="183"/>
      <c r="S159" s="183"/>
      <c r="T159" s="184"/>
      <c r="AT159" s="185" t="s">
        <v>132</v>
      </c>
      <c r="AU159" s="185" t="s">
        <v>82</v>
      </c>
      <c r="AV159" s="11" t="s">
        <v>82</v>
      </c>
      <c r="AW159" s="11" t="s">
        <v>37</v>
      </c>
      <c r="AX159" s="11" t="s">
        <v>22</v>
      </c>
      <c r="AY159" s="185" t="s">
        <v>122</v>
      </c>
    </row>
    <row r="160" spans="2:65" s="1" customFormat="1" ht="22.5" customHeight="1">
      <c r="B160" s="163"/>
      <c r="C160" s="186" t="s">
        <v>314</v>
      </c>
      <c r="D160" s="186" t="s">
        <v>119</v>
      </c>
      <c r="E160" s="187" t="s">
        <v>564</v>
      </c>
      <c r="F160" s="188" t="s">
        <v>565</v>
      </c>
      <c r="G160" s="189" t="s">
        <v>311</v>
      </c>
      <c r="H160" s="190">
        <v>205.133</v>
      </c>
      <c r="I160" s="191"/>
      <c r="J160" s="192">
        <f>ROUND(I160*H160,2)</f>
        <v>0</v>
      </c>
      <c r="K160" s="188" t="s">
        <v>129</v>
      </c>
      <c r="L160" s="193"/>
      <c r="M160" s="194" t="s">
        <v>3</v>
      </c>
      <c r="N160" s="195" t="s">
        <v>45</v>
      </c>
      <c r="O160" s="36"/>
      <c r="P160" s="173">
        <f>O160*H160</f>
        <v>0</v>
      </c>
      <c r="Q160" s="173">
        <v>1</v>
      </c>
      <c r="R160" s="173">
        <f>Q160*H160</f>
        <v>205.133</v>
      </c>
      <c r="S160" s="173">
        <v>0</v>
      </c>
      <c r="T160" s="174">
        <f>S160*H160</f>
        <v>0</v>
      </c>
      <c r="AR160" s="18" t="s">
        <v>180</v>
      </c>
      <c r="AT160" s="18" t="s">
        <v>119</v>
      </c>
      <c r="AU160" s="18" t="s">
        <v>82</v>
      </c>
      <c r="AY160" s="18" t="s">
        <v>122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8" t="s">
        <v>22</v>
      </c>
      <c r="BK160" s="175">
        <f>ROUND(I160*H160,2)</f>
        <v>0</v>
      </c>
      <c r="BL160" s="18" t="s">
        <v>145</v>
      </c>
      <c r="BM160" s="18" t="s">
        <v>566</v>
      </c>
    </row>
    <row r="161" spans="2:51" s="11" customFormat="1" ht="13.5">
      <c r="B161" s="176"/>
      <c r="D161" s="177" t="s">
        <v>132</v>
      </c>
      <c r="E161" s="178" t="s">
        <v>3</v>
      </c>
      <c r="F161" s="179" t="s">
        <v>563</v>
      </c>
      <c r="H161" s="180">
        <v>205.133</v>
      </c>
      <c r="I161" s="181"/>
      <c r="L161" s="176"/>
      <c r="M161" s="182"/>
      <c r="N161" s="183"/>
      <c r="O161" s="183"/>
      <c r="P161" s="183"/>
      <c r="Q161" s="183"/>
      <c r="R161" s="183"/>
      <c r="S161" s="183"/>
      <c r="T161" s="184"/>
      <c r="AT161" s="185" t="s">
        <v>132</v>
      </c>
      <c r="AU161" s="185" t="s">
        <v>82</v>
      </c>
      <c r="AV161" s="11" t="s">
        <v>82</v>
      </c>
      <c r="AW161" s="11" t="s">
        <v>37</v>
      </c>
      <c r="AX161" s="11" t="s">
        <v>22</v>
      </c>
      <c r="AY161" s="185" t="s">
        <v>122</v>
      </c>
    </row>
    <row r="162" spans="2:65" s="1" customFormat="1" ht="22.5" customHeight="1">
      <c r="B162" s="163"/>
      <c r="C162" s="164" t="s">
        <v>319</v>
      </c>
      <c r="D162" s="164" t="s">
        <v>125</v>
      </c>
      <c r="E162" s="165" t="s">
        <v>567</v>
      </c>
      <c r="F162" s="166" t="s">
        <v>568</v>
      </c>
      <c r="G162" s="167" t="s">
        <v>209</v>
      </c>
      <c r="H162" s="168">
        <v>4240.14</v>
      </c>
      <c r="I162" s="169"/>
      <c r="J162" s="170">
        <f>ROUND(I162*H162,2)</f>
        <v>0</v>
      </c>
      <c r="K162" s="166" t="s">
        <v>129</v>
      </c>
      <c r="L162" s="35"/>
      <c r="M162" s="171" t="s">
        <v>3</v>
      </c>
      <c r="N162" s="172" t="s">
        <v>45</v>
      </c>
      <c r="O162" s="36"/>
      <c r="P162" s="173">
        <f>O162*H162</f>
        <v>0</v>
      </c>
      <c r="Q162" s="173">
        <v>0.198</v>
      </c>
      <c r="R162" s="173">
        <f>Q162*H162</f>
        <v>839.5477200000001</v>
      </c>
      <c r="S162" s="173">
        <v>0</v>
      </c>
      <c r="T162" s="174">
        <f>S162*H162</f>
        <v>0</v>
      </c>
      <c r="AR162" s="18" t="s">
        <v>145</v>
      </c>
      <c r="AT162" s="18" t="s">
        <v>125</v>
      </c>
      <c r="AU162" s="18" t="s">
        <v>82</v>
      </c>
      <c r="AY162" s="18" t="s">
        <v>122</v>
      </c>
      <c r="BE162" s="175">
        <f>IF(N162="základní",J162,0)</f>
        <v>0</v>
      </c>
      <c r="BF162" s="175">
        <f>IF(N162="snížená",J162,0)</f>
        <v>0</v>
      </c>
      <c r="BG162" s="175">
        <f>IF(N162="zákl. přenesená",J162,0)</f>
        <v>0</v>
      </c>
      <c r="BH162" s="175">
        <f>IF(N162="sníž. přenesená",J162,0)</f>
        <v>0</v>
      </c>
      <c r="BI162" s="175">
        <f>IF(N162="nulová",J162,0)</f>
        <v>0</v>
      </c>
      <c r="BJ162" s="18" t="s">
        <v>22</v>
      </c>
      <c r="BK162" s="175">
        <f>ROUND(I162*H162,2)</f>
        <v>0</v>
      </c>
      <c r="BL162" s="18" t="s">
        <v>145</v>
      </c>
      <c r="BM162" s="18" t="s">
        <v>569</v>
      </c>
    </row>
    <row r="163" spans="2:51" s="12" customFormat="1" ht="13.5">
      <c r="B163" s="201"/>
      <c r="D163" s="196" t="s">
        <v>132</v>
      </c>
      <c r="E163" s="202" t="s">
        <v>3</v>
      </c>
      <c r="F163" s="203" t="s">
        <v>570</v>
      </c>
      <c r="H163" s="204" t="s">
        <v>3</v>
      </c>
      <c r="I163" s="205"/>
      <c r="L163" s="201"/>
      <c r="M163" s="206"/>
      <c r="N163" s="207"/>
      <c r="O163" s="207"/>
      <c r="P163" s="207"/>
      <c r="Q163" s="207"/>
      <c r="R163" s="207"/>
      <c r="S163" s="207"/>
      <c r="T163" s="208"/>
      <c r="AT163" s="204" t="s">
        <v>132</v>
      </c>
      <c r="AU163" s="204" t="s">
        <v>82</v>
      </c>
      <c r="AV163" s="12" t="s">
        <v>22</v>
      </c>
      <c r="AW163" s="12" t="s">
        <v>37</v>
      </c>
      <c r="AX163" s="12" t="s">
        <v>74</v>
      </c>
      <c r="AY163" s="204" t="s">
        <v>122</v>
      </c>
    </row>
    <row r="164" spans="2:51" s="12" customFormat="1" ht="13.5">
      <c r="B164" s="201"/>
      <c r="D164" s="196" t="s">
        <v>132</v>
      </c>
      <c r="E164" s="202" t="s">
        <v>3</v>
      </c>
      <c r="F164" s="203" t="s">
        <v>571</v>
      </c>
      <c r="H164" s="204" t="s">
        <v>3</v>
      </c>
      <c r="I164" s="205"/>
      <c r="L164" s="201"/>
      <c r="M164" s="206"/>
      <c r="N164" s="207"/>
      <c r="O164" s="207"/>
      <c r="P164" s="207"/>
      <c r="Q164" s="207"/>
      <c r="R164" s="207"/>
      <c r="S164" s="207"/>
      <c r="T164" s="208"/>
      <c r="AT164" s="204" t="s">
        <v>132</v>
      </c>
      <c r="AU164" s="204" t="s">
        <v>82</v>
      </c>
      <c r="AV164" s="12" t="s">
        <v>22</v>
      </c>
      <c r="AW164" s="12" t="s">
        <v>37</v>
      </c>
      <c r="AX164" s="12" t="s">
        <v>74</v>
      </c>
      <c r="AY164" s="204" t="s">
        <v>122</v>
      </c>
    </row>
    <row r="165" spans="2:51" s="11" customFormat="1" ht="13.5">
      <c r="B165" s="176"/>
      <c r="D165" s="177" t="s">
        <v>132</v>
      </c>
      <c r="E165" s="178" t="s">
        <v>3</v>
      </c>
      <c r="F165" s="179" t="s">
        <v>572</v>
      </c>
      <c r="H165" s="180">
        <v>4240.14</v>
      </c>
      <c r="I165" s="181"/>
      <c r="L165" s="176"/>
      <c r="M165" s="182"/>
      <c r="N165" s="183"/>
      <c r="O165" s="183"/>
      <c r="P165" s="183"/>
      <c r="Q165" s="183"/>
      <c r="R165" s="183"/>
      <c r="S165" s="183"/>
      <c r="T165" s="184"/>
      <c r="AT165" s="185" t="s">
        <v>132</v>
      </c>
      <c r="AU165" s="185" t="s">
        <v>82</v>
      </c>
      <c r="AV165" s="11" t="s">
        <v>82</v>
      </c>
      <c r="AW165" s="11" t="s">
        <v>37</v>
      </c>
      <c r="AX165" s="11" t="s">
        <v>22</v>
      </c>
      <c r="AY165" s="185" t="s">
        <v>122</v>
      </c>
    </row>
    <row r="166" spans="2:65" s="1" customFormat="1" ht="31.5" customHeight="1">
      <c r="B166" s="163"/>
      <c r="C166" s="164" t="s">
        <v>325</v>
      </c>
      <c r="D166" s="164" t="s">
        <v>125</v>
      </c>
      <c r="E166" s="165" t="s">
        <v>573</v>
      </c>
      <c r="F166" s="166" t="s">
        <v>574</v>
      </c>
      <c r="G166" s="167" t="s">
        <v>209</v>
      </c>
      <c r="H166" s="168">
        <v>1470</v>
      </c>
      <c r="I166" s="169"/>
      <c r="J166" s="170">
        <f>ROUND(I166*H166,2)</f>
        <v>0</v>
      </c>
      <c r="K166" s="166" t="s">
        <v>129</v>
      </c>
      <c r="L166" s="35"/>
      <c r="M166" s="171" t="s">
        <v>3</v>
      </c>
      <c r="N166" s="172" t="s">
        <v>45</v>
      </c>
      <c r="O166" s="36"/>
      <c r="P166" s="173">
        <f>O166*H166</f>
        <v>0</v>
      </c>
      <c r="Q166" s="173">
        <v>0.16795</v>
      </c>
      <c r="R166" s="173">
        <f>Q166*H166</f>
        <v>246.88649999999998</v>
      </c>
      <c r="S166" s="173">
        <v>0</v>
      </c>
      <c r="T166" s="174">
        <f>S166*H166</f>
        <v>0</v>
      </c>
      <c r="AR166" s="18" t="s">
        <v>145</v>
      </c>
      <c r="AT166" s="18" t="s">
        <v>125</v>
      </c>
      <c r="AU166" s="18" t="s">
        <v>82</v>
      </c>
      <c r="AY166" s="18" t="s">
        <v>122</v>
      </c>
      <c r="BE166" s="175">
        <f>IF(N166="základní",J166,0)</f>
        <v>0</v>
      </c>
      <c r="BF166" s="175">
        <f>IF(N166="snížená",J166,0)</f>
        <v>0</v>
      </c>
      <c r="BG166" s="175">
        <f>IF(N166="zákl. přenesená",J166,0)</f>
        <v>0</v>
      </c>
      <c r="BH166" s="175">
        <f>IF(N166="sníž. přenesená",J166,0)</f>
        <v>0</v>
      </c>
      <c r="BI166" s="175">
        <f>IF(N166="nulová",J166,0)</f>
        <v>0</v>
      </c>
      <c r="BJ166" s="18" t="s">
        <v>22</v>
      </c>
      <c r="BK166" s="175">
        <f>ROUND(I166*H166,2)</f>
        <v>0</v>
      </c>
      <c r="BL166" s="18" t="s">
        <v>145</v>
      </c>
      <c r="BM166" s="18" t="s">
        <v>575</v>
      </c>
    </row>
    <row r="167" spans="2:51" s="12" customFormat="1" ht="13.5">
      <c r="B167" s="201"/>
      <c r="D167" s="196" t="s">
        <v>132</v>
      </c>
      <c r="E167" s="202" t="s">
        <v>3</v>
      </c>
      <c r="F167" s="203" t="s">
        <v>576</v>
      </c>
      <c r="H167" s="204" t="s">
        <v>3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4" t="s">
        <v>132</v>
      </c>
      <c r="AU167" s="204" t="s">
        <v>82</v>
      </c>
      <c r="AV167" s="12" t="s">
        <v>22</v>
      </c>
      <c r="AW167" s="12" t="s">
        <v>37</v>
      </c>
      <c r="AX167" s="12" t="s">
        <v>74</v>
      </c>
      <c r="AY167" s="204" t="s">
        <v>122</v>
      </c>
    </row>
    <row r="168" spans="2:51" s="12" customFormat="1" ht="13.5">
      <c r="B168" s="201"/>
      <c r="D168" s="196" t="s">
        <v>132</v>
      </c>
      <c r="E168" s="202" t="s">
        <v>3</v>
      </c>
      <c r="F168" s="203" t="s">
        <v>577</v>
      </c>
      <c r="H168" s="204" t="s">
        <v>3</v>
      </c>
      <c r="I168" s="205"/>
      <c r="L168" s="201"/>
      <c r="M168" s="206"/>
      <c r="N168" s="207"/>
      <c r="O168" s="207"/>
      <c r="P168" s="207"/>
      <c r="Q168" s="207"/>
      <c r="R168" s="207"/>
      <c r="S168" s="207"/>
      <c r="T168" s="208"/>
      <c r="AT168" s="204" t="s">
        <v>132</v>
      </c>
      <c r="AU168" s="204" t="s">
        <v>82</v>
      </c>
      <c r="AV168" s="12" t="s">
        <v>22</v>
      </c>
      <c r="AW168" s="12" t="s">
        <v>37</v>
      </c>
      <c r="AX168" s="12" t="s">
        <v>74</v>
      </c>
      <c r="AY168" s="204" t="s">
        <v>122</v>
      </c>
    </row>
    <row r="169" spans="2:51" s="12" customFormat="1" ht="13.5">
      <c r="B169" s="201"/>
      <c r="D169" s="196" t="s">
        <v>132</v>
      </c>
      <c r="E169" s="202" t="s">
        <v>3</v>
      </c>
      <c r="F169" s="203" t="s">
        <v>578</v>
      </c>
      <c r="H169" s="204" t="s">
        <v>3</v>
      </c>
      <c r="I169" s="205"/>
      <c r="L169" s="201"/>
      <c r="M169" s="206"/>
      <c r="N169" s="207"/>
      <c r="O169" s="207"/>
      <c r="P169" s="207"/>
      <c r="Q169" s="207"/>
      <c r="R169" s="207"/>
      <c r="S169" s="207"/>
      <c r="T169" s="208"/>
      <c r="AT169" s="204" t="s">
        <v>132</v>
      </c>
      <c r="AU169" s="204" t="s">
        <v>82</v>
      </c>
      <c r="AV169" s="12" t="s">
        <v>22</v>
      </c>
      <c r="AW169" s="12" t="s">
        <v>37</v>
      </c>
      <c r="AX169" s="12" t="s">
        <v>74</v>
      </c>
      <c r="AY169" s="204" t="s">
        <v>122</v>
      </c>
    </row>
    <row r="170" spans="2:51" s="12" customFormat="1" ht="13.5">
      <c r="B170" s="201"/>
      <c r="D170" s="196" t="s">
        <v>132</v>
      </c>
      <c r="E170" s="202" t="s">
        <v>3</v>
      </c>
      <c r="F170" s="203" t="s">
        <v>579</v>
      </c>
      <c r="H170" s="204" t="s">
        <v>3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4" t="s">
        <v>132</v>
      </c>
      <c r="AU170" s="204" t="s">
        <v>82</v>
      </c>
      <c r="AV170" s="12" t="s">
        <v>22</v>
      </c>
      <c r="AW170" s="12" t="s">
        <v>37</v>
      </c>
      <c r="AX170" s="12" t="s">
        <v>74</v>
      </c>
      <c r="AY170" s="204" t="s">
        <v>122</v>
      </c>
    </row>
    <row r="171" spans="2:51" s="11" customFormat="1" ht="13.5">
      <c r="B171" s="176"/>
      <c r="D171" s="196" t="s">
        <v>132</v>
      </c>
      <c r="E171" s="185" t="s">
        <v>3</v>
      </c>
      <c r="F171" s="197" t="s">
        <v>580</v>
      </c>
      <c r="H171" s="198">
        <v>1470</v>
      </c>
      <c r="I171" s="181"/>
      <c r="L171" s="176"/>
      <c r="M171" s="182"/>
      <c r="N171" s="183"/>
      <c r="O171" s="183"/>
      <c r="P171" s="183"/>
      <c r="Q171" s="183"/>
      <c r="R171" s="183"/>
      <c r="S171" s="183"/>
      <c r="T171" s="184"/>
      <c r="AT171" s="185" t="s">
        <v>132</v>
      </c>
      <c r="AU171" s="185" t="s">
        <v>82</v>
      </c>
      <c r="AV171" s="11" t="s">
        <v>82</v>
      </c>
      <c r="AW171" s="11" t="s">
        <v>37</v>
      </c>
      <c r="AX171" s="11" t="s">
        <v>22</v>
      </c>
      <c r="AY171" s="185" t="s">
        <v>122</v>
      </c>
    </row>
    <row r="172" spans="2:51" s="12" customFormat="1" ht="27">
      <c r="B172" s="201"/>
      <c r="D172" s="177" t="s">
        <v>132</v>
      </c>
      <c r="E172" s="213" t="s">
        <v>3</v>
      </c>
      <c r="F172" s="214" t="s">
        <v>581</v>
      </c>
      <c r="H172" s="215" t="s">
        <v>3</v>
      </c>
      <c r="I172" s="205"/>
      <c r="L172" s="201"/>
      <c r="M172" s="206"/>
      <c r="N172" s="207"/>
      <c r="O172" s="207"/>
      <c r="P172" s="207"/>
      <c r="Q172" s="207"/>
      <c r="R172" s="207"/>
      <c r="S172" s="207"/>
      <c r="T172" s="208"/>
      <c r="AT172" s="204" t="s">
        <v>132</v>
      </c>
      <c r="AU172" s="204" t="s">
        <v>82</v>
      </c>
      <c r="AV172" s="12" t="s">
        <v>22</v>
      </c>
      <c r="AW172" s="12" t="s">
        <v>37</v>
      </c>
      <c r="AX172" s="12" t="s">
        <v>74</v>
      </c>
      <c r="AY172" s="204" t="s">
        <v>122</v>
      </c>
    </row>
    <row r="173" spans="2:65" s="1" customFormat="1" ht="22.5" customHeight="1">
      <c r="B173" s="163"/>
      <c r="C173" s="164" t="s">
        <v>330</v>
      </c>
      <c r="D173" s="164" t="s">
        <v>125</v>
      </c>
      <c r="E173" s="165" t="s">
        <v>582</v>
      </c>
      <c r="F173" s="166" t="s">
        <v>583</v>
      </c>
      <c r="G173" s="167" t="s">
        <v>209</v>
      </c>
      <c r="H173" s="168">
        <v>18580.912</v>
      </c>
      <c r="I173" s="169"/>
      <c r="J173" s="170">
        <f>ROUND(I173*H173,2)</f>
        <v>0</v>
      </c>
      <c r="K173" s="166" t="s">
        <v>129</v>
      </c>
      <c r="L173" s="35"/>
      <c r="M173" s="171" t="s">
        <v>3</v>
      </c>
      <c r="N173" s="172" t="s">
        <v>45</v>
      </c>
      <c r="O173" s="36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8" t="s">
        <v>145</v>
      </c>
      <c r="AT173" s="18" t="s">
        <v>125</v>
      </c>
      <c r="AU173" s="18" t="s">
        <v>82</v>
      </c>
      <c r="AY173" s="18" t="s">
        <v>122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8" t="s">
        <v>22</v>
      </c>
      <c r="BK173" s="175">
        <f>ROUND(I173*H173,2)</f>
        <v>0</v>
      </c>
      <c r="BL173" s="18" t="s">
        <v>145</v>
      </c>
      <c r="BM173" s="18" t="s">
        <v>584</v>
      </c>
    </row>
    <row r="174" spans="2:51" s="12" customFormat="1" ht="13.5">
      <c r="B174" s="201"/>
      <c r="D174" s="196" t="s">
        <v>132</v>
      </c>
      <c r="E174" s="202" t="s">
        <v>3</v>
      </c>
      <c r="F174" s="203" t="s">
        <v>585</v>
      </c>
      <c r="H174" s="204" t="s">
        <v>3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4" t="s">
        <v>132</v>
      </c>
      <c r="AU174" s="204" t="s">
        <v>82</v>
      </c>
      <c r="AV174" s="12" t="s">
        <v>22</v>
      </c>
      <c r="AW174" s="12" t="s">
        <v>37</v>
      </c>
      <c r="AX174" s="12" t="s">
        <v>74</v>
      </c>
      <c r="AY174" s="204" t="s">
        <v>122</v>
      </c>
    </row>
    <row r="175" spans="2:51" s="11" customFormat="1" ht="13.5">
      <c r="B175" s="176"/>
      <c r="D175" s="177" t="s">
        <v>132</v>
      </c>
      <c r="E175" s="178" t="s">
        <v>3</v>
      </c>
      <c r="F175" s="179" t="s">
        <v>586</v>
      </c>
      <c r="H175" s="180">
        <v>18580.912</v>
      </c>
      <c r="I175" s="181"/>
      <c r="L175" s="176"/>
      <c r="M175" s="182"/>
      <c r="N175" s="183"/>
      <c r="O175" s="183"/>
      <c r="P175" s="183"/>
      <c r="Q175" s="183"/>
      <c r="R175" s="183"/>
      <c r="S175" s="183"/>
      <c r="T175" s="184"/>
      <c r="AT175" s="185" t="s">
        <v>132</v>
      </c>
      <c r="AU175" s="185" t="s">
        <v>82</v>
      </c>
      <c r="AV175" s="11" t="s">
        <v>82</v>
      </c>
      <c r="AW175" s="11" t="s">
        <v>37</v>
      </c>
      <c r="AX175" s="11" t="s">
        <v>22</v>
      </c>
      <c r="AY175" s="185" t="s">
        <v>122</v>
      </c>
    </row>
    <row r="176" spans="2:65" s="1" customFormat="1" ht="22.5" customHeight="1">
      <c r="B176" s="163"/>
      <c r="C176" s="164" t="s">
        <v>335</v>
      </c>
      <c r="D176" s="164" t="s">
        <v>125</v>
      </c>
      <c r="E176" s="165" t="s">
        <v>587</v>
      </c>
      <c r="F176" s="166" t="s">
        <v>588</v>
      </c>
      <c r="G176" s="167" t="s">
        <v>209</v>
      </c>
      <c r="H176" s="168">
        <v>18216.58</v>
      </c>
      <c r="I176" s="169"/>
      <c r="J176" s="170">
        <f>ROUND(I176*H176,2)</f>
        <v>0</v>
      </c>
      <c r="K176" s="166" t="s">
        <v>129</v>
      </c>
      <c r="L176" s="35"/>
      <c r="M176" s="171" t="s">
        <v>3</v>
      </c>
      <c r="N176" s="172" t="s">
        <v>45</v>
      </c>
      <c r="O176" s="36"/>
      <c r="P176" s="173">
        <f>O176*H176</f>
        <v>0</v>
      </c>
      <c r="Q176" s="173">
        <v>0</v>
      </c>
      <c r="R176" s="173">
        <f>Q176*H176</f>
        <v>0</v>
      </c>
      <c r="S176" s="173">
        <v>0</v>
      </c>
      <c r="T176" s="174">
        <f>S176*H176</f>
        <v>0</v>
      </c>
      <c r="AR176" s="18" t="s">
        <v>145</v>
      </c>
      <c r="AT176" s="18" t="s">
        <v>125</v>
      </c>
      <c r="AU176" s="18" t="s">
        <v>82</v>
      </c>
      <c r="AY176" s="18" t="s">
        <v>122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8" t="s">
        <v>22</v>
      </c>
      <c r="BK176" s="175">
        <f>ROUND(I176*H176,2)</f>
        <v>0</v>
      </c>
      <c r="BL176" s="18" t="s">
        <v>145</v>
      </c>
      <c r="BM176" s="18" t="s">
        <v>589</v>
      </c>
    </row>
    <row r="177" spans="2:51" s="12" customFormat="1" ht="13.5">
      <c r="B177" s="201"/>
      <c r="D177" s="196" t="s">
        <v>132</v>
      </c>
      <c r="E177" s="202" t="s">
        <v>3</v>
      </c>
      <c r="F177" s="203" t="s">
        <v>590</v>
      </c>
      <c r="H177" s="204" t="s">
        <v>3</v>
      </c>
      <c r="I177" s="205"/>
      <c r="L177" s="201"/>
      <c r="M177" s="206"/>
      <c r="N177" s="207"/>
      <c r="O177" s="207"/>
      <c r="P177" s="207"/>
      <c r="Q177" s="207"/>
      <c r="R177" s="207"/>
      <c r="S177" s="207"/>
      <c r="T177" s="208"/>
      <c r="AT177" s="204" t="s">
        <v>132</v>
      </c>
      <c r="AU177" s="204" t="s">
        <v>82</v>
      </c>
      <c r="AV177" s="12" t="s">
        <v>22</v>
      </c>
      <c r="AW177" s="12" t="s">
        <v>37</v>
      </c>
      <c r="AX177" s="12" t="s">
        <v>74</v>
      </c>
      <c r="AY177" s="204" t="s">
        <v>122</v>
      </c>
    </row>
    <row r="178" spans="2:51" s="11" customFormat="1" ht="13.5">
      <c r="B178" s="176"/>
      <c r="D178" s="177" t="s">
        <v>132</v>
      </c>
      <c r="E178" s="178" t="s">
        <v>3</v>
      </c>
      <c r="F178" s="179" t="s">
        <v>591</v>
      </c>
      <c r="H178" s="180">
        <v>18216.58</v>
      </c>
      <c r="I178" s="181"/>
      <c r="L178" s="176"/>
      <c r="M178" s="182"/>
      <c r="N178" s="183"/>
      <c r="O178" s="183"/>
      <c r="P178" s="183"/>
      <c r="Q178" s="183"/>
      <c r="R178" s="183"/>
      <c r="S178" s="183"/>
      <c r="T178" s="184"/>
      <c r="AT178" s="185" t="s">
        <v>132</v>
      </c>
      <c r="AU178" s="185" t="s">
        <v>82</v>
      </c>
      <c r="AV178" s="11" t="s">
        <v>82</v>
      </c>
      <c r="AW178" s="11" t="s">
        <v>37</v>
      </c>
      <c r="AX178" s="11" t="s">
        <v>22</v>
      </c>
      <c r="AY178" s="185" t="s">
        <v>122</v>
      </c>
    </row>
    <row r="179" spans="2:65" s="1" customFormat="1" ht="31.5" customHeight="1">
      <c r="B179" s="163"/>
      <c r="C179" s="164" t="s">
        <v>340</v>
      </c>
      <c r="D179" s="164" t="s">
        <v>125</v>
      </c>
      <c r="E179" s="165" t="s">
        <v>592</v>
      </c>
      <c r="F179" s="166" t="s">
        <v>593</v>
      </c>
      <c r="G179" s="167" t="s">
        <v>209</v>
      </c>
      <c r="H179" s="168">
        <v>17686</v>
      </c>
      <c r="I179" s="169"/>
      <c r="J179" s="170">
        <f>ROUND(I179*H179,2)</f>
        <v>0</v>
      </c>
      <c r="K179" s="166" t="s">
        <v>129</v>
      </c>
      <c r="L179" s="35"/>
      <c r="M179" s="171" t="s">
        <v>3</v>
      </c>
      <c r="N179" s="172" t="s">
        <v>45</v>
      </c>
      <c r="O179" s="36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8" t="s">
        <v>145</v>
      </c>
      <c r="AT179" s="18" t="s">
        <v>125</v>
      </c>
      <c r="AU179" s="18" t="s">
        <v>82</v>
      </c>
      <c r="AY179" s="18" t="s">
        <v>122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8" t="s">
        <v>22</v>
      </c>
      <c r="BK179" s="175">
        <f>ROUND(I179*H179,2)</f>
        <v>0</v>
      </c>
      <c r="BL179" s="18" t="s">
        <v>145</v>
      </c>
      <c r="BM179" s="18" t="s">
        <v>594</v>
      </c>
    </row>
    <row r="180" spans="2:51" s="11" customFormat="1" ht="13.5">
      <c r="B180" s="176"/>
      <c r="D180" s="196" t="s">
        <v>132</v>
      </c>
      <c r="E180" s="185" t="s">
        <v>3</v>
      </c>
      <c r="F180" s="197" t="s">
        <v>595</v>
      </c>
      <c r="H180" s="198">
        <v>17686</v>
      </c>
      <c r="I180" s="181"/>
      <c r="L180" s="176"/>
      <c r="M180" s="182"/>
      <c r="N180" s="183"/>
      <c r="O180" s="183"/>
      <c r="P180" s="183"/>
      <c r="Q180" s="183"/>
      <c r="R180" s="183"/>
      <c r="S180" s="183"/>
      <c r="T180" s="184"/>
      <c r="AT180" s="185" t="s">
        <v>132</v>
      </c>
      <c r="AU180" s="185" t="s">
        <v>82</v>
      </c>
      <c r="AV180" s="11" t="s">
        <v>82</v>
      </c>
      <c r="AW180" s="11" t="s">
        <v>37</v>
      </c>
      <c r="AX180" s="11" t="s">
        <v>22</v>
      </c>
      <c r="AY180" s="185" t="s">
        <v>122</v>
      </c>
    </row>
    <row r="181" spans="2:63" s="10" customFormat="1" ht="29.25" customHeight="1">
      <c r="B181" s="149"/>
      <c r="D181" s="160" t="s">
        <v>73</v>
      </c>
      <c r="E181" s="161" t="s">
        <v>180</v>
      </c>
      <c r="F181" s="161" t="s">
        <v>596</v>
      </c>
      <c r="I181" s="152"/>
      <c r="J181" s="162">
        <f>BK181</f>
        <v>0</v>
      </c>
      <c r="L181" s="149"/>
      <c r="M181" s="154"/>
      <c r="N181" s="155"/>
      <c r="O181" s="155"/>
      <c r="P181" s="156">
        <f>SUM(P182:P183)</f>
        <v>0</v>
      </c>
      <c r="Q181" s="155"/>
      <c r="R181" s="156">
        <f>SUM(R182:R183)</f>
        <v>0</v>
      </c>
      <c r="S181" s="155"/>
      <c r="T181" s="157">
        <f>SUM(T182:T183)</f>
        <v>0</v>
      </c>
      <c r="AR181" s="150" t="s">
        <v>22</v>
      </c>
      <c r="AT181" s="158" t="s">
        <v>73</v>
      </c>
      <c r="AU181" s="158" t="s">
        <v>22</v>
      </c>
      <c r="AY181" s="150" t="s">
        <v>122</v>
      </c>
      <c r="BK181" s="159">
        <f>SUM(BK182:BK183)</f>
        <v>0</v>
      </c>
    </row>
    <row r="182" spans="2:65" s="1" customFormat="1" ht="22.5" customHeight="1">
      <c r="B182" s="163"/>
      <c r="C182" s="164" t="s">
        <v>345</v>
      </c>
      <c r="D182" s="164" t="s">
        <v>125</v>
      </c>
      <c r="E182" s="165" t="s">
        <v>597</v>
      </c>
      <c r="F182" s="166" t="s">
        <v>598</v>
      </c>
      <c r="G182" s="167" t="s">
        <v>599</v>
      </c>
      <c r="H182" s="168">
        <v>24</v>
      </c>
      <c r="I182" s="169"/>
      <c r="J182" s="170">
        <f>ROUND(I182*H182,2)</f>
        <v>0</v>
      </c>
      <c r="K182" s="166" t="s">
        <v>3</v>
      </c>
      <c r="L182" s="35"/>
      <c r="M182" s="171" t="s">
        <v>3</v>
      </c>
      <c r="N182" s="172" t="s">
        <v>45</v>
      </c>
      <c r="O182" s="36"/>
      <c r="P182" s="173">
        <f>O182*H182</f>
        <v>0</v>
      </c>
      <c r="Q182" s="173">
        <v>0</v>
      </c>
      <c r="R182" s="173">
        <f>Q182*H182</f>
        <v>0</v>
      </c>
      <c r="S182" s="173">
        <v>0</v>
      </c>
      <c r="T182" s="174">
        <f>S182*H182</f>
        <v>0</v>
      </c>
      <c r="AR182" s="18" t="s">
        <v>145</v>
      </c>
      <c r="AT182" s="18" t="s">
        <v>125</v>
      </c>
      <c r="AU182" s="18" t="s">
        <v>82</v>
      </c>
      <c r="AY182" s="18" t="s">
        <v>122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8" t="s">
        <v>22</v>
      </c>
      <c r="BK182" s="175">
        <f>ROUND(I182*H182,2)</f>
        <v>0</v>
      </c>
      <c r="BL182" s="18" t="s">
        <v>145</v>
      </c>
      <c r="BM182" s="18" t="s">
        <v>600</v>
      </c>
    </row>
    <row r="183" spans="2:51" s="11" customFormat="1" ht="13.5">
      <c r="B183" s="176"/>
      <c r="D183" s="196" t="s">
        <v>132</v>
      </c>
      <c r="E183" s="185" t="s">
        <v>3</v>
      </c>
      <c r="F183" s="197" t="s">
        <v>601</v>
      </c>
      <c r="H183" s="198">
        <v>24</v>
      </c>
      <c r="I183" s="181"/>
      <c r="L183" s="176"/>
      <c r="M183" s="182"/>
      <c r="N183" s="183"/>
      <c r="O183" s="183"/>
      <c r="P183" s="183"/>
      <c r="Q183" s="183"/>
      <c r="R183" s="183"/>
      <c r="S183" s="183"/>
      <c r="T183" s="184"/>
      <c r="AT183" s="185" t="s">
        <v>132</v>
      </c>
      <c r="AU183" s="185" t="s">
        <v>82</v>
      </c>
      <c r="AV183" s="11" t="s">
        <v>82</v>
      </c>
      <c r="AW183" s="11" t="s">
        <v>37</v>
      </c>
      <c r="AX183" s="11" t="s">
        <v>22</v>
      </c>
      <c r="AY183" s="185" t="s">
        <v>122</v>
      </c>
    </row>
    <row r="184" spans="2:63" s="10" customFormat="1" ht="29.25" customHeight="1">
      <c r="B184" s="149"/>
      <c r="D184" s="160" t="s">
        <v>73</v>
      </c>
      <c r="E184" s="161" t="s">
        <v>187</v>
      </c>
      <c r="F184" s="161" t="s">
        <v>602</v>
      </c>
      <c r="I184" s="152"/>
      <c r="J184" s="162">
        <f>BK184</f>
        <v>0</v>
      </c>
      <c r="L184" s="149"/>
      <c r="M184" s="154"/>
      <c r="N184" s="155"/>
      <c r="O184" s="155"/>
      <c r="P184" s="156">
        <f>SUM(P185:P208)</f>
        <v>0</v>
      </c>
      <c r="Q184" s="155"/>
      <c r="R184" s="156">
        <f>SUM(R185:R208)</f>
        <v>16.039183219</v>
      </c>
      <c r="S184" s="155"/>
      <c r="T184" s="157">
        <f>SUM(T185:T208)</f>
        <v>578.79135</v>
      </c>
      <c r="AR184" s="150" t="s">
        <v>22</v>
      </c>
      <c r="AT184" s="158" t="s">
        <v>73</v>
      </c>
      <c r="AU184" s="158" t="s">
        <v>22</v>
      </c>
      <c r="AY184" s="150" t="s">
        <v>122</v>
      </c>
      <c r="BK184" s="159">
        <f>SUM(BK185:BK208)</f>
        <v>0</v>
      </c>
    </row>
    <row r="185" spans="2:65" s="1" customFormat="1" ht="22.5" customHeight="1">
      <c r="B185" s="163"/>
      <c r="C185" s="164" t="s">
        <v>350</v>
      </c>
      <c r="D185" s="164" t="s">
        <v>125</v>
      </c>
      <c r="E185" s="165" t="s">
        <v>603</v>
      </c>
      <c r="F185" s="166" t="s">
        <v>604</v>
      </c>
      <c r="G185" s="167" t="s">
        <v>519</v>
      </c>
      <c r="H185" s="168">
        <v>540</v>
      </c>
      <c r="I185" s="169"/>
      <c r="J185" s="170">
        <f>ROUND(I185*H185,2)</f>
        <v>0</v>
      </c>
      <c r="K185" s="166" t="s">
        <v>129</v>
      </c>
      <c r="L185" s="35"/>
      <c r="M185" s="171" t="s">
        <v>3</v>
      </c>
      <c r="N185" s="172" t="s">
        <v>45</v>
      </c>
      <c r="O185" s="36"/>
      <c r="P185" s="173">
        <f>O185*H185</f>
        <v>0</v>
      </c>
      <c r="Q185" s="173">
        <v>0.0231</v>
      </c>
      <c r="R185" s="173">
        <f>Q185*H185</f>
        <v>12.474</v>
      </c>
      <c r="S185" s="173">
        <v>0</v>
      </c>
      <c r="T185" s="174">
        <f>S185*H185</f>
        <v>0</v>
      </c>
      <c r="AR185" s="18" t="s">
        <v>145</v>
      </c>
      <c r="AT185" s="18" t="s">
        <v>125</v>
      </c>
      <c r="AU185" s="18" t="s">
        <v>82</v>
      </c>
      <c r="AY185" s="18" t="s">
        <v>122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8" t="s">
        <v>22</v>
      </c>
      <c r="BK185" s="175">
        <f>ROUND(I185*H185,2)</f>
        <v>0</v>
      </c>
      <c r="BL185" s="18" t="s">
        <v>145</v>
      </c>
      <c r="BM185" s="18" t="s">
        <v>605</v>
      </c>
    </row>
    <row r="186" spans="2:51" s="11" customFormat="1" ht="13.5">
      <c r="B186" s="176"/>
      <c r="D186" s="177" t="s">
        <v>132</v>
      </c>
      <c r="E186" s="178" t="s">
        <v>3</v>
      </c>
      <c r="F186" s="179" t="s">
        <v>606</v>
      </c>
      <c r="H186" s="180">
        <v>540</v>
      </c>
      <c r="I186" s="181"/>
      <c r="L186" s="176"/>
      <c r="M186" s="182"/>
      <c r="N186" s="183"/>
      <c r="O186" s="183"/>
      <c r="P186" s="183"/>
      <c r="Q186" s="183"/>
      <c r="R186" s="183"/>
      <c r="S186" s="183"/>
      <c r="T186" s="184"/>
      <c r="AT186" s="185" t="s">
        <v>132</v>
      </c>
      <c r="AU186" s="185" t="s">
        <v>82</v>
      </c>
      <c r="AV186" s="11" t="s">
        <v>82</v>
      </c>
      <c r="AW186" s="11" t="s">
        <v>37</v>
      </c>
      <c r="AX186" s="11" t="s">
        <v>22</v>
      </c>
      <c r="AY186" s="185" t="s">
        <v>122</v>
      </c>
    </row>
    <row r="187" spans="2:65" s="1" customFormat="1" ht="22.5" customHeight="1">
      <c r="B187" s="163"/>
      <c r="C187" s="164" t="s">
        <v>355</v>
      </c>
      <c r="D187" s="164" t="s">
        <v>125</v>
      </c>
      <c r="E187" s="165" t="s">
        <v>607</v>
      </c>
      <c r="F187" s="166" t="s">
        <v>608</v>
      </c>
      <c r="G187" s="167" t="s">
        <v>128</v>
      </c>
      <c r="H187" s="168">
        <v>466</v>
      </c>
      <c r="I187" s="169"/>
      <c r="J187" s="170">
        <f>ROUND(I187*H187,2)</f>
        <v>0</v>
      </c>
      <c r="K187" s="166" t="s">
        <v>129</v>
      </c>
      <c r="L187" s="35"/>
      <c r="M187" s="171" t="s">
        <v>3</v>
      </c>
      <c r="N187" s="172" t="s">
        <v>45</v>
      </c>
      <c r="O187" s="36"/>
      <c r="P187" s="173">
        <f>O187*H187</f>
        <v>0</v>
      </c>
      <c r="Q187" s="173">
        <v>0</v>
      </c>
      <c r="R187" s="173">
        <f>Q187*H187</f>
        <v>0</v>
      </c>
      <c r="S187" s="173">
        <v>0</v>
      </c>
      <c r="T187" s="174">
        <f>S187*H187</f>
        <v>0</v>
      </c>
      <c r="AR187" s="18" t="s">
        <v>145</v>
      </c>
      <c r="AT187" s="18" t="s">
        <v>125</v>
      </c>
      <c r="AU187" s="18" t="s">
        <v>82</v>
      </c>
      <c r="AY187" s="18" t="s">
        <v>122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8" t="s">
        <v>22</v>
      </c>
      <c r="BK187" s="175">
        <f>ROUND(I187*H187,2)</f>
        <v>0</v>
      </c>
      <c r="BL187" s="18" t="s">
        <v>145</v>
      </c>
      <c r="BM187" s="18" t="s">
        <v>609</v>
      </c>
    </row>
    <row r="188" spans="2:51" s="11" customFormat="1" ht="13.5">
      <c r="B188" s="176"/>
      <c r="D188" s="177" t="s">
        <v>132</v>
      </c>
      <c r="E188" s="178" t="s">
        <v>3</v>
      </c>
      <c r="F188" s="179" t="s">
        <v>610</v>
      </c>
      <c r="H188" s="180">
        <v>466</v>
      </c>
      <c r="I188" s="181"/>
      <c r="L188" s="176"/>
      <c r="M188" s="182"/>
      <c r="N188" s="183"/>
      <c r="O188" s="183"/>
      <c r="P188" s="183"/>
      <c r="Q188" s="183"/>
      <c r="R188" s="183"/>
      <c r="S188" s="183"/>
      <c r="T188" s="184"/>
      <c r="AT188" s="185" t="s">
        <v>132</v>
      </c>
      <c r="AU188" s="185" t="s">
        <v>82</v>
      </c>
      <c r="AV188" s="11" t="s">
        <v>82</v>
      </c>
      <c r="AW188" s="11" t="s">
        <v>37</v>
      </c>
      <c r="AX188" s="11" t="s">
        <v>22</v>
      </c>
      <c r="AY188" s="185" t="s">
        <v>122</v>
      </c>
    </row>
    <row r="189" spans="2:65" s="1" customFormat="1" ht="22.5" customHeight="1">
      <c r="B189" s="163"/>
      <c r="C189" s="186" t="s">
        <v>360</v>
      </c>
      <c r="D189" s="186" t="s">
        <v>119</v>
      </c>
      <c r="E189" s="187" t="s">
        <v>611</v>
      </c>
      <c r="F189" s="188" t="s">
        <v>612</v>
      </c>
      <c r="G189" s="189" t="s">
        <v>128</v>
      </c>
      <c r="H189" s="190">
        <v>466</v>
      </c>
      <c r="I189" s="191"/>
      <c r="J189" s="192">
        <f>ROUND(I189*H189,2)</f>
        <v>0</v>
      </c>
      <c r="K189" s="188" t="s">
        <v>129</v>
      </c>
      <c r="L189" s="193"/>
      <c r="M189" s="194" t="s">
        <v>3</v>
      </c>
      <c r="N189" s="195" t="s">
        <v>45</v>
      </c>
      <c r="O189" s="36"/>
      <c r="P189" s="173">
        <f>O189*H189</f>
        <v>0</v>
      </c>
      <c r="Q189" s="173">
        <v>0.00145</v>
      </c>
      <c r="R189" s="173">
        <f>Q189*H189</f>
        <v>0.6757</v>
      </c>
      <c r="S189" s="173">
        <v>0</v>
      </c>
      <c r="T189" s="174">
        <f>S189*H189</f>
        <v>0</v>
      </c>
      <c r="AR189" s="18" t="s">
        <v>180</v>
      </c>
      <c r="AT189" s="18" t="s">
        <v>119</v>
      </c>
      <c r="AU189" s="18" t="s">
        <v>82</v>
      </c>
      <c r="AY189" s="18" t="s">
        <v>122</v>
      </c>
      <c r="BE189" s="175">
        <f>IF(N189="základní",J189,0)</f>
        <v>0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8" t="s">
        <v>22</v>
      </c>
      <c r="BK189" s="175">
        <f>ROUND(I189*H189,2)</f>
        <v>0</v>
      </c>
      <c r="BL189" s="18" t="s">
        <v>145</v>
      </c>
      <c r="BM189" s="18" t="s">
        <v>613</v>
      </c>
    </row>
    <row r="190" spans="2:51" s="11" customFormat="1" ht="13.5">
      <c r="B190" s="176"/>
      <c r="D190" s="177" t="s">
        <v>132</v>
      </c>
      <c r="E190" s="178" t="s">
        <v>3</v>
      </c>
      <c r="F190" s="179" t="s">
        <v>610</v>
      </c>
      <c r="H190" s="180">
        <v>466</v>
      </c>
      <c r="I190" s="181"/>
      <c r="L190" s="176"/>
      <c r="M190" s="182"/>
      <c r="N190" s="183"/>
      <c r="O190" s="183"/>
      <c r="P190" s="183"/>
      <c r="Q190" s="183"/>
      <c r="R190" s="183"/>
      <c r="S190" s="183"/>
      <c r="T190" s="184"/>
      <c r="AT190" s="185" t="s">
        <v>132</v>
      </c>
      <c r="AU190" s="185" t="s">
        <v>82</v>
      </c>
      <c r="AV190" s="11" t="s">
        <v>82</v>
      </c>
      <c r="AW190" s="11" t="s">
        <v>37</v>
      </c>
      <c r="AX190" s="11" t="s">
        <v>22</v>
      </c>
      <c r="AY190" s="185" t="s">
        <v>122</v>
      </c>
    </row>
    <row r="191" spans="2:65" s="1" customFormat="1" ht="31.5" customHeight="1">
      <c r="B191" s="163"/>
      <c r="C191" s="164" t="s">
        <v>364</v>
      </c>
      <c r="D191" s="164" t="s">
        <v>125</v>
      </c>
      <c r="E191" s="165" t="s">
        <v>614</v>
      </c>
      <c r="F191" s="166" t="s">
        <v>615</v>
      </c>
      <c r="G191" s="167" t="s">
        <v>519</v>
      </c>
      <c r="H191" s="168">
        <v>60.7</v>
      </c>
      <c r="I191" s="169"/>
      <c r="J191" s="170">
        <f>ROUND(I191*H191,2)</f>
        <v>0</v>
      </c>
      <c r="K191" s="166" t="s">
        <v>129</v>
      </c>
      <c r="L191" s="35"/>
      <c r="M191" s="171" t="s">
        <v>3</v>
      </c>
      <c r="N191" s="172" t="s">
        <v>45</v>
      </c>
      <c r="O191" s="36"/>
      <c r="P191" s="173">
        <f>O191*H191</f>
        <v>0</v>
      </c>
      <c r="Q191" s="173">
        <v>8.05E-06</v>
      </c>
      <c r="R191" s="173">
        <f>Q191*H191</f>
        <v>0.000488635</v>
      </c>
      <c r="S191" s="173">
        <v>0</v>
      </c>
      <c r="T191" s="174">
        <f>S191*H191</f>
        <v>0</v>
      </c>
      <c r="AR191" s="18" t="s">
        <v>145</v>
      </c>
      <c r="AT191" s="18" t="s">
        <v>125</v>
      </c>
      <c r="AU191" s="18" t="s">
        <v>82</v>
      </c>
      <c r="AY191" s="18" t="s">
        <v>122</v>
      </c>
      <c r="BE191" s="175">
        <f>IF(N191="základní",J191,0)</f>
        <v>0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8" t="s">
        <v>22</v>
      </c>
      <c r="BK191" s="175">
        <f>ROUND(I191*H191,2)</f>
        <v>0</v>
      </c>
      <c r="BL191" s="18" t="s">
        <v>145</v>
      </c>
      <c r="BM191" s="18" t="s">
        <v>616</v>
      </c>
    </row>
    <row r="192" spans="2:51" s="12" customFormat="1" ht="13.5">
      <c r="B192" s="201"/>
      <c r="D192" s="196" t="s">
        <v>132</v>
      </c>
      <c r="E192" s="202" t="s">
        <v>3</v>
      </c>
      <c r="F192" s="203" t="s">
        <v>617</v>
      </c>
      <c r="H192" s="204" t="s">
        <v>3</v>
      </c>
      <c r="I192" s="205"/>
      <c r="L192" s="201"/>
      <c r="M192" s="206"/>
      <c r="N192" s="207"/>
      <c r="O192" s="207"/>
      <c r="P192" s="207"/>
      <c r="Q192" s="207"/>
      <c r="R192" s="207"/>
      <c r="S192" s="207"/>
      <c r="T192" s="208"/>
      <c r="AT192" s="204" t="s">
        <v>132</v>
      </c>
      <c r="AU192" s="204" t="s">
        <v>82</v>
      </c>
      <c r="AV192" s="12" t="s">
        <v>22</v>
      </c>
      <c r="AW192" s="12" t="s">
        <v>37</v>
      </c>
      <c r="AX192" s="12" t="s">
        <v>74</v>
      </c>
      <c r="AY192" s="204" t="s">
        <v>122</v>
      </c>
    </row>
    <row r="193" spans="2:51" s="11" customFormat="1" ht="13.5">
      <c r="B193" s="176"/>
      <c r="D193" s="177" t="s">
        <v>132</v>
      </c>
      <c r="E193" s="178" t="s">
        <v>3</v>
      </c>
      <c r="F193" s="179" t="s">
        <v>618</v>
      </c>
      <c r="H193" s="180">
        <v>60.7</v>
      </c>
      <c r="I193" s="181"/>
      <c r="L193" s="176"/>
      <c r="M193" s="182"/>
      <c r="N193" s="183"/>
      <c r="O193" s="183"/>
      <c r="P193" s="183"/>
      <c r="Q193" s="183"/>
      <c r="R193" s="183"/>
      <c r="S193" s="183"/>
      <c r="T193" s="184"/>
      <c r="AT193" s="185" t="s">
        <v>132</v>
      </c>
      <c r="AU193" s="185" t="s">
        <v>82</v>
      </c>
      <c r="AV193" s="11" t="s">
        <v>82</v>
      </c>
      <c r="AW193" s="11" t="s">
        <v>37</v>
      </c>
      <c r="AX193" s="11" t="s">
        <v>22</v>
      </c>
      <c r="AY193" s="185" t="s">
        <v>122</v>
      </c>
    </row>
    <row r="194" spans="2:65" s="1" customFormat="1" ht="22.5" customHeight="1">
      <c r="B194" s="163"/>
      <c r="C194" s="164" t="s">
        <v>369</v>
      </c>
      <c r="D194" s="164" t="s">
        <v>125</v>
      </c>
      <c r="E194" s="165" t="s">
        <v>619</v>
      </c>
      <c r="F194" s="166" t="s">
        <v>620</v>
      </c>
      <c r="G194" s="167" t="s">
        <v>519</v>
      </c>
      <c r="H194" s="168">
        <v>60.7</v>
      </c>
      <c r="I194" s="169"/>
      <c r="J194" s="170">
        <f>ROUND(I194*H194,2)</f>
        <v>0</v>
      </c>
      <c r="K194" s="166" t="s">
        <v>129</v>
      </c>
      <c r="L194" s="35"/>
      <c r="M194" s="171" t="s">
        <v>3</v>
      </c>
      <c r="N194" s="172" t="s">
        <v>45</v>
      </c>
      <c r="O194" s="36"/>
      <c r="P194" s="173">
        <f>O194*H194</f>
        <v>0</v>
      </c>
      <c r="Q194" s="173">
        <v>0.00034162</v>
      </c>
      <c r="R194" s="173">
        <f>Q194*H194</f>
        <v>0.020736334000000002</v>
      </c>
      <c r="S194" s="173">
        <v>0</v>
      </c>
      <c r="T194" s="174">
        <f>S194*H194</f>
        <v>0</v>
      </c>
      <c r="AR194" s="18" t="s">
        <v>145</v>
      </c>
      <c r="AT194" s="18" t="s">
        <v>125</v>
      </c>
      <c r="AU194" s="18" t="s">
        <v>82</v>
      </c>
      <c r="AY194" s="18" t="s">
        <v>122</v>
      </c>
      <c r="BE194" s="175">
        <f>IF(N194="základní",J194,0)</f>
        <v>0</v>
      </c>
      <c r="BF194" s="175">
        <f>IF(N194="snížená",J194,0)</f>
        <v>0</v>
      </c>
      <c r="BG194" s="175">
        <f>IF(N194="zákl. přenesená",J194,0)</f>
        <v>0</v>
      </c>
      <c r="BH194" s="175">
        <f>IF(N194="sníž. přenesená",J194,0)</f>
        <v>0</v>
      </c>
      <c r="BI194" s="175">
        <f>IF(N194="nulová",J194,0)</f>
        <v>0</v>
      </c>
      <c r="BJ194" s="18" t="s">
        <v>22</v>
      </c>
      <c r="BK194" s="175">
        <f>ROUND(I194*H194,2)</f>
        <v>0</v>
      </c>
      <c r="BL194" s="18" t="s">
        <v>145</v>
      </c>
      <c r="BM194" s="18" t="s">
        <v>621</v>
      </c>
    </row>
    <row r="195" spans="2:51" s="12" customFormat="1" ht="13.5">
      <c r="B195" s="201"/>
      <c r="D195" s="196" t="s">
        <v>132</v>
      </c>
      <c r="E195" s="202" t="s">
        <v>3</v>
      </c>
      <c r="F195" s="203" t="s">
        <v>617</v>
      </c>
      <c r="H195" s="204" t="s">
        <v>3</v>
      </c>
      <c r="I195" s="205"/>
      <c r="L195" s="201"/>
      <c r="M195" s="206"/>
      <c r="N195" s="207"/>
      <c r="O195" s="207"/>
      <c r="P195" s="207"/>
      <c r="Q195" s="207"/>
      <c r="R195" s="207"/>
      <c r="S195" s="207"/>
      <c r="T195" s="208"/>
      <c r="AT195" s="204" t="s">
        <v>132</v>
      </c>
      <c r="AU195" s="204" t="s">
        <v>82</v>
      </c>
      <c r="AV195" s="12" t="s">
        <v>22</v>
      </c>
      <c r="AW195" s="12" t="s">
        <v>37</v>
      </c>
      <c r="AX195" s="12" t="s">
        <v>74</v>
      </c>
      <c r="AY195" s="204" t="s">
        <v>122</v>
      </c>
    </row>
    <row r="196" spans="2:51" s="11" customFormat="1" ht="13.5">
      <c r="B196" s="176"/>
      <c r="D196" s="196" t="s">
        <v>132</v>
      </c>
      <c r="E196" s="185" t="s">
        <v>3</v>
      </c>
      <c r="F196" s="197" t="s">
        <v>622</v>
      </c>
      <c r="H196" s="198">
        <v>32.7</v>
      </c>
      <c r="I196" s="181"/>
      <c r="L196" s="176"/>
      <c r="M196" s="182"/>
      <c r="N196" s="183"/>
      <c r="O196" s="183"/>
      <c r="P196" s="183"/>
      <c r="Q196" s="183"/>
      <c r="R196" s="183"/>
      <c r="S196" s="183"/>
      <c r="T196" s="184"/>
      <c r="AT196" s="185" t="s">
        <v>132</v>
      </c>
      <c r="AU196" s="185" t="s">
        <v>82</v>
      </c>
      <c r="AV196" s="11" t="s">
        <v>82</v>
      </c>
      <c r="AW196" s="11" t="s">
        <v>37</v>
      </c>
      <c r="AX196" s="11" t="s">
        <v>74</v>
      </c>
      <c r="AY196" s="185" t="s">
        <v>122</v>
      </c>
    </row>
    <row r="197" spans="2:51" s="11" customFormat="1" ht="13.5">
      <c r="B197" s="176"/>
      <c r="D197" s="196" t="s">
        <v>132</v>
      </c>
      <c r="E197" s="185" t="s">
        <v>3</v>
      </c>
      <c r="F197" s="197" t="s">
        <v>623</v>
      </c>
      <c r="H197" s="198">
        <v>28</v>
      </c>
      <c r="I197" s="181"/>
      <c r="L197" s="176"/>
      <c r="M197" s="182"/>
      <c r="N197" s="183"/>
      <c r="O197" s="183"/>
      <c r="P197" s="183"/>
      <c r="Q197" s="183"/>
      <c r="R197" s="183"/>
      <c r="S197" s="183"/>
      <c r="T197" s="184"/>
      <c r="AT197" s="185" t="s">
        <v>132</v>
      </c>
      <c r="AU197" s="185" t="s">
        <v>82</v>
      </c>
      <c r="AV197" s="11" t="s">
        <v>82</v>
      </c>
      <c r="AW197" s="11" t="s">
        <v>37</v>
      </c>
      <c r="AX197" s="11" t="s">
        <v>74</v>
      </c>
      <c r="AY197" s="185" t="s">
        <v>122</v>
      </c>
    </row>
    <row r="198" spans="2:51" s="13" customFormat="1" ht="13.5">
      <c r="B198" s="216"/>
      <c r="D198" s="177" t="s">
        <v>132</v>
      </c>
      <c r="E198" s="217" t="s">
        <v>3</v>
      </c>
      <c r="F198" s="218" t="s">
        <v>422</v>
      </c>
      <c r="H198" s="219">
        <v>60.7</v>
      </c>
      <c r="I198" s="220"/>
      <c r="L198" s="216"/>
      <c r="M198" s="221"/>
      <c r="N198" s="222"/>
      <c r="O198" s="222"/>
      <c r="P198" s="222"/>
      <c r="Q198" s="222"/>
      <c r="R198" s="222"/>
      <c r="S198" s="222"/>
      <c r="T198" s="223"/>
      <c r="AT198" s="224" t="s">
        <v>132</v>
      </c>
      <c r="AU198" s="224" t="s">
        <v>82</v>
      </c>
      <c r="AV198" s="13" t="s">
        <v>145</v>
      </c>
      <c r="AW198" s="13" t="s">
        <v>37</v>
      </c>
      <c r="AX198" s="13" t="s">
        <v>22</v>
      </c>
      <c r="AY198" s="224" t="s">
        <v>122</v>
      </c>
    </row>
    <row r="199" spans="2:65" s="1" customFormat="1" ht="22.5" customHeight="1">
      <c r="B199" s="163"/>
      <c r="C199" s="164" t="s">
        <v>373</v>
      </c>
      <c r="D199" s="164" t="s">
        <v>125</v>
      </c>
      <c r="E199" s="165" t="s">
        <v>624</v>
      </c>
      <c r="F199" s="166" t="s">
        <v>625</v>
      </c>
      <c r="G199" s="167" t="s">
        <v>209</v>
      </c>
      <c r="H199" s="168">
        <v>8023.1</v>
      </c>
      <c r="I199" s="169"/>
      <c r="J199" s="170">
        <f>ROUND(I199*H199,2)</f>
        <v>0</v>
      </c>
      <c r="K199" s="166" t="s">
        <v>129</v>
      </c>
      <c r="L199" s="35"/>
      <c r="M199" s="171" t="s">
        <v>3</v>
      </c>
      <c r="N199" s="172" t="s">
        <v>45</v>
      </c>
      <c r="O199" s="36"/>
      <c r="P199" s="173">
        <f>O199*H199</f>
        <v>0</v>
      </c>
      <c r="Q199" s="173">
        <v>0.0003575</v>
      </c>
      <c r="R199" s="173">
        <f>Q199*H199</f>
        <v>2.8682582500000002</v>
      </c>
      <c r="S199" s="173">
        <v>0</v>
      </c>
      <c r="T199" s="174">
        <f>S199*H199</f>
        <v>0</v>
      </c>
      <c r="AR199" s="18" t="s">
        <v>145</v>
      </c>
      <c r="AT199" s="18" t="s">
        <v>125</v>
      </c>
      <c r="AU199" s="18" t="s">
        <v>82</v>
      </c>
      <c r="AY199" s="18" t="s">
        <v>122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8" t="s">
        <v>22</v>
      </c>
      <c r="BK199" s="175">
        <f>ROUND(I199*H199,2)</f>
        <v>0</v>
      </c>
      <c r="BL199" s="18" t="s">
        <v>145</v>
      </c>
      <c r="BM199" s="18" t="s">
        <v>626</v>
      </c>
    </row>
    <row r="200" spans="2:51" s="12" customFormat="1" ht="13.5">
      <c r="B200" s="201"/>
      <c r="D200" s="196" t="s">
        <v>132</v>
      </c>
      <c r="E200" s="202" t="s">
        <v>3</v>
      </c>
      <c r="F200" s="203" t="s">
        <v>532</v>
      </c>
      <c r="H200" s="204" t="s">
        <v>3</v>
      </c>
      <c r="I200" s="205"/>
      <c r="L200" s="201"/>
      <c r="M200" s="206"/>
      <c r="N200" s="207"/>
      <c r="O200" s="207"/>
      <c r="P200" s="207"/>
      <c r="Q200" s="207"/>
      <c r="R200" s="207"/>
      <c r="S200" s="207"/>
      <c r="T200" s="208"/>
      <c r="AT200" s="204" t="s">
        <v>132</v>
      </c>
      <c r="AU200" s="204" t="s">
        <v>82</v>
      </c>
      <c r="AV200" s="12" t="s">
        <v>22</v>
      </c>
      <c r="AW200" s="12" t="s">
        <v>37</v>
      </c>
      <c r="AX200" s="12" t="s">
        <v>74</v>
      </c>
      <c r="AY200" s="204" t="s">
        <v>122</v>
      </c>
    </row>
    <row r="201" spans="2:51" s="11" customFormat="1" ht="13.5">
      <c r="B201" s="176"/>
      <c r="D201" s="196" t="s">
        <v>132</v>
      </c>
      <c r="E201" s="185" t="s">
        <v>3</v>
      </c>
      <c r="F201" s="197" t="s">
        <v>533</v>
      </c>
      <c r="H201" s="198">
        <v>884.3</v>
      </c>
      <c r="I201" s="181"/>
      <c r="L201" s="176"/>
      <c r="M201" s="182"/>
      <c r="N201" s="183"/>
      <c r="O201" s="183"/>
      <c r="P201" s="183"/>
      <c r="Q201" s="183"/>
      <c r="R201" s="183"/>
      <c r="S201" s="183"/>
      <c r="T201" s="184"/>
      <c r="AT201" s="185" t="s">
        <v>132</v>
      </c>
      <c r="AU201" s="185" t="s">
        <v>82</v>
      </c>
      <c r="AV201" s="11" t="s">
        <v>82</v>
      </c>
      <c r="AW201" s="11" t="s">
        <v>37</v>
      </c>
      <c r="AX201" s="11" t="s">
        <v>74</v>
      </c>
      <c r="AY201" s="185" t="s">
        <v>122</v>
      </c>
    </row>
    <row r="202" spans="2:51" s="12" customFormat="1" ht="13.5">
      <c r="B202" s="201"/>
      <c r="D202" s="196" t="s">
        <v>132</v>
      </c>
      <c r="E202" s="202" t="s">
        <v>3</v>
      </c>
      <c r="F202" s="203" t="s">
        <v>627</v>
      </c>
      <c r="H202" s="204" t="s">
        <v>3</v>
      </c>
      <c r="I202" s="205"/>
      <c r="L202" s="201"/>
      <c r="M202" s="206"/>
      <c r="N202" s="207"/>
      <c r="O202" s="207"/>
      <c r="P202" s="207"/>
      <c r="Q202" s="207"/>
      <c r="R202" s="207"/>
      <c r="S202" s="207"/>
      <c r="T202" s="208"/>
      <c r="AT202" s="204" t="s">
        <v>132</v>
      </c>
      <c r="AU202" s="204" t="s">
        <v>82</v>
      </c>
      <c r="AV202" s="12" t="s">
        <v>22</v>
      </c>
      <c r="AW202" s="12" t="s">
        <v>37</v>
      </c>
      <c r="AX202" s="12" t="s">
        <v>74</v>
      </c>
      <c r="AY202" s="204" t="s">
        <v>122</v>
      </c>
    </row>
    <row r="203" spans="2:51" s="11" customFormat="1" ht="13.5">
      <c r="B203" s="176"/>
      <c r="D203" s="196" t="s">
        <v>132</v>
      </c>
      <c r="E203" s="185" t="s">
        <v>3</v>
      </c>
      <c r="F203" s="197" t="s">
        <v>628</v>
      </c>
      <c r="H203" s="198">
        <v>7138.8</v>
      </c>
      <c r="I203" s="181"/>
      <c r="L203" s="176"/>
      <c r="M203" s="182"/>
      <c r="N203" s="183"/>
      <c r="O203" s="183"/>
      <c r="P203" s="183"/>
      <c r="Q203" s="183"/>
      <c r="R203" s="183"/>
      <c r="S203" s="183"/>
      <c r="T203" s="184"/>
      <c r="AT203" s="185" t="s">
        <v>132</v>
      </c>
      <c r="AU203" s="185" t="s">
        <v>82</v>
      </c>
      <c r="AV203" s="11" t="s">
        <v>82</v>
      </c>
      <c r="AW203" s="11" t="s">
        <v>37</v>
      </c>
      <c r="AX203" s="11" t="s">
        <v>74</v>
      </c>
      <c r="AY203" s="185" t="s">
        <v>122</v>
      </c>
    </row>
    <row r="204" spans="2:51" s="13" customFormat="1" ht="13.5">
      <c r="B204" s="216"/>
      <c r="D204" s="177" t="s">
        <v>132</v>
      </c>
      <c r="E204" s="217" t="s">
        <v>3</v>
      </c>
      <c r="F204" s="218" t="s">
        <v>422</v>
      </c>
      <c r="H204" s="219">
        <v>8023.1</v>
      </c>
      <c r="I204" s="220"/>
      <c r="L204" s="216"/>
      <c r="M204" s="221"/>
      <c r="N204" s="222"/>
      <c r="O204" s="222"/>
      <c r="P204" s="222"/>
      <c r="Q204" s="222"/>
      <c r="R204" s="222"/>
      <c r="S204" s="222"/>
      <c r="T204" s="223"/>
      <c r="AT204" s="224" t="s">
        <v>132</v>
      </c>
      <c r="AU204" s="224" t="s">
        <v>82</v>
      </c>
      <c r="AV204" s="13" t="s">
        <v>145</v>
      </c>
      <c r="AW204" s="13" t="s">
        <v>37</v>
      </c>
      <c r="AX204" s="13" t="s">
        <v>22</v>
      </c>
      <c r="AY204" s="224" t="s">
        <v>122</v>
      </c>
    </row>
    <row r="205" spans="2:65" s="1" customFormat="1" ht="22.5" customHeight="1">
      <c r="B205" s="163"/>
      <c r="C205" s="164" t="s">
        <v>378</v>
      </c>
      <c r="D205" s="164" t="s">
        <v>125</v>
      </c>
      <c r="E205" s="165" t="s">
        <v>629</v>
      </c>
      <c r="F205" s="166" t="s">
        <v>630</v>
      </c>
      <c r="G205" s="167" t="s">
        <v>519</v>
      </c>
      <c r="H205" s="168">
        <v>3672</v>
      </c>
      <c r="I205" s="169"/>
      <c r="J205" s="170">
        <f>ROUND(I205*H205,2)</f>
        <v>0</v>
      </c>
      <c r="K205" s="166" t="s">
        <v>129</v>
      </c>
      <c r="L205" s="35"/>
      <c r="M205" s="171" t="s">
        <v>3</v>
      </c>
      <c r="N205" s="172" t="s">
        <v>45</v>
      </c>
      <c r="O205" s="36"/>
      <c r="P205" s="173">
        <f>O205*H205</f>
        <v>0</v>
      </c>
      <c r="Q205" s="173">
        <v>0</v>
      </c>
      <c r="R205" s="173">
        <f>Q205*H205</f>
        <v>0</v>
      </c>
      <c r="S205" s="173">
        <v>0.097</v>
      </c>
      <c r="T205" s="174">
        <f>S205*H205</f>
        <v>356.184</v>
      </c>
      <c r="AR205" s="18" t="s">
        <v>145</v>
      </c>
      <c r="AT205" s="18" t="s">
        <v>125</v>
      </c>
      <c r="AU205" s="18" t="s">
        <v>82</v>
      </c>
      <c r="AY205" s="18" t="s">
        <v>122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8" t="s">
        <v>22</v>
      </c>
      <c r="BK205" s="175">
        <f>ROUND(I205*H205,2)</f>
        <v>0</v>
      </c>
      <c r="BL205" s="18" t="s">
        <v>145</v>
      </c>
      <c r="BM205" s="18" t="s">
        <v>631</v>
      </c>
    </row>
    <row r="206" spans="2:51" s="11" customFormat="1" ht="13.5">
      <c r="B206" s="176"/>
      <c r="D206" s="177" t="s">
        <v>132</v>
      </c>
      <c r="E206" s="178" t="s">
        <v>3</v>
      </c>
      <c r="F206" s="179" t="s">
        <v>632</v>
      </c>
      <c r="H206" s="180">
        <v>3672</v>
      </c>
      <c r="I206" s="181"/>
      <c r="L206" s="176"/>
      <c r="M206" s="182"/>
      <c r="N206" s="183"/>
      <c r="O206" s="183"/>
      <c r="P206" s="183"/>
      <c r="Q206" s="183"/>
      <c r="R206" s="183"/>
      <c r="S206" s="183"/>
      <c r="T206" s="184"/>
      <c r="AT206" s="185" t="s">
        <v>132</v>
      </c>
      <c r="AU206" s="185" t="s">
        <v>82</v>
      </c>
      <c r="AV206" s="11" t="s">
        <v>82</v>
      </c>
      <c r="AW206" s="11" t="s">
        <v>37</v>
      </c>
      <c r="AX206" s="11" t="s">
        <v>22</v>
      </c>
      <c r="AY206" s="185" t="s">
        <v>122</v>
      </c>
    </row>
    <row r="207" spans="2:65" s="1" customFormat="1" ht="22.5" customHeight="1">
      <c r="B207" s="163"/>
      <c r="C207" s="164" t="s">
        <v>383</v>
      </c>
      <c r="D207" s="164" t="s">
        <v>125</v>
      </c>
      <c r="E207" s="165" t="s">
        <v>633</v>
      </c>
      <c r="F207" s="166" t="s">
        <v>634</v>
      </c>
      <c r="G207" s="167" t="s">
        <v>209</v>
      </c>
      <c r="H207" s="168">
        <v>1766.725</v>
      </c>
      <c r="I207" s="169"/>
      <c r="J207" s="170">
        <f>ROUND(I207*H207,2)</f>
        <v>0</v>
      </c>
      <c r="K207" s="166" t="s">
        <v>129</v>
      </c>
      <c r="L207" s="35"/>
      <c r="M207" s="171" t="s">
        <v>3</v>
      </c>
      <c r="N207" s="172" t="s">
        <v>45</v>
      </c>
      <c r="O207" s="36"/>
      <c r="P207" s="173">
        <f>O207*H207</f>
        <v>0</v>
      </c>
      <c r="Q207" s="173">
        <v>0</v>
      </c>
      <c r="R207" s="173">
        <f>Q207*H207</f>
        <v>0</v>
      </c>
      <c r="S207" s="173">
        <v>0.126</v>
      </c>
      <c r="T207" s="174">
        <f>S207*H207</f>
        <v>222.60735</v>
      </c>
      <c r="AR207" s="18" t="s">
        <v>145</v>
      </c>
      <c r="AT207" s="18" t="s">
        <v>125</v>
      </c>
      <c r="AU207" s="18" t="s">
        <v>82</v>
      </c>
      <c r="AY207" s="18" t="s">
        <v>122</v>
      </c>
      <c r="BE207" s="175">
        <f>IF(N207="základní",J207,0)</f>
        <v>0</v>
      </c>
      <c r="BF207" s="175">
        <f>IF(N207="snížená",J207,0)</f>
        <v>0</v>
      </c>
      <c r="BG207" s="175">
        <f>IF(N207="zákl. přenesená",J207,0)</f>
        <v>0</v>
      </c>
      <c r="BH207" s="175">
        <f>IF(N207="sníž. přenesená",J207,0)</f>
        <v>0</v>
      </c>
      <c r="BI207" s="175">
        <f>IF(N207="nulová",J207,0)</f>
        <v>0</v>
      </c>
      <c r="BJ207" s="18" t="s">
        <v>22</v>
      </c>
      <c r="BK207" s="175">
        <f>ROUND(I207*H207,2)</f>
        <v>0</v>
      </c>
      <c r="BL207" s="18" t="s">
        <v>145</v>
      </c>
      <c r="BM207" s="18" t="s">
        <v>635</v>
      </c>
    </row>
    <row r="208" spans="2:51" s="11" customFormat="1" ht="13.5">
      <c r="B208" s="176"/>
      <c r="D208" s="196" t="s">
        <v>132</v>
      </c>
      <c r="E208" s="185" t="s">
        <v>3</v>
      </c>
      <c r="F208" s="197" t="s">
        <v>636</v>
      </c>
      <c r="H208" s="198">
        <v>1766.725</v>
      </c>
      <c r="I208" s="181"/>
      <c r="L208" s="176"/>
      <c r="M208" s="182"/>
      <c r="N208" s="183"/>
      <c r="O208" s="183"/>
      <c r="P208" s="183"/>
      <c r="Q208" s="183"/>
      <c r="R208" s="183"/>
      <c r="S208" s="183"/>
      <c r="T208" s="184"/>
      <c r="AT208" s="185" t="s">
        <v>132</v>
      </c>
      <c r="AU208" s="185" t="s">
        <v>82</v>
      </c>
      <c r="AV208" s="11" t="s">
        <v>82</v>
      </c>
      <c r="AW208" s="11" t="s">
        <v>37</v>
      </c>
      <c r="AX208" s="11" t="s">
        <v>22</v>
      </c>
      <c r="AY208" s="185" t="s">
        <v>122</v>
      </c>
    </row>
    <row r="209" spans="2:63" s="10" customFormat="1" ht="29.25" customHeight="1">
      <c r="B209" s="149"/>
      <c r="D209" s="160" t="s">
        <v>73</v>
      </c>
      <c r="E209" s="161" t="s">
        <v>433</v>
      </c>
      <c r="F209" s="161" t="s">
        <v>434</v>
      </c>
      <c r="I209" s="152"/>
      <c r="J209" s="162">
        <f>BK209</f>
        <v>0</v>
      </c>
      <c r="L209" s="149"/>
      <c r="M209" s="154"/>
      <c r="N209" s="155"/>
      <c r="O209" s="155"/>
      <c r="P209" s="156">
        <f>SUM(P210:P221)</f>
        <v>0</v>
      </c>
      <c r="Q209" s="155"/>
      <c r="R209" s="156">
        <f>SUM(R210:R221)</f>
        <v>0</v>
      </c>
      <c r="S209" s="155"/>
      <c r="T209" s="157">
        <f>SUM(T210:T221)</f>
        <v>0</v>
      </c>
      <c r="AR209" s="150" t="s">
        <v>22</v>
      </c>
      <c r="AT209" s="158" t="s">
        <v>73</v>
      </c>
      <c r="AU209" s="158" t="s">
        <v>22</v>
      </c>
      <c r="AY209" s="150" t="s">
        <v>122</v>
      </c>
      <c r="BK209" s="159">
        <f>SUM(BK210:BK221)</f>
        <v>0</v>
      </c>
    </row>
    <row r="210" spans="2:65" s="1" customFormat="1" ht="22.5" customHeight="1">
      <c r="B210" s="163"/>
      <c r="C210" s="164" t="s">
        <v>389</v>
      </c>
      <c r="D210" s="164" t="s">
        <v>125</v>
      </c>
      <c r="E210" s="165" t="s">
        <v>637</v>
      </c>
      <c r="F210" s="166" t="s">
        <v>638</v>
      </c>
      <c r="G210" s="167" t="s">
        <v>311</v>
      </c>
      <c r="H210" s="168">
        <v>11224.967</v>
      </c>
      <c r="I210" s="169"/>
      <c r="J210" s="170">
        <f>ROUND(I210*H210,2)</f>
        <v>0</v>
      </c>
      <c r="K210" s="166" t="s">
        <v>129</v>
      </c>
      <c r="L210" s="35"/>
      <c r="M210" s="171" t="s">
        <v>3</v>
      </c>
      <c r="N210" s="172" t="s">
        <v>45</v>
      </c>
      <c r="O210" s="36"/>
      <c r="P210" s="173">
        <f>O210*H210</f>
        <v>0</v>
      </c>
      <c r="Q210" s="173">
        <v>0</v>
      </c>
      <c r="R210" s="173">
        <f>Q210*H210</f>
        <v>0</v>
      </c>
      <c r="S210" s="173">
        <v>0</v>
      </c>
      <c r="T210" s="174">
        <f>S210*H210</f>
        <v>0</v>
      </c>
      <c r="AR210" s="18" t="s">
        <v>145</v>
      </c>
      <c r="AT210" s="18" t="s">
        <v>125</v>
      </c>
      <c r="AU210" s="18" t="s">
        <v>82</v>
      </c>
      <c r="AY210" s="18" t="s">
        <v>122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8" t="s">
        <v>22</v>
      </c>
      <c r="BK210" s="175">
        <f>ROUND(I210*H210,2)</f>
        <v>0</v>
      </c>
      <c r="BL210" s="18" t="s">
        <v>145</v>
      </c>
      <c r="BM210" s="18" t="s">
        <v>639</v>
      </c>
    </row>
    <row r="211" spans="2:51" s="11" customFormat="1" ht="13.5">
      <c r="B211" s="176"/>
      <c r="D211" s="196" t="s">
        <v>132</v>
      </c>
      <c r="E211" s="185" t="s">
        <v>3</v>
      </c>
      <c r="F211" s="197" t="s">
        <v>640</v>
      </c>
      <c r="H211" s="198">
        <v>9168.542</v>
      </c>
      <c r="I211" s="181"/>
      <c r="L211" s="176"/>
      <c r="M211" s="182"/>
      <c r="N211" s="183"/>
      <c r="O211" s="183"/>
      <c r="P211" s="183"/>
      <c r="Q211" s="183"/>
      <c r="R211" s="183"/>
      <c r="S211" s="183"/>
      <c r="T211" s="184"/>
      <c r="AT211" s="185" t="s">
        <v>132</v>
      </c>
      <c r="AU211" s="185" t="s">
        <v>82</v>
      </c>
      <c r="AV211" s="11" t="s">
        <v>82</v>
      </c>
      <c r="AW211" s="11" t="s">
        <v>37</v>
      </c>
      <c r="AX211" s="11" t="s">
        <v>74</v>
      </c>
      <c r="AY211" s="185" t="s">
        <v>122</v>
      </c>
    </row>
    <row r="212" spans="2:51" s="11" customFormat="1" ht="13.5">
      <c r="B212" s="176"/>
      <c r="D212" s="196" t="s">
        <v>132</v>
      </c>
      <c r="E212" s="185" t="s">
        <v>3</v>
      </c>
      <c r="F212" s="197" t="s">
        <v>641</v>
      </c>
      <c r="H212" s="198">
        <v>1829.751</v>
      </c>
      <c r="I212" s="181"/>
      <c r="L212" s="176"/>
      <c r="M212" s="182"/>
      <c r="N212" s="183"/>
      <c r="O212" s="183"/>
      <c r="P212" s="183"/>
      <c r="Q212" s="183"/>
      <c r="R212" s="183"/>
      <c r="S212" s="183"/>
      <c r="T212" s="184"/>
      <c r="AT212" s="185" t="s">
        <v>132</v>
      </c>
      <c r="AU212" s="185" t="s">
        <v>82</v>
      </c>
      <c r="AV212" s="11" t="s">
        <v>82</v>
      </c>
      <c r="AW212" s="11" t="s">
        <v>37</v>
      </c>
      <c r="AX212" s="11" t="s">
        <v>74</v>
      </c>
      <c r="AY212" s="185" t="s">
        <v>122</v>
      </c>
    </row>
    <row r="213" spans="2:51" s="11" customFormat="1" ht="13.5">
      <c r="B213" s="176"/>
      <c r="D213" s="196" t="s">
        <v>132</v>
      </c>
      <c r="E213" s="185" t="s">
        <v>3</v>
      </c>
      <c r="F213" s="197" t="s">
        <v>642</v>
      </c>
      <c r="H213" s="198">
        <v>226.674</v>
      </c>
      <c r="I213" s="181"/>
      <c r="L213" s="176"/>
      <c r="M213" s="182"/>
      <c r="N213" s="183"/>
      <c r="O213" s="183"/>
      <c r="P213" s="183"/>
      <c r="Q213" s="183"/>
      <c r="R213" s="183"/>
      <c r="S213" s="183"/>
      <c r="T213" s="184"/>
      <c r="AT213" s="185" t="s">
        <v>132</v>
      </c>
      <c r="AU213" s="185" t="s">
        <v>82</v>
      </c>
      <c r="AV213" s="11" t="s">
        <v>82</v>
      </c>
      <c r="AW213" s="11" t="s">
        <v>37</v>
      </c>
      <c r="AX213" s="11" t="s">
        <v>74</v>
      </c>
      <c r="AY213" s="185" t="s">
        <v>122</v>
      </c>
    </row>
    <row r="214" spans="2:51" s="13" customFormat="1" ht="13.5">
      <c r="B214" s="216"/>
      <c r="D214" s="177" t="s">
        <v>132</v>
      </c>
      <c r="E214" s="217" t="s">
        <v>3</v>
      </c>
      <c r="F214" s="218" t="s">
        <v>422</v>
      </c>
      <c r="H214" s="219">
        <v>11224.967</v>
      </c>
      <c r="I214" s="220"/>
      <c r="L214" s="216"/>
      <c r="M214" s="221"/>
      <c r="N214" s="222"/>
      <c r="O214" s="222"/>
      <c r="P214" s="222"/>
      <c r="Q214" s="222"/>
      <c r="R214" s="222"/>
      <c r="S214" s="222"/>
      <c r="T214" s="223"/>
      <c r="AT214" s="224" t="s">
        <v>132</v>
      </c>
      <c r="AU214" s="224" t="s">
        <v>82</v>
      </c>
      <c r="AV214" s="13" t="s">
        <v>145</v>
      </c>
      <c r="AW214" s="13" t="s">
        <v>37</v>
      </c>
      <c r="AX214" s="13" t="s">
        <v>22</v>
      </c>
      <c r="AY214" s="224" t="s">
        <v>122</v>
      </c>
    </row>
    <row r="215" spans="2:65" s="1" customFormat="1" ht="22.5" customHeight="1">
      <c r="B215" s="163"/>
      <c r="C215" s="164" t="s">
        <v>394</v>
      </c>
      <c r="D215" s="164" t="s">
        <v>125</v>
      </c>
      <c r="E215" s="165" t="s">
        <v>643</v>
      </c>
      <c r="F215" s="166" t="s">
        <v>644</v>
      </c>
      <c r="G215" s="167" t="s">
        <v>311</v>
      </c>
      <c r="H215" s="168">
        <v>213274.373</v>
      </c>
      <c r="I215" s="169"/>
      <c r="J215" s="170">
        <f>ROUND(I215*H215,2)</f>
        <v>0</v>
      </c>
      <c r="K215" s="166" t="s">
        <v>129</v>
      </c>
      <c r="L215" s="35"/>
      <c r="M215" s="171" t="s">
        <v>3</v>
      </c>
      <c r="N215" s="172" t="s">
        <v>45</v>
      </c>
      <c r="O215" s="36"/>
      <c r="P215" s="173">
        <f>O215*H215</f>
        <v>0</v>
      </c>
      <c r="Q215" s="173">
        <v>0</v>
      </c>
      <c r="R215" s="173">
        <f>Q215*H215</f>
        <v>0</v>
      </c>
      <c r="S215" s="173">
        <v>0</v>
      </c>
      <c r="T215" s="174">
        <f>S215*H215</f>
        <v>0</v>
      </c>
      <c r="AR215" s="18" t="s">
        <v>145</v>
      </c>
      <c r="AT215" s="18" t="s">
        <v>125</v>
      </c>
      <c r="AU215" s="18" t="s">
        <v>82</v>
      </c>
      <c r="AY215" s="18" t="s">
        <v>122</v>
      </c>
      <c r="BE215" s="175">
        <f>IF(N215="základní",J215,0)</f>
        <v>0</v>
      </c>
      <c r="BF215" s="175">
        <f>IF(N215="snížená",J215,0)</f>
        <v>0</v>
      </c>
      <c r="BG215" s="175">
        <f>IF(N215="zákl. přenesená",J215,0)</f>
        <v>0</v>
      </c>
      <c r="BH215" s="175">
        <f>IF(N215="sníž. přenesená",J215,0)</f>
        <v>0</v>
      </c>
      <c r="BI215" s="175">
        <f>IF(N215="nulová",J215,0)</f>
        <v>0</v>
      </c>
      <c r="BJ215" s="18" t="s">
        <v>22</v>
      </c>
      <c r="BK215" s="175">
        <f>ROUND(I215*H215,2)</f>
        <v>0</v>
      </c>
      <c r="BL215" s="18" t="s">
        <v>145</v>
      </c>
      <c r="BM215" s="18" t="s">
        <v>645</v>
      </c>
    </row>
    <row r="216" spans="2:51" s="11" customFormat="1" ht="13.5">
      <c r="B216" s="176"/>
      <c r="D216" s="196" t="s">
        <v>132</v>
      </c>
      <c r="E216" s="185" t="s">
        <v>3</v>
      </c>
      <c r="F216" s="197" t="s">
        <v>646</v>
      </c>
      <c r="H216" s="198">
        <v>213274.373</v>
      </c>
      <c r="I216" s="181"/>
      <c r="L216" s="176"/>
      <c r="M216" s="182"/>
      <c r="N216" s="183"/>
      <c r="O216" s="183"/>
      <c r="P216" s="183"/>
      <c r="Q216" s="183"/>
      <c r="R216" s="183"/>
      <c r="S216" s="183"/>
      <c r="T216" s="184"/>
      <c r="AT216" s="185" t="s">
        <v>132</v>
      </c>
      <c r="AU216" s="185" t="s">
        <v>82</v>
      </c>
      <c r="AV216" s="11" t="s">
        <v>82</v>
      </c>
      <c r="AW216" s="11" t="s">
        <v>37</v>
      </c>
      <c r="AX216" s="11" t="s">
        <v>22</v>
      </c>
      <c r="AY216" s="185" t="s">
        <v>122</v>
      </c>
    </row>
    <row r="217" spans="2:51" s="12" customFormat="1" ht="27">
      <c r="B217" s="201"/>
      <c r="D217" s="177" t="s">
        <v>132</v>
      </c>
      <c r="E217" s="213" t="s">
        <v>3</v>
      </c>
      <c r="F217" s="214" t="s">
        <v>268</v>
      </c>
      <c r="H217" s="215" t="s">
        <v>3</v>
      </c>
      <c r="I217" s="205"/>
      <c r="L217" s="201"/>
      <c r="M217" s="206"/>
      <c r="N217" s="207"/>
      <c r="O217" s="207"/>
      <c r="P217" s="207"/>
      <c r="Q217" s="207"/>
      <c r="R217" s="207"/>
      <c r="S217" s="207"/>
      <c r="T217" s="208"/>
      <c r="AT217" s="204" t="s">
        <v>132</v>
      </c>
      <c r="AU217" s="204" t="s">
        <v>82</v>
      </c>
      <c r="AV217" s="12" t="s">
        <v>22</v>
      </c>
      <c r="AW217" s="12" t="s">
        <v>37</v>
      </c>
      <c r="AX217" s="12" t="s">
        <v>74</v>
      </c>
      <c r="AY217" s="204" t="s">
        <v>122</v>
      </c>
    </row>
    <row r="218" spans="2:65" s="1" customFormat="1" ht="22.5" customHeight="1">
      <c r="B218" s="163"/>
      <c r="C218" s="164" t="s">
        <v>399</v>
      </c>
      <c r="D218" s="164" t="s">
        <v>125</v>
      </c>
      <c r="E218" s="165" t="s">
        <v>647</v>
      </c>
      <c r="F218" s="166" t="s">
        <v>648</v>
      </c>
      <c r="G218" s="167" t="s">
        <v>311</v>
      </c>
      <c r="H218" s="168">
        <v>226.674</v>
      </c>
      <c r="I218" s="169"/>
      <c r="J218" s="170">
        <f>ROUND(I218*H218,2)</f>
        <v>0</v>
      </c>
      <c r="K218" s="166" t="s">
        <v>129</v>
      </c>
      <c r="L218" s="35"/>
      <c r="M218" s="171" t="s">
        <v>3</v>
      </c>
      <c r="N218" s="172" t="s">
        <v>45</v>
      </c>
      <c r="O218" s="36"/>
      <c r="P218" s="173">
        <f>O218*H218</f>
        <v>0</v>
      </c>
      <c r="Q218" s="173">
        <v>0</v>
      </c>
      <c r="R218" s="173">
        <f>Q218*H218</f>
        <v>0</v>
      </c>
      <c r="S218" s="173">
        <v>0</v>
      </c>
      <c r="T218" s="174">
        <f>S218*H218</f>
        <v>0</v>
      </c>
      <c r="AR218" s="18" t="s">
        <v>145</v>
      </c>
      <c r="AT218" s="18" t="s">
        <v>125</v>
      </c>
      <c r="AU218" s="18" t="s">
        <v>82</v>
      </c>
      <c r="AY218" s="18" t="s">
        <v>122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8" t="s">
        <v>22</v>
      </c>
      <c r="BK218" s="175">
        <f>ROUND(I218*H218,2)</f>
        <v>0</v>
      </c>
      <c r="BL218" s="18" t="s">
        <v>145</v>
      </c>
      <c r="BM218" s="18" t="s">
        <v>649</v>
      </c>
    </row>
    <row r="219" spans="2:51" s="11" customFormat="1" ht="13.5">
      <c r="B219" s="176"/>
      <c r="D219" s="177" t="s">
        <v>132</v>
      </c>
      <c r="E219" s="178" t="s">
        <v>3</v>
      </c>
      <c r="F219" s="179" t="s">
        <v>642</v>
      </c>
      <c r="H219" s="180">
        <v>226.674</v>
      </c>
      <c r="I219" s="181"/>
      <c r="L219" s="176"/>
      <c r="M219" s="182"/>
      <c r="N219" s="183"/>
      <c r="O219" s="183"/>
      <c r="P219" s="183"/>
      <c r="Q219" s="183"/>
      <c r="R219" s="183"/>
      <c r="S219" s="183"/>
      <c r="T219" s="184"/>
      <c r="AT219" s="185" t="s">
        <v>132</v>
      </c>
      <c r="AU219" s="185" t="s">
        <v>82</v>
      </c>
      <c r="AV219" s="11" t="s">
        <v>82</v>
      </c>
      <c r="AW219" s="11" t="s">
        <v>37</v>
      </c>
      <c r="AX219" s="11" t="s">
        <v>22</v>
      </c>
      <c r="AY219" s="185" t="s">
        <v>122</v>
      </c>
    </row>
    <row r="220" spans="2:65" s="1" customFormat="1" ht="22.5" customHeight="1">
      <c r="B220" s="163"/>
      <c r="C220" s="164" t="s">
        <v>405</v>
      </c>
      <c r="D220" s="164" t="s">
        <v>125</v>
      </c>
      <c r="E220" s="165" t="s">
        <v>650</v>
      </c>
      <c r="F220" s="166" t="s">
        <v>651</v>
      </c>
      <c r="G220" s="167" t="s">
        <v>311</v>
      </c>
      <c r="H220" s="168">
        <v>9168.542</v>
      </c>
      <c r="I220" s="169"/>
      <c r="J220" s="170">
        <f>ROUND(I220*H220,2)</f>
        <v>0</v>
      </c>
      <c r="K220" s="166" t="s">
        <v>129</v>
      </c>
      <c r="L220" s="35"/>
      <c r="M220" s="171" t="s">
        <v>3</v>
      </c>
      <c r="N220" s="172" t="s">
        <v>45</v>
      </c>
      <c r="O220" s="36"/>
      <c r="P220" s="173">
        <f>O220*H220</f>
        <v>0</v>
      </c>
      <c r="Q220" s="173">
        <v>0</v>
      </c>
      <c r="R220" s="173">
        <f>Q220*H220</f>
        <v>0</v>
      </c>
      <c r="S220" s="173">
        <v>0</v>
      </c>
      <c r="T220" s="174">
        <f>S220*H220</f>
        <v>0</v>
      </c>
      <c r="AR220" s="18" t="s">
        <v>145</v>
      </c>
      <c r="AT220" s="18" t="s">
        <v>125</v>
      </c>
      <c r="AU220" s="18" t="s">
        <v>82</v>
      </c>
      <c r="AY220" s="18" t="s">
        <v>122</v>
      </c>
      <c r="BE220" s="175">
        <f>IF(N220="základní",J220,0)</f>
        <v>0</v>
      </c>
      <c r="BF220" s="175">
        <f>IF(N220="snížená",J220,0)</f>
        <v>0</v>
      </c>
      <c r="BG220" s="175">
        <f>IF(N220="zákl. přenesená",J220,0)</f>
        <v>0</v>
      </c>
      <c r="BH220" s="175">
        <f>IF(N220="sníž. přenesená",J220,0)</f>
        <v>0</v>
      </c>
      <c r="BI220" s="175">
        <f>IF(N220="nulová",J220,0)</f>
        <v>0</v>
      </c>
      <c r="BJ220" s="18" t="s">
        <v>22</v>
      </c>
      <c r="BK220" s="175">
        <f>ROUND(I220*H220,2)</f>
        <v>0</v>
      </c>
      <c r="BL220" s="18" t="s">
        <v>145</v>
      </c>
      <c r="BM220" s="18" t="s">
        <v>652</v>
      </c>
    </row>
    <row r="221" spans="2:51" s="11" customFormat="1" ht="13.5">
      <c r="B221" s="176"/>
      <c r="D221" s="196" t="s">
        <v>132</v>
      </c>
      <c r="E221" s="185" t="s">
        <v>3</v>
      </c>
      <c r="F221" s="197" t="s">
        <v>640</v>
      </c>
      <c r="H221" s="198">
        <v>9168.542</v>
      </c>
      <c r="I221" s="181"/>
      <c r="L221" s="176"/>
      <c r="M221" s="182"/>
      <c r="N221" s="183"/>
      <c r="O221" s="183"/>
      <c r="P221" s="183"/>
      <c r="Q221" s="183"/>
      <c r="R221" s="183"/>
      <c r="S221" s="183"/>
      <c r="T221" s="184"/>
      <c r="AT221" s="185" t="s">
        <v>132</v>
      </c>
      <c r="AU221" s="185" t="s">
        <v>82</v>
      </c>
      <c r="AV221" s="11" t="s">
        <v>82</v>
      </c>
      <c r="AW221" s="11" t="s">
        <v>37</v>
      </c>
      <c r="AX221" s="11" t="s">
        <v>22</v>
      </c>
      <c r="AY221" s="185" t="s">
        <v>122</v>
      </c>
    </row>
    <row r="222" spans="2:63" s="10" customFormat="1" ht="29.25" customHeight="1">
      <c r="B222" s="149"/>
      <c r="D222" s="160" t="s">
        <v>73</v>
      </c>
      <c r="E222" s="161" t="s">
        <v>441</v>
      </c>
      <c r="F222" s="161" t="s">
        <v>442</v>
      </c>
      <c r="I222" s="152"/>
      <c r="J222" s="162">
        <f>BK222</f>
        <v>0</v>
      </c>
      <c r="L222" s="149"/>
      <c r="M222" s="154"/>
      <c r="N222" s="155"/>
      <c r="O222" s="155"/>
      <c r="P222" s="156">
        <f>SUM(P223:P224)</f>
        <v>0</v>
      </c>
      <c r="Q222" s="155"/>
      <c r="R222" s="156">
        <f>SUM(R223:R224)</f>
        <v>0</v>
      </c>
      <c r="S222" s="155"/>
      <c r="T222" s="157">
        <f>SUM(T223:T224)</f>
        <v>0</v>
      </c>
      <c r="AR222" s="150" t="s">
        <v>22</v>
      </c>
      <c r="AT222" s="158" t="s">
        <v>73</v>
      </c>
      <c r="AU222" s="158" t="s">
        <v>22</v>
      </c>
      <c r="AY222" s="150" t="s">
        <v>122</v>
      </c>
      <c r="BK222" s="159">
        <f>SUM(BK223:BK224)</f>
        <v>0</v>
      </c>
    </row>
    <row r="223" spans="2:65" s="1" customFormat="1" ht="31.5" customHeight="1">
      <c r="B223" s="163"/>
      <c r="C223" s="164" t="s">
        <v>410</v>
      </c>
      <c r="D223" s="164" t="s">
        <v>125</v>
      </c>
      <c r="E223" s="165" t="s">
        <v>653</v>
      </c>
      <c r="F223" s="166" t="s">
        <v>654</v>
      </c>
      <c r="G223" s="167" t="s">
        <v>311</v>
      </c>
      <c r="H223" s="168">
        <v>12617.093</v>
      </c>
      <c r="I223" s="169"/>
      <c r="J223" s="170">
        <f>ROUND(I223*H223,2)</f>
        <v>0</v>
      </c>
      <c r="K223" s="166" t="s">
        <v>129</v>
      </c>
      <c r="L223" s="35"/>
      <c r="M223" s="171" t="s">
        <v>3</v>
      </c>
      <c r="N223" s="172" t="s">
        <v>45</v>
      </c>
      <c r="O223" s="36"/>
      <c r="P223" s="173">
        <f>O223*H223</f>
        <v>0</v>
      </c>
      <c r="Q223" s="173">
        <v>0</v>
      </c>
      <c r="R223" s="173">
        <f>Q223*H223</f>
        <v>0</v>
      </c>
      <c r="S223" s="173">
        <v>0</v>
      </c>
      <c r="T223" s="174">
        <f>S223*H223</f>
        <v>0</v>
      </c>
      <c r="AR223" s="18" t="s">
        <v>145</v>
      </c>
      <c r="AT223" s="18" t="s">
        <v>125</v>
      </c>
      <c r="AU223" s="18" t="s">
        <v>82</v>
      </c>
      <c r="AY223" s="18" t="s">
        <v>122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8" t="s">
        <v>22</v>
      </c>
      <c r="BK223" s="175">
        <f>ROUND(I223*H223,2)</f>
        <v>0</v>
      </c>
      <c r="BL223" s="18" t="s">
        <v>145</v>
      </c>
      <c r="BM223" s="18" t="s">
        <v>655</v>
      </c>
    </row>
    <row r="224" spans="2:65" s="1" customFormat="1" ht="31.5" customHeight="1">
      <c r="B224" s="163"/>
      <c r="C224" s="164" t="s">
        <v>416</v>
      </c>
      <c r="D224" s="164" t="s">
        <v>125</v>
      </c>
      <c r="E224" s="165" t="s">
        <v>656</v>
      </c>
      <c r="F224" s="166" t="s">
        <v>657</v>
      </c>
      <c r="G224" s="167" t="s">
        <v>311</v>
      </c>
      <c r="H224" s="168">
        <v>12617.093</v>
      </c>
      <c r="I224" s="169"/>
      <c r="J224" s="170">
        <f>ROUND(I224*H224,2)</f>
        <v>0</v>
      </c>
      <c r="K224" s="166" t="s">
        <v>129</v>
      </c>
      <c r="L224" s="35"/>
      <c r="M224" s="171" t="s">
        <v>3</v>
      </c>
      <c r="N224" s="228" t="s">
        <v>45</v>
      </c>
      <c r="O224" s="229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18" t="s">
        <v>145</v>
      </c>
      <c r="AT224" s="18" t="s">
        <v>125</v>
      </c>
      <c r="AU224" s="18" t="s">
        <v>82</v>
      </c>
      <c r="AY224" s="18" t="s">
        <v>122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8" t="s">
        <v>22</v>
      </c>
      <c r="BK224" s="175">
        <f>ROUND(I224*H224,2)</f>
        <v>0</v>
      </c>
      <c r="BL224" s="18" t="s">
        <v>145</v>
      </c>
      <c r="BM224" s="18" t="s">
        <v>658</v>
      </c>
    </row>
    <row r="225" spans="2:12" s="1" customFormat="1" ht="6.75" customHeight="1">
      <c r="B225" s="50"/>
      <c r="C225" s="51"/>
      <c r="D225" s="51"/>
      <c r="E225" s="51"/>
      <c r="F225" s="51"/>
      <c r="G225" s="51"/>
      <c r="H225" s="51"/>
      <c r="I225" s="116"/>
      <c r="J225" s="51"/>
      <c r="K225" s="51"/>
      <c r="L225" s="35"/>
    </row>
    <row r="226" ht="13.5">
      <c r="AT226" s="212"/>
    </row>
  </sheetData>
  <sheetProtection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4" sqref="A24:IV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749</v>
      </c>
      <c r="G1" s="287" t="s">
        <v>750</v>
      </c>
      <c r="H1" s="287"/>
      <c r="I1" s="249"/>
      <c r="J1" s="244" t="s">
        <v>751</v>
      </c>
      <c r="K1" s="242" t="s">
        <v>92</v>
      </c>
      <c r="L1" s="244" t="s">
        <v>752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84" t="s">
        <v>6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18" t="s">
        <v>91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82</v>
      </c>
    </row>
    <row r="4" spans="2:46" ht="36.75" customHeight="1">
      <c r="B4" s="22"/>
      <c r="C4" s="23"/>
      <c r="D4" s="24" t="s">
        <v>93</v>
      </c>
      <c r="E4" s="23"/>
      <c r="F4" s="23"/>
      <c r="G4" s="23"/>
      <c r="H4" s="23"/>
      <c r="I4" s="94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288" t="str">
        <f>'Rekapitulace stavby'!K6</f>
        <v>III/11127 Radonice - mosty ev. č. 11127 – 4 a 5 - 2. etapa</v>
      </c>
      <c r="F7" s="255"/>
      <c r="G7" s="255"/>
      <c r="H7" s="255"/>
      <c r="I7" s="94"/>
      <c r="J7" s="23"/>
      <c r="K7" s="25"/>
    </row>
    <row r="8" spans="2:11" s="1" customFormat="1" ht="15">
      <c r="B8" s="35"/>
      <c r="C8" s="36"/>
      <c r="D8" s="31" t="s">
        <v>94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289" t="s">
        <v>659</v>
      </c>
      <c r="F9" s="262"/>
      <c r="G9" s="262"/>
      <c r="H9" s="262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20</v>
      </c>
      <c r="E11" s="36"/>
      <c r="F11" s="29" t="s">
        <v>3</v>
      </c>
      <c r="G11" s="36"/>
      <c r="H11" s="36"/>
      <c r="I11" s="96" t="s">
        <v>21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16.6.2016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6" t="s">
        <v>32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38</v>
      </c>
      <c r="E23" s="36"/>
      <c r="F23" s="36"/>
      <c r="G23" s="36"/>
      <c r="H23" s="36"/>
      <c r="I23" s="95"/>
      <c r="J23" s="36"/>
      <c r="K23" s="39"/>
    </row>
    <row r="24" spans="2:11" s="6" customFormat="1" ht="94.5" customHeight="1">
      <c r="B24" s="98"/>
      <c r="C24" s="99"/>
      <c r="D24" s="99"/>
      <c r="E24" s="258" t="s">
        <v>96</v>
      </c>
      <c r="F24" s="290"/>
      <c r="G24" s="290"/>
      <c r="H24" s="290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40</v>
      </c>
      <c r="E27" s="36"/>
      <c r="F27" s="36"/>
      <c r="G27" s="36"/>
      <c r="H27" s="36"/>
      <c r="I27" s="95"/>
      <c r="J27" s="105">
        <f>ROUND(J80,2)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6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7">
        <f>ROUND(SUM(BE80:BE177),2)</f>
        <v>0</v>
      </c>
      <c r="G30" s="36"/>
      <c r="H30" s="36"/>
      <c r="I30" s="108">
        <v>0.21</v>
      </c>
      <c r="J30" s="107">
        <f>ROUND(ROUND((SUM(BE80:BE177)),2)*I30,2)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7">
        <f>ROUND(SUM(BF80:BF177),2)</f>
        <v>0</v>
      </c>
      <c r="G31" s="36"/>
      <c r="H31" s="36"/>
      <c r="I31" s="108">
        <v>0.15</v>
      </c>
      <c r="J31" s="107">
        <f>ROUND(ROUND((SUM(BF80:BF177)),2)*I31,2)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7">
        <f>ROUND(SUM(BG80:BG177),2)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7">
        <f>ROUND(SUM(BH80:BH177),2)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7">
        <f>ROUND(SUM(BI80:BI177),2)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50</v>
      </c>
      <c r="E36" s="65"/>
      <c r="F36" s="65"/>
      <c r="G36" s="111" t="s">
        <v>51</v>
      </c>
      <c r="H36" s="112" t="s">
        <v>52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97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288" t="str">
        <f>E7</f>
        <v>III/11127 Radonice - mosty ev. č. 11127 – 4 a 5 - 2. etapa</v>
      </c>
      <c r="F45" s="262"/>
      <c r="G45" s="262"/>
      <c r="H45" s="262"/>
      <c r="I45" s="95"/>
      <c r="J45" s="36"/>
      <c r="K45" s="39"/>
    </row>
    <row r="46" spans="2:11" s="1" customFormat="1" ht="14.25" customHeight="1">
      <c r="B46" s="35"/>
      <c r="C46" s="31" t="s">
        <v>94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289" t="str">
        <f>E9</f>
        <v>SO 190 - Dopravně inženýrská opatření</v>
      </c>
      <c r="F47" s="262"/>
      <c r="G47" s="262"/>
      <c r="H47" s="262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6" t="s">
        <v>25</v>
      </c>
      <c r="J49" s="97" t="str">
        <f>IF(J12="","",J12)</f>
        <v>16.6.2016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KSÚS  Středočeského Kraje</v>
      </c>
      <c r="G51" s="36"/>
      <c r="H51" s="36"/>
      <c r="I51" s="96" t="s">
        <v>35</v>
      </c>
      <c r="J51" s="29" t="str">
        <f>E21</f>
        <v>PRAGOPROJEKT, a.s.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98</v>
      </c>
      <c r="D54" s="109"/>
      <c r="E54" s="109"/>
      <c r="F54" s="109"/>
      <c r="G54" s="109"/>
      <c r="H54" s="109"/>
      <c r="I54" s="120"/>
      <c r="J54" s="121" t="s">
        <v>99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100</v>
      </c>
      <c r="D56" s="36"/>
      <c r="E56" s="36"/>
      <c r="F56" s="36"/>
      <c r="G56" s="36"/>
      <c r="H56" s="36"/>
      <c r="I56" s="95"/>
      <c r="J56" s="105">
        <f>J80</f>
        <v>0</v>
      </c>
      <c r="K56" s="39"/>
      <c r="AU56" s="18" t="s">
        <v>101</v>
      </c>
    </row>
    <row r="57" spans="2:11" s="7" customFormat="1" ht="24.75" customHeight="1">
      <c r="B57" s="124"/>
      <c r="C57" s="125"/>
      <c r="D57" s="126" t="s">
        <v>200</v>
      </c>
      <c r="E57" s="127"/>
      <c r="F57" s="127"/>
      <c r="G57" s="127"/>
      <c r="H57" s="127"/>
      <c r="I57" s="128"/>
      <c r="J57" s="129">
        <f>J81</f>
        <v>0</v>
      </c>
      <c r="K57" s="130"/>
    </row>
    <row r="58" spans="2:11" s="8" customFormat="1" ht="19.5" customHeight="1">
      <c r="B58" s="131"/>
      <c r="C58" s="132"/>
      <c r="D58" s="133" t="s">
        <v>452</v>
      </c>
      <c r="E58" s="134"/>
      <c r="F58" s="134"/>
      <c r="G58" s="134"/>
      <c r="H58" s="134"/>
      <c r="I58" s="135"/>
      <c r="J58" s="136">
        <f>J82</f>
        <v>0</v>
      </c>
      <c r="K58" s="137"/>
    </row>
    <row r="59" spans="2:11" s="7" customFormat="1" ht="24.75" customHeight="1">
      <c r="B59" s="124"/>
      <c r="C59" s="125"/>
      <c r="D59" s="126" t="s">
        <v>104</v>
      </c>
      <c r="E59" s="127"/>
      <c r="F59" s="127"/>
      <c r="G59" s="127"/>
      <c r="H59" s="127"/>
      <c r="I59" s="128"/>
      <c r="J59" s="129">
        <f>J172</f>
        <v>0</v>
      </c>
      <c r="K59" s="130"/>
    </row>
    <row r="60" spans="2:11" s="8" customFormat="1" ht="19.5" customHeight="1">
      <c r="B60" s="131"/>
      <c r="C60" s="132"/>
      <c r="D60" s="133" t="s">
        <v>660</v>
      </c>
      <c r="E60" s="134"/>
      <c r="F60" s="134"/>
      <c r="G60" s="134"/>
      <c r="H60" s="134"/>
      <c r="I60" s="135"/>
      <c r="J60" s="136">
        <f>J173</f>
        <v>0</v>
      </c>
      <c r="K60" s="137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95"/>
      <c r="J61" s="36"/>
      <c r="K61" s="39"/>
    </row>
    <row r="62" spans="2:11" s="1" customFormat="1" ht="6.75" customHeight="1">
      <c r="B62" s="50"/>
      <c r="C62" s="51"/>
      <c r="D62" s="51"/>
      <c r="E62" s="51"/>
      <c r="F62" s="51"/>
      <c r="G62" s="51"/>
      <c r="H62" s="51"/>
      <c r="I62" s="116"/>
      <c r="J62" s="51"/>
      <c r="K62" s="52"/>
    </row>
    <row r="66" spans="2:12" s="1" customFormat="1" ht="6.75" customHeight="1">
      <c r="B66" s="53"/>
      <c r="C66" s="54"/>
      <c r="D66" s="54"/>
      <c r="E66" s="54"/>
      <c r="F66" s="54"/>
      <c r="G66" s="54"/>
      <c r="H66" s="54"/>
      <c r="I66" s="117"/>
      <c r="J66" s="54"/>
      <c r="K66" s="54"/>
      <c r="L66" s="35"/>
    </row>
    <row r="67" spans="2:12" s="1" customFormat="1" ht="36.75" customHeight="1">
      <c r="B67" s="35"/>
      <c r="C67" s="55" t="s">
        <v>105</v>
      </c>
      <c r="L67" s="35"/>
    </row>
    <row r="68" spans="2:12" s="1" customFormat="1" ht="6.75" customHeight="1">
      <c r="B68" s="35"/>
      <c r="L68" s="35"/>
    </row>
    <row r="69" spans="2:12" s="1" customFormat="1" ht="14.25" customHeight="1">
      <c r="B69" s="35"/>
      <c r="C69" s="57" t="s">
        <v>17</v>
      </c>
      <c r="L69" s="35"/>
    </row>
    <row r="70" spans="2:12" s="1" customFormat="1" ht="22.5" customHeight="1">
      <c r="B70" s="35"/>
      <c r="E70" s="291" t="str">
        <f>E7</f>
        <v>III/11127 Radonice - mosty ev. č. 11127 – 4 a 5 - 2. etapa</v>
      </c>
      <c r="F70" s="252"/>
      <c r="G70" s="252"/>
      <c r="H70" s="252"/>
      <c r="L70" s="35"/>
    </row>
    <row r="71" spans="2:12" s="1" customFormat="1" ht="14.25" customHeight="1">
      <c r="B71" s="35"/>
      <c r="C71" s="57" t="s">
        <v>94</v>
      </c>
      <c r="L71" s="35"/>
    </row>
    <row r="72" spans="2:12" s="1" customFormat="1" ht="23.25" customHeight="1">
      <c r="B72" s="35"/>
      <c r="E72" s="276" t="str">
        <f>E9</f>
        <v>SO 190 - Dopravně inženýrská opatření</v>
      </c>
      <c r="F72" s="252"/>
      <c r="G72" s="252"/>
      <c r="H72" s="252"/>
      <c r="L72" s="35"/>
    </row>
    <row r="73" spans="2:12" s="1" customFormat="1" ht="6.75" customHeight="1">
      <c r="B73" s="35"/>
      <c r="L73" s="35"/>
    </row>
    <row r="74" spans="2:12" s="1" customFormat="1" ht="18" customHeight="1">
      <c r="B74" s="35"/>
      <c r="C74" s="57" t="s">
        <v>23</v>
      </c>
      <c r="F74" s="138" t="str">
        <f>F12</f>
        <v> </v>
      </c>
      <c r="I74" s="139" t="s">
        <v>25</v>
      </c>
      <c r="J74" s="61" t="str">
        <f>IF(J12="","",J12)</f>
        <v>16.6.2016</v>
      </c>
      <c r="L74" s="35"/>
    </row>
    <row r="75" spans="2:12" s="1" customFormat="1" ht="6.75" customHeight="1">
      <c r="B75" s="35"/>
      <c r="L75" s="35"/>
    </row>
    <row r="76" spans="2:12" s="1" customFormat="1" ht="15">
      <c r="B76" s="35"/>
      <c r="C76" s="57" t="s">
        <v>29</v>
      </c>
      <c r="F76" s="138" t="str">
        <f>E15</f>
        <v>KSÚS  Středočeského Kraje</v>
      </c>
      <c r="I76" s="139" t="s">
        <v>35</v>
      </c>
      <c r="J76" s="138" t="str">
        <f>E21</f>
        <v>PRAGOPROJEKT, a.s.</v>
      </c>
      <c r="L76" s="35"/>
    </row>
    <row r="77" spans="2:12" s="1" customFormat="1" ht="14.25" customHeight="1">
      <c r="B77" s="35"/>
      <c r="C77" s="57" t="s">
        <v>33</v>
      </c>
      <c r="F77" s="138">
        <f>IF(E18="","",E18)</f>
      </c>
      <c r="L77" s="35"/>
    </row>
    <row r="78" spans="2:12" s="1" customFormat="1" ht="9.75" customHeight="1">
      <c r="B78" s="35"/>
      <c r="L78" s="35"/>
    </row>
    <row r="79" spans="2:20" s="9" customFormat="1" ht="29.25" customHeight="1">
      <c r="B79" s="140"/>
      <c r="C79" s="141" t="s">
        <v>106</v>
      </c>
      <c r="D79" s="142" t="s">
        <v>59</v>
      </c>
      <c r="E79" s="142" t="s">
        <v>55</v>
      </c>
      <c r="F79" s="142" t="s">
        <v>107</v>
      </c>
      <c r="G79" s="142" t="s">
        <v>108</v>
      </c>
      <c r="H79" s="142" t="s">
        <v>109</v>
      </c>
      <c r="I79" s="143" t="s">
        <v>110</v>
      </c>
      <c r="J79" s="142" t="s">
        <v>99</v>
      </c>
      <c r="K79" s="144" t="s">
        <v>111</v>
      </c>
      <c r="L79" s="140"/>
      <c r="M79" s="67" t="s">
        <v>112</v>
      </c>
      <c r="N79" s="68" t="s">
        <v>44</v>
      </c>
      <c r="O79" s="68" t="s">
        <v>113</v>
      </c>
      <c r="P79" s="68" t="s">
        <v>114</v>
      </c>
      <c r="Q79" s="68" t="s">
        <v>115</v>
      </c>
      <c r="R79" s="68" t="s">
        <v>116</v>
      </c>
      <c r="S79" s="68" t="s">
        <v>117</v>
      </c>
      <c r="T79" s="69" t="s">
        <v>118</v>
      </c>
    </row>
    <row r="80" spans="2:63" s="1" customFormat="1" ht="29.25" customHeight="1">
      <c r="B80" s="35"/>
      <c r="C80" s="71" t="s">
        <v>100</v>
      </c>
      <c r="J80" s="145">
        <f>BK80</f>
        <v>0</v>
      </c>
      <c r="L80" s="35"/>
      <c r="M80" s="70"/>
      <c r="N80" s="62"/>
      <c r="O80" s="62"/>
      <c r="P80" s="146">
        <f>P81+P172</f>
        <v>0</v>
      </c>
      <c r="Q80" s="62"/>
      <c r="R80" s="146">
        <f>R81+R172</f>
        <v>0</v>
      </c>
      <c r="S80" s="62"/>
      <c r="T80" s="147">
        <f>T81+T172</f>
        <v>0</v>
      </c>
      <c r="AT80" s="18" t="s">
        <v>73</v>
      </c>
      <c r="AU80" s="18" t="s">
        <v>101</v>
      </c>
      <c r="BK80" s="148">
        <f>BK81+BK172</f>
        <v>0</v>
      </c>
    </row>
    <row r="81" spans="2:63" s="10" customFormat="1" ht="36.75" customHeight="1">
      <c r="B81" s="149"/>
      <c r="D81" s="150" t="s">
        <v>73</v>
      </c>
      <c r="E81" s="151" t="s">
        <v>204</v>
      </c>
      <c r="F81" s="151" t="s">
        <v>205</v>
      </c>
      <c r="I81" s="152"/>
      <c r="J81" s="153">
        <f>BK81</f>
        <v>0</v>
      </c>
      <c r="L81" s="149"/>
      <c r="M81" s="154"/>
      <c r="N81" s="155"/>
      <c r="O81" s="155"/>
      <c r="P81" s="156">
        <f>P82</f>
        <v>0</v>
      </c>
      <c r="Q81" s="155"/>
      <c r="R81" s="156">
        <f>R82</f>
        <v>0</v>
      </c>
      <c r="S81" s="155"/>
      <c r="T81" s="157">
        <f>T82</f>
        <v>0</v>
      </c>
      <c r="AR81" s="150" t="s">
        <v>22</v>
      </c>
      <c r="AT81" s="158" t="s">
        <v>73</v>
      </c>
      <c r="AU81" s="158" t="s">
        <v>74</v>
      </c>
      <c r="AY81" s="150" t="s">
        <v>122</v>
      </c>
      <c r="BK81" s="159">
        <f>BK82</f>
        <v>0</v>
      </c>
    </row>
    <row r="82" spans="2:63" s="10" customFormat="1" ht="19.5" customHeight="1">
      <c r="B82" s="149"/>
      <c r="D82" s="160" t="s">
        <v>73</v>
      </c>
      <c r="E82" s="161" t="s">
        <v>187</v>
      </c>
      <c r="F82" s="161" t="s">
        <v>602</v>
      </c>
      <c r="I82" s="152"/>
      <c r="J82" s="162">
        <f>BK82</f>
        <v>0</v>
      </c>
      <c r="L82" s="149"/>
      <c r="M82" s="154"/>
      <c r="N82" s="155"/>
      <c r="O82" s="155"/>
      <c r="P82" s="156">
        <f>SUM(P83:P171)</f>
        <v>0</v>
      </c>
      <c r="Q82" s="155"/>
      <c r="R82" s="156">
        <f>SUM(R83:R171)</f>
        <v>0</v>
      </c>
      <c r="S82" s="155"/>
      <c r="T82" s="157">
        <f>SUM(T83:T171)</f>
        <v>0</v>
      </c>
      <c r="AR82" s="150" t="s">
        <v>22</v>
      </c>
      <c r="AT82" s="158" t="s">
        <v>73</v>
      </c>
      <c r="AU82" s="158" t="s">
        <v>22</v>
      </c>
      <c r="AY82" s="150" t="s">
        <v>122</v>
      </c>
      <c r="BK82" s="159">
        <f>SUM(BK83:BK171)</f>
        <v>0</v>
      </c>
    </row>
    <row r="83" spans="2:65" s="1" customFormat="1" ht="22.5" customHeight="1">
      <c r="B83" s="163"/>
      <c r="C83" s="164" t="s">
        <v>22</v>
      </c>
      <c r="D83" s="164" t="s">
        <v>125</v>
      </c>
      <c r="E83" s="165" t="s">
        <v>661</v>
      </c>
      <c r="F83" s="166" t="s">
        <v>662</v>
      </c>
      <c r="G83" s="167" t="s">
        <v>128</v>
      </c>
      <c r="H83" s="168">
        <v>72</v>
      </c>
      <c r="I83" s="169"/>
      <c r="J83" s="170">
        <f>ROUND(I83*H83,2)</f>
        <v>0</v>
      </c>
      <c r="K83" s="166" t="s">
        <v>129</v>
      </c>
      <c r="L83" s="35"/>
      <c r="M83" s="171" t="s">
        <v>3</v>
      </c>
      <c r="N83" s="172" t="s">
        <v>45</v>
      </c>
      <c r="O83" s="36"/>
      <c r="P83" s="173">
        <f>O83*H83</f>
        <v>0</v>
      </c>
      <c r="Q83" s="173">
        <v>0</v>
      </c>
      <c r="R83" s="173">
        <f>Q83*H83</f>
        <v>0</v>
      </c>
      <c r="S83" s="173">
        <v>0</v>
      </c>
      <c r="T83" s="174">
        <f>S83*H83</f>
        <v>0</v>
      </c>
      <c r="AR83" s="18" t="s">
        <v>145</v>
      </c>
      <c r="AT83" s="18" t="s">
        <v>125</v>
      </c>
      <c r="AU83" s="18" t="s">
        <v>82</v>
      </c>
      <c r="AY83" s="18" t="s">
        <v>122</v>
      </c>
      <c r="BE83" s="175">
        <f>IF(N83="základní",J83,0)</f>
        <v>0</v>
      </c>
      <c r="BF83" s="175">
        <f>IF(N83="snížená",J83,0)</f>
        <v>0</v>
      </c>
      <c r="BG83" s="175">
        <f>IF(N83="zákl. přenesená",J83,0)</f>
        <v>0</v>
      </c>
      <c r="BH83" s="175">
        <f>IF(N83="sníž. přenesená",J83,0)</f>
        <v>0</v>
      </c>
      <c r="BI83" s="175">
        <f>IF(N83="nulová",J83,0)</f>
        <v>0</v>
      </c>
      <c r="BJ83" s="18" t="s">
        <v>22</v>
      </c>
      <c r="BK83" s="175">
        <f>ROUND(I83*H83,2)</f>
        <v>0</v>
      </c>
      <c r="BL83" s="18" t="s">
        <v>145</v>
      </c>
      <c r="BM83" s="18" t="s">
        <v>663</v>
      </c>
    </row>
    <row r="84" spans="2:51" s="11" customFormat="1" ht="13.5">
      <c r="B84" s="176"/>
      <c r="D84" s="196" t="s">
        <v>132</v>
      </c>
      <c r="E84" s="185" t="s">
        <v>3</v>
      </c>
      <c r="F84" s="197" t="s">
        <v>664</v>
      </c>
      <c r="H84" s="198">
        <v>26</v>
      </c>
      <c r="I84" s="181"/>
      <c r="L84" s="176"/>
      <c r="M84" s="182"/>
      <c r="N84" s="183"/>
      <c r="O84" s="183"/>
      <c r="P84" s="183"/>
      <c r="Q84" s="183"/>
      <c r="R84" s="183"/>
      <c r="S84" s="183"/>
      <c r="T84" s="184"/>
      <c r="AT84" s="185" t="s">
        <v>132</v>
      </c>
      <c r="AU84" s="185" t="s">
        <v>82</v>
      </c>
      <c r="AV84" s="11" t="s">
        <v>82</v>
      </c>
      <c r="AW84" s="11" t="s">
        <v>37</v>
      </c>
      <c r="AX84" s="11" t="s">
        <v>74</v>
      </c>
      <c r="AY84" s="185" t="s">
        <v>122</v>
      </c>
    </row>
    <row r="85" spans="2:51" s="11" customFormat="1" ht="13.5">
      <c r="B85" s="176"/>
      <c r="D85" s="196" t="s">
        <v>132</v>
      </c>
      <c r="E85" s="185" t="s">
        <v>3</v>
      </c>
      <c r="F85" s="197" t="s">
        <v>665</v>
      </c>
      <c r="H85" s="198">
        <v>23</v>
      </c>
      <c r="I85" s="181"/>
      <c r="L85" s="176"/>
      <c r="M85" s="182"/>
      <c r="N85" s="183"/>
      <c r="O85" s="183"/>
      <c r="P85" s="183"/>
      <c r="Q85" s="183"/>
      <c r="R85" s="183"/>
      <c r="S85" s="183"/>
      <c r="T85" s="184"/>
      <c r="AT85" s="185" t="s">
        <v>132</v>
      </c>
      <c r="AU85" s="185" t="s">
        <v>82</v>
      </c>
      <c r="AV85" s="11" t="s">
        <v>82</v>
      </c>
      <c r="AW85" s="11" t="s">
        <v>37</v>
      </c>
      <c r="AX85" s="11" t="s">
        <v>74</v>
      </c>
      <c r="AY85" s="185" t="s">
        <v>122</v>
      </c>
    </row>
    <row r="86" spans="2:51" s="11" customFormat="1" ht="13.5">
      <c r="B86" s="176"/>
      <c r="D86" s="196" t="s">
        <v>132</v>
      </c>
      <c r="E86" s="185" t="s">
        <v>3</v>
      </c>
      <c r="F86" s="197" t="s">
        <v>666</v>
      </c>
      <c r="H86" s="198">
        <v>23</v>
      </c>
      <c r="I86" s="181"/>
      <c r="L86" s="176"/>
      <c r="M86" s="182"/>
      <c r="N86" s="183"/>
      <c r="O86" s="183"/>
      <c r="P86" s="183"/>
      <c r="Q86" s="183"/>
      <c r="R86" s="183"/>
      <c r="S86" s="183"/>
      <c r="T86" s="184"/>
      <c r="AT86" s="185" t="s">
        <v>132</v>
      </c>
      <c r="AU86" s="185" t="s">
        <v>82</v>
      </c>
      <c r="AV86" s="11" t="s">
        <v>82</v>
      </c>
      <c r="AW86" s="11" t="s">
        <v>37</v>
      </c>
      <c r="AX86" s="11" t="s">
        <v>74</v>
      </c>
      <c r="AY86" s="185" t="s">
        <v>122</v>
      </c>
    </row>
    <row r="87" spans="2:51" s="13" customFormat="1" ht="13.5">
      <c r="B87" s="216"/>
      <c r="D87" s="177" t="s">
        <v>132</v>
      </c>
      <c r="E87" s="217" t="s">
        <v>3</v>
      </c>
      <c r="F87" s="218" t="s">
        <v>422</v>
      </c>
      <c r="H87" s="219">
        <v>72</v>
      </c>
      <c r="I87" s="220"/>
      <c r="L87" s="216"/>
      <c r="M87" s="221"/>
      <c r="N87" s="222"/>
      <c r="O87" s="222"/>
      <c r="P87" s="222"/>
      <c r="Q87" s="222"/>
      <c r="R87" s="222"/>
      <c r="S87" s="222"/>
      <c r="T87" s="223"/>
      <c r="AT87" s="224" t="s">
        <v>132</v>
      </c>
      <c r="AU87" s="224" t="s">
        <v>82</v>
      </c>
      <c r="AV87" s="13" t="s">
        <v>145</v>
      </c>
      <c r="AW87" s="13" t="s">
        <v>37</v>
      </c>
      <c r="AX87" s="13" t="s">
        <v>22</v>
      </c>
      <c r="AY87" s="224" t="s">
        <v>122</v>
      </c>
    </row>
    <row r="88" spans="2:65" s="1" customFormat="1" ht="22.5" customHeight="1">
      <c r="B88" s="163"/>
      <c r="C88" s="164" t="s">
        <v>82</v>
      </c>
      <c r="D88" s="164" t="s">
        <v>125</v>
      </c>
      <c r="E88" s="165" t="s">
        <v>667</v>
      </c>
      <c r="F88" s="166" t="s">
        <v>668</v>
      </c>
      <c r="G88" s="167" t="s">
        <v>128</v>
      </c>
      <c r="H88" s="168">
        <v>72</v>
      </c>
      <c r="I88" s="169"/>
      <c r="J88" s="170">
        <f>ROUND(I88*H88,2)</f>
        <v>0</v>
      </c>
      <c r="K88" s="166" t="s">
        <v>129</v>
      </c>
      <c r="L88" s="35"/>
      <c r="M88" s="171" t="s">
        <v>3</v>
      </c>
      <c r="N88" s="172" t="s">
        <v>45</v>
      </c>
      <c r="O88" s="36"/>
      <c r="P88" s="173">
        <f>O88*H88</f>
        <v>0</v>
      </c>
      <c r="Q88" s="173">
        <v>0</v>
      </c>
      <c r="R88" s="173">
        <f>Q88*H88</f>
        <v>0</v>
      </c>
      <c r="S88" s="173">
        <v>0</v>
      </c>
      <c r="T88" s="174">
        <f>S88*H88</f>
        <v>0</v>
      </c>
      <c r="AR88" s="18" t="s">
        <v>145</v>
      </c>
      <c r="AT88" s="18" t="s">
        <v>125</v>
      </c>
      <c r="AU88" s="18" t="s">
        <v>82</v>
      </c>
      <c r="AY88" s="18" t="s">
        <v>122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8" t="s">
        <v>22</v>
      </c>
      <c r="BK88" s="175">
        <f>ROUND(I88*H88,2)</f>
        <v>0</v>
      </c>
      <c r="BL88" s="18" t="s">
        <v>145</v>
      </c>
      <c r="BM88" s="18" t="s">
        <v>669</v>
      </c>
    </row>
    <row r="89" spans="2:51" s="11" customFormat="1" ht="13.5">
      <c r="B89" s="176"/>
      <c r="D89" s="177" t="s">
        <v>132</v>
      </c>
      <c r="E89" s="178" t="s">
        <v>3</v>
      </c>
      <c r="F89" s="179" t="s">
        <v>670</v>
      </c>
      <c r="H89" s="180">
        <v>72</v>
      </c>
      <c r="I89" s="181"/>
      <c r="L89" s="176"/>
      <c r="M89" s="182"/>
      <c r="N89" s="183"/>
      <c r="O89" s="183"/>
      <c r="P89" s="183"/>
      <c r="Q89" s="183"/>
      <c r="R89" s="183"/>
      <c r="S89" s="183"/>
      <c r="T89" s="184"/>
      <c r="AT89" s="185" t="s">
        <v>132</v>
      </c>
      <c r="AU89" s="185" t="s">
        <v>82</v>
      </c>
      <c r="AV89" s="11" t="s">
        <v>82</v>
      </c>
      <c r="AW89" s="11" t="s">
        <v>37</v>
      </c>
      <c r="AX89" s="11" t="s">
        <v>22</v>
      </c>
      <c r="AY89" s="185" t="s">
        <v>122</v>
      </c>
    </row>
    <row r="90" spans="2:65" s="1" customFormat="1" ht="22.5" customHeight="1">
      <c r="B90" s="163"/>
      <c r="C90" s="164" t="s">
        <v>121</v>
      </c>
      <c r="D90" s="164" t="s">
        <v>125</v>
      </c>
      <c r="E90" s="165" t="s">
        <v>671</v>
      </c>
      <c r="F90" s="166" t="s">
        <v>672</v>
      </c>
      <c r="G90" s="167" t="s">
        <v>128</v>
      </c>
      <c r="H90" s="168">
        <v>50</v>
      </c>
      <c r="I90" s="169"/>
      <c r="J90" s="170">
        <f>ROUND(I90*H90,2)</f>
        <v>0</v>
      </c>
      <c r="K90" s="166" t="s">
        <v>129</v>
      </c>
      <c r="L90" s="35"/>
      <c r="M90" s="171" t="s">
        <v>3</v>
      </c>
      <c r="N90" s="172" t="s">
        <v>45</v>
      </c>
      <c r="O90" s="36"/>
      <c r="P90" s="173">
        <f>O90*H90</f>
        <v>0</v>
      </c>
      <c r="Q90" s="173">
        <v>0</v>
      </c>
      <c r="R90" s="173">
        <f>Q90*H90</f>
        <v>0</v>
      </c>
      <c r="S90" s="173">
        <v>0</v>
      </c>
      <c r="T90" s="174">
        <f>S90*H90</f>
        <v>0</v>
      </c>
      <c r="AR90" s="18" t="s">
        <v>145</v>
      </c>
      <c r="AT90" s="18" t="s">
        <v>125</v>
      </c>
      <c r="AU90" s="18" t="s">
        <v>82</v>
      </c>
      <c r="AY90" s="18" t="s">
        <v>122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8" t="s">
        <v>22</v>
      </c>
      <c r="BK90" s="175">
        <f>ROUND(I90*H90,2)</f>
        <v>0</v>
      </c>
      <c r="BL90" s="18" t="s">
        <v>145</v>
      </c>
      <c r="BM90" s="18" t="s">
        <v>673</v>
      </c>
    </row>
    <row r="91" spans="2:51" s="12" customFormat="1" ht="13.5">
      <c r="B91" s="201"/>
      <c r="D91" s="196" t="s">
        <v>132</v>
      </c>
      <c r="E91" s="202" t="s">
        <v>3</v>
      </c>
      <c r="F91" s="203" t="s">
        <v>674</v>
      </c>
      <c r="H91" s="204" t="s">
        <v>3</v>
      </c>
      <c r="I91" s="205"/>
      <c r="L91" s="201"/>
      <c r="M91" s="206"/>
      <c r="N91" s="207"/>
      <c r="O91" s="207"/>
      <c r="P91" s="207"/>
      <c r="Q91" s="207"/>
      <c r="R91" s="207"/>
      <c r="S91" s="207"/>
      <c r="T91" s="208"/>
      <c r="AT91" s="204" t="s">
        <v>132</v>
      </c>
      <c r="AU91" s="204" t="s">
        <v>82</v>
      </c>
      <c r="AV91" s="12" t="s">
        <v>22</v>
      </c>
      <c r="AW91" s="12" t="s">
        <v>37</v>
      </c>
      <c r="AX91" s="12" t="s">
        <v>74</v>
      </c>
      <c r="AY91" s="204" t="s">
        <v>122</v>
      </c>
    </row>
    <row r="92" spans="2:51" s="11" customFormat="1" ht="13.5">
      <c r="B92" s="176"/>
      <c r="D92" s="196" t="s">
        <v>132</v>
      </c>
      <c r="E92" s="185" t="s">
        <v>3</v>
      </c>
      <c r="F92" s="197" t="s">
        <v>675</v>
      </c>
      <c r="H92" s="198">
        <v>24</v>
      </c>
      <c r="I92" s="181"/>
      <c r="L92" s="176"/>
      <c r="M92" s="182"/>
      <c r="N92" s="183"/>
      <c r="O92" s="183"/>
      <c r="P92" s="183"/>
      <c r="Q92" s="183"/>
      <c r="R92" s="183"/>
      <c r="S92" s="183"/>
      <c r="T92" s="184"/>
      <c r="AT92" s="185" t="s">
        <v>132</v>
      </c>
      <c r="AU92" s="185" t="s">
        <v>82</v>
      </c>
      <c r="AV92" s="11" t="s">
        <v>82</v>
      </c>
      <c r="AW92" s="11" t="s">
        <v>37</v>
      </c>
      <c r="AX92" s="11" t="s">
        <v>74</v>
      </c>
      <c r="AY92" s="185" t="s">
        <v>122</v>
      </c>
    </row>
    <row r="93" spans="2:51" s="14" customFormat="1" ht="13.5">
      <c r="B93" s="232"/>
      <c r="D93" s="196" t="s">
        <v>132</v>
      </c>
      <c r="E93" s="233" t="s">
        <v>3</v>
      </c>
      <c r="F93" s="234" t="s">
        <v>676</v>
      </c>
      <c r="H93" s="235">
        <v>24</v>
      </c>
      <c r="I93" s="236"/>
      <c r="L93" s="232"/>
      <c r="M93" s="237"/>
      <c r="N93" s="238"/>
      <c r="O93" s="238"/>
      <c r="P93" s="238"/>
      <c r="Q93" s="238"/>
      <c r="R93" s="238"/>
      <c r="S93" s="238"/>
      <c r="T93" s="239"/>
      <c r="AT93" s="233" t="s">
        <v>132</v>
      </c>
      <c r="AU93" s="233" t="s">
        <v>82</v>
      </c>
      <c r="AV93" s="14" t="s">
        <v>121</v>
      </c>
      <c r="AW93" s="14" t="s">
        <v>37</v>
      </c>
      <c r="AX93" s="14" t="s">
        <v>74</v>
      </c>
      <c r="AY93" s="233" t="s">
        <v>122</v>
      </c>
    </row>
    <row r="94" spans="2:51" s="12" customFormat="1" ht="13.5">
      <c r="B94" s="201"/>
      <c r="D94" s="196" t="s">
        <v>132</v>
      </c>
      <c r="E94" s="202" t="s">
        <v>3</v>
      </c>
      <c r="F94" s="203" t="s">
        <v>677</v>
      </c>
      <c r="H94" s="204" t="s">
        <v>3</v>
      </c>
      <c r="I94" s="205"/>
      <c r="L94" s="201"/>
      <c r="M94" s="206"/>
      <c r="N94" s="207"/>
      <c r="O94" s="207"/>
      <c r="P94" s="207"/>
      <c r="Q94" s="207"/>
      <c r="R94" s="207"/>
      <c r="S94" s="207"/>
      <c r="T94" s="208"/>
      <c r="AT94" s="204" t="s">
        <v>132</v>
      </c>
      <c r="AU94" s="204" t="s">
        <v>82</v>
      </c>
      <c r="AV94" s="12" t="s">
        <v>22</v>
      </c>
      <c r="AW94" s="12" t="s">
        <v>37</v>
      </c>
      <c r="AX94" s="12" t="s">
        <v>74</v>
      </c>
      <c r="AY94" s="204" t="s">
        <v>122</v>
      </c>
    </row>
    <row r="95" spans="2:51" s="11" customFormat="1" ht="13.5">
      <c r="B95" s="176"/>
      <c r="D95" s="196" t="s">
        <v>132</v>
      </c>
      <c r="E95" s="185" t="s">
        <v>3</v>
      </c>
      <c r="F95" s="197" t="s">
        <v>678</v>
      </c>
      <c r="H95" s="198">
        <v>3</v>
      </c>
      <c r="I95" s="181"/>
      <c r="L95" s="176"/>
      <c r="M95" s="182"/>
      <c r="N95" s="183"/>
      <c r="O95" s="183"/>
      <c r="P95" s="183"/>
      <c r="Q95" s="183"/>
      <c r="R95" s="183"/>
      <c r="S95" s="183"/>
      <c r="T95" s="184"/>
      <c r="AT95" s="185" t="s">
        <v>132</v>
      </c>
      <c r="AU95" s="185" t="s">
        <v>82</v>
      </c>
      <c r="AV95" s="11" t="s">
        <v>82</v>
      </c>
      <c r="AW95" s="11" t="s">
        <v>37</v>
      </c>
      <c r="AX95" s="11" t="s">
        <v>74</v>
      </c>
      <c r="AY95" s="185" t="s">
        <v>122</v>
      </c>
    </row>
    <row r="96" spans="2:51" s="11" customFormat="1" ht="13.5">
      <c r="B96" s="176"/>
      <c r="D96" s="196" t="s">
        <v>132</v>
      </c>
      <c r="E96" s="185" t="s">
        <v>3</v>
      </c>
      <c r="F96" s="197" t="s">
        <v>679</v>
      </c>
      <c r="H96" s="198">
        <v>2</v>
      </c>
      <c r="I96" s="181"/>
      <c r="L96" s="176"/>
      <c r="M96" s="182"/>
      <c r="N96" s="183"/>
      <c r="O96" s="183"/>
      <c r="P96" s="183"/>
      <c r="Q96" s="183"/>
      <c r="R96" s="183"/>
      <c r="S96" s="183"/>
      <c r="T96" s="184"/>
      <c r="AT96" s="185" t="s">
        <v>132</v>
      </c>
      <c r="AU96" s="185" t="s">
        <v>82</v>
      </c>
      <c r="AV96" s="11" t="s">
        <v>82</v>
      </c>
      <c r="AW96" s="11" t="s">
        <v>37</v>
      </c>
      <c r="AX96" s="11" t="s">
        <v>74</v>
      </c>
      <c r="AY96" s="185" t="s">
        <v>122</v>
      </c>
    </row>
    <row r="97" spans="2:51" s="11" customFormat="1" ht="13.5">
      <c r="B97" s="176"/>
      <c r="D97" s="196" t="s">
        <v>132</v>
      </c>
      <c r="E97" s="185" t="s">
        <v>3</v>
      </c>
      <c r="F97" s="197" t="s">
        <v>680</v>
      </c>
      <c r="H97" s="198">
        <v>1</v>
      </c>
      <c r="I97" s="181"/>
      <c r="L97" s="176"/>
      <c r="M97" s="182"/>
      <c r="N97" s="183"/>
      <c r="O97" s="183"/>
      <c r="P97" s="183"/>
      <c r="Q97" s="183"/>
      <c r="R97" s="183"/>
      <c r="S97" s="183"/>
      <c r="T97" s="184"/>
      <c r="AT97" s="185" t="s">
        <v>132</v>
      </c>
      <c r="AU97" s="185" t="s">
        <v>82</v>
      </c>
      <c r="AV97" s="11" t="s">
        <v>82</v>
      </c>
      <c r="AW97" s="11" t="s">
        <v>37</v>
      </c>
      <c r="AX97" s="11" t="s">
        <v>74</v>
      </c>
      <c r="AY97" s="185" t="s">
        <v>122</v>
      </c>
    </row>
    <row r="98" spans="2:51" s="11" customFormat="1" ht="13.5">
      <c r="B98" s="176"/>
      <c r="D98" s="196" t="s">
        <v>132</v>
      </c>
      <c r="E98" s="185" t="s">
        <v>3</v>
      </c>
      <c r="F98" s="197" t="s">
        <v>681</v>
      </c>
      <c r="H98" s="198">
        <v>5</v>
      </c>
      <c r="I98" s="181"/>
      <c r="L98" s="176"/>
      <c r="M98" s="182"/>
      <c r="N98" s="183"/>
      <c r="O98" s="183"/>
      <c r="P98" s="183"/>
      <c r="Q98" s="183"/>
      <c r="R98" s="183"/>
      <c r="S98" s="183"/>
      <c r="T98" s="184"/>
      <c r="AT98" s="185" t="s">
        <v>132</v>
      </c>
      <c r="AU98" s="185" t="s">
        <v>82</v>
      </c>
      <c r="AV98" s="11" t="s">
        <v>82</v>
      </c>
      <c r="AW98" s="11" t="s">
        <v>37</v>
      </c>
      <c r="AX98" s="11" t="s">
        <v>74</v>
      </c>
      <c r="AY98" s="185" t="s">
        <v>122</v>
      </c>
    </row>
    <row r="99" spans="2:51" s="11" customFormat="1" ht="13.5">
      <c r="B99" s="176"/>
      <c r="D99" s="196" t="s">
        <v>132</v>
      </c>
      <c r="E99" s="185" t="s">
        <v>3</v>
      </c>
      <c r="F99" s="197" t="s">
        <v>682</v>
      </c>
      <c r="H99" s="198">
        <v>2</v>
      </c>
      <c r="I99" s="181"/>
      <c r="L99" s="176"/>
      <c r="M99" s="182"/>
      <c r="N99" s="183"/>
      <c r="O99" s="183"/>
      <c r="P99" s="183"/>
      <c r="Q99" s="183"/>
      <c r="R99" s="183"/>
      <c r="S99" s="183"/>
      <c r="T99" s="184"/>
      <c r="AT99" s="185" t="s">
        <v>132</v>
      </c>
      <c r="AU99" s="185" t="s">
        <v>82</v>
      </c>
      <c r="AV99" s="11" t="s">
        <v>82</v>
      </c>
      <c r="AW99" s="11" t="s">
        <v>37</v>
      </c>
      <c r="AX99" s="11" t="s">
        <v>74</v>
      </c>
      <c r="AY99" s="185" t="s">
        <v>122</v>
      </c>
    </row>
    <row r="100" spans="2:51" s="14" customFormat="1" ht="13.5">
      <c r="B100" s="232"/>
      <c r="D100" s="196" t="s">
        <v>132</v>
      </c>
      <c r="E100" s="233" t="s">
        <v>3</v>
      </c>
      <c r="F100" s="234" t="s">
        <v>676</v>
      </c>
      <c r="H100" s="235">
        <v>13</v>
      </c>
      <c r="I100" s="236"/>
      <c r="L100" s="232"/>
      <c r="M100" s="237"/>
      <c r="N100" s="238"/>
      <c r="O100" s="238"/>
      <c r="P100" s="238"/>
      <c r="Q100" s="238"/>
      <c r="R100" s="238"/>
      <c r="S100" s="238"/>
      <c r="T100" s="239"/>
      <c r="AT100" s="233" t="s">
        <v>132</v>
      </c>
      <c r="AU100" s="233" t="s">
        <v>82</v>
      </c>
      <c r="AV100" s="14" t="s">
        <v>121</v>
      </c>
      <c r="AW100" s="14" t="s">
        <v>37</v>
      </c>
      <c r="AX100" s="14" t="s">
        <v>74</v>
      </c>
      <c r="AY100" s="233" t="s">
        <v>122</v>
      </c>
    </row>
    <row r="101" spans="2:51" s="12" customFormat="1" ht="13.5">
      <c r="B101" s="201"/>
      <c r="D101" s="196" t="s">
        <v>132</v>
      </c>
      <c r="E101" s="202" t="s">
        <v>3</v>
      </c>
      <c r="F101" s="203" t="s">
        <v>683</v>
      </c>
      <c r="H101" s="204" t="s">
        <v>3</v>
      </c>
      <c r="I101" s="205"/>
      <c r="L101" s="201"/>
      <c r="M101" s="206"/>
      <c r="N101" s="207"/>
      <c r="O101" s="207"/>
      <c r="P101" s="207"/>
      <c r="Q101" s="207"/>
      <c r="R101" s="207"/>
      <c r="S101" s="207"/>
      <c r="T101" s="208"/>
      <c r="AT101" s="204" t="s">
        <v>132</v>
      </c>
      <c r="AU101" s="204" t="s">
        <v>82</v>
      </c>
      <c r="AV101" s="12" t="s">
        <v>22</v>
      </c>
      <c r="AW101" s="12" t="s">
        <v>37</v>
      </c>
      <c r="AX101" s="12" t="s">
        <v>74</v>
      </c>
      <c r="AY101" s="204" t="s">
        <v>122</v>
      </c>
    </row>
    <row r="102" spans="2:51" s="11" customFormat="1" ht="13.5">
      <c r="B102" s="176"/>
      <c r="D102" s="196" t="s">
        <v>132</v>
      </c>
      <c r="E102" s="185" t="s">
        <v>3</v>
      </c>
      <c r="F102" s="197" t="s">
        <v>678</v>
      </c>
      <c r="H102" s="198">
        <v>3</v>
      </c>
      <c r="I102" s="181"/>
      <c r="L102" s="176"/>
      <c r="M102" s="182"/>
      <c r="N102" s="183"/>
      <c r="O102" s="183"/>
      <c r="P102" s="183"/>
      <c r="Q102" s="183"/>
      <c r="R102" s="183"/>
      <c r="S102" s="183"/>
      <c r="T102" s="184"/>
      <c r="AT102" s="185" t="s">
        <v>132</v>
      </c>
      <c r="AU102" s="185" t="s">
        <v>82</v>
      </c>
      <c r="AV102" s="11" t="s">
        <v>82</v>
      </c>
      <c r="AW102" s="11" t="s">
        <v>37</v>
      </c>
      <c r="AX102" s="11" t="s">
        <v>74</v>
      </c>
      <c r="AY102" s="185" t="s">
        <v>122</v>
      </c>
    </row>
    <row r="103" spans="2:51" s="11" customFormat="1" ht="13.5">
      <c r="B103" s="176"/>
      <c r="D103" s="196" t="s">
        <v>132</v>
      </c>
      <c r="E103" s="185" t="s">
        <v>3</v>
      </c>
      <c r="F103" s="197" t="s">
        <v>679</v>
      </c>
      <c r="H103" s="198">
        <v>2</v>
      </c>
      <c r="I103" s="181"/>
      <c r="L103" s="176"/>
      <c r="M103" s="182"/>
      <c r="N103" s="183"/>
      <c r="O103" s="183"/>
      <c r="P103" s="183"/>
      <c r="Q103" s="183"/>
      <c r="R103" s="183"/>
      <c r="S103" s="183"/>
      <c r="T103" s="184"/>
      <c r="AT103" s="185" t="s">
        <v>132</v>
      </c>
      <c r="AU103" s="185" t="s">
        <v>82</v>
      </c>
      <c r="AV103" s="11" t="s">
        <v>82</v>
      </c>
      <c r="AW103" s="11" t="s">
        <v>37</v>
      </c>
      <c r="AX103" s="11" t="s">
        <v>74</v>
      </c>
      <c r="AY103" s="185" t="s">
        <v>122</v>
      </c>
    </row>
    <row r="104" spans="2:51" s="11" customFormat="1" ht="13.5">
      <c r="B104" s="176"/>
      <c r="D104" s="196" t="s">
        <v>132</v>
      </c>
      <c r="E104" s="185" t="s">
        <v>3</v>
      </c>
      <c r="F104" s="197" t="s">
        <v>680</v>
      </c>
      <c r="H104" s="198">
        <v>1</v>
      </c>
      <c r="I104" s="181"/>
      <c r="L104" s="176"/>
      <c r="M104" s="182"/>
      <c r="N104" s="183"/>
      <c r="O104" s="183"/>
      <c r="P104" s="183"/>
      <c r="Q104" s="183"/>
      <c r="R104" s="183"/>
      <c r="S104" s="183"/>
      <c r="T104" s="184"/>
      <c r="AT104" s="185" t="s">
        <v>132</v>
      </c>
      <c r="AU104" s="185" t="s">
        <v>82</v>
      </c>
      <c r="AV104" s="11" t="s">
        <v>82</v>
      </c>
      <c r="AW104" s="11" t="s">
        <v>37</v>
      </c>
      <c r="AX104" s="11" t="s">
        <v>74</v>
      </c>
      <c r="AY104" s="185" t="s">
        <v>122</v>
      </c>
    </row>
    <row r="105" spans="2:51" s="11" customFormat="1" ht="13.5">
      <c r="B105" s="176"/>
      <c r="D105" s="196" t="s">
        <v>132</v>
      </c>
      <c r="E105" s="185" t="s">
        <v>3</v>
      </c>
      <c r="F105" s="197" t="s">
        <v>681</v>
      </c>
      <c r="H105" s="198">
        <v>5</v>
      </c>
      <c r="I105" s="181"/>
      <c r="L105" s="176"/>
      <c r="M105" s="182"/>
      <c r="N105" s="183"/>
      <c r="O105" s="183"/>
      <c r="P105" s="183"/>
      <c r="Q105" s="183"/>
      <c r="R105" s="183"/>
      <c r="S105" s="183"/>
      <c r="T105" s="184"/>
      <c r="AT105" s="185" t="s">
        <v>132</v>
      </c>
      <c r="AU105" s="185" t="s">
        <v>82</v>
      </c>
      <c r="AV105" s="11" t="s">
        <v>82</v>
      </c>
      <c r="AW105" s="11" t="s">
        <v>37</v>
      </c>
      <c r="AX105" s="11" t="s">
        <v>74</v>
      </c>
      <c r="AY105" s="185" t="s">
        <v>122</v>
      </c>
    </row>
    <row r="106" spans="2:51" s="11" customFormat="1" ht="13.5">
      <c r="B106" s="176"/>
      <c r="D106" s="196" t="s">
        <v>132</v>
      </c>
      <c r="E106" s="185" t="s">
        <v>3</v>
      </c>
      <c r="F106" s="197" t="s">
        <v>682</v>
      </c>
      <c r="H106" s="198">
        <v>2</v>
      </c>
      <c r="I106" s="181"/>
      <c r="L106" s="176"/>
      <c r="M106" s="182"/>
      <c r="N106" s="183"/>
      <c r="O106" s="183"/>
      <c r="P106" s="183"/>
      <c r="Q106" s="183"/>
      <c r="R106" s="183"/>
      <c r="S106" s="183"/>
      <c r="T106" s="184"/>
      <c r="AT106" s="185" t="s">
        <v>132</v>
      </c>
      <c r="AU106" s="185" t="s">
        <v>82</v>
      </c>
      <c r="AV106" s="11" t="s">
        <v>82</v>
      </c>
      <c r="AW106" s="11" t="s">
        <v>37</v>
      </c>
      <c r="AX106" s="11" t="s">
        <v>74</v>
      </c>
      <c r="AY106" s="185" t="s">
        <v>122</v>
      </c>
    </row>
    <row r="107" spans="2:51" s="14" customFormat="1" ht="13.5">
      <c r="B107" s="232"/>
      <c r="D107" s="196" t="s">
        <v>132</v>
      </c>
      <c r="E107" s="233" t="s">
        <v>3</v>
      </c>
      <c r="F107" s="234" t="s">
        <v>676</v>
      </c>
      <c r="H107" s="235">
        <v>13</v>
      </c>
      <c r="I107" s="236"/>
      <c r="L107" s="232"/>
      <c r="M107" s="237"/>
      <c r="N107" s="238"/>
      <c r="O107" s="238"/>
      <c r="P107" s="238"/>
      <c r="Q107" s="238"/>
      <c r="R107" s="238"/>
      <c r="S107" s="238"/>
      <c r="T107" s="239"/>
      <c r="AT107" s="233" t="s">
        <v>132</v>
      </c>
      <c r="AU107" s="233" t="s">
        <v>82</v>
      </c>
      <c r="AV107" s="14" t="s">
        <v>121</v>
      </c>
      <c r="AW107" s="14" t="s">
        <v>37</v>
      </c>
      <c r="AX107" s="14" t="s">
        <v>74</v>
      </c>
      <c r="AY107" s="233" t="s">
        <v>122</v>
      </c>
    </row>
    <row r="108" spans="2:51" s="13" customFormat="1" ht="13.5">
      <c r="B108" s="216"/>
      <c r="D108" s="177" t="s">
        <v>132</v>
      </c>
      <c r="E108" s="217" t="s">
        <v>3</v>
      </c>
      <c r="F108" s="218" t="s">
        <v>422</v>
      </c>
      <c r="H108" s="219">
        <v>50</v>
      </c>
      <c r="I108" s="220"/>
      <c r="L108" s="216"/>
      <c r="M108" s="221"/>
      <c r="N108" s="222"/>
      <c r="O108" s="222"/>
      <c r="P108" s="222"/>
      <c r="Q108" s="222"/>
      <c r="R108" s="222"/>
      <c r="S108" s="222"/>
      <c r="T108" s="223"/>
      <c r="AT108" s="224" t="s">
        <v>132</v>
      </c>
      <c r="AU108" s="224" t="s">
        <v>82</v>
      </c>
      <c r="AV108" s="13" t="s">
        <v>145</v>
      </c>
      <c r="AW108" s="13" t="s">
        <v>37</v>
      </c>
      <c r="AX108" s="13" t="s">
        <v>22</v>
      </c>
      <c r="AY108" s="224" t="s">
        <v>122</v>
      </c>
    </row>
    <row r="109" spans="2:65" s="1" customFormat="1" ht="22.5" customHeight="1">
      <c r="B109" s="163"/>
      <c r="C109" s="164" t="s">
        <v>145</v>
      </c>
      <c r="D109" s="164" t="s">
        <v>125</v>
      </c>
      <c r="E109" s="165" t="s">
        <v>684</v>
      </c>
      <c r="F109" s="166" t="s">
        <v>685</v>
      </c>
      <c r="G109" s="167" t="s">
        <v>128</v>
      </c>
      <c r="H109" s="168">
        <v>5</v>
      </c>
      <c r="I109" s="169"/>
      <c r="J109" s="170">
        <f>ROUND(I109*H109,2)</f>
        <v>0</v>
      </c>
      <c r="K109" s="166" t="s">
        <v>129</v>
      </c>
      <c r="L109" s="35"/>
      <c r="M109" s="171" t="s">
        <v>3</v>
      </c>
      <c r="N109" s="172" t="s">
        <v>45</v>
      </c>
      <c r="O109" s="36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8" t="s">
        <v>145</v>
      </c>
      <c r="AT109" s="18" t="s">
        <v>125</v>
      </c>
      <c r="AU109" s="18" t="s">
        <v>82</v>
      </c>
      <c r="AY109" s="18" t="s">
        <v>122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8" t="s">
        <v>22</v>
      </c>
      <c r="BK109" s="175">
        <f>ROUND(I109*H109,2)</f>
        <v>0</v>
      </c>
      <c r="BL109" s="18" t="s">
        <v>145</v>
      </c>
      <c r="BM109" s="18" t="s">
        <v>686</v>
      </c>
    </row>
    <row r="110" spans="2:51" s="12" customFormat="1" ht="13.5">
      <c r="B110" s="201"/>
      <c r="D110" s="196" t="s">
        <v>132</v>
      </c>
      <c r="E110" s="202" t="s">
        <v>3</v>
      </c>
      <c r="F110" s="203" t="s">
        <v>674</v>
      </c>
      <c r="H110" s="204" t="s">
        <v>3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4" t="s">
        <v>132</v>
      </c>
      <c r="AU110" s="204" t="s">
        <v>82</v>
      </c>
      <c r="AV110" s="12" t="s">
        <v>22</v>
      </c>
      <c r="AW110" s="12" t="s">
        <v>37</v>
      </c>
      <c r="AX110" s="12" t="s">
        <v>74</v>
      </c>
      <c r="AY110" s="204" t="s">
        <v>122</v>
      </c>
    </row>
    <row r="111" spans="2:51" s="11" customFormat="1" ht="13.5">
      <c r="B111" s="176"/>
      <c r="D111" s="196" t="s">
        <v>132</v>
      </c>
      <c r="E111" s="185" t="s">
        <v>3</v>
      </c>
      <c r="F111" s="197" t="s">
        <v>687</v>
      </c>
      <c r="H111" s="198">
        <v>1</v>
      </c>
      <c r="I111" s="181"/>
      <c r="L111" s="176"/>
      <c r="M111" s="182"/>
      <c r="N111" s="183"/>
      <c r="O111" s="183"/>
      <c r="P111" s="183"/>
      <c r="Q111" s="183"/>
      <c r="R111" s="183"/>
      <c r="S111" s="183"/>
      <c r="T111" s="184"/>
      <c r="AT111" s="185" t="s">
        <v>132</v>
      </c>
      <c r="AU111" s="185" t="s">
        <v>82</v>
      </c>
      <c r="AV111" s="11" t="s">
        <v>82</v>
      </c>
      <c r="AW111" s="11" t="s">
        <v>37</v>
      </c>
      <c r="AX111" s="11" t="s">
        <v>74</v>
      </c>
      <c r="AY111" s="185" t="s">
        <v>122</v>
      </c>
    </row>
    <row r="112" spans="2:51" s="12" customFormat="1" ht="13.5">
      <c r="B112" s="201"/>
      <c r="D112" s="196" t="s">
        <v>132</v>
      </c>
      <c r="E112" s="202" t="s">
        <v>3</v>
      </c>
      <c r="F112" s="203" t="s">
        <v>677</v>
      </c>
      <c r="H112" s="204" t="s">
        <v>3</v>
      </c>
      <c r="I112" s="205"/>
      <c r="L112" s="201"/>
      <c r="M112" s="206"/>
      <c r="N112" s="207"/>
      <c r="O112" s="207"/>
      <c r="P112" s="207"/>
      <c r="Q112" s="207"/>
      <c r="R112" s="207"/>
      <c r="S112" s="207"/>
      <c r="T112" s="208"/>
      <c r="AT112" s="204" t="s">
        <v>132</v>
      </c>
      <c r="AU112" s="204" t="s">
        <v>82</v>
      </c>
      <c r="AV112" s="12" t="s">
        <v>22</v>
      </c>
      <c r="AW112" s="12" t="s">
        <v>37</v>
      </c>
      <c r="AX112" s="12" t="s">
        <v>74</v>
      </c>
      <c r="AY112" s="204" t="s">
        <v>122</v>
      </c>
    </row>
    <row r="113" spans="2:51" s="11" customFormat="1" ht="13.5">
      <c r="B113" s="176"/>
      <c r="D113" s="196" t="s">
        <v>132</v>
      </c>
      <c r="E113" s="185" t="s">
        <v>3</v>
      </c>
      <c r="F113" s="197" t="s">
        <v>688</v>
      </c>
      <c r="H113" s="198">
        <v>2</v>
      </c>
      <c r="I113" s="181"/>
      <c r="L113" s="176"/>
      <c r="M113" s="182"/>
      <c r="N113" s="183"/>
      <c r="O113" s="183"/>
      <c r="P113" s="183"/>
      <c r="Q113" s="183"/>
      <c r="R113" s="183"/>
      <c r="S113" s="183"/>
      <c r="T113" s="184"/>
      <c r="AT113" s="185" t="s">
        <v>132</v>
      </c>
      <c r="AU113" s="185" t="s">
        <v>82</v>
      </c>
      <c r="AV113" s="11" t="s">
        <v>82</v>
      </c>
      <c r="AW113" s="11" t="s">
        <v>37</v>
      </c>
      <c r="AX113" s="11" t="s">
        <v>74</v>
      </c>
      <c r="AY113" s="185" t="s">
        <v>122</v>
      </c>
    </row>
    <row r="114" spans="2:51" s="12" customFormat="1" ht="13.5">
      <c r="B114" s="201"/>
      <c r="D114" s="196" t="s">
        <v>132</v>
      </c>
      <c r="E114" s="202" t="s">
        <v>3</v>
      </c>
      <c r="F114" s="203" t="s">
        <v>683</v>
      </c>
      <c r="H114" s="204" t="s">
        <v>3</v>
      </c>
      <c r="I114" s="205"/>
      <c r="L114" s="201"/>
      <c r="M114" s="206"/>
      <c r="N114" s="207"/>
      <c r="O114" s="207"/>
      <c r="P114" s="207"/>
      <c r="Q114" s="207"/>
      <c r="R114" s="207"/>
      <c r="S114" s="207"/>
      <c r="T114" s="208"/>
      <c r="AT114" s="204" t="s">
        <v>132</v>
      </c>
      <c r="AU114" s="204" t="s">
        <v>82</v>
      </c>
      <c r="AV114" s="12" t="s">
        <v>22</v>
      </c>
      <c r="AW114" s="12" t="s">
        <v>37</v>
      </c>
      <c r="AX114" s="12" t="s">
        <v>74</v>
      </c>
      <c r="AY114" s="204" t="s">
        <v>122</v>
      </c>
    </row>
    <row r="115" spans="2:51" s="11" customFormat="1" ht="13.5">
      <c r="B115" s="176"/>
      <c r="D115" s="196" t="s">
        <v>132</v>
      </c>
      <c r="E115" s="185" t="s">
        <v>3</v>
      </c>
      <c r="F115" s="197" t="s">
        <v>688</v>
      </c>
      <c r="H115" s="198">
        <v>2</v>
      </c>
      <c r="I115" s="181"/>
      <c r="L115" s="176"/>
      <c r="M115" s="182"/>
      <c r="N115" s="183"/>
      <c r="O115" s="183"/>
      <c r="P115" s="183"/>
      <c r="Q115" s="183"/>
      <c r="R115" s="183"/>
      <c r="S115" s="183"/>
      <c r="T115" s="184"/>
      <c r="AT115" s="185" t="s">
        <v>132</v>
      </c>
      <c r="AU115" s="185" t="s">
        <v>82</v>
      </c>
      <c r="AV115" s="11" t="s">
        <v>82</v>
      </c>
      <c r="AW115" s="11" t="s">
        <v>37</v>
      </c>
      <c r="AX115" s="11" t="s">
        <v>74</v>
      </c>
      <c r="AY115" s="185" t="s">
        <v>122</v>
      </c>
    </row>
    <row r="116" spans="2:51" s="13" customFormat="1" ht="13.5">
      <c r="B116" s="216"/>
      <c r="D116" s="177" t="s">
        <v>132</v>
      </c>
      <c r="E116" s="217" t="s">
        <v>3</v>
      </c>
      <c r="F116" s="218" t="s">
        <v>422</v>
      </c>
      <c r="H116" s="219">
        <v>5</v>
      </c>
      <c r="I116" s="220"/>
      <c r="L116" s="216"/>
      <c r="M116" s="221"/>
      <c r="N116" s="222"/>
      <c r="O116" s="222"/>
      <c r="P116" s="222"/>
      <c r="Q116" s="222"/>
      <c r="R116" s="222"/>
      <c r="S116" s="222"/>
      <c r="T116" s="223"/>
      <c r="AT116" s="224" t="s">
        <v>132</v>
      </c>
      <c r="AU116" s="224" t="s">
        <v>82</v>
      </c>
      <c r="AV116" s="13" t="s">
        <v>145</v>
      </c>
      <c r="AW116" s="13" t="s">
        <v>37</v>
      </c>
      <c r="AX116" s="13" t="s">
        <v>22</v>
      </c>
      <c r="AY116" s="224" t="s">
        <v>122</v>
      </c>
    </row>
    <row r="117" spans="2:65" s="1" customFormat="1" ht="22.5" customHeight="1">
      <c r="B117" s="163"/>
      <c r="C117" s="164" t="s">
        <v>144</v>
      </c>
      <c r="D117" s="164" t="s">
        <v>125</v>
      </c>
      <c r="E117" s="165" t="s">
        <v>689</v>
      </c>
      <c r="F117" s="166" t="s">
        <v>690</v>
      </c>
      <c r="G117" s="167" t="s">
        <v>128</v>
      </c>
      <c r="H117" s="168">
        <v>3580</v>
      </c>
      <c r="I117" s="169"/>
      <c r="J117" s="170">
        <f>ROUND(I117*H117,2)</f>
        <v>0</v>
      </c>
      <c r="K117" s="166" t="s">
        <v>129</v>
      </c>
      <c r="L117" s="35"/>
      <c r="M117" s="171" t="s">
        <v>3</v>
      </c>
      <c r="N117" s="172" t="s">
        <v>45</v>
      </c>
      <c r="O117" s="36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8" t="s">
        <v>145</v>
      </c>
      <c r="AT117" s="18" t="s">
        <v>125</v>
      </c>
      <c r="AU117" s="18" t="s">
        <v>82</v>
      </c>
      <c r="AY117" s="18" t="s">
        <v>122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8" t="s">
        <v>22</v>
      </c>
      <c r="BK117" s="175">
        <f>ROUND(I117*H117,2)</f>
        <v>0</v>
      </c>
      <c r="BL117" s="18" t="s">
        <v>145</v>
      </c>
      <c r="BM117" s="18" t="s">
        <v>691</v>
      </c>
    </row>
    <row r="118" spans="2:51" s="12" customFormat="1" ht="13.5">
      <c r="B118" s="201"/>
      <c r="D118" s="196" t="s">
        <v>132</v>
      </c>
      <c r="E118" s="202" t="s">
        <v>3</v>
      </c>
      <c r="F118" s="203" t="s">
        <v>674</v>
      </c>
      <c r="H118" s="204" t="s">
        <v>3</v>
      </c>
      <c r="I118" s="205"/>
      <c r="L118" s="201"/>
      <c r="M118" s="206"/>
      <c r="N118" s="207"/>
      <c r="O118" s="207"/>
      <c r="P118" s="207"/>
      <c r="Q118" s="207"/>
      <c r="R118" s="207"/>
      <c r="S118" s="207"/>
      <c r="T118" s="208"/>
      <c r="AT118" s="204" t="s">
        <v>132</v>
      </c>
      <c r="AU118" s="204" t="s">
        <v>82</v>
      </c>
      <c r="AV118" s="12" t="s">
        <v>22</v>
      </c>
      <c r="AW118" s="12" t="s">
        <v>37</v>
      </c>
      <c r="AX118" s="12" t="s">
        <v>74</v>
      </c>
      <c r="AY118" s="204" t="s">
        <v>122</v>
      </c>
    </row>
    <row r="119" spans="2:51" s="11" customFormat="1" ht="13.5">
      <c r="B119" s="176"/>
      <c r="D119" s="196" t="s">
        <v>132</v>
      </c>
      <c r="E119" s="185" t="s">
        <v>3</v>
      </c>
      <c r="F119" s="197" t="s">
        <v>692</v>
      </c>
      <c r="H119" s="198">
        <v>1924</v>
      </c>
      <c r="I119" s="181"/>
      <c r="L119" s="176"/>
      <c r="M119" s="182"/>
      <c r="N119" s="183"/>
      <c r="O119" s="183"/>
      <c r="P119" s="183"/>
      <c r="Q119" s="183"/>
      <c r="R119" s="183"/>
      <c r="S119" s="183"/>
      <c r="T119" s="184"/>
      <c r="AT119" s="185" t="s">
        <v>132</v>
      </c>
      <c r="AU119" s="185" t="s">
        <v>82</v>
      </c>
      <c r="AV119" s="11" t="s">
        <v>82</v>
      </c>
      <c r="AW119" s="11" t="s">
        <v>37</v>
      </c>
      <c r="AX119" s="11" t="s">
        <v>74</v>
      </c>
      <c r="AY119" s="185" t="s">
        <v>122</v>
      </c>
    </row>
    <row r="120" spans="2:51" s="12" customFormat="1" ht="13.5">
      <c r="B120" s="201"/>
      <c r="D120" s="196" t="s">
        <v>132</v>
      </c>
      <c r="E120" s="202" t="s">
        <v>3</v>
      </c>
      <c r="F120" s="203" t="s">
        <v>677</v>
      </c>
      <c r="H120" s="204" t="s">
        <v>3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4" t="s">
        <v>132</v>
      </c>
      <c r="AU120" s="204" t="s">
        <v>82</v>
      </c>
      <c r="AV120" s="12" t="s">
        <v>22</v>
      </c>
      <c r="AW120" s="12" t="s">
        <v>37</v>
      </c>
      <c r="AX120" s="12" t="s">
        <v>74</v>
      </c>
      <c r="AY120" s="204" t="s">
        <v>122</v>
      </c>
    </row>
    <row r="121" spans="2:51" s="11" customFormat="1" ht="13.5">
      <c r="B121" s="176"/>
      <c r="D121" s="196" t="s">
        <v>132</v>
      </c>
      <c r="E121" s="185" t="s">
        <v>3</v>
      </c>
      <c r="F121" s="197" t="s">
        <v>693</v>
      </c>
      <c r="H121" s="198">
        <v>1058</v>
      </c>
      <c r="I121" s="181"/>
      <c r="L121" s="176"/>
      <c r="M121" s="182"/>
      <c r="N121" s="183"/>
      <c r="O121" s="183"/>
      <c r="P121" s="183"/>
      <c r="Q121" s="183"/>
      <c r="R121" s="183"/>
      <c r="S121" s="183"/>
      <c r="T121" s="184"/>
      <c r="AT121" s="185" t="s">
        <v>132</v>
      </c>
      <c r="AU121" s="185" t="s">
        <v>82</v>
      </c>
      <c r="AV121" s="11" t="s">
        <v>82</v>
      </c>
      <c r="AW121" s="11" t="s">
        <v>37</v>
      </c>
      <c r="AX121" s="11" t="s">
        <v>74</v>
      </c>
      <c r="AY121" s="185" t="s">
        <v>122</v>
      </c>
    </row>
    <row r="122" spans="2:51" s="12" customFormat="1" ht="13.5">
      <c r="B122" s="201"/>
      <c r="D122" s="196" t="s">
        <v>132</v>
      </c>
      <c r="E122" s="202" t="s">
        <v>3</v>
      </c>
      <c r="F122" s="203" t="s">
        <v>683</v>
      </c>
      <c r="H122" s="204" t="s">
        <v>3</v>
      </c>
      <c r="I122" s="205"/>
      <c r="L122" s="201"/>
      <c r="M122" s="206"/>
      <c r="N122" s="207"/>
      <c r="O122" s="207"/>
      <c r="P122" s="207"/>
      <c r="Q122" s="207"/>
      <c r="R122" s="207"/>
      <c r="S122" s="207"/>
      <c r="T122" s="208"/>
      <c r="AT122" s="204" t="s">
        <v>132</v>
      </c>
      <c r="AU122" s="204" t="s">
        <v>82</v>
      </c>
      <c r="AV122" s="12" t="s">
        <v>22</v>
      </c>
      <c r="AW122" s="12" t="s">
        <v>37</v>
      </c>
      <c r="AX122" s="12" t="s">
        <v>74</v>
      </c>
      <c r="AY122" s="204" t="s">
        <v>122</v>
      </c>
    </row>
    <row r="123" spans="2:51" s="11" customFormat="1" ht="13.5">
      <c r="B123" s="176"/>
      <c r="D123" s="196" t="s">
        <v>132</v>
      </c>
      <c r="E123" s="185" t="s">
        <v>3</v>
      </c>
      <c r="F123" s="197" t="s">
        <v>694</v>
      </c>
      <c r="H123" s="198">
        <v>598</v>
      </c>
      <c r="I123" s="181"/>
      <c r="L123" s="176"/>
      <c r="M123" s="182"/>
      <c r="N123" s="183"/>
      <c r="O123" s="183"/>
      <c r="P123" s="183"/>
      <c r="Q123" s="183"/>
      <c r="R123" s="183"/>
      <c r="S123" s="183"/>
      <c r="T123" s="184"/>
      <c r="AT123" s="185" t="s">
        <v>132</v>
      </c>
      <c r="AU123" s="185" t="s">
        <v>82</v>
      </c>
      <c r="AV123" s="11" t="s">
        <v>82</v>
      </c>
      <c r="AW123" s="11" t="s">
        <v>37</v>
      </c>
      <c r="AX123" s="11" t="s">
        <v>74</v>
      </c>
      <c r="AY123" s="185" t="s">
        <v>122</v>
      </c>
    </row>
    <row r="124" spans="2:51" s="13" customFormat="1" ht="13.5">
      <c r="B124" s="216"/>
      <c r="D124" s="196" t="s">
        <v>132</v>
      </c>
      <c r="E124" s="225" t="s">
        <v>3</v>
      </c>
      <c r="F124" s="226" t="s">
        <v>422</v>
      </c>
      <c r="H124" s="227">
        <v>3580</v>
      </c>
      <c r="I124" s="220"/>
      <c r="L124" s="216"/>
      <c r="M124" s="221"/>
      <c r="N124" s="222"/>
      <c r="O124" s="222"/>
      <c r="P124" s="222"/>
      <c r="Q124" s="222"/>
      <c r="R124" s="222"/>
      <c r="S124" s="222"/>
      <c r="T124" s="223"/>
      <c r="AT124" s="224" t="s">
        <v>132</v>
      </c>
      <c r="AU124" s="224" t="s">
        <v>82</v>
      </c>
      <c r="AV124" s="13" t="s">
        <v>145</v>
      </c>
      <c r="AW124" s="13" t="s">
        <v>37</v>
      </c>
      <c r="AX124" s="13" t="s">
        <v>22</v>
      </c>
      <c r="AY124" s="224" t="s">
        <v>122</v>
      </c>
    </row>
    <row r="125" spans="2:51" s="12" customFormat="1" ht="13.5">
      <c r="B125" s="201"/>
      <c r="D125" s="177" t="s">
        <v>132</v>
      </c>
      <c r="E125" s="213" t="s">
        <v>3</v>
      </c>
      <c r="F125" s="214" t="s">
        <v>695</v>
      </c>
      <c r="H125" s="215" t="s">
        <v>3</v>
      </c>
      <c r="I125" s="205"/>
      <c r="L125" s="201"/>
      <c r="M125" s="206"/>
      <c r="N125" s="207"/>
      <c r="O125" s="207"/>
      <c r="P125" s="207"/>
      <c r="Q125" s="207"/>
      <c r="R125" s="207"/>
      <c r="S125" s="207"/>
      <c r="T125" s="208"/>
      <c r="AT125" s="204" t="s">
        <v>132</v>
      </c>
      <c r="AU125" s="204" t="s">
        <v>82</v>
      </c>
      <c r="AV125" s="12" t="s">
        <v>22</v>
      </c>
      <c r="AW125" s="12" t="s">
        <v>37</v>
      </c>
      <c r="AX125" s="12" t="s">
        <v>74</v>
      </c>
      <c r="AY125" s="204" t="s">
        <v>122</v>
      </c>
    </row>
    <row r="126" spans="2:65" s="1" customFormat="1" ht="22.5" customHeight="1">
      <c r="B126" s="163"/>
      <c r="C126" s="164" t="s">
        <v>162</v>
      </c>
      <c r="D126" s="164" t="s">
        <v>125</v>
      </c>
      <c r="E126" s="165" t="s">
        <v>696</v>
      </c>
      <c r="F126" s="166" t="s">
        <v>697</v>
      </c>
      <c r="G126" s="167" t="s">
        <v>128</v>
      </c>
      <c r="H126" s="168">
        <v>3580</v>
      </c>
      <c r="I126" s="169"/>
      <c r="J126" s="170">
        <f>ROUND(I126*H126,2)</f>
        <v>0</v>
      </c>
      <c r="K126" s="166" t="s">
        <v>129</v>
      </c>
      <c r="L126" s="35"/>
      <c r="M126" s="171" t="s">
        <v>3</v>
      </c>
      <c r="N126" s="172" t="s">
        <v>45</v>
      </c>
      <c r="O126" s="36"/>
      <c r="P126" s="173">
        <f>O126*H126</f>
        <v>0</v>
      </c>
      <c r="Q126" s="173">
        <v>0</v>
      </c>
      <c r="R126" s="173">
        <f>Q126*H126</f>
        <v>0</v>
      </c>
      <c r="S126" s="173">
        <v>0</v>
      </c>
      <c r="T126" s="174">
        <f>S126*H126</f>
        <v>0</v>
      </c>
      <c r="AR126" s="18" t="s">
        <v>145</v>
      </c>
      <c r="AT126" s="18" t="s">
        <v>125</v>
      </c>
      <c r="AU126" s="18" t="s">
        <v>82</v>
      </c>
      <c r="AY126" s="18" t="s">
        <v>122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8" t="s">
        <v>22</v>
      </c>
      <c r="BK126" s="175">
        <f>ROUND(I126*H126,2)</f>
        <v>0</v>
      </c>
      <c r="BL126" s="18" t="s">
        <v>145</v>
      </c>
      <c r="BM126" s="18" t="s">
        <v>698</v>
      </c>
    </row>
    <row r="127" spans="2:51" s="11" customFormat="1" ht="13.5">
      <c r="B127" s="176"/>
      <c r="D127" s="177" t="s">
        <v>132</v>
      </c>
      <c r="E127" s="178" t="s">
        <v>3</v>
      </c>
      <c r="F127" s="179" t="s">
        <v>699</v>
      </c>
      <c r="H127" s="180">
        <v>3580</v>
      </c>
      <c r="I127" s="181"/>
      <c r="L127" s="176"/>
      <c r="M127" s="182"/>
      <c r="N127" s="183"/>
      <c r="O127" s="183"/>
      <c r="P127" s="183"/>
      <c r="Q127" s="183"/>
      <c r="R127" s="183"/>
      <c r="S127" s="183"/>
      <c r="T127" s="184"/>
      <c r="AT127" s="185" t="s">
        <v>132</v>
      </c>
      <c r="AU127" s="185" t="s">
        <v>82</v>
      </c>
      <c r="AV127" s="11" t="s">
        <v>82</v>
      </c>
      <c r="AW127" s="11" t="s">
        <v>37</v>
      </c>
      <c r="AX127" s="11" t="s">
        <v>22</v>
      </c>
      <c r="AY127" s="185" t="s">
        <v>122</v>
      </c>
    </row>
    <row r="128" spans="2:65" s="1" customFormat="1" ht="22.5" customHeight="1">
      <c r="B128" s="163"/>
      <c r="C128" s="164" t="s">
        <v>172</v>
      </c>
      <c r="D128" s="164" t="s">
        <v>125</v>
      </c>
      <c r="E128" s="165" t="s">
        <v>700</v>
      </c>
      <c r="F128" s="166" t="s">
        <v>701</v>
      </c>
      <c r="G128" s="167" t="s">
        <v>128</v>
      </c>
      <c r="H128" s="168">
        <v>2712</v>
      </c>
      <c r="I128" s="169"/>
      <c r="J128" s="170">
        <f>ROUND(I128*H128,2)</f>
        <v>0</v>
      </c>
      <c r="K128" s="166" t="s">
        <v>129</v>
      </c>
      <c r="L128" s="35"/>
      <c r="M128" s="171" t="s">
        <v>3</v>
      </c>
      <c r="N128" s="172" t="s">
        <v>45</v>
      </c>
      <c r="O128" s="36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8" t="s">
        <v>145</v>
      </c>
      <c r="AT128" s="18" t="s">
        <v>125</v>
      </c>
      <c r="AU128" s="18" t="s">
        <v>82</v>
      </c>
      <c r="AY128" s="18" t="s">
        <v>122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8" t="s">
        <v>22</v>
      </c>
      <c r="BK128" s="175">
        <f>ROUND(I128*H128,2)</f>
        <v>0</v>
      </c>
      <c r="BL128" s="18" t="s">
        <v>145</v>
      </c>
      <c r="BM128" s="18" t="s">
        <v>702</v>
      </c>
    </row>
    <row r="129" spans="2:51" s="12" customFormat="1" ht="13.5">
      <c r="B129" s="201"/>
      <c r="D129" s="196" t="s">
        <v>132</v>
      </c>
      <c r="E129" s="202" t="s">
        <v>3</v>
      </c>
      <c r="F129" s="203" t="s">
        <v>674</v>
      </c>
      <c r="H129" s="204" t="s">
        <v>3</v>
      </c>
      <c r="I129" s="205"/>
      <c r="L129" s="201"/>
      <c r="M129" s="206"/>
      <c r="N129" s="207"/>
      <c r="O129" s="207"/>
      <c r="P129" s="207"/>
      <c r="Q129" s="207"/>
      <c r="R129" s="207"/>
      <c r="S129" s="207"/>
      <c r="T129" s="208"/>
      <c r="AT129" s="204" t="s">
        <v>132</v>
      </c>
      <c r="AU129" s="204" t="s">
        <v>82</v>
      </c>
      <c r="AV129" s="12" t="s">
        <v>22</v>
      </c>
      <c r="AW129" s="12" t="s">
        <v>37</v>
      </c>
      <c r="AX129" s="12" t="s">
        <v>74</v>
      </c>
      <c r="AY129" s="204" t="s">
        <v>122</v>
      </c>
    </row>
    <row r="130" spans="2:51" s="11" customFormat="1" ht="13.5">
      <c r="B130" s="176"/>
      <c r="D130" s="196" t="s">
        <v>132</v>
      </c>
      <c r="E130" s="185" t="s">
        <v>3</v>
      </c>
      <c r="F130" s="197" t="s">
        <v>703</v>
      </c>
      <c r="H130" s="198">
        <v>1776</v>
      </c>
      <c r="I130" s="181"/>
      <c r="L130" s="176"/>
      <c r="M130" s="182"/>
      <c r="N130" s="183"/>
      <c r="O130" s="183"/>
      <c r="P130" s="183"/>
      <c r="Q130" s="183"/>
      <c r="R130" s="183"/>
      <c r="S130" s="183"/>
      <c r="T130" s="184"/>
      <c r="AT130" s="185" t="s">
        <v>132</v>
      </c>
      <c r="AU130" s="185" t="s">
        <v>82</v>
      </c>
      <c r="AV130" s="11" t="s">
        <v>82</v>
      </c>
      <c r="AW130" s="11" t="s">
        <v>37</v>
      </c>
      <c r="AX130" s="11" t="s">
        <v>74</v>
      </c>
      <c r="AY130" s="185" t="s">
        <v>122</v>
      </c>
    </row>
    <row r="131" spans="2:51" s="12" customFormat="1" ht="13.5">
      <c r="B131" s="201"/>
      <c r="D131" s="196" t="s">
        <v>132</v>
      </c>
      <c r="E131" s="202" t="s">
        <v>3</v>
      </c>
      <c r="F131" s="203" t="s">
        <v>677</v>
      </c>
      <c r="H131" s="204" t="s">
        <v>3</v>
      </c>
      <c r="I131" s="205"/>
      <c r="L131" s="201"/>
      <c r="M131" s="206"/>
      <c r="N131" s="207"/>
      <c r="O131" s="207"/>
      <c r="P131" s="207"/>
      <c r="Q131" s="207"/>
      <c r="R131" s="207"/>
      <c r="S131" s="207"/>
      <c r="T131" s="208"/>
      <c r="AT131" s="204" t="s">
        <v>132</v>
      </c>
      <c r="AU131" s="204" t="s">
        <v>82</v>
      </c>
      <c r="AV131" s="12" t="s">
        <v>22</v>
      </c>
      <c r="AW131" s="12" t="s">
        <v>37</v>
      </c>
      <c r="AX131" s="12" t="s">
        <v>74</v>
      </c>
      <c r="AY131" s="204" t="s">
        <v>122</v>
      </c>
    </row>
    <row r="132" spans="2:51" s="11" customFormat="1" ht="13.5">
      <c r="B132" s="176"/>
      <c r="D132" s="196" t="s">
        <v>132</v>
      </c>
      <c r="E132" s="185" t="s">
        <v>3</v>
      </c>
      <c r="F132" s="197" t="s">
        <v>704</v>
      </c>
      <c r="H132" s="198">
        <v>598</v>
      </c>
      <c r="I132" s="181"/>
      <c r="L132" s="176"/>
      <c r="M132" s="182"/>
      <c r="N132" s="183"/>
      <c r="O132" s="183"/>
      <c r="P132" s="183"/>
      <c r="Q132" s="183"/>
      <c r="R132" s="183"/>
      <c r="S132" s="183"/>
      <c r="T132" s="184"/>
      <c r="AT132" s="185" t="s">
        <v>132</v>
      </c>
      <c r="AU132" s="185" t="s">
        <v>82</v>
      </c>
      <c r="AV132" s="11" t="s">
        <v>82</v>
      </c>
      <c r="AW132" s="11" t="s">
        <v>37</v>
      </c>
      <c r="AX132" s="11" t="s">
        <v>74</v>
      </c>
      <c r="AY132" s="185" t="s">
        <v>122</v>
      </c>
    </row>
    <row r="133" spans="2:51" s="12" customFormat="1" ht="13.5">
      <c r="B133" s="201"/>
      <c r="D133" s="196" t="s">
        <v>132</v>
      </c>
      <c r="E133" s="202" t="s">
        <v>3</v>
      </c>
      <c r="F133" s="203" t="s">
        <v>683</v>
      </c>
      <c r="H133" s="204" t="s">
        <v>3</v>
      </c>
      <c r="I133" s="205"/>
      <c r="L133" s="201"/>
      <c r="M133" s="206"/>
      <c r="N133" s="207"/>
      <c r="O133" s="207"/>
      <c r="P133" s="207"/>
      <c r="Q133" s="207"/>
      <c r="R133" s="207"/>
      <c r="S133" s="207"/>
      <c r="T133" s="208"/>
      <c r="AT133" s="204" t="s">
        <v>132</v>
      </c>
      <c r="AU133" s="204" t="s">
        <v>82</v>
      </c>
      <c r="AV133" s="12" t="s">
        <v>22</v>
      </c>
      <c r="AW133" s="12" t="s">
        <v>37</v>
      </c>
      <c r="AX133" s="12" t="s">
        <v>74</v>
      </c>
      <c r="AY133" s="204" t="s">
        <v>122</v>
      </c>
    </row>
    <row r="134" spans="2:51" s="11" customFormat="1" ht="13.5">
      <c r="B134" s="176"/>
      <c r="D134" s="196" t="s">
        <v>132</v>
      </c>
      <c r="E134" s="185" t="s">
        <v>3</v>
      </c>
      <c r="F134" s="197" t="s">
        <v>705</v>
      </c>
      <c r="H134" s="198">
        <v>338</v>
      </c>
      <c r="I134" s="181"/>
      <c r="L134" s="176"/>
      <c r="M134" s="182"/>
      <c r="N134" s="183"/>
      <c r="O134" s="183"/>
      <c r="P134" s="183"/>
      <c r="Q134" s="183"/>
      <c r="R134" s="183"/>
      <c r="S134" s="183"/>
      <c r="T134" s="184"/>
      <c r="AT134" s="185" t="s">
        <v>132</v>
      </c>
      <c r="AU134" s="185" t="s">
        <v>82</v>
      </c>
      <c r="AV134" s="11" t="s">
        <v>82</v>
      </c>
      <c r="AW134" s="11" t="s">
        <v>37</v>
      </c>
      <c r="AX134" s="11" t="s">
        <v>74</v>
      </c>
      <c r="AY134" s="185" t="s">
        <v>122</v>
      </c>
    </row>
    <row r="135" spans="2:51" s="13" customFormat="1" ht="13.5">
      <c r="B135" s="216"/>
      <c r="D135" s="196" t="s">
        <v>132</v>
      </c>
      <c r="E135" s="225" t="s">
        <v>3</v>
      </c>
      <c r="F135" s="226" t="s">
        <v>422</v>
      </c>
      <c r="H135" s="227">
        <v>2712</v>
      </c>
      <c r="I135" s="220"/>
      <c r="L135" s="216"/>
      <c r="M135" s="221"/>
      <c r="N135" s="222"/>
      <c r="O135" s="222"/>
      <c r="P135" s="222"/>
      <c r="Q135" s="222"/>
      <c r="R135" s="222"/>
      <c r="S135" s="222"/>
      <c r="T135" s="223"/>
      <c r="AT135" s="224" t="s">
        <v>132</v>
      </c>
      <c r="AU135" s="224" t="s">
        <v>82</v>
      </c>
      <c r="AV135" s="13" t="s">
        <v>145</v>
      </c>
      <c r="AW135" s="13" t="s">
        <v>37</v>
      </c>
      <c r="AX135" s="13" t="s">
        <v>22</v>
      </c>
      <c r="AY135" s="224" t="s">
        <v>122</v>
      </c>
    </row>
    <row r="136" spans="2:51" s="12" customFormat="1" ht="13.5">
      <c r="B136" s="201"/>
      <c r="D136" s="177" t="s">
        <v>132</v>
      </c>
      <c r="E136" s="213" t="s">
        <v>3</v>
      </c>
      <c r="F136" s="214" t="s">
        <v>695</v>
      </c>
      <c r="H136" s="215" t="s">
        <v>3</v>
      </c>
      <c r="I136" s="205"/>
      <c r="L136" s="201"/>
      <c r="M136" s="206"/>
      <c r="N136" s="207"/>
      <c r="O136" s="207"/>
      <c r="P136" s="207"/>
      <c r="Q136" s="207"/>
      <c r="R136" s="207"/>
      <c r="S136" s="207"/>
      <c r="T136" s="208"/>
      <c r="AT136" s="204" t="s">
        <v>132</v>
      </c>
      <c r="AU136" s="204" t="s">
        <v>82</v>
      </c>
      <c r="AV136" s="12" t="s">
        <v>22</v>
      </c>
      <c r="AW136" s="12" t="s">
        <v>37</v>
      </c>
      <c r="AX136" s="12" t="s">
        <v>74</v>
      </c>
      <c r="AY136" s="204" t="s">
        <v>122</v>
      </c>
    </row>
    <row r="137" spans="2:65" s="1" customFormat="1" ht="22.5" customHeight="1">
      <c r="B137" s="163"/>
      <c r="C137" s="164" t="s">
        <v>180</v>
      </c>
      <c r="D137" s="164" t="s">
        <v>125</v>
      </c>
      <c r="E137" s="165" t="s">
        <v>706</v>
      </c>
      <c r="F137" s="166" t="s">
        <v>707</v>
      </c>
      <c r="G137" s="167" t="s">
        <v>128</v>
      </c>
      <c r="H137" s="168">
        <v>218</v>
      </c>
      <c r="I137" s="169"/>
      <c r="J137" s="170">
        <f>ROUND(I137*H137,2)</f>
        <v>0</v>
      </c>
      <c r="K137" s="166" t="s">
        <v>129</v>
      </c>
      <c r="L137" s="35"/>
      <c r="M137" s="171" t="s">
        <v>3</v>
      </c>
      <c r="N137" s="172" t="s">
        <v>45</v>
      </c>
      <c r="O137" s="36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AR137" s="18" t="s">
        <v>145</v>
      </c>
      <c r="AT137" s="18" t="s">
        <v>125</v>
      </c>
      <c r="AU137" s="18" t="s">
        <v>82</v>
      </c>
      <c r="AY137" s="18" t="s">
        <v>122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8" t="s">
        <v>22</v>
      </c>
      <c r="BK137" s="175">
        <f>ROUND(I137*H137,2)</f>
        <v>0</v>
      </c>
      <c r="BL137" s="18" t="s">
        <v>145</v>
      </c>
      <c r="BM137" s="18" t="s">
        <v>708</v>
      </c>
    </row>
    <row r="138" spans="2:51" s="12" customFormat="1" ht="13.5">
      <c r="B138" s="201"/>
      <c r="D138" s="196" t="s">
        <v>132</v>
      </c>
      <c r="E138" s="202" t="s">
        <v>3</v>
      </c>
      <c r="F138" s="203" t="s">
        <v>674</v>
      </c>
      <c r="H138" s="204" t="s">
        <v>3</v>
      </c>
      <c r="I138" s="205"/>
      <c r="L138" s="201"/>
      <c r="M138" s="206"/>
      <c r="N138" s="207"/>
      <c r="O138" s="207"/>
      <c r="P138" s="207"/>
      <c r="Q138" s="207"/>
      <c r="R138" s="207"/>
      <c r="S138" s="207"/>
      <c r="T138" s="208"/>
      <c r="AT138" s="204" t="s">
        <v>132</v>
      </c>
      <c r="AU138" s="204" t="s">
        <v>82</v>
      </c>
      <c r="AV138" s="12" t="s">
        <v>22</v>
      </c>
      <c r="AW138" s="12" t="s">
        <v>37</v>
      </c>
      <c r="AX138" s="12" t="s">
        <v>74</v>
      </c>
      <c r="AY138" s="204" t="s">
        <v>122</v>
      </c>
    </row>
    <row r="139" spans="2:51" s="11" customFormat="1" ht="13.5">
      <c r="B139" s="176"/>
      <c r="D139" s="196" t="s">
        <v>132</v>
      </c>
      <c r="E139" s="185" t="s">
        <v>3</v>
      </c>
      <c r="F139" s="197" t="s">
        <v>709</v>
      </c>
      <c r="H139" s="198">
        <v>74</v>
      </c>
      <c r="I139" s="181"/>
      <c r="L139" s="176"/>
      <c r="M139" s="182"/>
      <c r="N139" s="183"/>
      <c r="O139" s="183"/>
      <c r="P139" s="183"/>
      <c r="Q139" s="183"/>
      <c r="R139" s="183"/>
      <c r="S139" s="183"/>
      <c r="T139" s="184"/>
      <c r="AT139" s="185" t="s">
        <v>132</v>
      </c>
      <c r="AU139" s="185" t="s">
        <v>82</v>
      </c>
      <c r="AV139" s="11" t="s">
        <v>82</v>
      </c>
      <c r="AW139" s="11" t="s">
        <v>37</v>
      </c>
      <c r="AX139" s="11" t="s">
        <v>74</v>
      </c>
      <c r="AY139" s="185" t="s">
        <v>122</v>
      </c>
    </row>
    <row r="140" spans="2:51" s="12" customFormat="1" ht="13.5">
      <c r="B140" s="201"/>
      <c r="D140" s="196" t="s">
        <v>132</v>
      </c>
      <c r="E140" s="202" t="s">
        <v>3</v>
      </c>
      <c r="F140" s="203" t="s">
        <v>677</v>
      </c>
      <c r="H140" s="204" t="s">
        <v>3</v>
      </c>
      <c r="I140" s="205"/>
      <c r="L140" s="201"/>
      <c r="M140" s="206"/>
      <c r="N140" s="207"/>
      <c r="O140" s="207"/>
      <c r="P140" s="207"/>
      <c r="Q140" s="207"/>
      <c r="R140" s="207"/>
      <c r="S140" s="207"/>
      <c r="T140" s="208"/>
      <c r="AT140" s="204" t="s">
        <v>132</v>
      </c>
      <c r="AU140" s="204" t="s">
        <v>82</v>
      </c>
      <c r="AV140" s="12" t="s">
        <v>22</v>
      </c>
      <c r="AW140" s="12" t="s">
        <v>37</v>
      </c>
      <c r="AX140" s="12" t="s">
        <v>74</v>
      </c>
      <c r="AY140" s="204" t="s">
        <v>122</v>
      </c>
    </row>
    <row r="141" spans="2:51" s="11" customFormat="1" ht="13.5">
      <c r="B141" s="176"/>
      <c r="D141" s="196" t="s">
        <v>132</v>
      </c>
      <c r="E141" s="185" t="s">
        <v>3</v>
      </c>
      <c r="F141" s="197" t="s">
        <v>710</v>
      </c>
      <c r="H141" s="198">
        <v>92</v>
      </c>
      <c r="I141" s="181"/>
      <c r="L141" s="176"/>
      <c r="M141" s="182"/>
      <c r="N141" s="183"/>
      <c r="O141" s="183"/>
      <c r="P141" s="183"/>
      <c r="Q141" s="183"/>
      <c r="R141" s="183"/>
      <c r="S141" s="183"/>
      <c r="T141" s="184"/>
      <c r="AT141" s="185" t="s">
        <v>132</v>
      </c>
      <c r="AU141" s="185" t="s">
        <v>82</v>
      </c>
      <c r="AV141" s="11" t="s">
        <v>82</v>
      </c>
      <c r="AW141" s="11" t="s">
        <v>37</v>
      </c>
      <c r="AX141" s="11" t="s">
        <v>74</v>
      </c>
      <c r="AY141" s="185" t="s">
        <v>122</v>
      </c>
    </row>
    <row r="142" spans="2:51" s="12" customFormat="1" ht="13.5">
      <c r="B142" s="201"/>
      <c r="D142" s="196" t="s">
        <v>132</v>
      </c>
      <c r="E142" s="202" t="s">
        <v>3</v>
      </c>
      <c r="F142" s="203" t="s">
        <v>683</v>
      </c>
      <c r="H142" s="204" t="s">
        <v>3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4" t="s">
        <v>132</v>
      </c>
      <c r="AU142" s="204" t="s">
        <v>82</v>
      </c>
      <c r="AV142" s="12" t="s">
        <v>22</v>
      </c>
      <c r="AW142" s="12" t="s">
        <v>37</v>
      </c>
      <c r="AX142" s="12" t="s">
        <v>74</v>
      </c>
      <c r="AY142" s="204" t="s">
        <v>122</v>
      </c>
    </row>
    <row r="143" spans="2:51" s="11" customFormat="1" ht="13.5">
      <c r="B143" s="176"/>
      <c r="D143" s="196" t="s">
        <v>132</v>
      </c>
      <c r="E143" s="185" t="s">
        <v>3</v>
      </c>
      <c r="F143" s="197" t="s">
        <v>711</v>
      </c>
      <c r="H143" s="198">
        <v>52</v>
      </c>
      <c r="I143" s="181"/>
      <c r="L143" s="176"/>
      <c r="M143" s="182"/>
      <c r="N143" s="183"/>
      <c r="O143" s="183"/>
      <c r="P143" s="183"/>
      <c r="Q143" s="183"/>
      <c r="R143" s="183"/>
      <c r="S143" s="183"/>
      <c r="T143" s="184"/>
      <c r="AT143" s="185" t="s">
        <v>132</v>
      </c>
      <c r="AU143" s="185" t="s">
        <v>82</v>
      </c>
      <c r="AV143" s="11" t="s">
        <v>82</v>
      </c>
      <c r="AW143" s="11" t="s">
        <v>37</v>
      </c>
      <c r="AX143" s="11" t="s">
        <v>74</v>
      </c>
      <c r="AY143" s="185" t="s">
        <v>122</v>
      </c>
    </row>
    <row r="144" spans="2:51" s="13" customFormat="1" ht="13.5">
      <c r="B144" s="216"/>
      <c r="D144" s="196" t="s">
        <v>132</v>
      </c>
      <c r="E144" s="225" t="s">
        <v>3</v>
      </c>
      <c r="F144" s="226" t="s">
        <v>422</v>
      </c>
      <c r="H144" s="227">
        <v>218</v>
      </c>
      <c r="I144" s="220"/>
      <c r="L144" s="216"/>
      <c r="M144" s="221"/>
      <c r="N144" s="222"/>
      <c r="O144" s="222"/>
      <c r="P144" s="222"/>
      <c r="Q144" s="222"/>
      <c r="R144" s="222"/>
      <c r="S144" s="222"/>
      <c r="T144" s="223"/>
      <c r="AT144" s="224" t="s">
        <v>132</v>
      </c>
      <c r="AU144" s="224" t="s">
        <v>82</v>
      </c>
      <c r="AV144" s="13" t="s">
        <v>145</v>
      </c>
      <c r="AW144" s="13" t="s">
        <v>37</v>
      </c>
      <c r="AX144" s="13" t="s">
        <v>22</v>
      </c>
      <c r="AY144" s="224" t="s">
        <v>122</v>
      </c>
    </row>
    <row r="145" spans="2:51" s="12" customFormat="1" ht="13.5">
      <c r="B145" s="201"/>
      <c r="D145" s="177" t="s">
        <v>132</v>
      </c>
      <c r="E145" s="213" t="s">
        <v>3</v>
      </c>
      <c r="F145" s="214" t="s">
        <v>695</v>
      </c>
      <c r="H145" s="215" t="s">
        <v>3</v>
      </c>
      <c r="I145" s="205"/>
      <c r="L145" s="201"/>
      <c r="M145" s="206"/>
      <c r="N145" s="207"/>
      <c r="O145" s="207"/>
      <c r="P145" s="207"/>
      <c r="Q145" s="207"/>
      <c r="R145" s="207"/>
      <c r="S145" s="207"/>
      <c r="T145" s="208"/>
      <c r="AT145" s="204" t="s">
        <v>132</v>
      </c>
      <c r="AU145" s="204" t="s">
        <v>82</v>
      </c>
      <c r="AV145" s="12" t="s">
        <v>22</v>
      </c>
      <c r="AW145" s="12" t="s">
        <v>37</v>
      </c>
      <c r="AX145" s="12" t="s">
        <v>74</v>
      </c>
      <c r="AY145" s="204" t="s">
        <v>122</v>
      </c>
    </row>
    <row r="146" spans="2:65" s="1" customFormat="1" ht="22.5" customHeight="1">
      <c r="B146" s="163"/>
      <c r="C146" s="164" t="s">
        <v>187</v>
      </c>
      <c r="D146" s="164" t="s">
        <v>125</v>
      </c>
      <c r="E146" s="165" t="s">
        <v>712</v>
      </c>
      <c r="F146" s="166" t="s">
        <v>713</v>
      </c>
      <c r="G146" s="167" t="s">
        <v>128</v>
      </c>
      <c r="H146" s="168">
        <v>4</v>
      </c>
      <c r="I146" s="169"/>
      <c r="J146" s="170">
        <f>ROUND(I146*H146,2)</f>
        <v>0</v>
      </c>
      <c r="K146" s="166" t="s">
        <v>129</v>
      </c>
      <c r="L146" s="35"/>
      <c r="M146" s="171" t="s">
        <v>3</v>
      </c>
      <c r="N146" s="172" t="s">
        <v>45</v>
      </c>
      <c r="O146" s="36"/>
      <c r="P146" s="173">
        <f>O146*H146</f>
        <v>0</v>
      </c>
      <c r="Q146" s="173">
        <v>0</v>
      </c>
      <c r="R146" s="173">
        <f>Q146*H146</f>
        <v>0</v>
      </c>
      <c r="S146" s="173">
        <v>0</v>
      </c>
      <c r="T146" s="174">
        <f>S146*H146</f>
        <v>0</v>
      </c>
      <c r="AR146" s="18" t="s">
        <v>145</v>
      </c>
      <c r="AT146" s="18" t="s">
        <v>125</v>
      </c>
      <c r="AU146" s="18" t="s">
        <v>82</v>
      </c>
      <c r="AY146" s="18" t="s">
        <v>122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8" t="s">
        <v>22</v>
      </c>
      <c r="BK146" s="175">
        <f>ROUND(I146*H146,2)</f>
        <v>0</v>
      </c>
      <c r="BL146" s="18" t="s">
        <v>145</v>
      </c>
      <c r="BM146" s="18" t="s">
        <v>714</v>
      </c>
    </row>
    <row r="147" spans="2:51" s="12" customFormat="1" ht="13.5">
      <c r="B147" s="201"/>
      <c r="D147" s="196" t="s">
        <v>132</v>
      </c>
      <c r="E147" s="202" t="s">
        <v>3</v>
      </c>
      <c r="F147" s="203" t="s">
        <v>677</v>
      </c>
      <c r="H147" s="204" t="s">
        <v>3</v>
      </c>
      <c r="I147" s="205"/>
      <c r="L147" s="201"/>
      <c r="M147" s="206"/>
      <c r="N147" s="207"/>
      <c r="O147" s="207"/>
      <c r="P147" s="207"/>
      <c r="Q147" s="207"/>
      <c r="R147" s="207"/>
      <c r="S147" s="207"/>
      <c r="T147" s="208"/>
      <c r="AT147" s="204" t="s">
        <v>132</v>
      </c>
      <c r="AU147" s="204" t="s">
        <v>82</v>
      </c>
      <c r="AV147" s="12" t="s">
        <v>22</v>
      </c>
      <c r="AW147" s="12" t="s">
        <v>37</v>
      </c>
      <c r="AX147" s="12" t="s">
        <v>74</v>
      </c>
      <c r="AY147" s="204" t="s">
        <v>122</v>
      </c>
    </row>
    <row r="148" spans="2:51" s="11" customFormat="1" ht="13.5">
      <c r="B148" s="176"/>
      <c r="D148" s="196" t="s">
        <v>132</v>
      </c>
      <c r="E148" s="185" t="s">
        <v>3</v>
      </c>
      <c r="F148" s="197" t="s">
        <v>82</v>
      </c>
      <c r="H148" s="198">
        <v>2</v>
      </c>
      <c r="I148" s="181"/>
      <c r="L148" s="176"/>
      <c r="M148" s="182"/>
      <c r="N148" s="183"/>
      <c r="O148" s="183"/>
      <c r="P148" s="183"/>
      <c r="Q148" s="183"/>
      <c r="R148" s="183"/>
      <c r="S148" s="183"/>
      <c r="T148" s="184"/>
      <c r="AT148" s="185" t="s">
        <v>132</v>
      </c>
      <c r="AU148" s="185" t="s">
        <v>82</v>
      </c>
      <c r="AV148" s="11" t="s">
        <v>82</v>
      </c>
      <c r="AW148" s="11" t="s">
        <v>37</v>
      </c>
      <c r="AX148" s="11" t="s">
        <v>74</v>
      </c>
      <c r="AY148" s="185" t="s">
        <v>122</v>
      </c>
    </row>
    <row r="149" spans="2:51" s="12" customFormat="1" ht="13.5">
      <c r="B149" s="201"/>
      <c r="D149" s="196" t="s">
        <v>132</v>
      </c>
      <c r="E149" s="202" t="s">
        <v>3</v>
      </c>
      <c r="F149" s="203" t="s">
        <v>683</v>
      </c>
      <c r="H149" s="204" t="s">
        <v>3</v>
      </c>
      <c r="I149" s="205"/>
      <c r="L149" s="201"/>
      <c r="M149" s="206"/>
      <c r="N149" s="207"/>
      <c r="O149" s="207"/>
      <c r="P149" s="207"/>
      <c r="Q149" s="207"/>
      <c r="R149" s="207"/>
      <c r="S149" s="207"/>
      <c r="T149" s="208"/>
      <c r="AT149" s="204" t="s">
        <v>132</v>
      </c>
      <c r="AU149" s="204" t="s">
        <v>82</v>
      </c>
      <c r="AV149" s="12" t="s">
        <v>22</v>
      </c>
      <c r="AW149" s="12" t="s">
        <v>37</v>
      </c>
      <c r="AX149" s="12" t="s">
        <v>74</v>
      </c>
      <c r="AY149" s="204" t="s">
        <v>122</v>
      </c>
    </row>
    <row r="150" spans="2:51" s="11" customFormat="1" ht="13.5">
      <c r="B150" s="176"/>
      <c r="D150" s="196" t="s">
        <v>132</v>
      </c>
      <c r="E150" s="185" t="s">
        <v>3</v>
      </c>
      <c r="F150" s="197" t="s">
        <v>82</v>
      </c>
      <c r="H150" s="198">
        <v>2</v>
      </c>
      <c r="I150" s="181"/>
      <c r="L150" s="176"/>
      <c r="M150" s="182"/>
      <c r="N150" s="183"/>
      <c r="O150" s="183"/>
      <c r="P150" s="183"/>
      <c r="Q150" s="183"/>
      <c r="R150" s="183"/>
      <c r="S150" s="183"/>
      <c r="T150" s="184"/>
      <c r="AT150" s="185" t="s">
        <v>132</v>
      </c>
      <c r="AU150" s="185" t="s">
        <v>82</v>
      </c>
      <c r="AV150" s="11" t="s">
        <v>82</v>
      </c>
      <c r="AW150" s="11" t="s">
        <v>37</v>
      </c>
      <c r="AX150" s="11" t="s">
        <v>74</v>
      </c>
      <c r="AY150" s="185" t="s">
        <v>122</v>
      </c>
    </row>
    <row r="151" spans="2:51" s="13" customFormat="1" ht="13.5">
      <c r="B151" s="216"/>
      <c r="D151" s="177" t="s">
        <v>132</v>
      </c>
      <c r="E151" s="217" t="s">
        <v>3</v>
      </c>
      <c r="F151" s="218" t="s">
        <v>422</v>
      </c>
      <c r="H151" s="219">
        <v>4</v>
      </c>
      <c r="I151" s="220"/>
      <c r="L151" s="216"/>
      <c r="M151" s="221"/>
      <c r="N151" s="222"/>
      <c r="O151" s="222"/>
      <c r="P151" s="222"/>
      <c r="Q151" s="222"/>
      <c r="R151" s="222"/>
      <c r="S151" s="222"/>
      <c r="T151" s="223"/>
      <c r="AT151" s="224" t="s">
        <v>132</v>
      </c>
      <c r="AU151" s="224" t="s">
        <v>82</v>
      </c>
      <c r="AV151" s="13" t="s">
        <v>145</v>
      </c>
      <c r="AW151" s="13" t="s">
        <v>37</v>
      </c>
      <c r="AX151" s="13" t="s">
        <v>22</v>
      </c>
      <c r="AY151" s="224" t="s">
        <v>122</v>
      </c>
    </row>
    <row r="152" spans="2:65" s="1" customFormat="1" ht="31.5" customHeight="1">
      <c r="B152" s="163"/>
      <c r="C152" s="164" t="s">
        <v>27</v>
      </c>
      <c r="D152" s="164" t="s">
        <v>125</v>
      </c>
      <c r="E152" s="165" t="s">
        <v>715</v>
      </c>
      <c r="F152" s="166" t="s">
        <v>716</v>
      </c>
      <c r="G152" s="167" t="s">
        <v>128</v>
      </c>
      <c r="H152" s="168">
        <v>144</v>
      </c>
      <c r="I152" s="169"/>
      <c r="J152" s="170">
        <f>ROUND(I152*H152,2)</f>
        <v>0</v>
      </c>
      <c r="K152" s="166" t="s">
        <v>129</v>
      </c>
      <c r="L152" s="35"/>
      <c r="M152" s="171" t="s">
        <v>3</v>
      </c>
      <c r="N152" s="172" t="s">
        <v>45</v>
      </c>
      <c r="O152" s="36"/>
      <c r="P152" s="173">
        <f>O152*H152</f>
        <v>0</v>
      </c>
      <c r="Q152" s="173">
        <v>0</v>
      </c>
      <c r="R152" s="173">
        <f>Q152*H152</f>
        <v>0</v>
      </c>
      <c r="S152" s="173">
        <v>0</v>
      </c>
      <c r="T152" s="174">
        <f>S152*H152</f>
        <v>0</v>
      </c>
      <c r="AR152" s="18" t="s">
        <v>145</v>
      </c>
      <c r="AT152" s="18" t="s">
        <v>125</v>
      </c>
      <c r="AU152" s="18" t="s">
        <v>82</v>
      </c>
      <c r="AY152" s="18" t="s">
        <v>122</v>
      </c>
      <c r="BE152" s="175">
        <f>IF(N152="základní",J152,0)</f>
        <v>0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8" t="s">
        <v>22</v>
      </c>
      <c r="BK152" s="175">
        <f>ROUND(I152*H152,2)</f>
        <v>0</v>
      </c>
      <c r="BL152" s="18" t="s">
        <v>145</v>
      </c>
      <c r="BM152" s="18" t="s">
        <v>717</v>
      </c>
    </row>
    <row r="153" spans="2:51" s="12" customFormat="1" ht="13.5">
      <c r="B153" s="201"/>
      <c r="D153" s="196" t="s">
        <v>132</v>
      </c>
      <c r="E153" s="202" t="s">
        <v>3</v>
      </c>
      <c r="F153" s="203" t="s">
        <v>718</v>
      </c>
      <c r="H153" s="204" t="s">
        <v>3</v>
      </c>
      <c r="I153" s="205"/>
      <c r="L153" s="201"/>
      <c r="M153" s="206"/>
      <c r="N153" s="207"/>
      <c r="O153" s="207"/>
      <c r="P153" s="207"/>
      <c r="Q153" s="207"/>
      <c r="R153" s="207"/>
      <c r="S153" s="207"/>
      <c r="T153" s="208"/>
      <c r="AT153" s="204" t="s">
        <v>132</v>
      </c>
      <c r="AU153" s="204" t="s">
        <v>82</v>
      </c>
      <c r="AV153" s="12" t="s">
        <v>22</v>
      </c>
      <c r="AW153" s="12" t="s">
        <v>37</v>
      </c>
      <c r="AX153" s="12" t="s">
        <v>74</v>
      </c>
      <c r="AY153" s="204" t="s">
        <v>122</v>
      </c>
    </row>
    <row r="154" spans="2:51" s="12" customFormat="1" ht="13.5">
      <c r="B154" s="201"/>
      <c r="D154" s="196" t="s">
        <v>132</v>
      </c>
      <c r="E154" s="202" t="s">
        <v>3</v>
      </c>
      <c r="F154" s="203" t="s">
        <v>677</v>
      </c>
      <c r="H154" s="204" t="s">
        <v>3</v>
      </c>
      <c r="I154" s="205"/>
      <c r="L154" s="201"/>
      <c r="M154" s="206"/>
      <c r="N154" s="207"/>
      <c r="O154" s="207"/>
      <c r="P154" s="207"/>
      <c r="Q154" s="207"/>
      <c r="R154" s="207"/>
      <c r="S154" s="207"/>
      <c r="T154" s="208"/>
      <c r="AT154" s="204" t="s">
        <v>132</v>
      </c>
      <c r="AU154" s="204" t="s">
        <v>82</v>
      </c>
      <c r="AV154" s="12" t="s">
        <v>22</v>
      </c>
      <c r="AW154" s="12" t="s">
        <v>37</v>
      </c>
      <c r="AX154" s="12" t="s">
        <v>74</v>
      </c>
      <c r="AY154" s="204" t="s">
        <v>122</v>
      </c>
    </row>
    <row r="155" spans="2:51" s="11" customFormat="1" ht="13.5">
      <c r="B155" s="176"/>
      <c r="D155" s="196" t="s">
        <v>132</v>
      </c>
      <c r="E155" s="185" t="s">
        <v>3</v>
      </c>
      <c r="F155" s="197" t="s">
        <v>710</v>
      </c>
      <c r="H155" s="198">
        <v>92</v>
      </c>
      <c r="I155" s="181"/>
      <c r="L155" s="176"/>
      <c r="M155" s="182"/>
      <c r="N155" s="183"/>
      <c r="O155" s="183"/>
      <c r="P155" s="183"/>
      <c r="Q155" s="183"/>
      <c r="R155" s="183"/>
      <c r="S155" s="183"/>
      <c r="T155" s="184"/>
      <c r="AT155" s="185" t="s">
        <v>132</v>
      </c>
      <c r="AU155" s="185" t="s">
        <v>82</v>
      </c>
      <c r="AV155" s="11" t="s">
        <v>82</v>
      </c>
      <c r="AW155" s="11" t="s">
        <v>37</v>
      </c>
      <c r="AX155" s="11" t="s">
        <v>74</v>
      </c>
      <c r="AY155" s="185" t="s">
        <v>122</v>
      </c>
    </row>
    <row r="156" spans="2:51" s="12" customFormat="1" ht="13.5">
      <c r="B156" s="201"/>
      <c r="D156" s="196" t="s">
        <v>132</v>
      </c>
      <c r="E156" s="202" t="s">
        <v>3</v>
      </c>
      <c r="F156" s="203" t="s">
        <v>683</v>
      </c>
      <c r="H156" s="204" t="s">
        <v>3</v>
      </c>
      <c r="I156" s="205"/>
      <c r="L156" s="201"/>
      <c r="M156" s="206"/>
      <c r="N156" s="207"/>
      <c r="O156" s="207"/>
      <c r="P156" s="207"/>
      <c r="Q156" s="207"/>
      <c r="R156" s="207"/>
      <c r="S156" s="207"/>
      <c r="T156" s="208"/>
      <c r="AT156" s="204" t="s">
        <v>132</v>
      </c>
      <c r="AU156" s="204" t="s">
        <v>82</v>
      </c>
      <c r="AV156" s="12" t="s">
        <v>22</v>
      </c>
      <c r="AW156" s="12" t="s">
        <v>37</v>
      </c>
      <c r="AX156" s="12" t="s">
        <v>74</v>
      </c>
      <c r="AY156" s="204" t="s">
        <v>122</v>
      </c>
    </row>
    <row r="157" spans="2:51" s="11" customFormat="1" ht="13.5">
      <c r="B157" s="176"/>
      <c r="D157" s="196" t="s">
        <v>132</v>
      </c>
      <c r="E157" s="185" t="s">
        <v>3</v>
      </c>
      <c r="F157" s="197" t="s">
        <v>711</v>
      </c>
      <c r="H157" s="198">
        <v>52</v>
      </c>
      <c r="I157" s="181"/>
      <c r="L157" s="176"/>
      <c r="M157" s="182"/>
      <c r="N157" s="183"/>
      <c r="O157" s="183"/>
      <c r="P157" s="183"/>
      <c r="Q157" s="183"/>
      <c r="R157" s="183"/>
      <c r="S157" s="183"/>
      <c r="T157" s="184"/>
      <c r="AT157" s="185" t="s">
        <v>132</v>
      </c>
      <c r="AU157" s="185" t="s">
        <v>82</v>
      </c>
      <c r="AV157" s="11" t="s">
        <v>82</v>
      </c>
      <c r="AW157" s="11" t="s">
        <v>37</v>
      </c>
      <c r="AX157" s="11" t="s">
        <v>74</v>
      </c>
      <c r="AY157" s="185" t="s">
        <v>122</v>
      </c>
    </row>
    <row r="158" spans="2:51" s="13" customFormat="1" ht="13.5">
      <c r="B158" s="216"/>
      <c r="D158" s="196" t="s">
        <v>132</v>
      </c>
      <c r="E158" s="225" t="s">
        <v>3</v>
      </c>
      <c r="F158" s="226" t="s">
        <v>422</v>
      </c>
      <c r="H158" s="227">
        <v>144</v>
      </c>
      <c r="I158" s="220"/>
      <c r="L158" s="216"/>
      <c r="M158" s="221"/>
      <c r="N158" s="222"/>
      <c r="O158" s="222"/>
      <c r="P158" s="222"/>
      <c r="Q158" s="222"/>
      <c r="R158" s="222"/>
      <c r="S158" s="222"/>
      <c r="T158" s="223"/>
      <c r="AT158" s="224" t="s">
        <v>132</v>
      </c>
      <c r="AU158" s="224" t="s">
        <v>82</v>
      </c>
      <c r="AV158" s="13" t="s">
        <v>145</v>
      </c>
      <c r="AW158" s="13" t="s">
        <v>37</v>
      </c>
      <c r="AX158" s="13" t="s">
        <v>22</v>
      </c>
      <c r="AY158" s="224" t="s">
        <v>122</v>
      </c>
    </row>
    <row r="159" spans="2:51" s="12" customFormat="1" ht="13.5">
      <c r="B159" s="201"/>
      <c r="D159" s="196" t="s">
        <v>132</v>
      </c>
      <c r="E159" s="202" t="s">
        <v>3</v>
      </c>
      <c r="F159" s="203" t="s">
        <v>719</v>
      </c>
      <c r="H159" s="204" t="s">
        <v>3</v>
      </c>
      <c r="I159" s="205"/>
      <c r="L159" s="201"/>
      <c r="M159" s="206"/>
      <c r="N159" s="207"/>
      <c r="O159" s="207"/>
      <c r="P159" s="207"/>
      <c r="Q159" s="207"/>
      <c r="R159" s="207"/>
      <c r="S159" s="207"/>
      <c r="T159" s="208"/>
      <c r="AT159" s="204" t="s">
        <v>132</v>
      </c>
      <c r="AU159" s="204" t="s">
        <v>82</v>
      </c>
      <c r="AV159" s="12" t="s">
        <v>22</v>
      </c>
      <c r="AW159" s="12" t="s">
        <v>37</v>
      </c>
      <c r="AX159" s="12" t="s">
        <v>74</v>
      </c>
      <c r="AY159" s="204" t="s">
        <v>122</v>
      </c>
    </row>
    <row r="160" spans="2:51" s="12" customFormat="1" ht="13.5">
      <c r="B160" s="201"/>
      <c r="D160" s="177" t="s">
        <v>132</v>
      </c>
      <c r="E160" s="213" t="s">
        <v>3</v>
      </c>
      <c r="F160" s="214" t="s">
        <v>695</v>
      </c>
      <c r="H160" s="215" t="s">
        <v>3</v>
      </c>
      <c r="I160" s="205"/>
      <c r="L160" s="201"/>
      <c r="M160" s="206"/>
      <c r="N160" s="207"/>
      <c r="O160" s="207"/>
      <c r="P160" s="207"/>
      <c r="Q160" s="207"/>
      <c r="R160" s="207"/>
      <c r="S160" s="207"/>
      <c r="T160" s="208"/>
      <c r="AT160" s="204" t="s">
        <v>132</v>
      </c>
      <c r="AU160" s="204" t="s">
        <v>82</v>
      </c>
      <c r="AV160" s="12" t="s">
        <v>22</v>
      </c>
      <c r="AW160" s="12" t="s">
        <v>37</v>
      </c>
      <c r="AX160" s="12" t="s">
        <v>74</v>
      </c>
      <c r="AY160" s="204" t="s">
        <v>122</v>
      </c>
    </row>
    <row r="161" spans="2:65" s="1" customFormat="1" ht="22.5" customHeight="1">
      <c r="B161" s="163"/>
      <c r="C161" s="164" t="s">
        <v>244</v>
      </c>
      <c r="D161" s="164" t="s">
        <v>125</v>
      </c>
      <c r="E161" s="165" t="s">
        <v>720</v>
      </c>
      <c r="F161" s="166" t="s">
        <v>721</v>
      </c>
      <c r="G161" s="167" t="s">
        <v>128</v>
      </c>
      <c r="H161" s="168">
        <v>4</v>
      </c>
      <c r="I161" s="169"/>
      <c r="J161" s="170">
        <f>ROUND(I161*H161,2)</f>
        <v>0</v>
      </c>
      <c r="K161" s="166" t="s">
        <v>129</v>
      </c>
      <c r="L161" s="35"/>
      <c r="M161" s="171" t="s">
        <v>3</v>
      </c>
      <c r="N161" s="172" t="s">
        <v>45</v>
      </c>
      <c r="O161" s="36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AR161" s="18" t="s">
        <v>145</v>
      </c>
      <c r="AT161" s="18" t="s">
        <v>125</v>
      </c>
      <c r="AU161" s="18" t="s">
        <v>82</v>
      </c>
      <c r="AY161" s="18" t="s">
        <v>122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8" t="s">
        <v>22</v>
      </c>
      <c r="BK161" s="175">
        <f>ROUND(I161*H161,2)</f>
        <v>0</v>
      </c>
      <c r="BL161" s="18" t="s">
        <v>145</v>
      </c>
      <c r="BM161" s="18" t="s">
        <v>722</v>
      </c>
    </row>
    <row r="162" spans="2:51" s="11" customFormat="1" ht="13.5">
      <c r="B162" s="176"/>
      <c r="D162" s="177" t="s">
        <v>132</v>
      </c>
      <c r="E162" s="178" t="s">
        <v>3</v>
      </c>
      <c r="F162" s="179" t="s">
        <v>723</v>
      </c>
      <c r="H162" s="180">
        <v>4</v>
      </c>
      <c r="I162" s="181"/>
      <c r="L162" s="176"/>
      <c r="M162" s="182"/>
      <c r="N162" s="183"/>
      <c r="O162" s="183"/>
      <c r="P162" s="183"/>
      <c r="Q162" s="183"/>
      <c r="R162" s="183"/>
      <c r="S162" s="183"/>
      <c r="T162" s="184"/>
      <c r="AT162" s="185" t="s">
        <v>132</v>
      </c>
      <c r="AU162" s="185" t="s">
        <v>82</v>
      </c>
      <c r="AV162" s="11" t="s">
        <v>82</v>
      </c>
      <c r="AW162" s="11" t="s">
        <v>37</v>
      </c>
      <c r="AX162" s="11" t="s">
        <v>22</v>
      </c>
      <c r="AY162" s="185" t="s">
        <v>122</v>
      </c>
    </row>
    <row r="163" spans="2:65" s="1" customFormat="1" ht="22.5" customHeight="1">
      <c r="B163" s="163"/>
      <c r="C163" s="164" t="s">
        <v>249</v>
      </c>
      <c r="D163" s="164" t="s">
        <v>125</v>
      </c>
      <c r="E163" s="165" t="s">
        <v>724</v>
      </c>
      <c r="F163" s="166" t="s">
        <v>725</v>
      </c>
      <c r="G163" s="167" t="s">
        <v>128</v>
      </c>
      <c r="H163" s="168">
        <v>4</v>
      </c>
      <c r="I163" s="169"/>
      <c r="J163" s="170">
        <f>ROUND(I163*H163,2)</f>
        <v>0</v>
      </c>
      <c r="K163" s="166" t="s">
        <v>129</v>
      </c>
      <c r="L163" s="35"/>
      <c r="M163" s="171" t="s">
        <v>3</v>
      </c>
      <c r="N163" s="172" t="s">
        <v>45</v>
      </c>
      <c r="O163" s="36"/>
      <c r="P163" s="173">
        <f>O163*H163</f>
        <v>0</v>
      </c>
      <c r="Q163" s="173">
        <v>0</v>
      </c>
      <c r="R163" s="173">
        <f>Q163*H163</f>
        <v>0</v>
      </c>
      <c r="S163" s="173">
        <v>0</v>
      </c>
      <c r="T163" s="174">
        <f>S163*H163</f>
        <v>0</v>
      </c>
      <c r="AR163" s="18" t="s">
        <v>145</v>
      </c>
      <c r="AT163" s="18" t="s">
        <v>125</v>
      </c>
      <c r="AU163" s="18" t="s">
        <v>82</v>
      </c>
      <c r="AY163" s="18" t="s">
        <v>122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8" t="s">
        <v>22</v>
      </c>
      <c r="BK163" s="175">
        <f>ROUND(I163*H163,2)</f>
        <v>0</v>
      </c>
      <c r="BL163" s="18" t="s">
        <v>145</v>
      </c>
      <c r="BM163" s="18" t="s">
        <v>726</v>
      </c>
    </row>
    <row r="164" spans="2:51" s="11" customFormat="1" ht="13.5">
      <c r="B164" s="176"/>
      <c r="D164" s="177" t="s">
        <v>132</v>
      </c>
      <c r="E164" s="178" t="s">
        <v>3</v>
      </c>
      <c r="F164" s="179" t="s">
        <v>723</v>
      </c>
      <c r="H164" s="180">
        <v>4</v>
      </c>
      <c r="I164" s="181"/>
      <c r="L164" s="176"/>
      <c r="M164" s="182"/>
      <c r="N164" s="183"/>
      <c r="O164" s="183"/>
      <c r="P164" s="183"/>
      <c r="Q164" s="183"/>
      <c r="R164" s="183"/>
      <c r="S164" s="183"/>
      <c r="T164" s="184"/>
      <c r="AT164" s="185" t="s">
        <v>132</v>
      </c>
      <c r="AU164" s="185" t="s">
        <v>82</v>
      </c>
      <c r="AV164" s="11" t="s">
        <v>82</v>
      </c>
      <c r="AW164" s="11" t="s">
        <v>37</v>
      </c>
      <c r="AX164" s="11" t="s">
        <v>22</v>
      </c>
      <c r="AY164" s="185" t="s">
        <v>122</v>
      </c>
    </row>
    <row r="165" spans="2:65" s="1" customFormat="1" ht="22.5" customHeight="1">
      <c r="B165" s="163"/>
      <c r="C165" s="164" t="s">
        <v>254</v>
      </c>
      <c r="D165" s="164" t="s">
        <v>125</v>
      </c>
      <c r="E165" s="165" t="s">
        <v>727</v>
      </c>
      <c r="F165" s="166" t="s">
        <v>728</v>
      </c>
      <c r="G165" s="167" t="s">
        <v>128</v>
      </c>
      <c r="H165" s="168">
        <v>144</v>
      </c>
      <c r="I165" s="169"/>
      <c r="J165" s="170">
        <f>ROUND(I165*H165,2)</f>
        <v>0</v>
      </c>
      <c r="K165" s="166" t="s">
        <v>129</v>
      </c>
      <c r="L165" s="35"/>
      <c r="M165" s="171" t="s">
        <v>3</v>
      </c>
      <c r="N165" s="172" t="s">
        <v>45</v>
      </c>
      <c r="O165" s="36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8" t="s">
        <v>145</v>
      </c>
      <c r="AT165" s="18" t="s">
        <v>125</v>
      </c>
      <c r="AU165" s="18" t="s">
        <v>82</v>
      </c>
      <c r="AY165" s="18" t="s">
        <v>122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8" t="s">
        <v>22</v>
      </c>
      <c r="BK165" s="175">
        <f>ROUND(I165*H165,2)</f>
        <v>0</v>
      </c>
      <c r="BL165" s="18" t="s">
        <v>145</v>
      </c>
      <c r="BM165" s="18" t="s">
        <v>729</v>
      </c>
    </row>
    <row r="166" spans="2:51" s="11" customFormat="1" ht="13.5">
      <c r="B166" s="176"/>
      <c r="D166" s="196" t="s">
        <v>132</v>
      </c>
      <c r="E166" s="185" t="s">
        <v>3</v>
      </c>
      <c r="F166" s="197" t="s">
        <v>730</v>
      </c>
      <c r="H166" s="198">
        <v>144</v>
      </c>
      <c r="I166" s="181"/>
      <c r="L166" s="176"/>
      <c r="M166" s="182"/>
      <c r="N166" s="183"/>
      <c r="O166" s="183"/>
      <c r="P166" s="183"/>
      <c r="Q166" s="183"/>
      <c r="R166" s="183"/>
      <c r="S166" s="183"/>
      <c r="T166" s="184"/>
      <c r="AT166" s="185" t="s">
        <v>132</v>
      </c>
      <c r="AU166" s="185" t="s">
        <v>82</v>
      </c>
      <c r="AV166" s="11" t="s">
        <v>82</v>
      </c>
      <c r="AW166" s="11" t="s">
        <v>37</v>
      </c>
      <c r="AX166" s="11" t="s">
        <v>22</v>
      </c>
      <c r="AY166" s="185" t="s">
        <v>122</v>
      </c>
    </row>
    <row r="167" spans="2:51" s="12" customFormat="1" ht="13.5">
      <c r="B167" s="201"/>
      <c r="D167" s="177" t="s">
        <v>132</v>
      </c>
      <c r="E167" s="213" t="s">
        <v>3</v>
      </c>
      <c r="F167" s="214" t="s">
        <v>695</v>
      </c>
      <c r="H167" s="215" t="s">
        <v>3</v>
      </c>
      <c r="I167" s="205"/>
      <c r="L167" s="201"/>
      <c r="M167" s="206"/>
      <c r="N167" s="207"/>
      <c r="O167" s="207"/>
      <c r="P167" s="207"/>
      <c r="Q167" s="207"/>
      <c r="R167" s="207"/>
      <c r="S167" s="207"/>
      <c r="T167" s="208"/>
      <c r="AT167" s="204" t="s">
        <v>132</v>
      </c>
      <c r="AU167" s="204" t="s">
        <v>82</v>
      </c>
      <c r="AV167" s="12" t="s">
        <v>22</v>
      </c>
      <c r="AW167" s="12" t="s">
        <v>37</v>
      </c>
      <c r="AX167" s="12" t="s">
        <v>74</v>
      </c>
      <c r="AY167" s="204" t="s">
        <v>122</v>
      </c>
    </row>
    <row r="168" spans="2:65" s="1" customFormat="1" ht="22.5" customHeight="1">
      <c r="B168" s="163"/>
      <c r="C168" s="164" t="s">
        <v>259</v>
      </c>
      <c r="D168" s="164" t="s">
        <v>125</v>
      </c>
      <c r="E168" s="165" t="s">
        <v>731</v>
      </c>
      <c r="F168" s="166" t="s">
        <v>732</v>
      </c>
      <c r="G168" s="167" t="s">
        <v>128</v>
      </c>
      <c r="H168" s="168">
        <v>8</v>
      </c>
      <c r="I168" s="169"/>
      <c r="J168" s="170">
        <f>ROUND(I168*H168,2)</f>
        <v>0</v>
      </c>
      <c r="K168" s="166" t="s">
        <v>129</v>
      </c>
      <c r="L168" s="35"/>
      <c r="M168" s="171" t="s">
        <v>3</v>
      </c>
      <c r="N168" s="172" t="s">
        <v>45</v>
      </c>
      <c r="O168" s="36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AR168" s="18" t="s">
        <v>145</v>
      </c>
      <c r="AT168" s="18" t="s">
        <v>125</v>
      </c>
      <c r="AU168" s="18" t="s">
        <v>82</v>
      </c>
      <c r="AY168" s="18" t="s">
        <v>122</v>
      </c>
      <c r="BE168" s="175">
        <f>IF(N168="základní",J168,0)</f>
        <v>0</v>
      </c>
      <c r="BF168" s="175">
        <f>IF(N168="snížená",J168,0)</f>
        <v>0</v>
      </c>
      <c r="BG168" s="175">
        <f>IF(N168="zákl. přenesená",J168,0)</f>
        <v>0</v>
      </c>
      <c r="BH168" s="175">
        <f>IF(N168="sníž. přenesená",J168,0)</f>
        <v>0</v>
      </c>
      <c r="BI168" s="175">
        <f>IF(N168="nulová",J168,0)</f>
        <v>0</v>
      </c>
      <c r="BJ168" s="18" t="s">
        <v>22</v>
      </c>
      <c r="BK168" s="175">
        <f>ROUND(I168*H168,2)</f>
        <v>0</v>
      </c>
      <c r="BL168" s="18" t="s">
        <v>145</v>
      </c>
      <c r="BM168" s="18" t="s">
        <v>733</v>
      </c>
    </row>
    <row r="169" spans="2:51" s="11" customFormat="1" ht="13.5">
      <c r="B169" s="176"/>
      <c r="D169" s="177" t="s">
        <v>132</v>
      </c>
      <c r="E169" s="178" t="s">
        <v>3</v>
      </c>
      <c r="F169" s="179" t="s">
        <v>734</v>
      </c>
      <c r="H169" s="180">
        <v>8</v>
      </c>
      <c r="I169" s="181"/>
      <c r="L169" s="176"/>
      <c r="M169" s="182"/>
      <c r="N169" s="183"/>
      <c r="O169" s="183"/>
      <c r="P169" s="183"/>
      <c r="Q169" s="183"/>
      <c r="R169" s="183"/>
      <c r="S169" s="183"/>
      <c r="T169" s="184"/>
      <c r="AT169" s="185" t="s">
        <v>132</v>
      </c>
      <c r="AU169" s="185" t="s">
        <v>82</v>
      </c>
      <c r="AV169" s="11" t="s">
        <v>82</v>
      </c>
      <c r="AW169" s="11" t="s">
        <v>37</v>
      </c>
      <c r="AX169" s="11" t="s">
        <v>22</v>
      </c>
      <c r="AY169" s="185" t="s">
        <v>122</v>
      </c>
    </row>
    <row r="170" spans="2:65" s="1" customFormat="1" ht="22.5" customHeight="1">
      <c r="B170" s="163"/>
      <c r="C170" s="164" t="s">
        <v>9</v>
      </c>
      <c r="D170" s="164" t="s">
        <v>125</v>
      </c>
      <c r="E170" s="165" t="s">
        <v>735</v>
      </c>
      <c r="F170" s="166" t="s">
        <v>736</v>
      </c>
      <c r="G170" s="167" t="s">
        <v>128</v>
      </c>
      <c r="H170" s="168">
        <v>8</v>
      </c>
      <c r="I170" s="169"/>
      <c r="J170" s="170">
        <f>ROUND(I170*H170,2)</f>
        <v>0</v>
      </c>
      <c r="K170" s="166" t="s">
        <v>129</v>
      </c>
      <c r="L170" s="35"/>
      <c r="M170" s="171" t="s">
        <v>3</v>
      </c>
      <c r="N170" s="172" t="s">
        <v>45</v>
      </c>
      <c r="O170" s="36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AR170" s="18" t="s">
        <v>145</v>
      </c>
      <c r="AT170" s="18" t="s">
        <v>125</v>
      </c>
      <c r="AU170" s="18" t="s">
        <v>82</v>
      </c>
      <c r="AY170" s="18" t="s">
        <v>122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8" t="s">
        <v>22</v>
      </c>
      <c r="BK170" s="175">
        <f>ROUND(I170*H170,2)</f>
        <v>0</v>
      </c>
      <c r="BL170" s="18" t="s">
        <v>145</v>
      </c>
      <c r="BM170" s="18" t="s">
        <v>737</v>
      </c>
    </row>
    <row r="171" spans="2:51" s="11" customFormat="1" ht="13.5">
      <c r="B171" s="176"/>
      <c r="D171" s="196" t="s">
        <v>132</v>
      </c>
      <c r="E171" s="185" t="s">
        <v>3</v>
      </c>
      <c r="F171" s="197" t="s">
        <v>180</v>
      </c>
      <c r="H171" s="198">
        <v>8</v>
      </c>
      <c r="I171" s="181"/>
      <c r="L171" s="176"/>
      <c r="M171" s="182"/>
      <c r="N171" s="183"/>
      <c r="O171" s="183"/>
      <c r="P171" s="183"/>
      <c r="Q171" s="183"/>
      <c r="R171" s="183"/>
      <c r="S171" s="183"/>
      <c r="T171" s="184"/>
      <c r="AT171" s="185" t="s">
        <v>132</v>
      </c>
      <c r="AU171" s="185" t="s">
        <v>82</v>
      </c>
      <c r="AV171" s="11" t="s">
        <v>82</v>
      </c>
      <c r="AW171" s="11" t="s">
        <v>37</v>
      </c>
      <c r="AX171" s="11" t="s">
        <v>22</v>
      </c>
      <c r="AY171" s="185" t="s">
        <v>122</v>
      </c>
    </row>
    <row r="172" spans="2:63" s="10" customFormat="1" ht="36.75" customHeight="1">
      <c r="B172" s="149"/>
      <c r="D172" s="150" t="s">
        <v>73</v>
      </c>
      <c r="E172" s="151" t="s">
        <v>142</v>
      </c>
      <c r="F172" s="151" t="s">
        <v>143</v>
      </c>
      <c r="I172" s="152"/>
      <c r="J172" s="153">
        <f>BK172</f>
        <v>0</v>
      </c>
      <c r="L172" s="149"/>
      <c r="M172" s="154"/>
      <c r="N172" s="155"/>
      <c r="O172" s="155"/>
      <c r="P172" s="156">
        <f>P173</f>
        <v>0</v>
      </c>
      <c r="Q172" s="155"/>
      <c r="R172" s="156">
        <f>R173</f>
        <v>0</v>
      </c>
      <c r="S172" s="155"/>
      <c r="T172" s="157">
        <f>T173</f>
        <v>0</v>
      </c>
      <c r="AR172" s="150" t="s">
        <v>144</v>
      </c>
      <c r="AT172" s="158" t="s">
        <v>73</v>
      </c>
      <c r="AU172" s="158" t="s">
        <v>74</v>
      </c>
      <c r="AY172" s="150" t="s">
        <v>122</v>
      </c>
      <c r="BK172" s="159">
        <f>BK173</f>
        <v>0</v>
      </c>
    </row>
    <row r="173" spans="2:63" s="10" customFormat="1" ht="19.5" customHeight="1">
      <c r="B173" s="149"/>
      <c r="D173" s="160" t="s">
        <v>73</v>
      </c>
      <c r="E173" s="161" t="s">
        <v>738</v>
      </c>
      <c r="F173" s="161" t="s">
        <v>739</v>
      </c>
      <c r="I173" s="152"/>
      <c r="J173" s="162">
        <f>BK173</f>
        <v>0</v>
      </c>
      <c r="L173" s="149"/>
      <c r="M173" s="154"/>
      <c r="N173" s="155"/>
      <c r="O173" s="155"/>
      <c r="P173" s="156">
        <f>SUM(P174:P177)</f>
        <v>0</v>
      </c>
      <c r="Q173" s="155"/>
      <c r="R173" s="156">
        <f>SUM(R174:R177)</f>
        <v>0</v>
      </c>
      <c r="S173" s="155"/>
      <c r="T173" s="157">
        <f>SUM(T174:T177)</f>
        <v>0</v>
      </c>
      <c r="AR173" s="150" t="s">
        <v>144</v>
      </c>
      <c r="AT173" s="158" t="s">
        <v>73</v>
      </c>
      <c r="AU173" s="158" t="s">
        <v>22</v>
      </c>
      <c r="AY173" s="150" t="s">
        <v>122</v>
      </c>
      <c r="BK173" s="159">
        <f>SUM(BK174:BK177)</f>
        <v>0</v>
      </c>
    </row>
    <row r="174" spans="2:65" s="1" customFormat="1" ht="22.5" customHeight="1">
      <c r="B174" s="163"/>
      <c r="C174" s="164" t="s">
        <v>269</v>
      </c>
      <c r="D174" s="164" t="s">
        <v>125</v>
      </c>
      <c r="E174" s="165" t="s">
        <v>740</v>
      </c>
      <c r="F174" s="166" t="s">
        <v>741</v>
      </c>
      <c r="G174" s="167" t="s">
        <v>136</v>
      </c>
      <c r="H174" s="168">
        <v>1</v>
      </c>
      <c r="I174" s="169"/>
      <c r="J174" s="170">
        <f>ROUND(I174*H174,2)</f>
        <v>0</v>
      </c>
      <c r="K174" s="166" t="s">
        <v>742</v>
      </c>
      <c r="L174" s="35"/>
      <c r="M174" s="171" t="s">
        <v>3</v>
      </c>
      <c r="N174" s="172" t="s">
        <v>45</v>
      </c>
      <c r="O174" s="36"/>
      <c r="P174" s="173">
        <f>O174*H174</f>
        <v>0</v>
      </c>
      <c r="Q174" s="173">
        <v>0</v>
      </c>
      <c r="R174" s="173">
        <f>Q174*H174</f>
        <v>0</v>
      </c>
      <c r="S174" s="173">
        <v>0</v>
      </c>
      <c r="T174" s="174">
        <f>S174*H174</f>
        <v>0</v>
      </c>
      <c r="AR174" s="18" t="s">
        <v>148</v>
      </c>
      <c r="AT174" s="18" t="s">
        <v>125</v>
      </c>
      <c r="AU174" s="18" t="s">
        <v>82</v>
      </c>
      <c r="AY174" s="18" t="s">
        <v>122</v>
      </c>
      <c r="BE174" s="175">
        <f>IF(N174="základní",J174,0)</f>
        <v>0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8" t="s">
        <v>22</v>
      </c>
      <c r="BK174" s="175">
        <f>ROUND(I174*H174,2)</f>
        <v>0</v>
      </c>
      <c r="BL174" s="18" t="s">
        <v>148</v>
      </c>
      <c r="BM174" s="18" t="s">
        <v>743</v>
      </c>
    </row>
    <row r="175" spans="2:51" s="12" customFormat="1" ht="13.5">
      <c r="B175" s="201"/>
      <c r="D175" s="196" t="s">
        <v>132</v>
      </c>
      <c r="E175" s="202" t="s">
        <v>3</v>
      </c>
      <c r="F175" s="203" t="s">
        <v>744</v>
      </c>
      <c r="H175" s="204" t="s">
        <v>3</v>
      </c>
      <c r="I175" s="205"/>
      <c r="L175" s="201"/>
      <c r="M175" s="206"/>
      <c r="N175" s="207"/>
      <c r="O175" s="207"/>
      <c r="P175" s="207"/>
      <c r="Q175" s="207"/>
      <c r="R175" s="207"/>
      <c r="S175" s="207"/>
      <c r="T175" s="208"/>
      <c r="AT175" s="204" t="s">
        <v>132</v>
      </c>
      <c r="AU175" s="204" t="s">
        <v>82</v>
      </c>
      <c r="AV175" s="12" t="s">
        <v>22</v>
      </c>
      <c r="AW175" s="12" t="s">
        <v>37</v>
      </c>
      <c r="AX175" s="12" t="s">
        <v>74</v>
      </c>
      <c r="AY175" s="204" t="s">
        <v>122</v>
      </c>
    </row>
    <row r="176" spans="2:51" s="12" customFormat="1" ht="13.5">
      <c r="B176" s="201"/>
      <c r="D176" s="196" t="s">
        <v>132</v>
      </c>
      <c r="E176" s="202" t="s">
        <v>3</v>
      </c>
      <c r="F176" s="203" t="s">
        <v>745</v>
      </c>
      <c r="H176" s="204" t="s">
        <v>3</v>
      </c>
      <c r="I176" s="205"/>
      <c r="L176" s="201"/>
      <c r="M176" s="206"/>
      <c r="N176" s="207"/>
      <c r="O176" s="207"/>
      <c r="P176" s="207"/>
      <c r="Q176" s="207"/>
      <c r="R176" s="207"/>
      <c r="S176" s="207"/>
      <c r="T176" s="208"/>
      <c r="AT176" s="204" t="s">
        <v>132</v>
      </c>
      <c r="AU176" s="204" t="s">
        <v>82</v>
      </c>
      <c r="AV176" s="12" t="s">
        <v>22</v>
      </c>
      <c r="AW176" s="12" t="s">
        <v>37</v>
      </c>
      <c r="AX176" s="12" t="s">
        <v>74</v>
      </c>
      <c r="AY176" s="204" t="s">
        <v>122</v>
      </c>
    </row>
    <row r="177" spans="2:51" s="11" customFormat="1" ht="13.5">
      <c r="B177" s="176"/>
      <c r="D177" s="196" t="s">
        <v>132</v>
      </c>
      <c r="E177" s="185" t="s">
        <v>3</v>
      </c>
      <c r="F177" s="197" t="s">
        <v>22</v>
      </c>
      <c r="H177" s="198">
        <v>1</v>
      </c>
      <c r="I177" s="181"/>
      <c r="L177" s="176"/>
      <c r="M177" s="209"/>
      <c r="N177" s="210"/>
      <c r="O177" s="210"/>
      <c r="P177" s="210"/>
      <c r="Q177" s="210"/>
      <c r="R177" s="210"/>
      <c r="S177" s="210"/>
      <c r="T177" s="211"/>
      <c r="AT177" s="185" t="s">
        <v>132</v>
      </c>
      <c r="AU177" s="185" t="s">
        <v>82</v>
      </c>
      <c r="AV177" s="11" t="s">
        <v>82</v>
      </c>
      <c r="AW177" s="11" t="s">
        <v>37</v>
      </c>
      <c r="AX177" s="11" t="s">
        <v>22</v>
      </c>
      <c r="AY177" s="185" t="s">
        <v>122</v>
      </c>
    </row>
    <row r="178" spans="2:12" s="1" customFormat="1" ht="6.75" customHeight="1">
      <c r="B178" s="50"/>
      <c r="C178" s="51"/>
      <c r="D178" s="51"/>
      <c r="E178" s="51"/>
      <c r="F178" s="51"/>
      <c r="G178" s="51"/>
      <c r="H178" s="51"/>
      <c r="I178" s="116"/>
      <c r="J178" s="51"/>
      <c r="K178" s="51"/>
      <c r="L178" s="35"/>
    </row>
    <row r="226" ht="13.5">
      <c r="AT226" s="212"/>
    </row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Jůzko</dc:creator>
  <cp:keywords/>
  <dc:description/>
  <cp:lastModifiedBy>sabina.kolocova</cp:lastModifiedBy>
  <cp:lastPrinted>2016-07-15T10:26:43Z</cp:lastPrinted>
  <dcterms:created xsi:type="dcterms:W3CDTF">2016-07-15T10:23:30Z</dcterms:created>
  <dcterms:modified xsi:type="dcterms:W3CDTF">2017-06-14T07:55:27Z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