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001.1" sheetId="3" r:id="rId3"/>
    <sheet name="SO 111.1" sheetId="4" r:id="rId4"/>
    <sheet name="SO 121" sheetId="5" r:id="rId5"/>
    <sheet name="SO 122" sheetId="6" r:id="rId6"/>
    <sheet name="SO 122a" sheetId="7" r:id="rId7"/>
    <sheet name="SO 131" sheetId="8" r:id="rId8"/>
    <sheet name="SO 433" sheetId="9" r:id="rId9"/>
    <sheet name="SO 501" sheetId="10" r:id="rId10"/>
    <sheet name="SO 701 " sheetId="11" r:id="rId11"/>
    <sheet name="SO 801.1" sheetId="12" r:id="rId12"/>
    <sheet name="SO 901.1" sheetId="13" r:id="rId13"/>
  </sheets>
  <definedNames/>
  <calcPr fullCalcOnLoad="1"/>
</workbook>
</file>

<file path=xl/sharedStrings.xml><?xml version="1.0" encoding="utf-8"?>
<sst xmlns="http://schemas.openxmlformats.org/spreadsheetml/2006/main" count="2501" uniqueCount="800">
  <si>
    <t>Soupis objektů s DPH</t>
  </si>
  <si>
    <t>Stavba:1617900 - Okružní křižovatka na sil. II/610 v ul. Boleslavská - Stará Boleslav</t>
  </si>
  <si>
    <t>Varianta:ZŘ - Základní řešení</t>
  </si>
  <si>
    <t>Odbytová cena:</t>
  </si>
  <si>
    <t>OC+DPH:</t>
  </si>
  <si>
    <t>Sazba 1</t>
  </si>
  <si>
    <t>Sazba 2</t>
  </si>
  <si>
    <t>Sazba 3</t>
  </si>
  <si>
    <t>Objekt</t>
  </si>
  <si>
    <t>Popis</t>
  </si>
  <si>
    <t>OC</t>
  </si>
  <si>
    <t>DPH</t>
  </si>
  <si>
    <t>OC+DPH</t>
  </si>
  <si>
    <t>Aspe</t>
  </si>
  <si>
    <t>Firma: Pontex, spol. s r.o.</t>
  </si>
  <si>
    <t>Příloha k formuláři pro ocenění nabídky</t>
  </si>
  <si>
    <t>Stavba</t>
  </si>
  <si>
    <t>číslo a název SO</t>
  </si>
  <si>
    <t>číslo a název rozpočtu:</t>
  </si>
  <si>
    <t>1617900</t>
  </si>
  <si>
    <t>Okružní křižovatka na sil. II/610 v ul. Boleslavská - Stará Boleslav</t>
  </si>
  <si>
    <t>SO 000</t>
  </si>
  <si>
    <t>Vedlejší a ostatní náklady</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</si>
  <si>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</si>
  <si>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</si>
  <si>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</si>
  <si>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</si>
  <si>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</si>
  <si>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</si>
  <si>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</si>
  <si>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</si>
  <si>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</si>
  <si>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</si>
  <si>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</si>
  <si>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</si>
  <si>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</si>
  <si>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</si>
  <si>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</si>
  <si>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</si>
  <si>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</si>
  <si>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</si>
  <si>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</si>
  <si>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</si>
  <si>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</si>
  <si>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</si>
  <si>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
  </si>
  <si>
    <t>00410R</t>
  </si>
  <si>
    <t>Vedlejší náklady
Obsahují zejména náklady na :
- ztížené výrobní podmínky související s umístěním stavby, provozními nebo dopravními omezeními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</si>
  <si>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 xml:space="preserve">KPL       </t>
  </si>
  <si>
    <t>1=1.000 [A]</t>
  </si>
  <si>
    <t>00420R</t>
  </si>
  <si>
    <t>Ostatní náklady
Obsahují zejména náklady na :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pasportizace stavbou dotčených ploch a objektů
- všechny další nutné činnosti k řádnému a úplnému zhotovení předmětu díla zřejmé ze zadávací dokumentace nebo místních podmínek</t>
  </si>
  <si>
    <t>2019_OTSKP</t>
  </si>
  <si>
    <t>02520</t>
  </si>
  <si>
    <t>ZKOUŠENÍ MATERIÁLŮ NEZÁVISLOU ZKUŠEBNOU
dle TKP</t>
  </si>
  <si>
    <t>02620</t>
  </si>
  <si>
    <t>ZKOUŠENÍ KONSTRUKCÍ A PRACÍ NEZÁVISLOU ZKUŠEBNOU
dle TKP</t>
  </si>
  <si>
    <t>02730</t>
  </si>
  <si>
    <t>a</t>
  </si>
  <si>
    <t>POMOC PRÁCE ZŘÍZ NEBO ZAJIŠŤ OCHRANU INŽENÝRSKÝCH SÍTÍ
Inženýrská činnost pro DIO</t>
  </si>
  <si>
    <t>b</t>
  </si>
  <si>
    <t>POMOC PRÁCE ZŘÍZ NEBO ZAJIŠŤ OCHRANU INŽENÝRSKÝCH SÍTÍ
vytyčení a ochrana sítí v oblasti zasažené stavbou</t>
  </si>
  <si>
    <t>029113</t>
  </si>
  <si>
    <t>OSTATNÍ POŽADAVKY - GEODETICKÉ ZAMĚŘENÍ - CELKY
Zaměření skutečného stavu po dokončení stavby vč. zákresu do katastrální mapy a její digitalizace</t>
  </si>
  <si>
    <t xml:space="preserve">KUS       </t>
  </si>
  <si>
    <t>OSTATNÍ POŽADAVKY - GEODETICKÉ ZAMĚŘENÍ - CELKY
Vytyčení obvodu stavby</t>
  </si>
  <si>
    <t>c</t>
  </si>
  <si>
    <t>OSTATNÍ POŽADAVKY - GEODETICKÉ ZAMĚŘENÍ - CELKY
Geodetické práce v průběhu výstavby</t>
  </si>
  <si>
    <t>d</t>
  </si>
  <si>
    <t xml:space="preserve">OSTATNÍ POŽADAVKY - GEODETICKÉ ZAMĚŘENÍ - CELKY
Zaměření staveniště před zahájením stavby </t>
  </si>
  <si>
    <t xml:space="preserve">1=1.000 [A] </t>
  </si>
  <si>
    <t>02943</t>
  </si>
  <si>
    <t xml:space="preserve">OSTATNÍ POŽADAVKY - VYPRACOVÁNÍ RDS
RDS_z_PDPS
- řeší zhotovitelem zvolené výrobky a technologie, detaily, výkresy výztuže atd.
</t>
  </si>
  <si>
    <t>02944</t>
  </si>
  <si>
    <t>OSTAT POŽADAVKY - DOKUMENTACE SKUTEČ PROVEDENÍ V DIGIT FORMĚ
Skutečného provedení stavby</t>
  </si>
  <si>
    <t>02945</t>
  </si>
  <si>
    <t>OSTAT POŽADAVKY - GEOMETRICKÝ PLÁN
Ve 12-ti vyhotoveních</t>
  </si>
  <si>
    <t>02946</t>
  </si>
  <si>
    <t>OSTAT POŽADAVKY - FOTODOKUMENTACE</t>
  </si>
  <si>
    <t xml:space="preserve">KČ        </t>
  </si>
  <si>
    <t>02950</t>
  </si>
  <si>
    <t>OSTATNÍ POŽADAVKY - POSUDKY, KONTROLY, REVIZNÍ ZPRÁVY
1. hlavní prohlídka komunikace</t>
  </si>
  <si>
    <t>02981R</t>
  </si>
  <si>
    <t>PASPORTIZACE OBJEKTŮ V OKOLÍ STAVBY</t>
  </si>
  <si>
    <t>13=13.000 [A]</t>
  </si>
  <si>
    <t>02991</t>
  </si>
  <si>
    <t>OSTATNÍ POŽADAVKY - INFORMAČNÍ TABULE
Označení stavby dle směrnic investora</t>
  </si>
  <si>
    <t>2=2.000 [A]</t>
  </si>
  <si>
    <t>03100</t>
  </si>
  <si>
    <t>ZAŘÍZENÍ STAVENIŠTĚ - ZŘÍZENÍ, PROVOZ, DEMONTÁŽ
vč.oplocení staveniště, proviz.zábradlí a pod.
Vč. případného nájmu pozemku, vč. provizorních komunikací a případných záborů
vč. buňkoviště, toalet a dalšího zařízení nezbytného pro provoz a řízení stavby po
celou dobu její výstavby</t>
  </si>
  <si>
    <t>C e l k e m</t>
  </si>
  <si>
    <t>Ostatní ve výkazu nespecifikované práce</t>
  </si>
  <si>
    <t>Vícepráce</t>
  </si>
  <si>
    <t>Vícepráce celkem</t>
  </si>
  <si>
    <t>Méněpráce</t>
  </si>
  <si>
    <t>Méněpráce celkem</t>
  </si>
  <si>
    <t>Celkem</t>
  </si>
  <si>
    <t>SO 001.1</t>
  </si>
  <si>
    <t>Příprava území</t>
  </si>
  <si>
    <t>014132</t>
  </si>
  <si>
    <t>POPLATKY ZA SKLÁDKU TYP S-NO (NEBEZPEČNÝ ODPAD)</t>
  </si>
  <si>
    <t xml:space="preserve">T         </t>
  </si>
  <si>
    <t>odstranění asf. krytu (pol. č. 11313)   2,65*8788,32*0,2=4 657.810 [A]</t>
  </si>
  <si>
    <t>015111</t>
  </si>
  <si>
    <t>POPLATKY ZA LIKVIDACŮ ODPADŮ NEKONTAMINOVANÝCH - 17 05 04 VYTĚŽENÉ ZEMINY A HORNINY - I. TŘÍDA TĚŽITELNOSTI</t>
  </si>
  <si>
    <t>ŠD (pol. č. 11332)   1,9*1878,864=3 569.842 [A]
sejmutí drnu (pol. č. 11130)   2,0*0,2*9034,92=3 613.968 [B]
Celkem: A+B=7 183.810 [C]</t>
  </si>
  <si>
    <t>015140</t>
  </si>
  <si>
    <t>POPLATKY ZA LIKVIDACŮ ODPADŮ NEKONTAMINOVANÝCH - 17 01 01 BETON Z DEMOLIC OBJEKTŮ, ZÁKLADŮ TV</t>
  </si>
  <si>
    <t>SCc8/10 (pol. č. 11334)     2,3*8788,32*0,15=3 031.970 [A]
CB vozovka (pol. č. 11315)   2,3*440,278=1 012.639 [B]
dlažba (pol. č. 11317)   2,3*40,575=93.323 [C]
čelo propustku (pol. č. 96711)   2,3*3,0=6.900 [D]
propustky (pol. č. 966357)   2,3*18,97*(3,14*(0,7*0,7-0,5*0,5)/4)=8.220 [E]
obrubníky (pol. č. 11352.a, 11352.b)   0,001*(80,180*86,0+540,63*46,7)=32.143 [F]
Celkem: A+B+C+D+E+F=4 185.195 [G]</t>
  </si>
  <si>
    <t>silniční panely (pol. č. 11316)   2,5*28,602=71.505 [A]</t>
  </si>
  <si>
    <t>Zemní práce</t>
  </si>
  <si>
    <t>11120</t>
  </si>
  <si>
    <t>ODSTRANĚNÍ KŘOVIN
vč. případného poplatku za skládku</t>
  </si>
  <si>
    <t xml:space="preserve">M2        </t>
  </si>
  <si>
    <t>695,54=695.540 [A]</t>
  </si>
  <si>
    <t>11130</t>
  </si>
  <si>
    <t>SEJMUTÍ DRNU
vč. odvozu a uložení na skládku, poplatek za skládku v pol. č. 015111</t>
  </si>
  <si>
    <t>tl. 0,20m   932.2+795.2+332.27+1265.36+1011.28+0.38+175.15+1137.19+784.46+25.96+1327.09+29.03+787.61+247.09-0.31+22.25+2.81+89.69+21.82+35.87+2.77+9.75=9 034.920 [A]</t>
  </si>
  <si>
    <t>11201</t>
  </si>
  <si>
    <t>KÁCENÍ STROMŮ D KMENE DO 0,5M S ODSTRANĚNÍM PAŘEZŮ
zpětný odkup zhotovitelem</t>
  </si>
  <si>
    <t>273=273.000 [A]</t>
  </si>
  <si>
    <t>11202</t>
  </si>
  <si>
    <t>KÁCENÍ STROMŮ D KMENE DO 0,9M S ODSTRANĚNÍM PAŘEZŮ
zpětný odkup zhotovitelem</t>
  </si>
  <si>
    <t>6=6.000 [A]</t>
  </si>
  <si>
    <t>11313</t>
  </si>
  <si>
    <t>ODSTRANĚNÍ KRYTU ZPEVNĚNÝCH PLOCH S ASFALTOVÝM POJIVEM
vč. odvozu a uložení na skládku, poplatk za skládku v pol. č. 014132</t>
  </si>
  <si>
    <t xml:space="preserve">M3        </t>
  </si>
  <si>
    <t>AHV tl. 0,20m   0,2*(23.91+8217.28+547.13)=1 757.664 [A]</t>
  </si>
  <si>
    <t>11315</t>
  </si>
  <si>
    <t>ODSTRANĚNÍ KRYTU ZPEVNĚNÝCH PLOCH Z BETONU
vč. odvotu a uložení na skládku, poplatek za skládku v pol.č. 015140.a</t>
  </si>
  <si>
    <t>cementobetonová vozovka   1761,11*0,25=440.278 [A]</t>
  </si>
  <si>
    <t>11316</t>
  </si>
  <si>
    <t>ODSTRANĚNÍ KRYTU ZPEVNĚNÝCH PLOCH ZE SILNIČNÍCH DÍLCŮ
vč. odvozu a uložení na skládku, poplatek za skládku v pol. č. 015140.b</t>
  </si>
  <si>
    <t>silniční panely tl. 180mm   0,18*(19.53+20.17+55.72+25.16+17.89+20.43)=28.602 [A]</t>
  </si>
  <si>
    <t>11317</t>
  </si>
  <si>
    <t>ODSTRAN KRYTU ZPEVNĚNÝCH PLOCH Z DLAŽEB KOSTEK
vč. odvozu a uložení na skládku, poplatek za skládku v pol. č. 015140.a</t>
  </si>
  <si>
    <t>chodník   0,06*(145.24+4.6+42.31+285.09+72.11+19.94+4.07+44.85)=37.093 [A]
vozovka   0,08*43,53=3.482 [B]
Celkem: A+B=40.575 [C]</t>
  </si>
  <si>
    <t>11332</t>
  </si>
  <si>
    <t>ODSTRANĚNÍ PODKLADŮ ZPEVNĚNÝCH PLOCH Z KAMENIVA NESTMELENÉHO
vč odvozu a uložení na skládku, poplatek za skládku v pol. č. 015111</t>
  </si>
  <si>
    <t>ŠD pod AHV   8788,32*0,15=1 318.248 [A]
ŠD pod silnič. panely   0,17*(19.53+20.17+55.72+25.16+17.89+20.43)=27.013 [B]
ŠD nezp. vozovek   0,2*(311.94+378.29)=138.046 [C]
ŠD pod CB vozovkou   0,15*1761,11=264.167 [D]
ŠD pod dlažbou   0,19*618,21+0,32*43,53=131.390 [E]
Celkem: A+B+C+D+E=1 878.864 [F]</t>
  </si>
  <si>
    <t>11334</t>
  </si>
  <si>
    <t>ODSTRANĚNÍ PODKLADU ZPEVNĚNÝCH PLOCH S CEMENT POJIVEM
SCc8/10
vč. odvozu a uložení na skládku, poplatek za skládku v pol. č. 015140</t>
  </si>
  <si>
    <t>8788,32*0,15=1 318.248 [A]</t>
  </si>
  <si>
    <t>11352</t>
  </si>
  <si>
    <t>ODSTRANĚNÍ CHODNÍKOVÝCH A SILNIČNÍCH OBRUBNÍKŮ BETONOVÝCH
poplatek za skládku v pol. č. 015140.a</t>
  </si>
  <si>
    <t xml:space="preserve">M         </t>
  </si>
  <si>
    <t>silniční   8.71+14.13+28.49+13.16+9.37+6.32=80.180 [A]</t>
  </si>
  <si>
    <t>ODSTRANĚNÍ CHODNÍKOVÝCH A SILNIČNÍCH OBRUBNÍKŮ BETONOVÝCH
vč. poplatku za skládku</t>
  </si>
  <si>
    <t>záhonové   3.96+21.74+20.59+140.76+35.42+150.53+25.83+41.87+39.72+14.51+3.85+19.19+17.16+5.5=540.630 [A]</t>
  </si>
  <si>
    <t>121104</t>
  </si>
  <si>
    <t>SEJMUTÍ ORNICE NEBO LESNÍ PŮDY S ODVOZEM DO 5KM
vč. odvozu na meziskládku, uložení v pol. č. 17120</t>
  </si>
  <si>
    <t>tl. 0,40m  0,4*( 779.43+287.81)=426.896 [A]</t>
  </si>
  <si>
    <t>12273</t>
  </si>
  <si>
    <t>ODKOPÁVKY A PROKOPÁVKY OBECNÉ TŘ. I
vč. odvozu na meziskládku, uložení v pol. č. 17120</t>
  </si>
  <si>
    <t>18,940*(1.7*1.3-0.7*0.7/4*3,14)=34.572 [A]</t>
  </si>
  <si>
    <t>125734</t>
  </si>
  <si>
    <t>VYKOPÁVKY ZE ZEMNÍKŮ A SKLÁDEK TŘ. I, ODVOZ DO 5KM
dovoz z meziskládku, předpokládaná vzdálenost do 5km, uložení v pol. č. 17110</t>
  </si>
  <si>
    <t>17110</t>
  </si>
  <si>
    <t>ULOŽENÍ SYPANINY DO NÁSYPŮ SE ZHUTNĚNÍM</t>
  </si>
  <si>
    <t>17120</t>
  </si>
  <si>
    <t>ULOŽENÍ SYPANINY DO NÁSYPŮ A NA SKLÁDKY BEZ ZHUTNĚNÍ</t>
  </si>
  <si>
    <t>výkop (pol. č. 12273)   18,940*(1.7*1.3-0.7*0.7/4*3,14)=34.572 [A]
ornice (pol. č. 121104), zbytek potřebný k rozprostření ze související stavby obchvatu   0,4*1067,24=426.896 [B]
Celkem: A+B=461.468 [C]</t>
  </si>
  <si>
    <t>17180</t>
  </si>
  <si>
    <t>ULOŽENÍ SYPANINY DO NÁSYPŮ Z NAKUPOVANÝCH MATERIÁLŮ</t>
  </si>
  <si>
    <t>18,940*1.7*1.5-34,572=13.725 [A]</t>
  </si>
  <si>
    <t>Ostatní konstrukce a práce</t>
  </si>
  <si>
    <t>9113A3</t>
  </si>
  <si>
    <t>SVODIDLO OCEL SILNIČ JEDNOSTR, ÚROVEŇ ZADRŽ N1, N2 - DEMONTÁŽ S PŘESUNEM
vč. poplatku za skládku</t>
  </si>
  <si>
    <t>JSO/N2   12.09+227.75+169.83=409.670 [A]</t>
  </si>
  <si>
    <t>911CA3</t>
  </si>
  <si>
    <t>SVODIDLO BETON, ÚROVEŇ ZADRŽ N2 VÝŠ 0,8M - DEMONTÁŽ S PŘESUNEM
vč. poplatku za skládku</t>
  </si>
  <si>
    <t>odstranění bet. vodících stěn   14,0=14.000 [A]</t>
  </si>
  <si>
    <t>966357</t>
  </si>
  <si>
    <t>BOURÁNÍ PROPUSTŮ Z TRUB DN DO 500MM
vč. odvozu a uložení na skládku, poplatek za skládku v pol. č. 015140.a</t>
  </si>
  <si>
    <t>14.71+4.23=18.940 [A]</t>
  </si>
  <si>
    <t>96711</t>
  </si>
  <si>
    <t>VYBOURÁNÍ ČÁSTÍ KONSTRUKCÍ Z BETON DÍLCŮ
vč. odvozu a uložení na skládku, poplatek za skládku v pol. č. 015140.a</t>
  </si>
  <si>
    <t xml:space="preserve">odstranění betonové svislého čela propustku (odhad 10m3)   3*0,5*2,0=3.000 [A] </t>
  </si>
  <si>
    <t>SO 111.1</t>
  </si>
  <si>
    <t>Dopravní značení</t>
  </si>
  <si>
    <t>914131</t>
  </si>
  <si>
    <t>DOPRAVNÍ ZNAČKY ZÁKLADNÍ VELIKOSTI OCELOVÉ FÓLIE TŘ 2 - DODÁVKA A MONTÁŽ
kompletní vč. sloupků</t>
  </si>
  <si>
    <t>A4 2ks + IZ4 2ks + C1 5ks + P4 6ks + C4a 4ks + B20a 3ks + A11 2ks + IP6 2ks + IJ4a 2ks + P2 1ks + IS3c 3ks + IS1c 2ks + P1 1ks=35.000 [A]</t>
  </si>
  <si>
    <t>914133</t>
  </si>
  <si>
    <t>DOPRAVNÍ ZNAČKY ZÁKLADNÍ VELIKOSTI OCELOVÉ FÓLIE TŘ 2 - DEMONTÁŽ
kompletní vč. sloupků</t>
  </si>
  <si>
    <t>IS3 5ks + P1 1ks + IS24 2ks + B13 1ks + E5 1ks + A7a 1ks + C4a 1ks + P4 2ks + B2 1ks + IZ4 2ks + IS1 3ks + B28 1ks=21.000 [A]</t>
  </si>
  <si>
    <t>914141</t>
  </si>
  <si>
    <t>DOPRAV ZNAČ ZÁKL VEL OCEL FÓLIE TŘ 3 - DODÁVKA A MONT
kompletní, vč. sloupků</t>
  </si>
  <si>
    <t>IZ4 2ks + A4 1ks  =3.000 [A]</t>
  </si>
  <si>
    <t>914433</t>
  </si>
  <si>
    <t>DOPRAVNÍ ZNAČKY 100X150CM OCELOVÉ FÓLIE TŘ 2 - DEMONTÁŽ
kompletní vč. sloupků</t>
  </si>
  <si>
    <t>IZ8 2ks=2.000 [A]
reklama 1=1.000 [B]
Celkem: A+B=3.000 [C]</t>
  </si>
  <si>
    <t>914521</t>
  </si>
  <si>
    <t>DOPRAV ZNAČ VELKOPLOŠ OCEL LAMELY FÓLIE TŘ 2 - DOD A MONT
kompletní, vč. podpěr</t>
  </si>
  <si>
    <t>9=9.000 [A]
9=9.000 [B]
12=12.000 [C]
Celkem: A+B+C=30.000 [D]</t>
  </si>
  <si>
    <t>914523</t>
  </si>
  <si>
    <t>DOPRAV ZNAČ VELKOPLOŠ OCEL LAMELY FÓLIE TŘ 2 - DEMONTÁŽ
kompletní vč. podpěr</t>
  </si>
  <si>
    <t>12=12.000 [A]
12=12.000 [B]
Celkem: A+B=24.000 [C]</t>
  </si>
  <si>
    <t>914531</t>
  </si>
  <si>
    <t>DOPRAV ZNAČ VELKOPLOŠ OCEL LAMELY FÓLIE TŘ 3 - DOD A MONT
kompletní, vč. podpěr</t>
  </si>
  <si>
    <t>9=9.000 [A]</t>
  </si>
  <si>
    <t>914731</t>
  </si>
  <si>
    <t>STÁLÁ DOPRAV ZAŘÍZ Z3 OCEL S FÓLIÍ TŘ 2 DODÁVKA A MONTÁŽ
kompletní, vč. sloupků</t>
  </si>
  <si>
    <t>15=15.000 [A]</t>
  </si>
  <si>
    <t>914831</t>
  </si>
  <si>
    <t>STÁLÁ DOPRAV ZAŘÍZ Z4 OCEL S FÓLIÍ TŘ 2 DODÁVKA A MONTÁŽ
kompletní, vč. sloupků</t>
  </si>
  <si>
    <t>4=4.000 [A]</t>
  </si>
  <si>
    <t>915111</t>
  </si>
  <si>
    <t>VODOROVNÉ DOPRAVNÍ ZNAČENÍ BARVOU HLADKÉ - DODÁVKA A POKLÁDKA
bílá</t>
  </si>
  <si>
    <t>V4 0.25   0,25*(153+232+108+75+75+4*3+107+51+9+21+28+65+24+24+109+54+18+18)=295.750 [A]
V1a 0.125   0,125*(82+79+31+57+16+90+85+24+24+78+117+30)=89.125 [B]
V13   1/3*(22+18+45+105+123)=104.333 [C]
V10d 0.5/0.5/0.25   0,5*0,25*25=3.125 [D]
V2b 1.5/1.5/0.25   0,5*0,25*(14+13+13+12+13+12+22+15+12+29)=19.375 [E]
V4 0.5/0.5/0.25   0,5*0,25*(17+29+18+27)=11.375 [F]
V9a (odhad 2m2)   8*2=16.000 [G]
V2b 3/1.5/0.125   2/3*0,125*50=4.167 [H]
V2b 1.5/1.5/0.125   0,5*0,125*(22+30)=3.250 [I]
V5 0.5   0,5*3=1.500 [J]
V7   0,5*(7*4+8*4+8*3)=42.000 [K]
vodící pás 6*0.03   6*0,03*(14+10)=4.320 [L]
V11a 0.125 + 6m2 písmo   0,125*(50+50)+2*6=24.500 [M]
Celkem: A+B+C+D+E+F+G+H+I+J+K+L+M=618.820 [N]</t>
  </si>
  <si>
    <t>VODOROVNÉ DOPRAVNÍ ZNAČENÍ BARVOU HLADKÉ - DODÁVKA A POKLÁDKA
žlutá</t>
  </si>
  <si>
    <t>V12a 0.125   0,125*(12+22+21+13)=8.500 [A]</t>
  </si>
  <si>
    <t>915211</t>
  </si>
  <si>
    <t>VODOROVNÉ DOPRAVNÍ ZNAČENÍ PLASTEM HLADKÉ - DODÁVKA A POKLÁDKA</t>
  </si>
  <si>
    <t>V13   1/3*(22+18+45+105+123)=104.333 [A]
V9a (odhad 2m2)   8*2=16.000 [B]
V5 0.5   0,5*3=1.500 [C]
V7   0,5*(7*4+8*4+8*3)=42.000 [D]
V11a 0.125 + 6m2 písmo   0,125*(50+50)+2*6=24.500 [E]
Celkem: A+B+C+D+E=188.333 [F]</t>
  </si>
  <si>
    <t>VODOROVNÉ DOPRAVNÍ ZNAČENÍ PLASTEM HLADKÉ - DODÁVKA A POKLÁDKA
žlutá</t>
  </si>
  <si>
    <t>915221</t>
  </si>
  <si>
    <t>VODOR DOPRAV ZNAČ PLASTEM STRUKTURÁLNÍ NEHLUČNÉ - DOD A POKLÁDKA</t>
  </si>
  <si>
    <t>V4 0.25   0,25*(153+232+108+75+75+4*3+107+51+9+21+28+65+24+24+109+54+18+18)=295.750 [A]
V1a 0.125   0,125*(82+79+31+57+16+90+85+24+24+78+117+30)=89.125 [B]
V10d 0.5/0.5/0.25   0,5*0,25*25=3.125 [C]
V2b 1.5/1.5/0.25   0,5*0,25*(14+13+13+12+13+12+22+15+12+29)=19.375 [D]
V4 0.5/0.5/0.25   0,5*0,25*(17+29+18+27)=11.375 [E]
V2b 3/1.5/0.125   2/3*0,125*50=4.167 [F]
V2b 1.5/1.5/0.125   0,5*0,125*(22+30)=3.250 [G]
vodící pás 6*0.03   6*0,03*(14+10)=4.320 [H]
Celkem: A+B+C+D+E+F+G+H=430.487 [I]</t>
  </si>
  <si>
    <t>SO 121</t>
  </si>
  <si>
    <t>Okružní křižovatka</t>
  </si>
  <si>
    <t>trativod (pol. č. 21263)   2,0*266,79*(0,5*0,6)=160.074 [A]
výkop (pol. č. 12373)   2,0*(1526,817+115,406+2371,88+1053,27+439,313+239,628+56,0+843,51*0,6)=12 616.840 [B]
hloubení rýh (pol. č. 13273)   2,0*431,592=863.184 [C]
vsakovací jímka (pol. č. 81111R)   2,0*74,995=149.990 [D]
Celkem: A+B+C+D=13 790.088 [E]</t>
  </si>
  <si>
    <t>113763</t>
  </si>
  <si>
    <t>FRÉZOVÁNÍ DRÁŽKY PRŮŘEZU DO 300MM2 V ASFALTOVÉ VOZOVCE
25x12</t>
  </si>
  <si>
    <t>7.63+6.31+10.75+10+7+10.86+11.4+206,24+119,54+2*6,5=402.730 [A]</t>
  </si>
  <si>
    <t>113765</t>
  </si>
  <si>
    <t>FRÉZOVÁNÍ DRÁŽKY PRŮŘEZU DO 600MM2 V ASFALTOVÉ VOZOVCE
40x12</t>
  </si>
  <si>
    <t>513,74+315,74+40,0+2*(26,46-5,27+6*0,5)=917.860 [A]</t>
  </si>
  <si>
    <t>12373</t>
  </si>
  <si>
    <t>ODKOP PRO SPOD STAVBU SILNIC A ŽELEZNIC TŘ. I
uložení v pol. č.17120, poplatek za skládku v pol. č. 015111</t>
  </si>
  <si>
    <t>1526,817+115,406+2371,88+1053,27+439,313+239,628+843,51*0,6=6 252.420 [A]
vsakovací žebra   4,0*1,0*14,0=56.000 [B]
Celkem: A+B=6 308.420 [C]</t>
  </si>
  <si>
    <t>VYKOPÁVKY ZE ZEMNÍKŮ A SKLÁDEK TŘ. I, ODVOZ DO 5KM
dovoz ornice z meziskládky, předpokládaná vzdálenost do 5km, rozprostření v pol. č. 18232</t>
  </si>
  <si>
    <t>0,15*2775,57=416.336 [A]</t>
  </si>
  <si>
    <t>13273</t>
  </si>
  <si>
    <t>HLOUBENÍ RÝH ŠÍŘ DO 2M PAŽ I NEPAŽ TŘ. I
vč. odvozu, uložení v pol. 17120, poplatek za skládku v pol. č. 015111</t>
  </si>
  <si>
    <t>přípojky   88,83*1,2*1,0=106.596 [A]
vsakovací žebra   1,0*1,2*(52,16+218,67)=324.996 [B]
Celkem: A+B=431.592 [C]</t>
  </si>
  <si>
    <t>výkop (pol. č. 12373)   1526,817+115,406+2371,88+1053,27+439,313+239,628+56,0+843,51*0,6=6 308.420 [A]
hloubení rýh (pol. č. 13273)   431,592=431.592 [B]
Celkem: A+B=6 740.012 [C]</t>
  </si>
  <si>
    <t>aktivní zóna tl. 0,4m   0,4*(18602.781-185,94)/2=3 683.368 [A]</t>
  </si>
  <si>
    <t>násyp dle planimetrie   28,835=28.835 [A]</t>
  </si>
  <si>
    <t>17380</t>
  </si>
  <si>
    <t>ZEMNÍ KRAJNICE A DOSYPÁVKY Z NAKUPOVANÝCH MATERIÁLŮ</t>
  </si>
  <si>
    <t>0,45*260,64+0,24*459,04+0,12*513,74=289.106 [A]</t>
  </si>
  <si>
    <t>17481</t>
  </si>
  <si>
    <t>ZÁSYP JAM A RÝH Z NAKUPOVANÝCH MATERIÁLŮ</t>
  </si>
  <si>
    <t>přípojky   1*(2-0.15-0.15-0.3)*88,83=124.362 [A]</t>
  </si>
  <si>
    <t>17581</t>
  </si>
  <si>
    <t>OBSYP POTRUBÍ A OBJEKTŮ Z NAKUPOVANÝCH MATERIÁLŮ</t>
  </si>
  <si>
    <t>obsyp vpustí   1*1*1.3*(4+3)=9.100 [A]
přípojky   1*(0.15+0.15+0.3)*88,83=53.298 [B]
Celkem: A+B=62.398 [C]</t>
  </si>
  <si>
    <t>18110</t>
  </si>
  <si>
    <t>ÚPRAVA PLÁNĚ SE ZHUTNĚNÍM V HORNINĚ TŘ. I</t>
  </si>
  <si>
    <t>(313.87+89.15*(0.04+0.05+0.07+0.1+0.15+0.1+0.15)+58.01+7054.44+(459.04+260.64-89.15)*(0.04+0.05+0.07+0.05+0.08+0.17+0.1+0.25)+855.3+184.31+(45.89+52.42+36.98+78.66)*0.3+40*0.75+513,74*0,3+(26.46+6*0.5)*0.16)*2+185,94=18 762.978 [A]</t>
  </si>
  <si>
    <t>18232</t>
  </si>
  <si>
    <t>ROZPROSTŘENÍ ORNICE V ROVINĚ V TL DO 0,15M</t>
  </si>
  <si>
    <t>2775,57=2 775.570 [A]</t>
  </si>
  <si>
    <t>18241</t>
  </si>
  <si>
    <t>ZALOŽENÍ TRÁVNÍKU RUČNÍM VÝSEVEM</t>
  </si>
  <si>
    <t>18247</t>
  </si>
  <si>
    <t>OŠETŘOVÁNÍ TRÁVNÍKU</t>
  </si>
  <si>
    <t>Základy</t>
  </si>
  <si>
    <t>21197</t>
  </si>
  <si>
    <t>OPLÁŠTĚNÍ ODVODŇOVACÍCH ŽEBER Z GEOTEXTILIE</t>
  </si>
  <si>
    <t>vsakovací žebro   (3*1+2*1.2)*(52.16+218.67)+1*(2*14+2*4)+2*4*14=1 610.482 [A]
trativod (pol. č. 21263)   266,79*(0,5+0,6+0,5+0,6+0,5)=720.333 [B]
Celkem: A+B=2 330.815 [C]</t>
  </si>
  <si>
    <t>21263</t>
  </si>
  <si>
    <t>TRATIVODY KOMPLET Z TRUB Z PLAST HMOT DN DO 150MM
vč. odvozu přebytečného materiálu a uložení na skládku, poplatek za skládku v pol. č. 015111</t>
  </si>
  <si>
    <t>54.44+212.35=266.790 [A]</t>
  </si>
  <si>
    <t>21461</t>
  </si>
  <si>
    <t>SEPARAČNÍ GEOTEXTILIE</t>
  </si>
  <si>
    <t>pod AZ   (18762,978-185,94)/2=9 288.519 [A]</t>
  </si>
  <si>
    <t>Vodorovné konstrukce</t>
  </si>
  <si>
    <t>451313</t>
  </si>
  <si>
    <t>PODKLADNÍ A VÝPLŇOVÉ VRSTVY Z PROSTÉHO BETONU C16/20</t>
  </si>
  <si>
    <t>lože pod monoblok   0,1*0,25*(5.81+4.28+16.37+6*0,5)=0.737 [A]</t>
  </si>
  <si>
    <t>45131A</t>
  </si>
  <si>
    <t>PODKLADNÍ A VÝPLŇOVÉ VRSTVY Z PROSTÉHO BETONU C20/25</t>
  </si>
  <si>
    <t>pod dlažbu z drobné kostky   0,14*184,31=25.803 [A]
lože pod skluz z LK   7,14*0,15=1.071 [B]
Celkem: A+B=26.874 [C]</t>
  </si>
  <si>
    <t>45152</t>
  </si>
  <si>
    <t>PODKLADNÍ A VÝPLŇOVÉ VRSTVY Z KAMENIVA DRCENÉHO</t>
  </si>
  <si>
    <t>vsakovací žebro   1*1.2*(52.16+218.67)+1*4*14=380.996 [A]
lože pod skluz z LK   7,14*0,15=1.071 [B]
Celkem: A+B=382.067 [C]</t>
  </si>
  <si>
    <t>465512</t>
  </si>
  <si>
    <t>DLAŽBY Z LOMOVÉHO KAMENE NA MC</t>
  </si>
  <si>
    <t>skluz   7.14*0.3=2.142 [A]</t>
  </si>
  <si>
    <t>Komunikace</t>
  </si>
  <si>
    <t>561421</t>
  </si>
  <si>
    <t>KAMENIVO ZPEVNĚNÉ CEMENTEM TŘ. I TL. DO 100MM
SCc8/10   tl.80mm</t>
  </si>
  <si>
    <t>855,3=855.300 [A]</t>
  </si>
  <si>
    <t>561441</t>
  </si>
  <si>
    <t>KAMENIVO ZPEVNĚNÉ CEMENTEM TŘ. I TL. DO 200MM
SCc8/10   tl.170mm</t>
  </si>
  <si>
    <t>7054.44+(459.04+260.64-89.15)*(0.04+0.05+0.07+0.05+0.08+0.17)+855.3+184.31+(45.89+52.42+36.98+78.66)*0.3+513,74*0,3+40,0*0,75=8 632.401 [A]</t>
  </si>
  <si>
    <t>56333</t>
  </si>
  <si>
    <t>VOZOVKOVÉ VRSTVY ZE ŠTĚRKODRTI TL. DO 150MM</t>
  </si>
  <si>
    <t>313.87+89.15*(0.04+0.05+0.07+0.1+0.075)+59,68=403.415 [A]
sjezdy ze ŠD   161.3+24.64=185.940 [B]
Celkem: A+B=589.355 [C]</t>
  </si>
  <si>
    <t>56334</t>
  </si>
  <si>
    <t>VOZOVKOVÉ VRSTVY ZE ŠTĚRKODRTI TL. DO 200MM
tl. min. 150mm</t>
  </si>
  <si>
    <t>313.87+89.15*(0.04+0.05+0.07+0.1+0.15+0.1+0.075)+59,68=425.703 [A]</t>
  </si>
  <si>
    <t>56336</t>
  </si>
  <si>
    <t>VOZOVKOVÉ VRSTVY ZE ŠTĚRKODRTI TL. DO 300MM
tl. min. 250mm</t>
  </si>
  <si>
    <t>7054.44+(459.04+260.64-89.15)*(0.04+0.05+0.07+0.05+0.08+0.17+0.1+0.125)+855.3+184.31+(45.89+52.42+36.98+78.66)*0.3+40*0.75+513,74*0,3+(26.46+6*0.5)*0.16=8 778.984 [A]</t>
  </si>
  <si>
    <t>56933</t>
  </si>
  <si>
    <t>ZPEVNĚNÍ KRAJNIC ZE ŠTĚRKODRTI TL. DO 150MM</t>
  </si>
  <si>
    <t>459,04*0,75+260,64*1,5=735.240 [A]</t>
  </si>
  <si>
    <t>572123</t>
  </si>
  <si>
    <t>INFILTRAČNÍ POSTŘIK Z EMULZE DO 1,0KG/M2
0,6kg/m2</t>
  </si>
  <si>
    <t>313.87+89.15*(0.04+0.05+0.07+0,1)+7054.44+(459.04+260.64-89.15)*(0.04+0.05+0.07+0.05+0.08)+17,0=7 591.343 [A]</t>
  </si>
  <si>
    <t>572214</t>
  </si>
  <si>
    <t>SPOJOVACÍ POSTŘIK Z MODIFIK EMULZE DO 0,5KG/M2
0,35kg/m2</t>
  </si>
  <si>
    <t>313.87+89.15*(0.04+0,05)+7054.44+(459.04+260.64-89.15)*(0.04+0,05)+7054.44+(459.04+260.64-89.15)*(0.04+0.05+0.07+0,05)=14 619.933 [A]</t>
  </si>
  <si>
    <t>574B34</t>
  </si>
  <si>
    <t>ASFALTOVÝ BETON PRO OBRUSNÉ VRSTVY MODIFIK ACO 11+, 11S TL. 40MM</t>
  </si>
  <si>
    <t>7054.44+313.87+(459.04+260.64)*0.02=7 382.704 [A]</t>
  </si>
  <si>
    <t>574D68</t>
  </si>
  <si>
    <t>ASFALTOVÝ BETON PRO LOŽNÍ VRSTVY MODIFIK ACL 22+, 22S TL. 70MM</t>
  </si>
  <si>
    <t>7054.44+(459.04+260.64-89.15)*(0.04+0.05+0.035)=7 133.256 [A]</t>
  </si>
  <si>
    <t>574E68</t>
  </si>
  <si>
    <t>ASFALTOVÝ BETON PRO PODKLADNÍ VRSTVY ACP 22+, 22S TL. 70MM</t>
  </si>
  <si>
    <t>313.87+89.15*(0.04+0.05+0.035)=325.014 [A]</t>
  </si>
  <si>
    <t>574E78</t>
  </si>
  <si>
    <t>ASFALTOVÝ BETON PRO PODKLADNÍ VRSTVY ACP 22+, 22S TL. 80MM</t>
  </si>
  <si>
    <t>7054.44+(459.04+260.64-89.15)*(0.04+0.05+0.07+0.05+0.04)=7 212.073 [A]</t>
  </si>
  <si>
    <t>58212</t>
  </si>
  <si>
    <t>DLÁŽDĚNÉ KRYTY Z VELKÝCH KOSTEK DO LOŽE Z MC
vč. lože z plastmalty</t>
  </si>
  <si>
    <t>843,51=843.510 [A]</t>
  </si>
  <si>
    <t>58222</t>
  </si>
  <si>
    <t>DLÁŽDĚNÉ KRYTY Z DROBNÝCH KOSTEK DO LOŽE Z MC</t>
  </si>
  <si>
    <t>184,31=184.310 [A]</t>
  </si>
  <si>
    <t>582612</t>
  </si>
  <si>
    <t>KRYTY Z BETON DLAŽDIC SE ZÁMKEM ŠEDÝCH TL 80MM DO LOŽE Z KAM</t>
  </si>
  <si>
    <t>59,68=59.680 [A]</t>
  </si>
  <si>
    <t xml:space="preserve">Potrubí    </t>
  </si>
  <si>
    <t>81111R</t>
  </si>
  <si>
    <t>ZASAKOVACÍ JÍMKA
kompletní, 
dodávka, osazení, montáž, vč. podkladní vrstvy šp tl.200mm, kontrolních šachet s poklopem min C250, přepadu, obalení geotextílií, obsypu, výkopu, zpětného zásypu, odvozu a uložení na skládku přebytečného materiálu, poplatek  za skládku v pol. č. 015111</t>
  </si>
  <si>
    <t>21,6*1,8*0,84=32.659 [A]
25,0*1,2*0,84=25.200 [B]
17,0*1,2*0,84=17.136 [C]
Celkem: A+B+C=74.995 [D]</t>
  </si>
  <si>
    <t>87433</t>
  </si>
  <si>
    <t>POTRUBÍ Z TRUB PLASTOVÝCH ODPADNÍCH DN DO 150MM</t>
  </si>
  <si>
    <t>přípojky UV   15+9.32+6.93+8.2+17.1+16.5+15.78=88.830 [A]</t>
  </si>
  <si>
    <t>875342</t>
  </si>
  <si>
    <t>POTRUBÍ DREN Z TRUB PLAST DN DO 200MM DĚROVANÝCH</t>
  </si>
  <si>
    <t>vsakovací žebro   2*52,16=104.320 [A]</t>
  </si>
  <si>
    <t>89712</t>
  </si>
  <si>
    <t>VPUSŤ KANALIZAČNÍ ULIČNÍ KOMPLETNÍ Z BETONOVÝCH DÍLCŮ</t>
  </si>
  <si>
    <t>897541</t>
  </si>
  <si>
    <t>VPUSŤ ODVOD ŽLABŮ Z POLYMERBETONU SV. ŠÍŘKY DO 100MM
vpusti</t>
  </si>
  <si>
    <t>3=3.000 [A]</t>
  </si>
  <si>
    <t>VPUSŤ ODVOD ŽLABŮ Z POLYMERBETONU SV. ŠÍŘKY DO 100MM
čistící kus</t>
  </si>
  <si>
    <t>Potrubí</t>
  </si>
  <si>
    <t>9113A1</t>
  </si>
  <si>
    <t>SVODIDLO OCEL SILNIČ JEDNOSTR, ÚROVEŇ ZADRŽ N1, N2 - DODÁVKA A MONTÁŽ
JSO/N2</t>
  </si>
  <si>
    <t>105+96+46=247.000 [A]</t>
  </si>
  <si>
    <t>91228</t>
  </si>
  <si>
    <t>SMĚROVÉ SLOUPKY Z PLAST HMOT VČETNĚ ODRAZNÉHO PÁSKU
bílé</t>
  </si>
  <si>
    <t>91238</t>
  </si>
  <si>
    <t>SMĚROVÉ SLOUPKY Z PLAST HMOT - NÁSTAVCE NA SVODIDLA VČETNĚ ODRAZNÉHO PÁSKU
bílé</t>
  </si>
  <si>
    <t>14=14.000 [A]</t>
  </si>
  <si>
    <t>917224</t>
  </si>
  <si>
    <t>SILNIČNÍ A CHODNÍKOVÉ OBRUBY Z BETONOVÝCH OBRUBNÍKŮ ŠÍŘ 150MM</t>
  </si>
  <si>
    <t>4+2*2.2+126.32+53.59+35.1+69.85+45.59+15.53+29.33+79.05+30.73+4*4+2,2+2,05=513.740 [A]</t>
  </si>
  <si>
    <t>91725</t>
  </si>
  <si>
    <t>NÁSTUPIŠTNÍ OBRUBNÍKY BETONOVÉ
kasselský obrubník</t>
  </si>
  <si>
    <t>2*20=40.000 [A]</t>
  </si>
  <si>
    <t>91726</t>
  </si>
  <si>
    <t>KO OBRUBNÍKY BETONOVÉ</t>
  </si>
  <si>
    <t>45.89+52.42+36.98+78.66+101.79=315.740 [A]</t>
  </si>
  <si>
    <t>91743</t>
  </si>
  <si>
    <t>CHODNÍKOVÉ OBRUBY Z KAMENNÝCH KRAJNÍKŮ
KS3</t>
  </si>
  <si>
    <t>90,29=90.290 [A]</t>
  </si>
  <si>
    <t>931323</t>
  </si>
  <si>
    <t>TĚSNĚNÍ DILATAČ SPAR ASF ZÁLIVKOU MODIFIK PRŮŘ DO 300MM2
25x12</t>
  </si>
  <si>
    <t>931325</t>
  </si>
  <si>
    <t>TĚSNĚNÍ DILATAČ SPAR ASF ZÁLIVKOU MODIFIK PRŮŘ DO 600MM2
40x12</t>
  </si>
  <si>
    <t>93541</t>
  </si>
  <si>
    <t>ŽLABY Z DÍLCŮ Z POLYMERBETONU SVĚTLÉ ŠÍŘKY DO 100MM VČETNĚ MŘÍŽÍ</t>
  </si>
  <si>
    <t>5.81+4.28+16.37=26.460 [A]</t>
  </si>
  <si>
    <t>SO 122</t>
  </si>
  <si>
    <t>Účelová komunikace</t>
  </si>
  <si>
    <t>výkop (pol. č. 12373)   2,0*1388,76=2 777.520 [A]</t>
  </si>
  <si>
    <t>9.66+6.12=15.780 [A]</t>
  </si>
  <si>
    <t>275,5=275.500 [A]
šachta 3.77=3.770 [B]
Celkem: A+B=279.270 [C]</t>
  </si>
  <si>
    <t>dle planimetrie   1388,76=1 388.760 [A]</t>
  </si>
  <si>
    <t>1883,4*0,15=282.510 [A]</t>
  </si>
  <si>
    <t>výkop (pol. č. 12373)   1388,76=1 388.760 [A]</t>
  </si>
  <si>
    <t>aktivní zóna   (1834.37+274.28*(0.04+0.05+0.07+0.1+0.15+0.1+0.15))*0.4=806.158 [A]</t>
  </si>
  <si>
    <t>dle planimetrie   165,346=165.346 [A]</t>
  </si>
  <si>
    <t>0.12*275,5+0.05*(226,22+48,06)=46.774 [A]</t>
  </si>
  <si>
    <t>zásyp přípojek   11,590*(2-0.6)=16.226 [A]</t>
  </si>
  <si>
    <t>obsyp vpusti   1*1*1.3=1.300 [A]
přípojka   11,59*(0.15+0.15+0.3)=6.954 [B]
Celkem: A+B=8.254 [C]</t>
  </si>
  <si>
    <t>(1834.37+274.28*(0.04+0.05+0.07+0.1+0.15+0.1+0.15))*2=4 030.790 [A]</t>
  </si>
  <si>
    <t>1883,4=1 883.400 [A]</t>
  </si>
  <si>
    <t>4030,790/2=2 015.395 [A]</t>
  </si>
  <si>
    <t>27231A</t>
  </si>
  <si>
    <t>ZÁKLADY Z PROSTÉHO BETONU DO C20/25</t>
  </si>
  <si>
    <t>betonový pas pro skluz   0,4*1,0*1,5=0.600 [A]</t>
  </si>
  <si>
    <t>PODKLADNÍ A VÝPLŇOVÉ VRSTVY Z PROSTÉHO BETONU C20/25
C20/25nXF3</t>
  </si>
  <si>
    <t>podklad pod drobnou kostku   0,15*23,64*0,75=2.660 [A]
podklad pro skluz z LK   2,62*0,15=0.393 [B]
Celkem: A+B=3.053 [C]</t>
  </si>
  <si>
    <t>lože pod skluz z LK   2,62*0,15=0.393 [A]</t>
  </si>
  <si>
    <t>skluz   2,62*0,3=0.786 [A]</t>
  </si>
  <si>
    <t>1834.37+274.28*(0.04+0.05+0.07+0.1+0.075)=1 926.254 [A]</t>
  </si>
  <si>
    <t>VOZOVKOVÉ VRSTVY ZE ŠTĚRKODRTI TL. DO 200MM
tl. min 150mm</t>
  </si>
  <si>
    <t>1834.37+274.28*(0.04+0.05+0.07+0.1+0.15+0.1+0.075)+275,25*0.15+275*0.45=2 159.861 [A]</t>
  </si>
  <si>
    <t>226,22*0,75+48,06*0,5=193.695 [A]</t>
  </si>
  <si>
    <t>1834.37+274.28*(0.04+0.05+0.07+0,1)=1 905.683 [A]</t>
  </si>
  <si>
    <t>1834.37+274.28*(0.04+0,05)=1 859.055 [A]</t>
  </si>
  <si>
    <t>1834.37+274.28*0.02=1 839.856 [A]</t>
  </si>
  <si>
    <t>1834.37+274.28*(0.04+0.05+0.035)=1 868.655 [A]</t>
  </si>
  <si>
    <t>11,59=11.590 [A]</t>
  </si>
  <si>
    <t>23.64+249.56+2.3=275.500 [A]</t>
  </si>
  <si>
    <t>935812</t>
  </si>
  <si>
    <t>ŽLABY A RIGOLY DLÁŽDĚNÉ Z KOSTEK DROBNÝCH DO BETONU TL 100MM</t>
  </si>
  <si>
    <t>23,64*0,5=11.820 [A]</t>
  </si>
  <si>
    <t>SO 122a</t>
  </si>
  <si>
    <t>Stavební úprava kanalizace</t>
  </si>
  <si>
    <t>hloubení rýhy (pol. č. 13273)   2,0*372,796=745.592 [A]</t>
  </si>
  <si>
    <t>potrubí s obetonování   2,3*85,28*(1*1-(0.6*0.6)/4*3,14)=140.714 [A]</t>
  </si>
  <si>
    <t>HLOUBENÍ RÝH ŠÍŘ DO 2M PAŽ I NEPAŽ TŘ. I
vč. odvozu, uložení v pol. č. 17120, poplatek za skládku v pol. č. 015111</t>
  </si>
  <si>
    <t>1.3*(80.28*(3.21+3.51)/2+5*(3.51+3.3)/2)=372.796 [A]</t>
  </si>
  <si>
    <t>hloubení rýhy (pol. č. 13273)   372,796=372.796 [A]</t>
  </si>
  <si>
    <t>372,796-11,086-105,321=256.389 [A]</t>
  </si>
  <si>
    <t>obsyp potrubí   85.28*(0.6+0.05+0.3)*1.3=105.321 [A]</t>
  </si>
  <si>
    <t>45157</t>
  </si>
  <si>
    <t>PODKLADNÍ A VÝPLŇOVÉ VRSTVY Z KAMENIVA TĚŽENÉHO</t>
  </si>
  <si>
    <t>lože pod potrubí 85.28*0.1*1.3=11.086 [A]</t>
  </si>
  <si>
    <t>87458</t>
  </si>
  <si>
    <t>POTRUBÍ Z TRUB PLAST ODPAD DN DO 600MM
vč. napojení</t>
  </si>
  <si>
    <t>85,28=85.280 [A]</t>
  </si>
  <si>
    <t>894158</t>
  </si>
  <si>
    <t>ŠACHTY KANALIZAČNÍ Z BETON DÍLCŮ NA POTRUBÍ DN DO 600MM
vč. poklopu min. D400</t>
  </si>
  <si>
    <t>899672</t>
  </si>
  <si>
    <t>ZKOUŠKA VODOTĚSNOSTI POTRUBÍ DN DO 600MM</t>
  </si>
  <si>
    <t>85.28=85.280 [A]</t>
  </si>
  <si>
    <t>89980</t>
  </si>
  <si>
    <t>TELEVIZNÍ PROHLÍDKA POTRUBÍ</t>
  </si>
  <si>
    <t>96688</t>
  </si>
  <si>
    <t>VYBOURÁNÍ KANALIZAČ ŠACHET KOMPLETNÍCH
vč. poplatku za skládku</t>
  </si>
  <si>
    <t>969258</t>
  </si>
  <si>
    <t>VYBOURÁNÍ POTRUBÍ DN DO 600MM KANALIZAČ
kompletní, vč. obetonování, poplatek za skládku v pol. č. 015140</t>
  </si>
  <si>
    <t>SO 131</t>
  </si>
  <si>
    <t>Chodníky</t>
  </si>
  <si>
    <t>výkop (pol. č. 12373)   2,0*57,959=115.918 [A]</t>
  </si>
  <si>
    <t>dle planimetrie   57,959=57.959 [A]</t>
  </si>
  <si>
    <t>0,15*(4862.65+27.84)=733.574 [A]</t>
  </si>
  <si>
    <t>výkop (pol. č. 12373)   57,959=57.959 [A]</t>
  </si>
  <si>
    <t>dle planimetrie   642,207=642.207 [A]</t>
  </si>
  <si>
    <t>973,2=973.200 [A]</t>
  </si>
  <si>
    <t>4862.65+27.84=4 890.490 [A]</t>
  </si>
  <si>
    <t>56335</t>
  </si>
  <si>
    <t>VOZOVKOVÉ VRSTVY ZE ŠTĚRKODRTI TL. DO 250MM
tl. min. 200mm</t>
  </si>
  <si>
    <t>582611</t>
  </si>
  <si>
    <t>KRYTY Z BETON DLAŽDIC SE ZÁMKEM ŠEDÝCH TL 60MM DO LOŽE Z KAM</t>
  </si>
  <si>
    <t>973,2-63,03-16,0=894.170 [A]</t>
  </si>
  <si>
    <t>582614</t>
  </si>
  <si>
    <t>KRYTY Z BETON DLAŽDIC SE ZÁMKEM BAREV TL 60MM DO LOŽE Z KAM</t>
  </si>
  <si>
    <t>16,0=16.000 [A]</t>
  </si>
  <si>
    <t>58261A</t>
  </si>
  <si>
    <t>KRYTY Z BETON DLAŽDIC SE ZÁMKEM BAREV RELIÉF TL 60MM DO LOŽE Z KAM</t>
  </si>
  <si>
    <t>63,03=63.030 [A]</t>
  </si>
  <si>
    <t>89921</t>
  </si>
  <si>
    <t>VÝŠKOVÁ ÚPRAVA POKLOPŮ</t>
  </si>
  <si>
    <t>89923</t>
  </si>
  <si>
    <t>VÝŠKOVÁ ÚPRAVA KRYCÍCH HRNCŮ</t>
  </si>
  <si>
    <t>917212</t>
  </si>
  <si>
    <t>ZÁHONOVÉ OBRUBY Z BETONOVÝCH OBRUBNÍKŮ ŠÍŘ 80MM
80x250</t>
  </si>
  <si>
    <t>12.5+10.82+6.1+6.85+78.86+46.9+98.94+83.11+39.5+63.02+28.76+41.83+40.46+8.72+5.97+16.65+19.1+5.3+5.65+14.4+16.54+69.16+124.11=843.250 [A]</t>
  </si>
  <si>
    <t>SO 433</t>
  </si>
  <si>
    <t>Veřejné osvětlení</t>
  </si>
  <si>
    <t>014101</t>
  </si>
  <si>
    <t>POPLATKY ZA SKLÁDKU
přebytečná zemina</t>
  </si>
  <si>
    <t>1,0*1,0*1,5*22=33.000 [A]
0,6*0,6*1,1*2=0.792 [B]
0,8*0,8*1,2*4=3.072 [C]
0,5*0,25*(8+8+7,5+17,5+13,5+10+13+12+12+15)=14.563 [E]
0,35*0,2*(780)=54.600 [F]
Celkem: A+B+C+E+F=106.027 [G]</t>
  </si>
  <si>
    <t>OSTATNÍ POŽADAVKY - GEODETICKÉ ZAMĚŘENÍ - CELKY
geodetické práce na objektu v průběhu stavby</t>
  </si>
  <si>
    <t>OSTAT POŽADAVKY - DOKUMENTACE SKUTEČ PROVEDENÍ V DIGIT FORMĚ
v tištěné a digitální formě</t>
  </si>
  <si>
    <t>125738</t>
  </si>
  <si>
    <t>VYKOPÁVKY ZE ZEMNÍKŮ A SKLÁDEK TŘ. I, ODVOZ DO 20KM
přebytečná zemina z výkopu</t>
  </si>
  <si>
    <t>13173</t>
  </si>
  <si>
    <t>HLOUBENÍ JAM ZAPAŽ I NEPAŽ TŘ. I
základ stožáru
pro rozvaděč VO</t>
  </si>
  <si>
    <t>1,0*1,0*1,5*22=33.000 [A]
0,6*0,6*1,1*2=0.792 [B]
0,8*0,8*1,2*4=3.072 [C]
0,8*1,0*0,5=0.400 [D]
Celkem: A+B+C+D=37.264 [E]</t>
  </si>
  <si>
    <t>HLOUBENÍ RÝH ŠÍŘ DO 2M PAŽ I NEPAŽ TŘ. I
kabelová trasa a prostupy</t>
  </si>
  <si>
    <t>0,5*1,2*(8+8+7,5+17,5+13,5+10+13+12+12+15)=69.900 [A]
0,35*0,8*(780)=218.400 [B]
Celkem: A+B=288.300 [C]</t>
  </si>
  <si>
    <t>ULOŽENÍ SYPANINY DO NÁSYPŮ A NA SKLÁDKY BEZ ZHUTNĚNÍ
přebytečná zemina</t>
  </si>
  <si>
    <t>17411</t>
  </si>
  <si>
    <t>ZÁSYP JAM A RÝH ZEMINOU SE ZHUTNĚNÍM</t>
  </si>
  <si>
    <t>0,5*(1,2-0,25)*(8+8+7,5+17,5+13,5+10+13+12+12+15)=55.338 [E]
0,35*(0,8-0,2)*(780)=163.800 [F]
0,8*1,0*0,5=0.400 [D]
Celkem: E+F+D=219.538 [G]</t>
  </si>
  <si>
    <t>OBSYP POTRUBÍ A OBJEKTŮ Z NAKUPOVANÝCH MATERIÁLŮ
pískové lože</t>
  </si>
  <si>
    <t>0,35*0,2*780=54.600 [A]</t>
  </si>
  <si>
    <t>272315</t>
  </si>
  <si>
    <t>ZÁKLADY Z PROSTÉHO BETONU DO C30/37
základ stožáru
XF4</t>
  </si>
  <si>
    <t>1,0*1,0*1,5*22=33.000 [A]
0,6*0,6*1,1*2=0.792 [B]
0,8*0,8*1,2*4=3.072 [C]
Celkem: A+B+C=36.864 [D]</t>
  </si>
  <si>
    <t>451312</t>
  </si>
  <si>
    <t>PODKLADNÍ A VÝPLŇOVÉ VRSTVY Z PROSTÉHO BETONU C12/15
podkladní beton pro chráničky</t>
  </si>
  <si>
    <t>0,5*0,05*(8+8+7,5+17,5+13,5+10+13+12+12+15)=2.913 [A]</t>
  </si>
  <si>
    <t>Přidružená stavební výroba</t>
  </si>
  <si>
    <t>702311</t>
  </si>
  <si>
    <t>ZAKRYTÍ KABELŮ VÝSTRAŽNOU FÓLIÍ ŠÍŘKY DO 20 CM
červená</t>
  </si>
  <si>
    <t>741811</t>
  </si>
  <si>
    <t>UZEMŇOVACÍ VODIČ NA POVRCHU FEZN DO 120 MM2
drát FeZn pr. 10 mm;
propojení stožáru strojeného zemniče
včetně svorek
včetně PKO</t>
  </si>
  <si>
    <t>(22+4+2+1)*1,5=43.500 [A]</t>
  </si>
  <si>
    <t>741911</t>
  </si>
  <si>
    <t>UZEMŇOVACÍ VODIČ V ZEMI FEZN DO 120 MM2
drát FeZn pr. 10 mm
dodávka a montáž</t>
  </si>
  <si>
    <t>780+117=897.000 [B]
Celkem: B=897.000 [C]</t>
  </si>
  <si>
    <t>742G11</t>
  </si>
  <si>
    <t>KABEL NN DVOU- A TŘÍŽÍLOVÝ CU S PLASTOVOU IZOLACÍ DO 2,5 MM2
kabel CYKY 3-Jx1,5 mm do stožáru
dodávka, montáž, ukončení</t>
  </si>
  <si>
    <t>18*(10+2)*1,05=226.800 [A]
4*(10+1,5)*1,05=48.300 [B]
2*5*1,05=10.500 [C]
3*(6+2)*1,05=25.200 [D]
1*(6+3)*1,05=9.450 [E]
Celkem: A+B+C+D+E=320.250 [F]</t>
  </si>
  <si>
    <t>742H12</t>
  </si>
  <si>
    <t>KABEL NN ČTYŘ- A PĚTIŽÍLOVÝ CU S PLASTOVOU IZOLACÍ OD 4 DO 16 MM2
kabel CYKY 4-Jx16 mm
dodávka a montáž</t>
  </si>
  <si>
    <t>(980+(22+4+2)*2*3)*1,05=1 205.400 [B]</t>
  </si>
  <si>
    <t>742L12</t>
  </si>
  <si>
    <t>UKONČENÍ DVOU AŽ PĚTIŽÍLOVÉHO KABELU V ROZVADĚČI NEBO NA PŘÍSTROJI OD 4 DO 16 MM2
včetně označení kabelu</t>
  </si>
  <si>
    <t>2*(22+2+4)+6=62.000 [A]</t>
  </si>
  <si>
    <t>743121</t>
  </si>
  <si>
    <t>OSVĚTLOVACÍ STOŽÁR PEVNÝ ŽÁROVĚ ZINKOVANÝ DÉLKY DO 6 M
stožár výšky 5 m
dodávka a montáž</t>
  </si>
  <si>
    <t>743122</t>
  </si>
  <si>
    <t>OSVĚTLOVACÍ STOŽÁR PEVNÝ ŽÁROVĚ ZINKOVANÝ DÉLKY PŘES 6,5 DO 12 M
stožár výšky 10 m
dodávka a montáž</t>
  </si>
  <si>
    <t>743141</t>
  </si>
  <si>
    <t>OSVĚTLOVACÍ STOŽÁR PŘECHODOVÝ DÉLKY DO 8 M
stožár výšky 6 m
dodávka a montáž</t>
  </si>
  <si>
    <t>743142</t>
  </si>
  <si>
    <t>OSVĚTLOVACÍ STOŽÁR PŘECHODOVÝ - VÝLOŽNÍK S DÉLKOU VYLOŽENÍ DO 3 M
vyložení 2 m
dodávka a montáž</t>
  </si>
  <si>
    <t>OSVĚTLOVACÍ STOŽÁR PŘECHODOVÝ - VÝLOŽNÍK S DÉLKOU VYLOŽENÍ DO 3 M
vyložení 3 m
dodávka a montáž</t>
  </si>
  <si>
    <t>743151</t>
  </si>
  <si>
    <t>OSVĚTLOVACÍ STOŽÁR - STOŽÁROVÁ ROZVODNICE S 1-2 JISTÍCÍMI PRVKY
s řadovými svorkami a pojistkovým odpínačem, včetně vložky
dodávka a montáž</t>
  </si>
  <si>
    <t>22+2+4=28.000 [A]</t>
  </si>
  <si>
    <t>743312</t>
  </si>
  <si>
    <t>VÝLOŽNÍK PRO MONTÁŽ SVÍTIDLA NA STOŽÁR JEDNORAMENNÝ DÉLKA VYLOŽENÍ PŘES 1 DO 2 M
vyložení 1,5 m
dodávka a montáž</t>
  </si>
  <si>
    <t>743313</t>
  </si>
  <si>
    <t>VÝLOŽNÍK PRO MONTÁŽ SVÍTIDLA NA STOŽÁR JEDNORAMENNÝ DÉLKA VYLOŽENÍ PŘES 2 M
vyložení 2,0 m
dodávka a montáž</t>
  </si>
  <si>
    <t>743531</t>
  </si>
  <si>
    <t>SVÍTIDLO VENKOVNÍ VŠEOBECNÉ PRO OSVĚTLENÍ PŘECHODU PRO CHODCE DO 150 W
svítidlo s LED zdrojem světla
dodávka a montáž</t>
  </si>
  <si>
    <t>743553</t>
  </si>
  <si>
    <t>SVÍTIDLO VENKOVNÍ VŠEOBECNÉ LED, MIN. IP 44, PŘES 25 DO 45 W
svítidlo pro chodník, LED
dodávka a montáž</t>
  </si>
  <si>
    <t>743554</t>
  </si>
  <si>
    <t>SVÍTIDLO VENKOVNÍ VŠEOBECNÉ LED, MIN. IP 44, PŘES 45 W
svítidlo LED pro osvětlení silnice
dodávka a montáž</t>
  </si>
  <si>
    <t>743712</t>
  </si>
  <si>
    <t>ROZVADĚČ PRO VEŘEJNÉ OSVĚTLENÍ S MĚŘENÍM SPOTŘEBY EL. ENERGIE PŘES 4 KS TŘÍFÁZOVÝCH VĚTVÍ
dodávka, montáž, výrobní dokumnetace, kusová zkouška</t>
  </si>
  <si>
    <t>747213</t>
  </si>
  <si>
    <t>CELKOVÁ PROHLÍDKA, ZKOUŠENÍ, MĚŘENÍ A VYHOTOVENÍ VÝCHOZÍ REVIZNÍ ZPRÁVY, PRO OBJEM IN PŘES 500 DO 1000 TIS. KČ</t>
  </si>
  <si>
    <t>747214</t>
  </si>
  <si>
    <t>CELKOVÁ PROHLÍDKA, ZKOUŠENÍ, MĚŘENÍ A VYHOTOVENÍ VÝCHOZÍ REVIZNÍ ZPRÁVY, PRO OBJEM IN - PŘÍPLATEK ZA KAŽDÝCH DALŠÍCH I ZAPOČATÝCH 500 TIS. KČ</t>
  </si>
  <si>
    <t>87614</t>
  </si>
  <si>
    <t>CHRÁNIČKY Z TRUB PLAST DN DO 40MM
chránička 40/31 do základu</t>
  </si>
  <si>
    <t>(22+2+4)*2*3*1,1=184.800 [A]</t>
  </si>
  <si>
    <t>87627</t>
  </si>
  <si>
    <t>CHRÁNIČKY Z TRUB PLASTOVÝCH DN DO 100MM
chránička do prostupu
dvouplášťová, tuhá, HDPE/HDPE 110/94
dodávka a montáž, utěsnění, protahovací lanko</t>
  </si>
  <si>
    <t>(8+8+7,5+17,5+13,5+10+13+12+12+15)*2*1,1=256.300 [A]</t>
  </si>
  <si>
    <t>87645</t>
  </si>
  <si>
    <t>CHRÁNIČKY Z TRUB PLASTOVÝCH DN DO 300MM
pouzdro do základu pro založení stožáru
včetně vyžíznutí otvoru pro chráničky a zemnič</t>
  </si>
  <si>
    <t>1,2*22=26.400 [A]
0,8*2=1.600 [B]
1,0*4=4.000 [C]
Celkem: A+B+C=32.000 [D]</t>
  </si>
  <si>
    <t>899524</t>
  </si>
  <si>
    <t>OBETONOVÁNÍ POTRUBÍ Z PROSTÉHO BETONU DO C25/30
obetnování chrániček C25/30-XA1</t>
  </si>
  <si>
    <t xml:space="preserve"> 0,5*0,2*(8+8+7,5+17,5+13,5+10+13+12+12+15)=11.650 [A]</t>
  </si>
  <si>
    <t>SO 501</t>
  </si>
  <si>
    <t>Přeložka STL plynovodu</t>
  </si>
  <si>
    <t>CS ÚRS 2020 01</t>
  </si>
  <si>
    <t>115101201</t>
  </si>
  <si>
    <t>Čerpání vody na dopravní výšku do 10 m s uvažovaným průměrným přítokem do 500 l/min
Čerpání vody na dopravní výšku do 10 m s uvažovaným průměrným přítokem do 500 l/min</t>
  </si>
  <si>
    <t xml:space="preserve">HOD       </t>
  </si>
  <si>
    <t>115101301</t>
  </si>
  <si>
    <t>Pohotovost záložní čerpací soupravy pro dopravní výšku do 10 m s uvažovaným průměrným přítokem do 500 l/min
Pohotovost záložní čerpací soupravy pro dopravní výšku do 10 m s uvažovaným průměrným přítokem do 500 l/min</t>
  </si>
  <si>
    <t xml:space="preserve">DEN       </t>
  </si>
  <si>
    <t>119003131</t>
  </si>
  <si>
    <t>Pomocné konstrukce při zabezpečení výkopu svislé výstražná páska zřízení
Pomocné konstrukce při zabezpečení výkopu svislé výstražná páska zřízení</t>
  </si>
  <si>
    <t>119003132</t>
  </si>
  <si>
    <t>Pomocné konstrukce při zabezpečení výkopu svislé výstražná páska odstranění
Pomocné konstrukce při zabezpečení výkopu svislé výstražná páska odstranění</t>
  </si>
  <si>
    <t>119003215</t>
  </si>
  <si>
    <t>Pomocné konstrukce při zabezpečení výkopu svislé ocelové mobilní oplocení, výšky do 1,5 m panely ze svařovaných trubek zřízení
Pomocné konstrukce při zabezpečení výkopu svislé ocelové mobilní oplocení, výšky do 1,5 m panely ze svařovaných trubek zřízení</t>
  </si>
  <si>
    <t>119003216</t>
  </si>
  <si>
    <t>Pomocné konstrukce při zabezpečení výkopu svislé ocelové mobilní oplocení, výšky do 1,5 m panely ze svařovaných trubek odstranění
Pomocné konstrukce při zabezpečení výkopu svislé ocelové mobilní oplocení, výšky do 1,5 m panely ze svařovaných trubek odstranění</t>
  </si>
  <si>
    <t>131213101</t>
  </si>
  <si>
    <t>Hloubení jam ručně zapažených i nezapažených s urovnáním dna do předepsaného profilu a spádu v hornině třídy těžitelnosti I skupiny 3 soudržných
Hloubení jam ručně zapažených i nezapažených s urovnáním dna do předepsaného profilu a spádu v hornině třídy těžitelnosti I skupiny 3 soudržných</t>
  </si>
  <si>
    <t>propojovací jámy3*2*2*2=24.000 [A]
24*0.3 Přepočtené koeficientem množství=7.200 [B]</t>
  </si>
  <si>
    <t>131251201</t>
  </si>
  <si>
    <t>Hloubení zapažených jam a zářezů strojně s urovnáním dna do předepsaného profilu a spádu v hornině třídy těžitelnosti I skupiny 3 do 20 m3
Hloubení zapažených jam a zářezů strojně s urovnáním dna do předepsaného profilu a spádu v hornině třídy těžitelnosti I skupiny 3 do 20 m3</t>
  </si>
  <si>
    <t>propojovací jámy3*2*2*2=24.000 [A]
24*0.7 Přepočtené koeficientem množství=16.800 [B]</t>
  </si>
  <si>
    <t>132212111</t>
  </si>
  <si>
    <t>Hloubení rýh šířky do 800 mm ručně zapažených i nezapažených, s urovnáním dna do předepsaného profilu a spádu v hornině třídy těžitelnosti I skupiny 3 soudržnýc
Hloubení rýh šířky do 800 mm ručně zapažených i nezapažených, s urovnáním dna do předepsaného profilu a spádu v hornině třídy těžitelnosti I skupiny 3 soudržných</t>
  </si>
  <si>
    <t>demontáž rušeného potrubí30*0.8*1.1=26.400 [A]
trasa nového potrubí30*0.8*1.5=36.000 [B]
Celkem: A+B=62.400 [C]
62.4*0.3 Přepočtené koeficientem množství=18.720 [D]</t>
  </si>
  <si>
    <t>132251102</t>
  </si>
  <si>
    <t>Hloubení nezapažených rýh šířky do 800 mm strojně s urovnáním dna do předepsaného profilu a spádu v hornině třídy těžitelnosti I skupiny 3 přes 20 do 50 m3
Hloubení nezapažených rýh šířky do 800 mm strojně s urovnáním dna do předepsaného profilu a spádu v hornině třídy těžitelnosti I skupiny 3 přes 20 do 50 m3</t>
  </si>
  <si>
    <t>demontáž rušeného potrubí30*0.8*1.1=26.400 [A]
trasa nového potrubí30*0.8*1.5=36.000 [B]
Celkem: A+B=62.400 [C]
62.4*0.7 Přepočtené koeficientem množství=43.680 [D]</t>
  </si>
  <si>
    <t>139001101</t>
  </si>
  <si>
    <t>Příplatek k cenám hloubených vykopávek za ztížení vykopávky v blízkosti podzemního vedení nebo výbušnin pro jakoukoliv třídu horniny
Příplatek k cenám hloubených vykopávek za ztížení vykopávky v blízkosti podzemního vedení nebo výbušnin pro jakoukoliv třídu horniny</t>
  </si>
  <si>
    <t>propojovací jámy3*2*2*2=24.000 [A]
demontáž rušeného potrubí30*0.8*1.1=26.400 [B]
trasa nového potrubí30*0.8*1.5=36.000 [C]
Celkem: A+B+C=86.400 [D]
86.4*0.3 Přepočtené koeficientem množství=25.920 [E]</t>
  </si>
  <si>
    <t>151101101</t>
  </si>
  <si>
    <t>Zřízení pažení a rozepření stěn rýh pro podzemní vedení příložné pro jakoukoliv mezerovitost, hloubky do 2 m
Zřízení pažení a rozepření stěn rýh pro podzemní vedení příložné pro jakoukoliv mezerovitost, hloubky do 2 m</t>
  </si>
  <si>
    <t>propojovací jámy(3+2)*2*2*2=40.000 [A]</t>
  </si>
  <si>
    <t>151101111</t>
  </si>
  <si>
    <t>Odstranění pažení a rozepření stěn rýh pro podzemní vedení s uložením materiálu na vzdálenost do 3 m od kraje výkopu příložné, hloubky do 2 m
Odstranění pažení a rozepření stěn rýh pro podzemní vedení s uložením materiálu na vzdálenost do 3 m od kraje výkopu příložné, hloubky do 2 m</t>
  </si>
  <si>
    <t>162651112</t>
  </si>
  <si>
    <t>Vodorovné přemístění výkopku nebo sypaniny po suchu na obvyklém dopravním prostředku, bez naložení výkopku, avšak se složením bez rozhrnutí z horniny třídy těži
Vodorovné přemístění výkopku nebo sypaniny po suchu na obvyklém dopravním prostředku, bez naložení výkopku, avšak se složením bez rozhrnutí z horniny třídy těžitelnosti I skupiny 1 až 3 na vzdálenost přes 4 000 do 5 000 m</t>
  </si>
  <si>
    <t>38*0.8*0.1=3.040 [A]
(23*0.45+15*0.5)*0.8=14.280 [B]
mínus objem demontovaného potrubí-0.08*0.08*3.14*30=-0.603 [C]
Celkem: A+B+C=16.717 [D]</t>
  </si>
  <si>
    <t>171201221</t>
  </si>
  <si>
    <t>Poplatek za uložení stavebního odpadu na skládce (skládkovné) zeminy a kamení zatříděného do Katalogu odpadů pod kódem 17 05 04
Poplatek za uložení stavebního odpadu na skládce (skládkovné) zeminy a kamení zatříděného do Katalogu odpadů pod kódem 17 05 04</t>
  </si>
  <si>
    <t>16.717*2 Přepočtené koeficientem množství=33.434 [A]</t>
  </si>
  <si>
    <t>171251201</t>
  </si>
  <si>
    <t>Uložení sypaniny na skládky nebo meziskládky bez hutnění s upravením uložené sypaniny do předepsaného tvaru
Uložení sypaniny na skládky nebo meziskládky bez hutnění s upravením uložené sypaniny do předepsaného tvaru</t>
  </si>
  <si>
    <t>174151101</t>
  </si>
  <si>
    <t>Zásyp sypaninou z jakékoliv horniny strojně s uložením výkopku ve vrstvách se zhutněním jam, šachet, rýh nebo kolem objektů v těchto vykopávkách
Zásyp sypaninou z jakékoliv horniny strojně s uložením výkopku ve vrstvách se zhutněním jam, šachet, rýh nebo kolem objektů v těchto vykopávkách</t>
  </si>
  <si>
    <t>propojovací jámy3*2*2*2=24.000 [A]
demontáž rušeného potrubí30*0.8*1.1=26.400 [B]
trasa nového potrubí30*0.8*1.5=36.000 [C]
plus objem demontovaného potrubí0.08*0.08*3.14*30=0.603 [D]
-38*0.8*0.1=-3.040 [E]
-(23*0.45+15*0.5)*0.8=-14.280 [F]
Celkem: A+B+C+D+E+F=69.683 [G]</t>
  </si>
  <si>
    <t>175151101</t>
  </si>
  <si>
    <t>Obsypání potrubí strojně sypaninou z vhodných třídy těžitelnosti I a II, skupiny 1 až 4 nebo materiálem připraveným podél výkopu ve vzdálenosti do 3 m od jeho k
Obsypání potrubí strojně sypaninou z vhodných třídy těžitelnosti I a II, skupiny 1 až 4 nebo materiálem připraveným podél výkopu ve vzdálenosti do 3 m od jeho kraje, pro jakoukoliv hloubku výkopu a míru zhutnění bez prohození sypaniny</t>
  </si>
  <si>
    <t>(23*0.45+15*0.5)*0.8-17.6*0.08*0.08*3.14-15*0.1*0.1*3.14=13.455 [A]</t>
  </si>
  <si>
    <t>181951112</t>
  </si>
  <si>
    <t>Úprava pláně vyrovnáním výškových rozdílů strojně v hornině třídy těžitelnosti I, skupiny 1 až 3 se zhutněním
Úprava pláně vyrovnáním výškových rozdílů strojně v hornině třídy těžitelnosti I, skupiny 1 až 3 se zhutněním</t>
  </si>
  <si>
    <t>3*2*2+32.6*0.8=38.080 [A]</t>
  </si>
  <si>
    <t>58337331</t>
  </si>
  <si>
    <t>štěrkopísek frakce 0/22
štěrkopísek frakce 0/22</t>
  </si>
  <si>
    <t>13.455*2 Přepočtené koeficientem množství=26.910 [A]</t>
  </si>
  <si>
    <t>Elektromontáže</t>
  </si>
  <si>
    <t>21-M</t>
  </si>
  <si>
    <t>210100171</t>
  </si>
  <si>
    <t>Ukončení kabelů smršťovací záklopkou nebo páskou se zapojením bez letování počtu a průřezu žil do 2 x 1,5 až 4 mm2
Ukončení kabelů smršťovací záklopkou nebo páskou se zapojením bez letování počtu a průřezu žil do 2 x 1,5 až 4 mm2</t>
  </si>
  <si>
    <t>34382001</t>
  </si>
  <si>
    <t>páska elektroizolační PVC š 19mm
páska elektroizolační PVC š 19mm</t>
  </si>
  <si>
    <t>2*1.8 Přepočtené koeficientem množství=3.600 [A]</t>
  </si>
  <si>
    <t>Montáže potrubí</t>
  </si>
  <si>
    <t>23-M</t>
  </si>
  <si>
    <t>230086143</t>
  </si>
  <si>
    <t>Demontáž plastového potrubí dn přes 110 do 225 mm
Demontáž plastového potrubí dn přes 110 do 225 mm</t>
  </si>
  <si>
    <t>230120048</t>
  </si>
  <si>
    <t>Čištění potrubí profukováním nebo proplachováním DN 150
Čištění potrubí profukováním nebo proplachováním DN 150</t>
  </si>
  <si>
    <t>230170004</t>
  </si>
  <si>
    <t>Příprava pro zkoušku těsnosti potrubí DN přes 125 do 200
Příprava pro zkoušku těsnosti potrubí DN přes 125 do 200</t>
  </si>
  <si>
    <t xml:space="preserve">SADA      </t>
  </si>
  <si>
    <t>230170014</t>
  </si>
  <si>
    <t>Zkouška těsnosti potrubí DN přes 125 do 200
Zkouška těsnosti potrubí DN přes 125 do 200</t>
  </si>
  <si>
    <t>230200322</t>
  </si>
  <si>
    <t>Přerušení průtoku plynu balony vloženými pomocí zaváděcích komor jednostranné v plastovém potrubí dn do 225 mm
Přerušení průtoku plynu balony vloženými pomocí zaváděcích komor jednostranné v plastovém potrubí dn do 225 mm</t>
  </si>
  <si>
    <t>230200342</t>
  </si>
  <si>
    <t>Přerušení průtoku plynu balony vloženými pomocí zaváděcích komor - opětovné vložení jednostranné v plastovém potrubí dn do 225 mm
Přerušení průtoku plynu balony vloženými pomocí zaváděcích komor - opětovné vložení jednostranné v plastovém potrubí dn do 225 mm</t>
  </si>
  <si>
    <t>230205125</t>
  </si>
  <si>
    <t>Montáž potrubí PE průměru přes 110 mm O 160, tl. stěny 9,1 mm
Montáž potrubí PE průměru přes 110 mm O 160, tl. stěny 9,1 mm</t>
  </si>
  <si>
    <t>230205141</t>
  </si>
  <si>
    <t>Montáž potrubí PE průměru přes 110 mm O 225, tl. stěny 8,6 mm
Montáž potrubí PE průměru přes 110 mm O 225, tl. stěny 8,6 mm</t>
  </si>
  <si>
    <t>chránička15=15.000 [A]</t>
  </si>
  <si>
    <t>230205411</t>
  </si>
  <si>
    <t>Montáž trubních dílů PE průměru přes 110 mm svařované na tupo nebo elektrospojkou O 160, tl. stěny 9,1 mm
Montáž trubních dílů PE průměru přes 110 mm svařované na tupo nebo elektrospojkou O 160, tl. stěny 9,1 mm</t>
  </si>
  <si>
    <t>230220006</t>
  </si>
  <si>
    <t>Montáž příslušenství plynovodů poklopu litinového
Montáž příslušenství plynovodů poklopu litinového</t>
  </si>
  <si>
    <t>230220031</t>
  </si>
  <si>
    <t>Montáž příslušenství plynovodů čichačky na chráničku plynovodu
Montáž příslušenství plynovodů čichačky na chráničku plynovodu</t>
  </si>
  <si>
    <t>230230020</t>
  </si>
  <si>
    <t>Tlakové zkoušky hlavní vzduchem 0,6 MPa DN 150
Tlakové zkoušky hlavní vzduchem 0,6 MPa DN 150</t>
  </si>
  <si>
    <t>230230076</t>
  </si>
  <si>
    <t>Čištění potrubí DN 200
Čištění potrubí DN 200</t>
  </si>
  <si>
    <t>28600R01</t>
  </si>
  <si>
    <t>tvarovka sedlová balonovací d160
tvarovka sedlová balonovací d160</t>
  </si>
  <si>
    <t>28600R10</t>
  </si>
  <si>
    <t>čichačka na chráníčku v zemním provedení
čichačka na chráníčku v zemním provedení</t>
  </si>
  <si>
    <t>28613904</t>
  </si>
  <si>
    <t>potrubí plynovodní PE 100RC SDR 17,6 PN 0,1MPa tyče 12m 160x9,1mm
potrubí plynovodní PE 100RC SDR 17,6 PN 0,1MPa tyče 12m 160x9,1mm</t>
  </si>
  <si>
    <t>32.6*1.015 Přepočtené koeficientem množství=33.089 [A]</t>
  </si>
  <si>
    <t>28613972</t>
  </si>
  <si>
    <t>trubka ochranná pro plyn PEHD 225x8,6mm
trubka ochranná pro plyn PEHD 225x8,6mm</t>
  </si>
  <si>
    <t>15*1.015 Přepočtené koeficientem množství=15.225 [A]</t>
  </si>
  <si>
    <t>28614939</t>
  </si>
  <si>
    <t>elektrokoleno 90° PE 100 PN16 D 160mm
elektrokoleno 90° PE 100 PN16 D 160mm</t>
  </si>
  <si>
    <t>28615978</t>
  </si>
  <si>
    <t>elektrospojka SDR11 PE 100 PN16 D 160mm
elektrospojka SDR11 PE 100 PN16 D 160mm</t>
  </si>
  <si>
    <t>42291352</t>
  </si>
  <si>
    <t>poklop litinový šoupátkový pro zemní soupravy osazení do terénu a do vozovky
poklop litinový šoupátkový pro zemní soupravy osazení do terénu a do vozovky</t>
  </si>
  <si>
    <t>Svislé a kompletní konstrukce</t>
  </si>
  <si>
    <t>360365131</t>
  </si>
  <si>
    <t>Svařované nosné spoje výztuže pro železobetonové konstrukce tupé aluminotermické, pruty průměru do 22 mm
Svařované nosné spoje výztuže pro železobetonové konstrukce tupé aluminotermické, pruty průměru do 22 mm</t>
  </si>
  <si>
    <t>451573111</t>
  </si>
  <si>
    <t>Lože pod potrubí, stoky a drobné objekty v otevřeném výkopu z písku a štěrkopísku do 63 mm
Lože pod potrubí, stoky a drobné objekty v otevřeném výkopu z písku a štěrkopísku do 63 mm</t>
  </si>
  <si>
    <t>38*0.8*0.1=3.040 [A]</t>
  </si>
  <si>
    <t>452112111</t>
  </si>
  <si>
    <t>Osazení betonových dílců prstenců nebo rámů pod poklopy a mříže, výšky do 100 mm
Osazení betonových dílců prstenců nebo rámů pod poklopy a mříže, výšky do 100 mm</t>
  </si>
  <si>
    <t>56230636</t>
  </si>
  <si>
    <t>deska podkladová uličního poklopu plastového ventilkového a šoupatového
deska podkladová uličního poklopu plastového ventilkového a šoupatového</t>
  </si>
  <si>
    <t>Trubní vedení</t>
  </si>
  <si>
    <t>899721111</t>
  </si>
  <si>
    <t>Signalizační vodič na potrubí DN do 150 mm
Signalizační vodič na potrubí DN do 150 mm</t>
  </si>
  <si>
    <t>899722114</t>
  </si>
  <si>
    <t>Krytí potrubí z plastů výstražnou fólií z PVC šířky 40 cm
Krytí potrubí z plastů výstražnou fólií z PVC šířky 40 cm</t>
  </si>
  <si>
    <t>899911101</t>
  </si>
  <si>
    <t>Kluzné objímky (pojízdná sedla) pro zasunutí potrubí do chráničky výšky 25 mm vnějšího průměru potrubí do 183 mm
Kluzné objímky (pojízdná sedla) pro zasunutí potrubí do chráničky výšky 25 mm vnějšího průměru potrubí do 183 mm</t>
  </si>
  <si>
    <t>15/1.5+2=12.000 [A]</t>
  </si>
  <si>
    <t>899913151</t>
  </si>
  <si>
    <t>Koncové uzavírací manžety chrániček DN potrubí x DN chráničky DN 150 x 200
Koncové uzavírací manžety chrániček DN potrubí x DN chráničky DN 150 x 200</t>
  </si>
  <si>
    <t>Hodinové zúčtovací sazby</t>
  </si>
  <si>
    <t>HZS</t>
  </si>
  <si>
    <t>28600R02</t>
  </si>
  <si>
    <t>bypass - materiál
bypass - materiál</t>
  </si>
  <si>
    <t>HZS3112</t>
  </si>
  <si>
    <t>Hodinové zúčtovací sazby montáží technologických zařízení při externích montážích montér potrubí odborný
Hodinové zúčtovací sazby montáží technologických zařízení při externích montážích montér potrubí odborný</t>
  </si>
  <si>
    <t>požární dozor při propojování STL plynovodu8*2=16.000 [A]
montáž a demontáž bypassu8*2*2=32.000 [B]
Celkem: A+B=48.000 [C]</t>
  </si>
  <si>
    <t>HZS4212</t>
  </si>
  <si>
    <t>Hodinové zúčtovací sazby ostatních profesí revizní a kontrolní činnost revizní technik specialista
Hodinové zúčtovací sazby ostatních profesí revizní a kontrolní činnost revizní technik specialista</t>
  </si>
  <si>
    <t>revize8*3=24.000 [A]</t>
  </si>
  <si>
    <t>HZS4232</t>
  </si>
  <si>
    <t>Hodinové zúčtovací sazby ostatních profesí revizní a kontrolní činnost technik odborný
Hodinové zúčtovací sazby ostatních profesí revizní a kontrolní činnost technik odborný</t>
  </si>
  <si>
    <t>vypracování technologického postupu propojování STL plynovodu8*3=24.000 [A]
dozor při propojovaní STL plynovodu8*2=16.000 [B]
Celkem: A+B=40.000 [C]</t>
  </si>
  <si>
    <t>SO 701</t>
  </si>
  <si>
    <t>Úprava pomníku</t>
  </si>
  <si>
    <t>POPLATKY ZA LIKVIDACŮ ODPADŮ NEKONTAMINOVANÝCH - 17 05 04 VYTĚŽENÉ ZEMINY A HORNINY - I. TŘÍDA TĚŽITELNOSTI
zemina</t>
  </si>
  <si>
    <t>pol.131738  11,972*2,0=23.944 [A]</t>
  </si>
  <si>
    <t>OSTATNÍ POŽADAVKY - GEODETICKÉ ZAMĚŘENÍ - CELKY
Ověření roztečí kotvení a změření stávajících rozměrů kotev.přípravků</t>
  </si>
  <si>
    <t>03620</t>
  </si>
  <si>
    <t>DOPRAVNÍ ZAŘÍZENÍ - JEŘÁBY STAVEBNÍ
pronájem k manipulaci
odmontování, zvednutí a přesunutí na plochu záboru, zpětné přenesení a osazení do nového kotvení</t>
  </si>
  <si>
    <t>1+1=2.000 [A]</t>
  </si>
  <si>
    <t>03999R</t>
  </si>
  <si>
    <t>PŘÍPLATEK ZA PRÁCE MALÉHO ROZSAHU
Odhad
Zahrnuje zvýšené náklady spojené s provedením prací, u nichž vlivem malého rozsahu náklady na dopravu, zajištění stroj.vybavení a pod. neobvykle navyšují jednotkovou cenu</t>
  </si>
  <si>
    <t>125731</t>
  </si>
  <si>
    <t>VYKOPÁVKY ZE ZEMNÍKŮ A SKLÁDEK TŘ. I, ODVOZ DO 1KM
pro zásyp</t>
  </si>
  <si>
    <t>7,712=7.712 [A]</t>
  </si>
  <si>
    <t>131731</t>
  </si>
  <si>
    <t>HLOUBENÍ JAM ZAPAŽ I NEPAŽ TŘ. I, ODVOZ DO 1KM
vč.odvozu na meziskládku - zemina pro zpětný zásyp</t>
  </si>
  <si>
    <t>1,0*0,8*3,7*2+0,4*0,8*5,6=7.712 [A]</t>
  </si>
  <si>
    <t>131738</t>
  </si>
  <si>
    <t>HLOUBENÍ JAM ZAPAŽ I NEPAŽ TŘ. I, ODVOZ DO 20KM</t>
  </si>
  <si>
    <t>5,6*3,7*0,95=19.684 [A]
odpočet na zásyp  -7,712=-7.712 [B]
Celkem: A+B=11.972 [C]</t>
  </si>
  <si>
    <t>19,684=19.684 [A]</t>
  </si>
  <si>
    <t xml:space="preserve">ZÁSYP JAM A RÝH ZEMINOU SE ZHUTNĚNÍM
z meziskládky  </t>
  </si>
  <si>
    <t>18243</t>
  </si>
  <si>
    <t>ZALOŽENÍ TRÁVNÍKU HYDROOSEVEM NA HLUŠINU</t>
  </si>
  <si>
    <t>1,5*(4,5*2+3,6)=18.900 [A]</t>
  </si>
  <si>
    <t>272213</t>
  </si>
  <si>
    <t>A</t>
  </si>
  <si>
    <t>OBKLAD ZÁKLADŮ Z LOM KAMENE
Nový kamenný obklad vč.cementové malty
Kámen co nejvíce podobný stávajícímu</t>
  </si>
  <si>
    <t>2,1*2,6*0,3*2=3.276 [A]</t>
  </si>
  <si>
    <t>B</t>
  </si>
  <si>
    <t>OBKLAD ZÁKLADŮ Z LOM KAMENE
Oprava poškozeného obkladu vč.cementové malty
Kámen co nejvíce podobný stávajícímu</t>
  </si>
  <si>
    <t>2,1*2,6*0,3*2*0,1=0.328 [A]</t>
  </si>
  <si>
    <t>272325</t>
  </si>
  <si>
    <t>ZÁKLADY ZE ŽELEZOBETONU DO C30/37
C30/37 XF2 vč.bednění, nátěru zasypaných ploch proti zemní vlhkosti</t>
  </si>
  <si>
    <t>2,6*2,32*3,0=18.096 [A]
kapsa pro kotvení předního kola  0,6*0,5*0,2=0.060 [B]
Celkem: A+B=18.156 [C]</t>
  </si>
  <si>
    <t>272365</t>
  </si>
  <si>
    <t>VÝZTUŽ ZÁKLADŮ Z OCELI 10505, B500B
Odhad 100 kg/m3 vč.kotvení obkladu</t>
  </si>
  <si>
    <t>18,156*0,100=1.816 [A]</t>
  </si>
  <si>
    <t>285392</t>
  </si>
  <si>
    <t>DODATEČNÉ KOTVENÍ VLEPENÍM BETONÁŘSKÉ VÝZTUŽE D DO 16MM DO VRTŮ
dodání výztuže, provedení vrtu, vsunutí výztuže do vyvrtaného profilu a její zalepení předepsaným pojivem</t>
  </si>
  <si>
    <t>zadní plocha, rastr 300x300  11*8=88.000 [B]</t>
  </si>
  <si>
    <t>451311</t>
  </si>
  <si>
    <t>PODKL A VÝPLŇ VRSTVY Z PROST BET DO C8/10
C8/10 X0 - podkladní beton</t>
  </si>
  <si>
    <t>2,7*4,57*0,15=1.851 [A]</t>
  </si>
  <si>
    <t>Úpravy povrchů, podlahy, výplně otvorů</t>
  </si>
  <si>
    <t>626211</t>
  </si>
  <si>
    <t>REPROFILACE VODOROVNÝCH PLOCH SHORA SANAČNÍ MALTOU JEDNOVRST TL 10MM
sanace horního povrchu bloku</t>
  </si>
  <si>
    <t>odhad  4,0=4.000 [A]</t>
  </si>
  <si>
    <t>626212</t>
  </si>
  <si>
    <t>REPROFILACE VODOROVNÝCH PLOCH SHORA SANAČNÍ MALTOU JEDNOVRST TL 20MM
sanace horního povrchu bloku</t>
  </si>
  <si>
    <t>odhad  2,0=2.000 [A]</t>
  </si>
  <si>
    <t>626213</t>
  </si>
  <si>
    <t>REPROFILACE VODOROVNÝCH PLOCH SHORA SANAČNÍ MALTOU JEDNOVRST TL 30MM</t>
  </si>
  <si>
    <t>sanace po kotevních deskách  0,8*0,8*3=1.920 [A]</t>
  </si>
  <si>
    <t>78272</t>
  </si>
  <si>
    <t>OBKLADY STĚN Z PŘÍROD KAMENE TVRDÉHO
Nový obklad - dlažba horního povrchu obložených stěn
Kámen co nejvíce podobný stávajícímu</t>
  </si>
  <si>
    <t>2,6*0,3*2=1.560 [A]</t>
  </si>
  <si>
    <t>OBKLADY STĚN Z PŘÍROD KAMENE TVRDÉHO
Oprava poškozeného obkladu - dlažba horního povrchu obložených stěn
Kámen co nejvíce podobný stávajícímu</t>
  </si>
  <si>
    <t>2,6*0,3*2*0,3=0.468 [A]</t>
  </si>
  <si>
    <t>78381</t>
  </si>
  <si>
    <t xml:space="preserve">NÁTĚRY BETON KONSTR TYP S1 (OS-A)
sjednocující nátěr </t>
  </si>
  <si>
    <t>8,9*3,0+8,9*0,23*2+3,6*2,2=38.714 [A]</t>
  </si>
  <si>
    <t>919173</t>
  </si>
  <si>
    <t>ŘEZÁNÍ OCELOVÝCH KONSTRUKCÍ TL. DO 20MM
odříznutí stávajícího kotvení, vč.odvozu</t>
  </si>
  <si>
    <t>odříznutí stávajícího kotvení   
přední  (0,15+0,15)*2=0.600 [A]
zadní  (0,25+0,2)*2=0.900 [B]
Celkem: A+B=1.500 [C]</t>
  </si>
  <si>
    <t>93650</t>
  </si>
  <si>
    <t xml:space="preserve">DROBNÉ DOPLŇK KONSTR KOVOVÉ
kompletní vč.osazení, dodání a PKO a zpracování potřebné dokumentace
</t>
  </si>
  <si>
    <t xml:space="preserve">KG        </t>
  </si>
  <si>
    <t>kotvení kol  296,0=296.000 [A]</t>
  </si>
  <si>
    <t>938441</t>
  </si>
  <si>
    <t>OČIŠTĚNÍ ZDIVA OTRYSKÁNÍM TLAKOVOU VODOU DO 200 BARŮ</t>
  </si>
  <si>
    <t>stávající obklad  2,46*6,3*2+3,0*3,6+(0,6+0,5)*2*0,3*2=43.116 [A]</t>
  </si>
  <si>
    <t>938543</t>
  </si>
  <si>
    <t>OČIŠTĚNÍ BETON KONSTR OTRYSKÁNÍM TLAK VODOU DO 1000 BARŮ</t>
  </si>
  <si>
    <t>horní povrch a boky  2,9*6,3+0,23*(2,9+6,3)*2=22.502 [A]
zadní plocha  2,42*3,0=7.260 [B]
Celkem: A+B=29.762 [C]</t>
  </si>
  <si>
    <t>96815</t>
  </si>
  <si>
    <t>VYSEKÁNÍ OTVORŮ, KAPES, RÝH V ŽELEZOBETONOVÉ KONSTRUKCI
vč.odvozu na skládku a poplatku za uložení</t>
  </si>
  <si>
    <t>kapsa pro kotvení předního kola  0,6*0,5*0,2=0.060 [A]</t>
  </si>
  <si>
    <t>97617</t>
  </si>
  <si>
    <t>VYBOURÁNÍ DROBNÝCH PŘEDMĚTŮ KOVOVÝCH
vč.odvozu</t>
  </si>
  <si>
    <t>kotevní desky  3=3.000 [A]</t>
  </si>
  <si>
    <t>SO 801.1</t>
  </si>
  <si>
    <t>Sadové úpravy</t>
  </si>
  <si>
    <t>18311</t>
  </si>
  <si>
    <t>ZALOŽENÍ ZÁHONU PRO VÝSADBU</t>
  </si>
  <si>
    <t>Keře v záhonech – živý plot                                   42=42.000 [A]
Keře v záhonech – půdopokryvný porost                   23=23.000 [B]
Stromy – výsadbové mísy                                      55=55.000 [C]
Celkem: A+B+C=120.000 [D]</t>
  </si>
  <si>
    <t>18331</t>
  </si>
  <si>
    <t>SADOVNICKÉ OBDĚLÁNÍ PŮDY
rovina</t>
  </si>
  <si>
    <t>Záhony – keře                                65=65.000 [A]
Stromy – výsadbové mísy               55=55.000 [B]
Celkem: A+B=120.000 [C]</t>
  </si>
  <si>
    <t>18351</t>
  </si>
  <si>
    <t>CHEMICKÉ ODPLEVELENÍ
V záhonech 1,5x</t>
  </si>
  <si>
    <t>120,0*1,5=180.000 [A]</t>
  </si>
  <si>
    <t>18461</t>
  </si>
  <si>
    <t>MULČOVÁNÍ
rovina
Mulčování výsadeb mulčovací kůrou v tl. 20Cm</t>
  </si>
  <si>
    <t>120,0=120.000 [A]</t>
  </si>
  <si>
    <t>18471</t>
  </si>
  <si>
    <t>OŠETŘENÍ DŘEVIN VE SKUPINÁCH
rovina
3X – keře v záhonech</t>
  </si>
  <si>
    <t>3*120=360.000 [A]</t>
  </si>
  <si>
    <t>18472</t>
  </si>
  <si>
    <t>OŠETŘENÍ DŘEVIN SOLITERNÍCH
rovina
3X – samostatné stromy a keře</t>
  </si>
  <si>
    <t>3*55=165.000 [A]</t>
  </si>
  <si>
    <t>184A1</t>
  </si>
  <si>
    <t>VYSAZOVÁNÍ KEŘŮ LISTNATÝCH S BALEM VČETNĚ VÝKOPU JAMKY
rovina
30*30*30cm, vč.hnojení komp. 2Kg/ks a 2ks tab. Silvamixu, zalití</t>
  </si>
  <si>
    <t>220=220.000 [A]</t>
  </si>
  <si>
    <t>184B15</t>
  </si>
  <si>
    <t>VYSAZOVÁNÍ STROMŮ LISTNATÝCH S BALEM OBVOD KMENE DO 16CM, PODCHOZÍ VÝŠ MIN 2,4M
rovina
50*50*50cm, vč.hnojení komp. 5Kg/ks a 5ks tab. Silvamixu, zalití, kůly, chráničky</t>
  </si>
  <si>
    <t>55=55.000 [A]</t>
  </si>
  <si>
    <t>18600</t>
  </si>
  <si>
    <t xml:space="preserve">ZALÉVÁNÍ VODOU
3X,100l/alejovýstrom, 5l/keř </t>
  </si>
  <si>
    <t>20=20.000 [A]</t>
  </si>
  <si>
    <t>SO 901.1</t>
  </si>
  <si>
    <t>Dopravně-inženýrská opatření</t>
  </si>
  <si>
    <t>02720</t>
  </si>
  <si>
    <t>POMOC PRÁCE ZŘÍZ NEBO ZAJIŠŤ REGULACI A OCHRANU DOPRAVY
dopravní značení kompletní - SDZ  montáž s přesunem, nájem, demontáž, VDZ pokládka, odstranění</t>
  </si>
</sst>
</file>

<file path=xl/styles.xml><?xml version="1.0" encoding="utf-8"?>
<styleSheet xmlns="http://schemas.openxmlformats.org/spreadsheetml/2006/main">
  <numFmts count="2">
    <numFmt numFmtId="177" formatCode="### ### ### ##0.00"/>
    <numFmt numFmtId="178" formatCode="### ### ### ##0.000"/>
  </numFmts>
  <fonts count="5">
    <font>
      <sz val="10"/>
      <name val="Arial"/>
      <family val="0"/>
    </font>
    <font>
      <b/>
      <sz val="11"/>
      <name val="Arial"/>
      <family val="0"/>
    </font>
    <font>
      <sz val="11"/>
      <name val="Arial"/>
      <family val="0"/>
    </font>
    <font>
      <u val="single"/>
      <sz val="10"/>
      <color rgb="FF0000FF"/>
      <name val="Arial"/>
      <family val="0"/>
    </font>
    <font>
      <b/>
      <sz val="10"/>
      <name val="Arial"/>
      <family val="0"/>
    </font>
  </fonts>
  <fills count="3">
    <fill>
      <patternFill/>
    </fill>
    <fill>
      <patternFill patternType="gray125"/>
    </fill>
    <fill>
      <patternFill patternType="solid">
        <fgColor rgb="FFD3D3D3"/>
        <bgColor indexed="64"/>
      </patternFill>
    </fill>
  </fills>
  <borders count="5">
    <border>
      <left/>
      <right/>
      <top/>
      <bottom/>
      <diagonal/>
    </border>
    <border>
      <left style="thin"/>
      <right style="thin"/>
      <top style="thin"/>
      <bottom style="thin"/>
    </border>
    <border>
      <left/>
      <right style="thin"/>
      <top/>
      <bottom/>
    </border>
    <border>
      <left/>
      <right/>
      <top/>
      <bottom style="thin"/>
    </border>
    <border>
      <left style="thin"/>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xf numFmtId="0" fontId="1" fillId="0" borderId="0" xfId="0" applyNumberFormat="1" applyFont="1" applyFill="1" applyBorder="1" applyAlignment="1" applyProtection="1">
      <alignment horizontal="center"/>
      <protection/>
    </xf>
    <xf numFmtId="177" fontId="1" fillId="2"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protection/>
    </xf>
    <xf numFmtId="0" fontId="2" fillId="0" borderId="1"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protection/>
    </xf>
    <xf numFmtId="0" fontId="3" fillId="0" borderId="0" xfId="0" applyFont="1"/>
    <xf numFmtId="0" fontId="0" fillId="0" borderId="1" xfId="0" applyNumberFormat="1" applyFont="1" applyFill="1" applyBorder="1" applyAlignment="1" applyProtection="1">
      <alignment wrapText="1"/>
      <protection/>
    </xf>
    <xf numFmtId="0" fontId="3" fillId="0" borderId="2" xfId="0" applyFont="1" applyBorder="1"/>
    <xf numFmtId="0" fontId="4" fillId="0" borderId="0" xfId="0" applyNumberFormat="1" applyFont="1" applyFill="1" applyBorder="1" applyAlignment="1" applyProtection="1">
      <alignment/>
      <protection/>
    </xf>
    <xf numFmtId="178" fontId="0" fillId="0" borderId="1"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177" fontId="0" fillId="0" borderId="4" xfId="0" applyNumberFormat="1" applyBorder="1" applyProtection="1">
      <protection locked="0"/>
    </xf>
    <xf numFmtId="177" fontId="0" fillId="0" borderId="1" xfId="0" applyNumberFormat="1" applyFont="1" applyFill="1" applyBorder="1" applyAlignment="1" applyProtection="1">
      <alignment/>
      <protection/>
    </xf>
    <xf numFmtId="177" fontId="0" fillId="0" borderId="1" xfId="0" applyNumberFormat="1" applyBorder="1" applyProtection="1">
      <protection locked="0"/>
    </xf>
    <xf numFmtId="0" fontId="0" fillId="0" borderId="0" xfId="0" applyNumberFormat="1" applyFont="1" applyFill="1" applyBorder="1" applyAlignment="1" applyProtection="1">
      <alignment wrapText="1" shrinkToFit="1"/>
      <protection/>
    </xf>
    <xf numFmtId="177" fontId="4" fillId="2" borderId="0" xfId="0" applyNumberFormat="1" applyFont="1" applyFill="1" applyBorder="1" applyAlignment="1" applyProtection="1">
      <alignment/>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SUM(C11:C22)</f>
      </c>
      <c r="G7" t="s">
        <v>6</v>
      </c>
      <c r="H7">
        <v>15</v>
      </c>
    </row>
    <row r="8" spans="2:8" ht="12.75" customHeight="1">
      <c r="B8" s="3" t="s">
        <v>4</v>
      </c>
      <c r="C8" s="2">
        <f>SUM(E11:E22)</f>
      </c>
      <c r="G8" t="s">
        <v>7</v>
      </c>
      <c r="H8">
        <v>21</v>
      </c>
    </row>
    <row r="10" spans="1:5" ht="12.75" customHeight="1">
      <c r="A10" s="4" t="s">
        <v>8</v>
      </c>
      <c r="B10" s="4" t="s">
        <v>9</v>
      </c>
      <c r="C10" s="4" t="s">
        <v>10</v>
      </c>
      <c r="D10" s="4" t="s">
        <v>11</v>
      </c>
      <c r="E10" s="4" t="s">
        <v>12</v>
      </c>
    </row>
    <row r="11" spans="1:5" ht="12.75" customHeight="1">
      <c r="A11" s="7" t="s">
        <v>21</v>
      </c>
      <c r="B11" s="7" t="s">
        <v>22</v>
      </c>
      <c r="C11" s="13">
        <f>'SO 000'!I59</f>
      </c>
      <c r="D11" s="13">
        <f>'SO 000'!P59</f>
      </c>
      <c r="E11" s="13">
        <f>C11+D11</f>
      </c>
    </row>
    <row r="12" spans="1:5" ht="12.75" customHeight="1">
      <c r="A12" s="7" t="s">
        <v>97</v>
      </c>
      <c r="B12" s="7" t="s">
        <v>98</v>
      </c>
      <c r="C12" s="13">
        <f>'SO 001.1'!I81</f>
      </c>
      <c r="D12" s="13">
        <f>'SO 001.1'!P81</f>
      </c>
      <c r="E12" s="13">
        <f>C12+D12</f>
      </c>
    </row>
    <row r="13" spans="1:5" ht="12.75" customHeight="1">
      <c r="A13" s="7" t="s">
        <v>178</v>
      </c>
      <c r="B13" s="7" t="s">
        <v>179</v>
      </c>
      <c r="C13" s="13">
        <f>'SO 111.1'!I51</f>
      </c>
      <c r="D13" s="13">
        <f>'SO 111.1'!P51</f>
      </c>
      <c r="E13" s="13">
        <f>C13+D13</f>
      </c>
    </row>
    <row r="14" spans="1:5" ht="12.75" customHeight="1">
      <c r="A14" s="7" t="s">
        <v>219</v>
      </c>
      <c r="B14" s="7" t="s">
        <v>220</v>
      </c>
      <c r="C14" s="13">
        <f>'SO 121'!I149</f>
      </c>
      <c r="D14" s="13">
        <f>'SO 121'!P149</f>
      </c>
      <c r="E14" s="13">
        <f>C14+D14</f>
      </c>
    </row>
    <row r="15" spans="1:5" ht="12.75" customHeight="1">
      <c r="A15" s="7" t="s">
        <v>371</v>
      </c>
      <c r="B15" s="7" t="s">
        <v>372</v>
      </c>
      <c r="C15" s="13">
        <f>'SO 122'!I107</f>
      </c>
      <c r="D15" s="13">
        <f>'SO 122'!P107</f>
      </c>
      <c r="E15" s="13">
        <f>C15+D15</f>
      </c>
    </row>
    <row r="16" spans="1:5" ht="12.75" customHeight="1">
      <c r="A16" s="7" t="s">
        <v>407</v>
      </c>
      <c r="B16" s="7" t="s">
        <v>408</v>
      </c>
      <c r="C16" s="13">
        <f>'SO 122a'!I61</f>
      </c>
      <c r="D16" s="13">
        <f>'SO 122a'!P61</f>
      </c>
      <c r="E16" s="13">
        <f>C16+D16</f>
      </c>
    </row>
    <row r="17" spans="1:5" ht="12.75" customHeight="1">
      <c r="A17" s="7" t="s">
        <v>433</v>
      </c>
      <c r="B17" s="7" t="s">
        <v>434</v>
      </c>
      <c r="C17" s="13">
        <f>'SO 131'!I67</f>
      </c>
      <c r="D17" s="13">
        <f>'SO 131'!P67</f>
      </c>
      <c r="E17" s="13">
        <f>C17+D17</f>
      </c>
    </row>
    <row r="18" spans="1:5" ht="12.75" customHeight="1">
      <c r="A18" s="7" t="s">
        <v>460</v>
      </c>
      <c r="B18" s="7" t="s">
        <v>461</v>
      </c>
      <c r="C18" s="13">
        <f>'SO 433'!I92</f>
      </c>
      <c r="D18" s="13">
        <f>'SO 433'!P92</f>
      </c>
      <c r="E18" s="13">
        <f>C18+D18</f>
      </c>
    </row>
    <row r="19" spans="1:5" ht="12.75" customHeight="1">
      <c r="A19" s="7" t="s">
        <v>544</v>
      </c>
      <c r="B19" s="7" t="s">
        <v>545</v>
      </c>
      <c r="C19" s="13">
        <f>'SO 501'!I116</f>
      </c>
      <c r="D19" s="13">
        <f>'SO 501'!P116</f>
      </c>
      <c r="E19" s="13">
        <f>C19+D19</f>
      </c>
    </row>
    <row r="20" spans="1:5" ht="12.75" customHeight="1">
      <c r="A20" s="7" t="s">
        <v>687</v>
      </c>
      <c r="B20" s="7" t="s">
        <v>688</v>
      </c>
      <c r="C20" s="13">
        <f>'SO 701 '!I95</f>
      </c>
      <c r="D20" s="13">
        <f>'SO 701 '!P95</f>
      </c>
      <c r="E20" s="13">
        <f>C20+D20</f>
      </c>
    </row>
    <row r="21" spans="1:5" ht="12.75" customHeight="1">
      <c r="A21" s="7" t="s">
        <v>767</v>
      </c>
      <c r="B21" s="7" t="s">
        <v>768</v>
      </c>
      <c r="C21" s="13">
        <f>'SO 801.1'!I41</f>
      </c>
      <c r="D21" s="13">
        <f>'SO 801.1'!P41</f>
      </c>
      <c r="E21" s="13">
        <f>C21+D21</f>
      </c>
    </row>
    <row r="22" spans="1:5" ht="12.75" customHeight="1">
      <c r="A22" s="7" t="s">
        <v>796</v>
      </c>
      <c r="B22" s="7" t="s">
        <v>797</v>
      </c>
      <c r="C22" s="13">
        <f>'SO 901.1'!I24</f>
      </c>
      <c r="D22" s="13">
        <f>'SO 901.1'!P24</f>
      </c>
      <c r="E22" s="13">
        <f>C22+D22</f>
      </c>
    </row>
  </sheetData>
  <sheetProtection formatColumns="0"/>
  <hyperlinks>
    <hyperlink ref="A11" location="#'SO 000'!A1" tooltip="Odkaz na stranku objektu [SO 000]" display="SO 000"/>
    <hyperlink ref="A12" location="#'SO 001.1'!A1" tooltip="Odkaz na stranku objektu [SO 001.1]" display="SO 001.1"/>
    <hyperlink ref="A13" location="#'SO 111.1'!A1" tooltip="Odkaz na stranku objektu [SO 111.1]" display="SO 111.1"/>
    <hyperlink ref="A14" location="#'SO 121'!A1" tooltip="Odkaz na stranku objektu [SO 121]" display="SO 121"/>
    <hyperlink ref="A15" location="#'SO 122'!A1" tooltip="Odkaz na stranku objektu [SO 122]" display="SO 122"/>
    <hyperlink ref="A16" location="#'SO 122a'!A1" tooltip="Odkaz na stranku objektu [SO 122a]" display="SO 122a"/>
    <hyperlink ref="A17" location="#'SO 131'!A1" tooltip="Odkaz na stranku objektu [SO 131]" display="SO 131"/>
    <hyperlink ref="A18" location="#'SO 433'!A1" tooltip="Odkaz na stranku objektu [SO 433]" display="SO 433"/>
    <hyperlink ref="A19" location="#'SO 501'!A1" tooltip="Odkaz na stranku objektu [SO 501]" display="SO 501"/>
    <hyperlink ref="A20" location="#'SO 701'!A1" tooltip="Odkaz na stranku objektu [SO 701 ]" display="SO 701"/>
    <hyperlink ref="A21" location="#'SO 801.1'!A1" tooltip="Odkaz na stranku objektu [SO 801.1]" display="SO 801.1"/>
    <hyperlink ref="A22" location="#'SO 901.1'!A1" tooltip="Odkaz na stranku objektu [SO 901.1]" display="SO 901.1"/>
  </hyperlinks>
  <printOptions/>
  <pageMargins left="0.75" right="0.75" top="1" bottom="1" header="0.5" footer="0.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11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544</v>
      </c>
      <c r="D5" s="5"/>
      <c r="E5" s="5" t="s">
        <v>545</v>
      </c>
    </row>
    <row r="6" spans="1:5" ht="12.75" customHeight="1">
      <c r="A6" t="s">
        <v>18</v>
      </c>
      <c r="C6" s="5" t="s">
        <v>544</v>
      </c>
      <c r="D6" s="5"/>
      <c r="E6" s="5" t="s">
        <v>545</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24</v>
      </c>
      <c r="D11" s="9"/>
      <c r="E11" s="9" t="s">
        <v>110</v>
      </c>
      <c r="F11" s="9"/>
      <c r="G11" s="11"/>
      <c r="H11" s="9"/>
      <c r="I11" s="11"/>
    </row>
    <row r="12" spans="1:16" ht="12.75">
      <c r="A12" s="7">
        <v>1</v>
      </c>
      <c r="B12" s="7" t="s">
        <v>546</v>
      </c>
      <c r="C12" s="7" t="s">
        <v>547</v>
      </c>
      <c r="D12" s="7" t="s">
        <v>45</v>
      </c>
      <c r="E12" s="7" t="s">
        <v>548</v>
      </c>
      <c r="F12" s="7" t="s">
        <v>549</v>
      </c>
      <c r="G12" s="10">
        <v>40</v>
      </c>
      <c r="H12" s="14"/>
      <c r="I12" s="13">
        <f>ROUND((H12*G12),2)</f>
      </c>
      <c r="O12">
        <f>rekapitulace!H8</f>
      </c>
      <c r="P12">
        <f>O12/100*I12</f>
      </c>
    </row>
    <row r="13" spans="1:16" ht="12.75">
      <c r="A13" s="7">
        <v>2</v>
      </c>
      <c r="B13" s="7" t="s">
        <v>546</v>
      </c>
      <c r="C13" s="7" t="s">
        <v>550</v>
      </c>
      <c r="D13" s="7" t="s">
        <v>45</v>
      </c>
      <c r="E13" s="7" t="s">
        <v>551</v>
      </c>
      <c r="F13" s="7" t="s">
        <v>552</v>
      </c>
      <c r="G13" s="10">
        <v>5</v>
      </c>
      <c r="H13" s="14"/>
      <c r="I13" s="13">
        <f>ROUND((H13*G13),2)</f>
      </c>
      <c r="O13">
        <f>rekapitulace!H8</f>
      </c>
      <c r="P13">
        <f>O13/100*I13</f>
      </c>
    </row>
    <row r="14" spans="1:16" ht="12.75">
      <c r="A14" s="7">
        <v>3</v>
      </c>
      <c r="B14" s="7" t="s">
        <v>546</v>
      </c>
      <c r="C14" s="7" t="s">
        <v>553</v>
      </c>
      <c r="D14" s="7" t="s">
        <v>45</v>
      </c>
      <c r="E14" s="7" t="s">
        <v>554</v>
      </c>
      <c r="F14" s="7" t="s">
        <v>145</v>
      </c>
      <c r="G14" s="10">
        <v>140</v>
      </c>
      <c r="H14" s="14"/>
      <c r="I14" s="13">
        <f>ROUND((H14*G14),2)</f>
      </c>
      <c r="O14">
        <f>rekapitulace!H8</f>
      </c>
      <c r="P14">
        <f>O14/100*I14</f>
      </c>
    </row>
    <row r="15" spans="1:16" ht="12.75">
      <c r="A15" s="7">
        <v>4</v>
      </c>
      <c r="B15" s="7" t="s">
        <v>546</v>
      </c>
      <c r="C15" s="7" t="s">
        <v>555</v>
      </c>
      <c r="D15" s="7" t="s">
        <v>45</v>
      </c>
      <c r="E15" s="7" t="s">
        <v>556</v>
      </c>
      <c r="F15" s="7" t="s">
        <v>145</v>
      </c>
      <c r="G15" s="10">
        <v>140</v>
      </c>
      <c r="H15" s="14"/>
      <c r="I15" s="13">
        <f>ROUND((H15*G15),2)</f>
      </c>
      <c r="O15">
        <f>rekapitulace!H8</f>
      </c>
      <c r="P15">
        <f>O15/100*I15</f>
      </c>
    </row>
    <row r="16" spans="1:16" ht="12.75">
      <c r="A16" s="7">
        <v>5</v>
      </c>
      <c r="B16" s="7" t="s">
        <v>546</v>
      </c>
      <c r="C16" s="7" t="s">
        <v>557</v>
      </c>
      <c r="D16" s="7" t="s">
        <v>45</v>
      </c>
      <c r="E16" s="7" t="s">
        <v>558</v>
      </c>
      <c r="F16" s="7" t="s">
        <v>145</v>
      </c>
      <c r="G16" s="10">
        <v>140</v>
      </c>
      <c r="H16" s="14"/>
      <c r="I16" s="13">
        <f>ROUND((H16*G16),2)</f>
      </c>
      <c r="O16">
        <f>rekapitulace!H8</f>
      </c>
      <c r="P16">
        <f>O16/100*I16</f>
      </c>
    </row>
    <row r="17" spans="1:16" ht="12.75">
      <c r="A17" s="7">
        <v>6</v>
      </c>
      <c r="B17" s="7" t="s">
        <v>546</v>
      </c>
      <c r="C17" s="7" t="s">
        <v>559</v>
      </c>
      <c r="D17" s="7" t="s">
        <v>45</v>
      </c>
      <c r="E17" s="7" t="s">
        <v>560</v>
      </c>
      <c r="F17" s="7" t="s">
        <v>145</v>
      </c>
      <c r="G17" s="10">
        <v>140</v>
      </c>
      <c r="H17" s="14"/>
      <c r="I17" s="13">
        <f>ROUND((H17*G17),2)</f>
      </c>
      <c r="O17">
        <f>rekapitulace!H8</f>
      </c>
      <c r="P17">
        <f>O17/100*I17</f>
      </c>
    </row>
    <row r="18" spans="1:16" ht="12.75">
      <c r="A18" s="7">
        <v>7</v>
      </c>
      <c r="B18" s="7" t="s">
        <v>546</v>
      </c>
      <c r="C18" s="7" t="s">
        <v>561</v>
      </c>
      <c r="D18" s="7" t="s">
        <v>45</v>
      </c>
      <c r="E18" s="7" t="s">
        <v>562</v>
      </c>
      <c r="F18" s="7" t="s">
        <v>126</v>
      </c>
      <c r="G18" s="10">
        <v>7.2</v>
      </c>
      <c r="H18" s="14"/>
      <c r="I18" s="13">
        <f>ROUND((H18*G18),2)</f>
      </c>
      <c r="O18">
        <f>rekapitulace!H8</f>
      </c>
      <c r="P18">
        <f>O18/100*I18</f>
      </c>
    </row>
    <row r="19" ht="153">
      <c r="E19" s="15" t="s">
        <v>563</v>
      </c>
    </row>
    <row r="20" spans="1:16" ht="12.75">
      <c r="A20" s="7">
        <v>8</v>
      </c>
      <c r="B20" s="7" t="s">
        <v>546</v>
      </c>
      <c r="C20" s="7" t="s">
        <v>564</v>
      </c>
      <c r="D20" s="7" t="s">
        <v>45</v>
      </c>
      <c r="E20" s="7" t="s">
        <v>565</v>
      </c>
      <c r="F20" s="7" t="s">
        <v>126</v>
      </c>
      <c r="G20" s="10">
        <v>16.8</v>
      </c>
      <c r="H20" s="14"/>
      <c r="I20" s="13">
        <f>ROUND((H20*G20),2)</f>
      </c>
      <c r="O20">
        <f>rekapitulace!H8</f>
      </c>
      <c r="P20">
        <f>O20/100*I20</f>
      </c>
    </row>
    <row r="21" ht="165.75">
      <c r="E21" s="15" t="s">
        <v>566</v>
      </c>
    </row>
    <row r="22" spans="1:16" ht="12.75">
      <c r="A22" s="7">
        <v>9</v>
      </c>
      <c r="B22" s="7" t="s">
        <v>546</v>
      </c>
      <c r="C22" s="7" t="s">
        <v>567</v>
      </c>
      <c r="D22" s="7" t="s">
        <v>45</v>
      </c>
      <c r="E22" s="7" t="s">
        <v>568</v>
      </c>
      <c r="F22" s="7" t="s">
        <v>126</v>
      </c>
      <c r="G22" s="10">
        <v>18.72</v>
      </c>
      <c r="H22" s="14"/>
      <c r="I22" s="13">
        <f>ROUND((H22*G22),2)</f>
      </c>
      <c r="O22">
        <f>rekapitulace!H8</f>
      </c>
      <c r="P22">
        <f>O22/100*I22</f>
      </c>
    </row>
    <row r="23" ht="267.75">
      <c r="E23" s="15" t="s">
        <v>569</v>
      </c>
    </row>
    <row r="24" spans="1:16" ht="12.75">
      <c r="A24" s="7">
        <v>10</v>
      </c>
      <c r="B24" s="7" t="s">
        <v>546</v>
      </c>
      <c r="C24" s="7" t="s">
        <v>570</v>
      </c>
      <c r="D24" s="7" t="s">
        <v>45</v>
      </c>
      <c r="E24" s="7" t="s">
        <v>571</v>
      </c>
      <c r="F24" s="7" t="s">
        <v>126</v>
      </c>
      <c r="G24" s="10">
        <v>43.68</v>
      </c>
      <c r="H24" s="14"/>
      <c r="I24" s="13">
        <f>ROUND((H24*G24),2)</f>
      </c>
      <c r="O24">
        <f>rekapitulace!H8</f>
      </c>
      <c r="P24">
        <f>O24/100*I24</f>
      </c>
    </row>
    <row r="25" ht="267.75">
      <c r="E25" s="15" t="s">
        <v>572</v>
      </c>
    </row>
    <row r="26" spans="1:16" ht="12.75">
      <c r="A26" s="7">
        <v>11</v>
      </c>
      <c r="B26" s="7" t="s">
        <v>546</v>
      </c>
      <c r="C26" s="7" t="s">
        <v>573</v>
      </c>
      <c r="D26" s="7" t="s">
        <v>45</v>
      </c>
      <c r="E26" s="7" t="s">
        <v>574</v>
      </c>
      <c r="F26" s="7" t="s">
        <v>126</v>
      </c>
      <c r="G26" s="10">
        <v>25.92</v>
      </c>
      <c r="H26" s="14"/>
      <c r="I26" s="13">
        <f>ROUND((H26*G26),2)</f>
      </c>
      <c r="O26">
        <f>rekapitulace!H8</f>
      </c>
      <c r="P26">
        <f>O26/100*I26</f>
      </c>
    </row>
    <row r="27" ht="331.5">
      <c r="E27" s="15" t="s">
        <v>575</v>
      </c>
    </row>
    <row r="28" spans="1:16" ht="12.75">
      <c r="A28" s="7">
        <v>12</v>
      </c>
      <c r="B28" s="7" t="s">
        <v>546</v>
      </c>
      <c r="C28" s="7" t="s">
        <v>576</v>
      </c>
      <c r="D28" s="7" t="s">
        <v>45</v>
      </c>
      <c r="E28" s="7" t="s">
        <v>577</v>
      </c>
      <c r="F28" s="7" t="s">
        <v>113</v>
      </c>
      <c r="G28" s="10">
        <v>40</v>
      </c>
      <c r="H28" s="14"/>
      <c r="I28" s="13">
        <f>ROUND((H28*G28),2)</f>
      </c>
      <c r="O28">
        <f>rekapitulace!H8</f>
      </c>
      <c r="P28">
        <f>O28/100*I28</f>
      </c>
    </row>
    <row r="29" ht="63.75">
      <c r="E29" s="15" t="s">
        <v>578</v>
      </c>
    </row>
    <row r="30" spans="1:16" ht="12.75">
      <c r="A30" s="7">
        <v>13</v>
      </c>
      <c r="B30" s="7" t="s">
        <v>546</v>
      </c>
      <c r="C30" s="7" t="s">
        <v>579</v>
      </c>
      <c r="D30" s="7" t="s">
        <v>45</v>
      </c>
      <c r="E30" s="7" t="s">
        <v>580</v>
      </c>
      <c r="F30" s="7" t="s">
        <v>113</v>
      </c>
      <c r="G30" s="10">
        <v>40</v>
      </c>
      <c r="H30" s="14"/>
      <c r="I30" s="13">
        <f>ROUND((H30*G30),2)</f>
      </c>
      <c r="O30">
        <f>rekapitulace!H8</f>
      </c>
      <c r="P30">
        <f>O30/100*I30</f>
      </c>
    </row>
    <row r="31" spans="1:16" ht="12.75">
      <c r="A31" s="7">
        <v>14</v>
      </c>
      <c r="B31" s="7" t="s">
        <v>546</v>
      </c>
      <c r="C31" s="7" t="s">
        <v>581</v>
      </c>
      <c r="D31" s="7" t="s">
        <v>45</v>
      </c>
      <c r="E31" s="7" t="s">
        <v>582</v>
      </c>
      <c r="F31" s="7" t="s">
        <v>126</v>
      </c>
      <c r="G31" s="10">
        <v>16.717</v>
      </c>
      <c r="H31" s="14"/>
      <c r="I31" s="13">
        <f>ROUND((H31*G31),2)</f>
      </c>
      <c r="O31">
        <f>rekapitulace!H8</f>
      </c>
      <c r="P31">
        <f>O31/100*I31</f>
      </c>
    </row>
    <row r="32" ht="229.5">
      <c r="E32" s="15" t="s">
        <v>583</v>
      </c>
    </row>
    <row r="33" spans="1:16" ht="12.75">
      <c r="A33" s="7">
        <v>15</v>
      </c>
      <c r="B33" s="7" t="s">
        <v>546</v>
      </c>
      <c r="C33" s="7" t="s">
        <v>584</v>
      </c>
      <c r="D33" s="7" t="s">
        <v>45</v>
      </c>
      <c r="E33" s="7" t="s">
        <v>585</v>
      </c>
      <c r="F33" s="7" t="s">
        <v>101</v>
      </c>
      <c r="G33" s="10">
        <v>33.434</v>
      </c>
      <c r="H33" s="14"/>
      <c r="I33" s="13">
        <f>ROUND((H33*G33),2)</f>
      </c>
      <c r="O33">
        <f>rekapitulace!H8</f>
      </c>
      <c r="P33">
        <f>O33/100*I33</f>
      </c>
    </row>
    <row r="34" ht="102">
      <c r="E34" s="15" t="s">
        <v>586</v>
      </c>
    </row>
    <row r="35" spans="1:16" ht="12.75">
      <c r="A35" s="7">
        <v>16</v>
      </c>
      <c r="B35" s="7" t="s">
        <v>546</v>
      </c>
      <c r="C35" s="7" t="s">
        <v>587</v>
      </c>
      <c r="D35" s="7" t="s">
        <v>45</v>
      </c>
      <c r="E35" s="7" t="s">
        <v>588</v>
      </c>
      <c r="F35" s="7" t="s">
        <v>126</v>
      </c>
      <c r="G35" s="10">
        <v>16.717</v>
      </c>
      <c r="H35" s="14"/>
      <c r="I35" s="13">
        <f>ROUND((H35*G35),2)</f>
      </c>
      <c r="O35">
        <f>rekapitulace!H8</f>
      </c>
      <c r="P35">
        <f>O35/100*I35</f>
      </c>
    </row>
    <row r="36" spans="1:16" ht="12.75">
      <c r="A36" s="7">
        <v>17</v>
      </c>
      <c r="B36" s="7" t="s">
        <v>546</v>
      </c>
      <c r="C36" s="7" t="s">
        <v>589</v>
      </c>
      <c r="D36" s="7" t="s">
        <v>45</v>
      </c>
      <c r="E36" s="7" t="s">
        <v>590</v>
      </c>
      <c r="F36" s="7" t="s">
        <v>126</v>
      </c>
      <c r="G36" s="10">
        <v>69.683</v>
      </c>
      <c r="H36" s="14"/>
      <c r="I36" s="13">
        <f>ROUND((H36*G36),2)</f>
      </c>
      <c r="O36">
        <f>rekapitulace!H8</f>
      </c>
      <c r="P36">
        <f>O36/100*I36</f>
      </c>
    </row>
    <row r="37" ht="409.5">
      <c r="E37" s="15" t="s">
        <v>591</v>
      </c>
    </row>
    <row r="38" spans="1:16" ht="12.75">
      <c r="A38" s="7">
        <v>18</v>
      </c>
      <c r="B38" s="7" t="s">
        <v>546</v>
      </c>
      <c r="C38" s="7" t="s">
        <v>592</v>
      </c>
      <c r="D38" s="7" t="s">
        <v>45</v>
      </c>
      <c r="E38" s="7" t="s">
        <v>593</v>
      </c>
      <c r="F38" s="7" t="s">
        <v>126</v>
      </c>
      <c r="G38" s="10">
        <v>13.455</v>
      </c>
      <c r="H38" s="14"/>
      <c r="I38" s="13">
        <f>ROUND((H38*G38),2)</f>
      </c>
      <c r="O38">
        <f>rekapitulace!H8</f>
      </c>
      <c r="P38">
        <f>O38/100*I38</f>
      </c>
    </row>
    <row r="39" ht="114.75">
      <c r="E39" s="15" t="s">
        <v>594</v>
      </c>
    </row>
    <row r="40" spans="1:16" ht="12.75">
      <c r="A40" s="7">
        <v>19</v>
      </c>
      <c r="B40" s="7" t="s">
        <v>546</v>
      </c>
      <c r="C40" s="7" t="s">
        <v>595</v>
      </c>
      <c r="D40" s="7" t="s">
        <v>45</v>
      </c>
      <c r="E40" s="7" t="s">
        <v>596</v>
      </c>
      <c r="F40" s="7" t="s">
        <v>113</v>
      </c>
      <c r="G40" s="10">
        <v>38.08</v>
      </c>
      <c r="H40" s="14"/>
      <c r="I40" s="13">
        <f>ROUND((H40*G40),2)</f>
      </c>
      <c r="O40">
        <f>rekapitulace!H8</f>
      </c>
      <c r="P40">
        <f>O40/100*I40</f>
      </c>
    </row>
    <row r="41" ht="38.25">
      <c r="E41" s="15" t="s">
        <v>597</v>
      </c>
    </row>
    <row r="42" spans="1:16" ht="12.75">
      <c r="A42" s="7">
        <v>47</v>
      </c>
      <c r="B42" s="7" t="s">
        <v>546</v>
      </c>
      <c r="C42" s="7" t="s">
        <v>598</v>
      </c>
      <c r="D42" s="7" t="s">
        <v>45</v>
      </c>
      <c r="E42" s="7" t="s">
        <v>599</v>
      </c>
      <c r="F42" s="7" t="s">
        <v>101</v>
      </c>
      <c r="G42" s="10">
        <v>26.91</v>
      </c>
      <c r="H42" s="14"/>
      <c r="I42" s="13">
        <f>ROUND((H42*G42),2)</f>
      </c>
      <c r="O42">
        <f>rekapitulace!H8</f>
      </c>
      <c r="P42">
        <f>O42/100*I42</f>
      </c>
    </row>
    <row r="43" ht="102">
      <c r="E43" s="15" t="s">
        <v>600</v>
      </c>
    </row>
    <row r="44" spans="1:16" ht="12.75" customHeight="1">
      <c r="A44" s="16"/>
      <c r="B44" s="16"/>
      <c r="C44" s="16" t="s">
        <v>24</v>
      </c>
      <c r="D44" s="16"/>
      <c r="E44" s="16" t="s">
        <v>110</v>
      </c>
      <c r="F44" s="16"/>
      <c r="G44" s="16"/>
      <c r="H44" s="16"/>
      <c r="I44" s="16">
        <f>SUM(I12:I43)</f>
      </c>
      <c r="P44">
        <f>ROUND(SUM(P12:P43),2)</f>
      </c>
    </row>
    <row r="46" spans="1:9" ht="12.75" customHeight="1">
      <c r="A46" s="9"/>
      <c r="B46" s="9"/>
      <c r="C46" s="9" t="s">
        <v>602</v>
      </c>
      <c r="D46" s="9"/>
      <c r="E46" s="9" t="s">
        <v>601</v>
      </c>
      <c r="F46" s="9"/>
      <c r="G46" s="11"/>
      <c r="H46" s="9"/>
      <c r="I46" s="11"/>
    </row>
    <row r="47" spans="1:16" ht="12.75">
      <c r="A47" s="7">
        <v>20</v>
      </c>
      <c r="B47" s="7" t="s">
        <v>546</v>
      </c>
      <c r="C47" s="7" t="s">
        <v>603</v>
      </c>
      <c r="D47" s="7" t="s">
        <v>45</v>
      </c>
      <c r="E47" s="7" t="s">
        <v>604</v>
      </c>
      <c r="F47" s="7" t="s">
        <v>64</v>
      </c>
      <c r="G47" s="10">
        <v>2</v>
      </c>
      <c r="H47" s="14"/>
      <c r="I47" s="13">
        <f>ROUND((H47*G47),2)</f>
      </c>
      <c r="O47">
        <f>rekapitulace!H8</f>
      </c>
      <c r="P47">
        <f>O47/100*I47</f>
      </c>
    </row>
    <row r="48" spans="1:16" ht="12.75">
      <c r="A48" s="7">
        <v>41</v>
      </c>
      <c r="B48" s="7" t="s">
        <v>546</v>
      </c>
      <c r="C48" s="7" t="s">
        <v>605</v>
      </c>
      <c r="D48" s="7" t="s">
        <v>45</v>
      </c>
      <c r="E48" s="7" t="s">
        <v>606</v>
      </c>
      <c r="F48" s="7" t="s">
        <v>145</v>
      </c>
      <c r="G48" s="10">
        <v>3.6</v>
      </c>
      <c r="H48" s="14"/>
      <c r="I48" s="13">
        <f>ROUND((H48*G48),2)</f>
      </c>
      <c r="O48">
        <f>rekapitulace!H8</f>
      </c>
      <c r="P48">
        <f>O48/100*I48</f>
      </c>
    </row>
    <row r="49" ht="89.25">
      <c r="E49" s="15" t="s">
        <v>607</v>
      </c>
    </row>
    <row r="50" spans="1:16" ht="12.75" customHeight="1">
      <c r="A50" s="16"/>
      <c r="B50" s="16"/>
      <c r="C50" s="16" t="s">
        <v>602</v>
      </c>
      <c r="D50" s="16"/>
      <c r="E50" s="16" t="s">
        <v>601</v>
      </c>
      <c r="F50" s="16"/>
      <c r="G50" s="16"/>
      <c r="H50" s="16"/>
      <c r="I50" s="16">
        <f>SUM(I47:I49)</f>
      </c>
      <c r="P50">
        <f>ROUND(SUM(P47:P49),2)</f>
      </c>
    </row>
    <row r="52" spans="1:9" ht="12.75" customHeight="1">
      <c r="A52" s="9"/>
      <c r="B52" s="9"/>
      <c r="C52" s="9" t="s">
        <v>609</v>
      </c>
      <c r="D52" s="9"/>
      <c r="E52" s="9" t="s">
        <v>608</v>
      </c>
      <c r="F52" s="9"/>
      <c r="G52" s="11"/>
      <c r="H52" s="9"/>
      <c r="I52" s="11"/>
    </row>
    <row r="53" spans="1:16" ht="12.75">
      <c r="A53" s="7">
        <v>21</v>
      </c>
      <c r="B53" s="7" t="s">
        <v>546</v>
      </c>
      <c r="C53" s="7" t="s">
        <v>610</v>
      </c>
      <c r="D53" s="7" t="s">
        <v>45</v>
      </c>
      <c r="E53" s="7" t="s">
        <v>611</v>
      </c>
      <c r="F53" s="7" t="s">
        <v>145</v>
      </c>
      <c r="G53" s="10">
        <v>30</v>
      </c>
      <c r="H53" s="14"/>
      <c r="I53" s="13">
        <f>ROUND((H53*G53),2)</f>
      </c>
      <c r="O53">
        <f>rekapitulace!H8</f>
      </c>
      <c r="P53">
        <f>O53/100*I53</f>
      </c>
    </row>
    <row r="54" spans="1:16" ht="12.75">
      <c r="A54" s="7">
        <v>22</v>
      </c>
      <c r="B54" s="7" t="s">
        <v>546</v>
      </c>
      <c r="C54" s="7" t="s">
        <v>612</v>
      </c>
      <c r="D54" s="7" t="s">
        <v>45</v>
      </c>
      <c r="E54" s="7" t="s">
        <v>613</v>
      </c>
      <c r="F54" s="7" t="s">
        <v>145</v>
      </c>
      <c r="G54" s="10">
        <v>30</v>
      </c>
      <c r="H54" s="14"/>
      <c r="I54" s="13">
        <f>ROUND((H54*G54),2)</f>
      </c>
      <c r="O54">
        <f>rekapitulace!H8</f>
      </c>
      <c r="P54">
        <f>O54/100*I54</f>
      </c>
    </row>
    <row r="55" spans="1:16" ht="12.75">
      <c r="A55" s="7">
        <v>23</v>
      </c>
      <c r="B55" s="7" t="s">
        <v>546</v>
      </c>
      <c r="C55" s="7" t="s">
        <v>614</v>
      </c>
      <c r="D55" s="7" t="s">
        <v>45</v>
      </c>
      <c r="E55" s="7" t="s">
        <v>615</v>
      </c>
      <c r="F55" s="7" t="s">
        <v>616</v>
      </c>
      <c r="G55" s="10">
        <v>1</v>
      </c>
      <c r="H55" s="14"/>
      <c r="I55" s="13">
        <f>ROUND((H55*G55),2)</f>
      </c>
      <c r="O55">
        <f>rekapitulace!H8</f>
      </c>
      <c r="P55">
        <f>O55/100*I55</f>
      </c>
    </row>
    <row r="56" spans="1:16" ht="12.75">
      <c r="A56" s="7">
        <v>24</v>
      </c>
      <c r="B56" s="7" t="s">
        <v>546</v>
      </c>
      <c r="C56" s="7" t="s">
        <v>617</v>
      </c>
      <c r="D56" s="7" t="s">
        <v>45</v>
      </c>
      <c r="E56" s="7" t="s">
        <v>618</v>
      </c>
      <c r="F56" s="7" t="s">
        <v>145</v>
      </c>
      <c r="G56" s="10">
        <v>32.6</v>
      </c>
      <c r="H56" s="14"/>
      <c r="I56" s="13">
        <f>ROUND((H56*G56),2)</f>
      </c>
      <c r="O56">
        <f>rekapitulace!H8</f>
      </c>
      <c r="P56">
        <f>O56/100*I56</f>
      </c>
    </row>
    <row r="57" spans="1:16" ht="12.75">
      <c r="A57" s="7">
        <v>25</v>
      </c>
      <c r="B57" s="7" t="s">
        <v>546</v>
      </c>
      <c r="C57" s="7" t="s">
        <v>619</v>
      </c>
      <c r="D57" s="7" t="s">
        <v>45</v>
      </c>
      <c r="E57" s="7" t="s">
        <v>620</v>
      </c>
      <c r="F57" s="7" t="s">
        <v>64</v>
      </c>
      <c r="G57" s="10">
        <v>2</v>
      </c>
      <c r="H57" s="14"/>
      <c r="I57" s="13">
        <f>ROUND((H57*G57),2)</f>
      </c>
      <c r="O57">
        <f>rekapitulace!H8</f>
      </c>
      <c r="P57">
        <f>O57/100*I57</f>
      </c>
    </row>
    <row r="58" spans="1:16" ht="12.75">
      <c r="A58" s="7">
        <v>26</v>
      </c>
      <c r="B58" s="7" t="s">
        <v>546</v>
      </c>
      <c r="C58" s="7" t="s">
        <v>621</v>
      </c>
      <c r="D58" s="7" t="s">
        <v>45</v>
      </c>
      <c r="E58" s="7" t="s">
        <v>622</v>
      </c>
      <c r="F58" s="7" t="s">
        <v>64</v>
      </c>
      <c r="G58" s="10">
        <v>2</v>
      </c>
      <c r="H58" s="14"/>
      <c r="I58" s="13">
        <f>ROUND((H58*G58),2)</f>
      </c>
      <c r="O58">
        <f>rekapitulace!H8</f>
      </c>
      <c r="P58">
        <f>O58/100*I58</f>
      </c>
    </row>
    <row r="59" spans="1:16" ht="12.75">
      <c r="A59" s="7">
        <v>27</v>
      </c>
      <c r="B59" s="7" t="s">
        <v>546</v>
      </c>
      <c r="C59" s="7" t="s">
        <v>623</v>
      </c>
      <c r="D59" s="7" t="s">
        <v>45</v>
      </c>
      <c r="E59" s="7" t="s">
        <v>624</v>
      </c>
      <c r="F59" s="7" t="s">
        <v>145</v>
      </c>
      <c r="G59" s="10">
        <v>32.6</v>
      </c>
      <c r="H59" s="14"/>
      <c r="I59" s="13">
        <f>ROUND((H59*G59),2)</f>
      </c>
      <c r="O59">
        <f>rekapitulace!H8</f>
      </c>
      <c r="P59">
        <f>O59/100*I59</f>
      </c>
    </row>
    <row r="60" spans="1:16" ht="12.75">
      <c r="A60" s="7">
        <v>28</v>
      </c>
      <c r="B60" s="7" t="s">
        <v>546</v>
      </c>
      <c r="C60" s="7" t="s">
        <v>625</v>
      </c>
      <c r="D60" s="7" t="s">
        <v>45</v>
      </c>
      <c r="E60" s="7" t="s">
        <v>626</v>
      </c>
      <c r="F60" s="7" t="s">
        <v>145</v>
      </c>
      <c r="G60" s="10">
        <v>15</v>
      </c>
      <c r="H60" s="14"/>
      <c r="I60" s="13">
        <f>ROUND((H60*G60),2)</f>
      </c>
      <c r="O60">
        <f>rekapitulace!H8</f>
      </c>
      <c r="P60">
        <f>O60/100*I60</f>
      </c>
    </row>
    <row r="61" ht="38.25">
      <c r="E61" s="15" t="s">
        <v>627</v>
      </c>
    </row>
    <row r="62" spans="1:16" ht="12.75">
      <c r="A62" s="7">
        <v>29</v>
      </c>
      <c r="B62" s="7" t="s">
        <v>546</v>
      </c>
      <c r="C62" s="7" t="s">
        <v>628</v>
      </c>
      <c r="D62" s="7" t="s">
        <v>45</v>
      </c>
      <c r="E62" s="7" t="s">
        <v>629</v>
      </c>
      <c r="F62" s="7" t="s">
        <v>64</v>
      </c>
      <c r="G62" s="10">
        <v>4</v>
      </c>
      <c r="H62" s="14"/>
      <c r="I62" s="13">
        <f>ROUND((H62*G62),2)</f>
      </c>
      <c r="O62">
        <f>rekapitulace!H8</f>
      </c>
      <c r="P62">
        <f>O62/100*I62</f>
      </c>
    </row>
    <row r="63" spans="1:16" ht="12.75">
      <c r="A63" s="7">
        <v>30</v>
      </c>
      <c r="B63" s="7" t="s">
        <v>546</v>
      </c>
      <c r="C63" s="7" t="s">
        <v>630</v>
      </c>
      <c r="D63" s="7" t="s">
        <v>45</v>
      </c>
      <c r="E63" s="7" t="s">
        <v>631</v>
      </c>
      <c r="F63" s="7" t="s">
        <v>64</v>
      </c>
      <c r="G63" s="10">
        <v>2</v>
      </c>
      <c r="H63" s="14"/>
      <c r="I63" s="13">
        <f>ROUND((H63*G63),2)</f>
      </c>
      <c r="O63">
        <f>rekapitulace!H8</f>
      </c>
      <c r="P63">
        <f>O63/100*I63</f>
      </c>
    </row>
    <row r="64" spans="1:16" ht="12.75">
      <c r="A64" s="7">
        <v>31</v>
      </c>
      <c r="B64" s="7" t="s">
        <v>546</v>
      </c>
      <c r="C64" s="7" t="s">
        <v>632</v>
      </c>
      <c r="D64" s="7" t="s">
        <v>45</v>
      </c>
      <c r="E64" s="7" t="s">
        <v>633</v>
      </c>
      <c r="F64" s="7" t="s">
        <v>64</v>
      </c>
      <c r="G64" s="10">
        <v>2</v>
      </c>
      <c r="H64" s="14"/>
      <c r="I64" s="13">
        <f>ROUND((H64*G64),2)</f>
      </c>
      <c r="O64">
        <f>rekapitulace!H8</f>
      </c>
      <c r="P64">
        <f>O64/100*I64</f>
      </c>
    </row>
    <row r="65" spans="1:16" ht="12.75">
      <c r="A65" s="7">
        <v>32</v>
      </c>
      <c r="B65" s="7" t="s">
        <v>546</v>
      </c>
      <c r="C65" s="7" t="s">
        <v>634</v>
      </c>
      <c r="D65" s="7" t="s">
        <v>45</v>
      </c>
      <c r="E65" s="7" t="s">
        <v>635</v>
      </c>
      <c r="F65" s="7" t="s">
        <v>145</v>
      </c>
      <c r="G65" s="10">
        <v>32.6</v>
      </c>
      <c r="H65" s="14"/>
      <c r="I65" s="13">
        <f>ROUND((H65*G65),2)</f>
      </c>
      <c r="O65">
        <f>rekapitulace!H8</f>
      </c>
      <c r="P65">
        <f>O65/100*I65</f>
      </c>
    </row>
    <row r="66" spans="1:16" ht="12.75">
      <c r="A66" s="7">
        <v>33</v>
      </c>
      <c r="B66" s="7" t="s">
        <v>546</v>
      </c>
      <c r="C66" s="7" t="s">
        <v>636</v>
      </c>
      <c r="D66" s="7" t="s">
        <v>45</v>
      </c>
      <c r="E66" s="7" t="s">
        <v>637</v>
      </c>
      <c r="F66" s="7" t="s">
        <v>145</v>
      </c>
      <c r="G66" s="10">
        <v>32.6</v>
      </c>
      <c r="H66" s="14"/>
      <c r="I66" s="13">
        <f>ROUND((H66*G66),2)</f>
      </c>
      <c r="O66">
        <f>rekapitulace!H8</f>
      </c>
      <c r="P66">
        <f>O66/100*I66</f>
      </c>
    </row>
    <row r="67" spans="1:16" ht="12.75">
      <c r="A67" s="7">
        <v>34</v>
      </c>
      <c r="B67" s="7" t="s">
        <v>45</v>
      </c>
      <c r="C67" s="7" t="s">
        <v>638</v>
      </c>
      <c r="D67" s="7" t="s">
        <v>45</v>
      </c>
      <c r="E67" s="7" t="s">
        <v>639</v>
      </c>
      <c r="F67" s="7" t="s">
        <v>64</v>
      </c>
      <c r="G67" s="10">
        <v>4</v>
      </c>
      <c r="H67" s="14"/>
      <c r="I67" s="13">
        <f>ROUND((H67*G67),2)</f>
      </c>
      <c r="O67">
        <f>rekapitulace!H8</f>
      </c>
      <c r="P67">
        <f>O67/100*I67</f>
      </c>
    </row>
    <row r="68" spans="1:16" ht="12.75">
      <c r="A68" s="7">
        <v>36</v>
      </c>
      <c r="B68" s="7" t="s">
        <v>45</v>
      </c>
      <c r="C68" s="7" t="s">
        <v>640</v>
      </c>
      <c r="D68" s="7" t="s">
        <v>45</v>
      </c>
      <c r="E68" s="7" t="s">
        <v>641</v>
      </c>
      <c r="F68" s="7" t="s">
        <v>64</v>
      </c>
      <c r="G68" s="10">
        <v>2</v>
      </c>
      <c r="H68" s="14"/>
      <c r="I68" s="13">
        <f>ROUND((H68*G68),2)</f>
      </c>
      <c r="O68">
        <f>rekapitulace!H8</f>
      </c>
      <c r="P68">
        <f>O68/100*I68</f>
      </c>
    </row>
    <row r="69" spans="1:16" ht="12.75">
      <c r="A69" s="7">
        <v>37</v>
      </c>
      <c r="B69" s="7" t="s">
        <v>546</v>
      </c>
      <c r="C69" s="7" t="s">
        <v>642</v>
      </c>
      <c r="D69" s="7" t="s">
        <v>45</v>
      </c>
      <c r="E69" s="7" t="s">
        <v>643</v>
      </c>
      <c r="F69" s="7" t="s">
        <v>145</v>
      </c>
      <c r="G69" s="10">
        <v>33.089</v>
      </c>
      <c r="H69" s="14"/>
      <c r="I69" s="13">
        <f>ROUND((H69*G69),2)</f>
      </c>
      <c r="O69">
        <f>rekapitulace!H8</f>
      </c>
      <c r="P69">
        <f>O69/100*I69</f>
      </c>
    </row>
    <row r="70" ht="114.75">
      <c r="E70" s="15" t="s">
        <v>644</v>
      </c>
    </row>
    <row r="71" spans="1:16" ht="12.75">
      <c r="A71" s="7">
        <v>38</v>
      </c>
      <c r="B71" s="7" t="s">
        <v>546</v>
      </c>
      <c r="C71" s="7" t="s">
        <v>645</v>
      </c>
      <c r="D71" s="7" t="s">
        <v>45</v>
      </c>
      <c r="E71" s="7" t="s">
        <v>646</v>
      </c>
      <c r="F71" s="7" t="s">
        <v>145</v>
      </c>
      <c r="G71" s="10">
        <v>15.225</v>
      </c>
      <c r="H71" s="14"/>
      <c r="I71" s="13">
        <f>ROUND((H71*G71),2)</f>
      </c>
      <c r="O71">
        <f>rekapitulace!H8</f>
      </c>
      <c r="P71">
        <f>O71/100*I71</f>
      </c>
    </row>
    <row r="72" ht="102">
      <c r="E72" s="15" t="s">
        <v>647</v>
      </c>
    </row>
    <row r="73" spans="1:16" ht="12.75">
      <c r="A73" s="7">
        <v>39</v>
      </c>
      <c r="B73" s="7" t="s">
        <v>546</v>
      </c>
      <c r="C73" s="7" t="s">
        <v>648</v>
      </c>
      <c r="D73" s="7" t="s">
        <v>45</v>
      </c>
      <c r="E73" s="7" t="s">
        <v>649</v>
      </c>
      <c r="F73" s="7" t="s">
        <v>64</v>
      </c>
      <c r="G73" s="10">
        <v>4</v>
      </c>
      <c r="H73" s="14"/>
      <c r="I73" s="13">
        <f>ROUND((H73*G73),2)</f>
      </c>
      <c r="O73">
        <f>rekapitulace!H8</f>
      </c>
      <c r="P73">
        <f>O73/100*I73</f>
      </c>
    </row>
    <row r="74" spans="1:16" ht="12.75">
      <c r="A74" s="7">
        <v>40</v>
      </c>
      <c r="B74" s="7" t="s">
        <v>546</v>
      </c>
      <c r="C74" s="7" t="s">
        <v>650</v>
      </c>
      <c r="D74" s="7" t="s">
        <v>45</v>
      </c>
      <c r="E74" s="7" t="s">
        <v>651</v>
      </c>
      <c r="F74" s="7" t="s">
        <v>64</v>
      </c>
      <c r="G74" s="10">
        <v>3</v>
      </c>
      <c r="H74" s="14"/>
      <c r="I74" s="13">
        <f>ROUND((H74*G74),2)</f>
      </c>
      <c r="O74">
        <f>rekapitulace!H8</f>
      </c>
      <c r="P74">
        <f>O74/100*I74</f>
      </c>
    </row>
    <row r="75" spans="1:16" ht="12.75">
      <c r="A75" s="7">
        <v>43</v>
      </c>
      <c r="B75" s="7" t="s">
        <v>546</v>
      </c>
      <c r="C75" s="7" t="s">
        <v>652</v>
      </c>
      <c r="D75" s="7" t="s">
        <v>45</v>
      </c>
      <c r="E75" s="7" t="s">
        <v>653</v>
      </c>
      <c r="F75" s="7" t="s">
        <v>64</v>
      </c>
      <c r="G75" s="10">
        <v>2</v>
      </c>
      <c r="H75" s="14"/>
      <c r="I75" s="13">
        <f>ROUND((H75*G75),2)</f>
      </c>
      <c r="O75">
        <f>rekapitulace!H8</f>
      </c>
      <c r="P75">
        <f>O75/100*I75</f>
      </c>
    </row>
    <row r="76" spans="1:16" ht="12.75" customHeight="1">
      <c r="A76" s="16"/>
      <c r="B76" s="16"/>
      <c r="C76" s="16" t="s">
        <v>609</v>
      </c>
      <c r="D76" s="16"/>
      <c r="E76" s="16" t="s">
        <v>608</v>
      </c>
      <c r="F76" s="16"/>
      <c r="G76" s="16"/>
      <c r="H76" s="16"/>
      <c r="I76" s="16">
        <f>SUM(I53:I75)</f>
      </c>
      <c r="P76">
        <f>ROUND(SUM(P53:P75),2)</f>
      </c>
    </row>
    <row r="78" spans="1:9" ht="12.75" customHeight="1">
      <c r="A78" s="9"/>
      <c r="B78" s="9"/>
      <c r="C78" s="9" t="s">
        <v>36</v>
      </c>
      <c r="D78" s="9"/>
      <c r="E78" s="9" t="s">
        <v>654</v>
      </c>
      <c r="F78" s="9"/>
      <c r="G78" s="11"/>
      <c r="H78" s="9"/>
      <c r="I78" s="11"/>
    </row>
    <row r="79" spans="1:16" ht="12.75">
      <c r="A79" s="7">
        <v>42</v>
      </c>
      <c r="B79" s="7" t="s">
        <v>546</v>
      </c>
      <c r="C79" s="7" t="s">
        <v>655</v>
      </c>
      <c r="D79" s="7" t="s">
        <v>45</v>
      </c>
      <c r="E79" s="7" t="s">
        <v>656</v>
      </c>
      <c r="F79" s="7" t="s">
        <v>64</v>
      </c>
      <c r="G79" s="10">
        <v>2</v>
      </c>
      <c r="H79" s="14"/>
      <c r="I79" s="13">
        <f>ROUND((H79*G79),2)</f>
      </c>
      <c r="O79">
        <f>rekapitulace!H8</f>
      </c>
      <c r="P79">
        <f>O79/100*I79</f>
      </c>
    </row>
    <row r="80" spans="1:16" ht="12.75" customHeight="1">
      <c r="A80" s="16"/>
      <c r="B80" s="16"/>
      <c r="C80" s="16" t="s">
        <v>36</v>
      </c>
      <c r="D80" s="16"/>
      <c r="E80" s="16" t="s">
        <v>654</v>
      </c>
      <c r="F80" s="16"/>
      <c r="G80" s="16"/>
      <c r="H80" s="16"/>
      <c r="I80" s="16">
        <f>SUM(I79:I79)</f>
      </c>
      <c r="P80">
        <f>ROUND(SUM(P79:P79),2)</f>
      </c>
    </row>
    <row r="82" spans="1:9" ht="12.75" customHeight="1">
      <c r="A82" s="9"/>
      <c r="B82" s="9"/>
      <c r="C82" s="9" t="s">
        <v>37</v>
      </c>
      <c r="D82" s="9"/>
      <c r="E82" s="9" t="s">
        <v>268</v>
      </c>
      <c r="F82" s="9"/>
      <c r="G82" s="11"/>
      <c r="H82" s="9"/>
      <c r="I82" s="11"/>
    </row>
    <row r="83" spans="1:16" ht="12.75">
      <c r="A83" s="7">
        <v>44</v>
      </c>
      <c r="B83" s="7" t="s">
        <v>546</v>
      </c>
      <c r="C83" s="7" t="s">
        <v>657</v>
      </c>
      <c r="D83" s="7" t="s">
        <v>45</v>
      </c>
      <c r="E83" s="7" t="s">
        <v>658</v>
      </c>
      <c r="F83" s="7" t="s">
        <v>126</v>
      </c>
      <c r="G83" s="10">
        <v>3.04</v>
      </c>
      <c r="H83" s="14"/>
      <c r="I83" s="13">
        <f>ROUND((H83*G83),2)</f>
      </c>
      <c r="O83">
        <f>rekapitulace!H8</f>
      </c>
      <c r="P83">
        <f>O83/100*I83</f>
      </c>
    </row>
    <row r="84" ht="38.25">
      <c r="E84" s="15" t="s">
        <v>659</v>
      </c>
    </row>
    <row r="85" spans="1:16" ht="12.75">
      <c r="A85" s="7">
        <v>45</v>
      </c>
      <c r="B85" s="7" t="s">
        <v>546</v>
      </c>
      <c r="C85" s="7" t="s">
        <v>660</v>
      </c>
      <c r="D85" s="7" t="s">
        <v>45</v>
      </c>
      <c r="E85" s="7" t="s">
        <v>661</v>
      </c>
      <c r="F85" s="7" t="s">
        <v>64</v>
      </c>
      <c r="G85" s="10">
        <v>2</v>
      </c>
      <c r="H85" s="14"/>
      <c r="I85" s="13">
        <f>ROUND((H85*G85),2)</f>
      </c>
      <c r="O85">
        <f>rekapitulace!H8</f>
      </c>
      <c r="P85">
        <f>O85/100*I85</f>
      </c>
    </row>
    <row r="86" spans="1:16" ht="12.75">
      <c r="A86" s="7">
        <v>46</v>
      </c>
      <c r="B86" s="7" t="s">
        <v>546</v>
      </c>
      <c r="C86" s="7" t="s">
        <v>662</v>
      </c>
      <c r="D86" s="7" t="s">
        <v>45</v>
      </c>
      <c r="E86" s="7" t="s">
        <v>663</v>
      </c>
      <c r="F86" s="7" t="s">
        <v>64</v>
      </c>
      <c r="G86" s="10">
        <v>2</v>
      </c>
      <c r="H86" s="14"/>
      <c r="I86" s="13">
        <f>ROUND((H86*G86),2)</f>
      </c>
      <c r="O86">
        <f>rekapitulace!H8</f>
      </c>
      <c r="P86">
        <f>O86/100*I86</f>
      </c>
    </row>
    <row r="87" spans="1:16" ht="12.75" customHeight="1">
      <c r="A87" s="16"/>
      <c r="B87" s="16"/>
      <c r="C87" s="16" t="s">
        <v>37</v>
      </c>
      <c r="D87" s="16"/>
      <c r="E87" s="16" t="s">
        <v>268</v>
      </c>
      <c r="F87" s="16"/>
      <c r="G87" s="16"/>
      <c r="H87" s="16"/>
      <c r="I87" s="16">
        <f>SUM(I83:I86)</f>
      </c>
      <c r="P87">
        <f>ROUND(SUM(P83:P86),2)</f>
      </c>
    </row>
    <row r="89" spans="1:9" ht="12.75" customHeight="1">
      <c r="A89" s="9"/>
      <c r="B89" s="9"/>
      <c r="C89" s="9" t="s">
        <v>41</v>
      </c>
      <c r="D89" s="9"/>
      <c r="E89" s="9" t="s">
        <v>664</v>
      </c>
      <c r="F89" s="9"/>
      <c r="G89" s="11"/>
      <c r="H89" s="9"/>
      <c r="I89" s="11"/>
    </row>
    <row r="90" spans="1:16" ht="12.75">
      <c r="A90" s="7">
        <v>48</v>
      </c>
      <c r="B90" s="7" t="s">
        <v>546</v>
      </c>
      <c r="C90" s="7" t="s">
        <v>665</v>
      </c>
      <c r="D90" s="7" t="s">
        <v>45</v>
      </c>
      <c r="E90" s="7" t="s">
        <v>666</v>
      </c>
      <c r="F90" s="7" t="s">
        <v>145</v>
      </c>
      <c r="G90" s="10">
        <v>33</v>
      </c>
      <c r="H90" s="14"/>
      <c r="I90" s="13">
        <f>ROUND((H90*G90),2)</f>
      </c>
      <c r="O90">
        <f>rekapitulace!H8</f>
      </c>
      <c r="P90">
        <f>O90/100*I90</f>
      </c>
    </row>
    <row r="91" spans="1:16" ht="12.75">
      <c r="A91" s="7">
        <v>49</v>
      </c>
      <c r="B91" s="7" t="s">
        <v>546</v>
      </c>
      <c r="C91" s="7" t="s">
        <v>667</v>
      </c>
      <c r="D91" s="7" t="s">
        <v>45</v>
      </c>
      <c r="E91" s="7" t="s">
        <v>668</v>
      </c>
      <c r="F91" s="7" t="s">
        <v>145</v>
      </c>
      <c r="G91" s="10">
        <v>33</v>
      </c>
      <c r="H91" s="14"/>
      <c r="I91" s="13">
        <f>ROUND((H91*G91),2)</f>
      </c>
      <c r="O91">
        <f>rekapitulace!H8</f>
      </c>
      <c r="P91">
        <f>O91/100*I91</f>
      </c>
    </row>
    <row r="92" spans="1:16" ht="12.75">
      <c r="A92" s="7">
        <v>50</v>
      </c>
      <c r="B92" s="7" t="s">
        <v>546</v>
      </c>
      <c r="C92" s="7" t="s">
        <v>669</v>
      </c>
      <c r="D92" s="7" t="s">
        <v>45</v>
      </c>
      <c r="E92" s="7" t="s">
        <v>670</v>
      </c>
      <c r="F92" s="7" t="s">
        <v>64</v>
      </c>
      <c r="G92" s="10">
        <v>12</v>
      </c>
      <c r="H92" s="14"/>
      <c r="I92" s="13">
        <f>ROUND((H92*G92),2)</f>
      </c>
      <c r="O92">
        <f>rekapitulace!H8</f>
      </c>
      <c r="P92">
        <f>O92/100*I92</f>
      </c>
    </row>
    <row r="93" ht="38.25">
      <c r="E93" s="15" t="s">
        <v>671</v>
      </c>
    </row>
    <row r="94" spans="1:16" ht="12.75">
      <c r="A94" s="7">
        <v>51</v>
      </c>
      <c r="B94" s="7" t="s">
        <v>546</v>
      </c>
      <c r="C94" s="7" t="s">
        <v>672</v>
      </c>
      <c r="D94" s="7" t="s">
        <v>45</v>
      </c>
      <c r="E94" s="7" t="s">
        <v>673</v>
      </c>
      <c r="F94" s="7" t="s">
        <v>64</v>
      </c>
      <c r="G94" s="10">
        <v>2</v>
      </c>
      <c r="H94" s="14"/>
      <c r="I94" s="13">
        <f>ROUND((H94*G94),2)</f>
      </c>
      <c r="O94">
        <f>rekapitulace!H8</f>
      </c>
      <c r="P94">
        <f>O94/100*I94</f>
      </c>
    </row>
    <row r="95" spans="1:16" ht="12.75" customHeight="1">
      <c r="A95" s="16"/>
      <c r="B95" s="16"/>
      <c r="C95" s="16" t="s">
        <v>41</v>
      </c>
      <c r="D95" s="16"/>
      <c r="E95" s="16" t="s">
        <v>664</v>
      </c>
      <c r="F95" s="16"/>
      <c r="G95" s="16"/>
      <c r="H95" s="16"/>
      <c r="I95" s="16">
        <f>SUM(I90:I94)</f>
      </c>
      <c r="P95">
        <f>ROUND(SUM(P90:P94),2)</f>
      </c>
    </row>
    <row r="97" spans="1:9" ht="12.75" customHeight="1">
      <c r="A97" s="9"/>
      <c r="B97" s="9"/>
      <c r="C97" s="9" t="s">
        <v>675</v>
      </c>
      <c r="D97" s="9"/>
      <c r="E97" s="9" t="s">
        <v>674</v>
      </c>
      <c r="F97" s="9"/>
      <c r="G97" s="11"/>
      <c r="H97" s="9"/>
      <c r="I97" s="11"/>
    </row>
    <row r="98" spans="1:16" ht="12.75">
      <c r="A98" s="7">
        <v>35</v>
      </c>
      <c r="B98" s="7" t="s">
        <v>45</v>
      </c>
      <c r="C98" s="7" t="s">
        <v>676</v>
      </c>
      <c r="D98" s="7" t="s">
        <v>45</v>
      </c>
      <c r="E98" s="7" t="s">
        <v>677</v>
      </c>
      <c r="F98" s="7" t="s">
        <v>48</v>
      </c>
      <c r="G98" s="10">
        <v>1</v>
      </c>
      <c r="H98" s="14"/>
      <c r="I98" s="13">
        <f>ROUND((H98*G98),2)</f>
      </c>
      <c r="O98">
        <f>rekapitulace!H8</f>
      </c>
      <c r="P98">
        <f>O98/100*I98</f>
      </c>
    </row>
    <row r="99" spans="1:16" ht="12.75">
      <c r="A99" s="7">
        <v>52</v>
      </c>
      <c r="B99" s="7" t="s">
        <v>546</v>
      </c>
      <c r="C99" s="7" t="s">
        <v>678</v>
      </c>
      <c r="D99" s="7" t="s">
        <v>45</v>
      </c>
      <c r="E99" s="7" t="s">
        <v>679</v>
      </c>
      <c r="F99" s="7" t="s">
        <v>549</v>
      </c>
      <c r="G99" s="10">
        <v>48</v>
      </c>
      <c r="H99" s="14"/>
      <c r="I99" s="13">
        <f>ROUND((H99*G99),2)</f>
      </c>
      <c r="O99">
        <f>rekapitulace!H8</f>
      </c>
      <c r="P99">
        <f>O99/100*I99</f>
      </c>
    </row>
    <row r="100" ht="191.25">
      <c r="E100" s="15" t="s">
        <v>680</v>
      </c>
    </row>
    <row r="101" spans="1:16" ht="12.75">
      <c r="A101" s="7">
        <v>53</v>
      </c>
      <c r="B101" s="7" t="s">
        <v>546</v>
      </c>
      <c r="C101" s="7" t="s">
        <v>681</v>
      </c>
      <c r="D101" s="7" t="s">
        <v>45</v>
      </c>
      <c r="E101" s="7" t="s">
        <v>682</v>
      </c>
      <c r="F101" s="7" t="s">
        <v>549</v>
      </c>
      <c r="G101" s="10">
        <v>24</v>
      </c>
      <c r="H101" s="14"/>
      <c r="I101" s="13">
        <f>ROUND((H101*G101),2)</f>
      </c>
      <c r="O101">
        <f>rekapitulace!H8</f>
      </c>
      <c r="P101">
        <f>O101/100*I101</f>
      </c>
    </row>
    <row r="102" ht="38.25">
      <c r="E102" s="15" t="s">
        <v>683</v>
      </c>
    </row>
    <row r="103" spans="1:16" ht="12.75">
      <c r="A103" s="7">
        <v>54</v>
      </c>
      <c r="B103" s="7" t="s">
        <v>546</v>
      </c>
      <c r="C103" s="7" t="s">
        <v>684</v>
      </c>
      <c r="D103" s="7" t="s">
        <v>45</v>
      </c>
      <c r="E103" s="7" t="s">
        <v>685</v>
      </c>
      <c r="F103" s="7" t="s">
        <v>549</v>
      </c>
      <c r="G103" s="10">
        <v>40</v>
      </c>
      <c r="H103" s="14"/>
      <c r="I103" s="13">
        <f>ROUND((H103*G103),2)</f>
      </c>
      <c r="O103">
        <f>rekapitulace!H8</f>
      </c>
      <c r="P103">
        <f>O103/100*I103</f>
      </c>
    </row>
    <row r="104" ht="242.25">
      <c r="E104" s="15" t="s">
        <v>686</v>
      </c>
    </row>
    <row r="105" spans="1:16" ht="12.75" customHeight="1">
      <c r="A105" s="16"/>
      <c r="B105" s="16"/>
      <c r="C105" s="16" t="s">
        <v>675</v>
      </c>
      <c r="D105" s="16"/>
      <c r="E105" s="16" t="s">
        <v>674</v>
      </c>
      <c r="F105" s="16"/>
      <c r="G105" s="16"/>
      <c r="H105" s="16"/>
      <c r="I105" s="16">
        <f>SUM(I98:I104)</f>
      </c>
      <c r="P105">
        <f>ROUND(SUM(P98:P104),2)</f>
      </c>
    </row>
    <row r="107" spans="1:16" ht="12.75" customHeight="1">
      <c r="A107" s="16"/>
      <c r="B107" s="16"/>
      <c r="C107" s="16"/>
      <c r="D107" s="16"/>
      <c r="E107" s="16" t="s">
        <v>90</v>
      </c>
      <c r="F107" s="16"/>
      <c r="G107" s="16"/>
      <c r="H107" s="16"/>
      <c r="I107" s="16">
        <f>+I44+I50+I76+I80+I87+I95+I105</f>
      </c>
      <c r="P107">
        <f>+P44+P50+P76+P80+P87+P95+P105</f>
      </c>
    </row>
    <row r="109" spans="1:9" ht="12.75" customHeight="1">
      <c r="A109" s="9" t="s">
        <v>91</v>
      </c>
      <c r="B109" s="9"/>
      <c r="C109" s="9"/>
      <c r="D109" s="9"/>
      <c r="E109" s="9"/>
      <c r="F109" s="9"/>
      <c r="G109" s="9"/>
      <c r="H109" s="9"/>
      <c r="I109" s="9"/>
    </row>
    <row r="110" spans="1:9" ht="12.75" customHeight="1">
      <c r="A110" s="9"/>
      <c r="B110" s="9"/>
      <c r="C110" s="9"/>
      <c r="D110" s="9"/>
      <c r="E110" s="9" t="s">
        <v>92</v>
      </c>
      <c r="F110" s="9"/>
      <c r="G110" s="9"/>
      <c r="H110" s="9"/>
      <c r="I110" s="9"/>
    </row>
    <row r="111" spans="1:16" ht="12.75" customHeight="1">
      <c r="A111" s="16"/>
      <c r="B111" s="16"/>
      <c r="C111" s="16"/>
      <c r="D111" s="16"/>
      <c r="E111" s="16" t="s">
        <v>93</v>
      </c>
      <c r="F111" s="16"/>
      <c r="G111" s="16"/>
      <c r="H111" s="16"/>
      <c r="I111" s="16">
        <v>0</v>
      </c>
      <c r="P111">
        <v>0</v>
      </c>
    </row>
    <row r="112" spans="1:9" ht="12.75" customHeight="1">
      <c r="A112" s="16"/>
      <c r="B112" s="16"/>
      <c r="C112" s="16"/>
      <c r="D112" s="16"/>
      <c r="E112" s="16" t="s">
        <v>94</v>
      </c>
      <c r="F112" s="16"/>
      <c r="G112" s="16"/>
      <c r="H112" s="16"/>
      <c r="I112" s="16"/>
    </row>
    <row r="113" spans="1:16" ht="12.75" customHeight="1">
      <c r="A113" s="16"/>
      <c r="B113" s="16"/>
      <c r="C113" s="16"/>
      <c r="D113" s="16"/>
      <c r="E113" s="16" t="s">
        <v>95</v>
      </c>
      <c r="F113" s="16"/>
      <c r="G113" s="16"/>
      <c r="H113" s="16"/>
      <c r="I113" s="16">
        <v>0</v>
      </c>
      <c r="P113">
        <v>0</v>
      </c>
    </row>
    <row r="114" spans="1:16" ht="12.75" customHeight="1">
      <c r="A114" s="16"/>
      <c r="B114" s="16"/>
      <c r="C114" s="16"/>
      <c r="D114" s="16"/>
      <c r="E114" s="16" t="s">
        <v>96</v>
      </c>
      <c r="F114" s="16"/>
      <c r="G114" s="16"/>
      <c r="H114" s="16"/>
      <c r="I114" s="16">
        <f>I111+I113</f>
      </c>
      <c r="P114">
        <f>P111+P113</f>
      </c>
    </row>
    <row r="116" spans="1:16" ht="12.75" customHeight="1">
      <c r="A116" s="16"/>
      <c r="B116" s="16"/>
      <c r="C116" s="16"/>
      <c r="D116" s="16"/>
      <c r="E116" s="16" t="s">
        <v>96</v>
      </c>
      <c r="F116" s="16"/>
      <c r="G116" s="16"/>
      <c r="H116" s="16"/>
      <c r="I116" s="16">
        <f>I107+I114</f>
      </c>
      <c r="P116">
        <f>P107+P114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P9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687</v>
      </c>
      <c r="D5" s="5"/>
      <c r="E5" s="5" t="s">
        <v>688</v>
      </c>
    </row>
    <row r="6" spans="1:5" ht="12.75" customHeight="1">
      <c r="A6" t="s">
        <v>18</v>
      </c>
      <c r="C6" s="5" t="s">
        <v>687</v>
      </c>
      <c r="D6" s="5"/>
      <c r="E6" s="5" t="s">
        <v>688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103</v>
      </c>
      <c r="D12" s="7" t="s">
        <v>45</v>
      </c>
      <c r="E12" s="7" t="s">
        <v>689</v>
      </c>
      <c r="F12" s="7" t="s">
        <v>101</v>
      </c>
      <c r="G12" s="10">
        <v>23.944</v>
      </c>
      <c r="H12" s="14"/>
      <c r="I12" s="13">
        <f>ROUND((H12*G12),2)</f>
      </c>
      <c r="O12">
        <f>rekapitulace!H8</f>
      </c>
      <c r="P12">
        <f>O12/100*I12</f>
      </c>
    </row>
    <row r="13" ht="63.75">
      <c r="E13" s="15" t="s">
        <v>690</v>
      </c>
    </row>
    <row r="14" spans="1:16" ht="12.75">
      <c r="A14" s="7">
        <v>2</v>
      </c>
      <c r="B14" s="7" t="s">
        <v>52</v>
      </c>
      <c r="C14" s="7" t="s">
        <v>62</v>
      </c>
      <c r="D14" s="7" t="s">
        <v>45</v>
      </c>
      <c r="E14" s="7" t="s">
        <v>691</v>
      </c>
      <c r="F14" s="7" t="s">
        <v>64</v>
      </c>
      <c r="G14" s="10">
        <v>1</v>
      </c>
      <c r="H14" s="14"/>
      <c r="I14" s="13">
        <f>ROUND((H14*G14),2)</f>
      </c>
      <c r="O14">
        <f>rekapitulace!H8</f>
      </c>
      <c r="P14">
        <f>O14/100*I14</f>
      </c>
    </row>
    <row r="15" spans="1:16" ht="12.75">
      <c r="A15" s="7">
        <v>3</v>
      </c>
      <c r="B15" s="7" t="s">
        <v>52</v>
      </c>
      <c r="C15" s="7" t="s">
        <v>692</v>
      </c>
      <c r="D15" s="7" t="s">
        <v>45</v>
      </c>
      <c r="E15" s="7" t="s">
        <v>693</v>
      </c>
      <c r="F15" s="7" t="s">
        <v>48</v>
      </c>
      <c r="G15" s="10">
        <v>2</v>
      </c>
      <c r="H15" s="14"/>
      <c r="I15" s="13">
        <f>ROUND((H15*G15),2)</f>
      </c>
      <c r="O15">
        <f>rekapitulace!H8</f>
      </c>
      <c r="P15">
        <f>O15/100*I15</f>
      </c>
    </row>
    <row r="16" ht="25.5">
      <c r="E16" s="15" t="s">
        <v>694</v>
      </c>
    </row>
    <row r="17" spans="1:16" ht="12.75">
      <c r="A17" s="7">
        <v>4</v>
      </c>
      <c r="B17" s="7" t="s">
        <v>45</v>
      </c>
      <c r="C17" s="7" t="s">
        <v>695</v>
      </c>
      <c r="D17" s="7" t="s">
        <v>45</v>
      </c>
      <c r="E17" s="7" t="s">
        <v>696</v>
      </c>
      <c r="F17" s="7" t="s">
        <v>48</v>
      </c>
      <c r="G17" s="10">
        <v>1</v>
      </c>
      <c r="H17" s="14"/>
      <c r="I17" s="13">
        <f>ROUND((H17*G17),2)</f>
      </c>
      <c r="O17">
        <f>rekapitulace!H8</f>
      </c>
      <c r="P17">
        <f>O17/100*I17</f>
      </c>
    </row>
    <row r="18" spans="1:16" ht="12.75" customHeight="1">
      <c r="A18" s="16"/>
      <c r="B18" s="16"/>
      <c r="C18" s="16" t="s">
        <v>44</v>
      </c>
      <c r="D18" s="16"/>
      <c r="E18" s="16" t="s">
        <v>43</v>
      </c>
      <c r="F18" s="16"/>
      <c r="G18" s="16"/>
      <c r="H18" s="16"/>
      <c r="I18" s="16">
        <f>SUM(I12:I17)</f>
      </c>
      <c r="P18">
        <f>ROUND(SUM(P12:P17),2)</f>
      </c>
    </row>
    <row r="20" spans="1:9" ht="12.75" customHeight="1">
      <c r="A20" s="9"/>
      <c r="B20" s="9"/>
      <c r="C20" s="9" t="s">
        <v>24</v>
      </c>
      <c r="D20" s="9"/>
      <c r="E20" s="9" t="s">
        <v>110</v>
      </c>
      <c r="F20" s="9"/>
      <c r="G20" s="11"/>
      <c r="H20" s="9"/>
      <c r="I20" s="11"/>
    </row>
    <row r="21" spans="1:16" ht="12.75">
      <c r="A21" s="7">
        <v>5</v>
      </c>
      <c r="B21" s="7" t="s">
        <v>52</v>
      </c>
      <c r="C21" s="7" t="s">
        <v>697</v>
      </c>
      <c r="D21" s="7" t="s">
        <v>45</v>
      </c>
      <c r="E21" s="7" t="s">
        <v>698</v>
      </c>
      <c r="F21" s="7" t="s">
        <v>126</v>
      </c>
      <c r="G21" s="10">
        <v>7.712</v>
      </c>
      <c r="H21" s="14"/>
      <c r="I21" s="13">
        <f>ROUND((H21*G21),2)</f>
      </c>
      <c r="O21">
        <f>rekapitulace!H8</f>
      </c>
      <c r="P21">
        <f>O21/100*I21</f>
      </c>
    </row>
    <row r="22" ht="25.5">
      <c r="E22" s="15" t="s">
        <v>699</v>
      </c>
    </row>
    <row r="23" spans="1:16" ht="12.75">
      <c r="A23" s="7">
        <v>6</v>
      </c>
      <c r="B23" s="7" t="s">
        <v>52</v>
      </c>
      <c r="C23" s="7" t="s">
        <v>700</v>
      </c>
      <c r="D23" s="7" t="s">
        <v>45</v>
      </c>
      <c r="E23" s="7" t="s">
        <v>701</v>
      </c>
      <c r="F23" s="7" t="s">
        <v>126</v>
      </c>
      <c r="G23" s="10">
        <v>7.712</v>
      </c>
      <c r="H23" s="14"/>
      <c r="I23" s="13">
        <f>ROUND((H23*G23),2)</f>
      </c>
      <c r="O23">
        <f>rekapitulace!H8</f>
      </c>
      <c r="P23">
        <f>O23/100*I23</f>
      </c>
    </row>
    <row r="24" ht="51">
      <c r="E24" s="15" t="s">
        <v>702</v>
      </c>
    </row>
    <row r="25" spans="1:16" ht="12.75">
      <c r="A25" s="7">
        <v>7</v>
      </c>
      <c r="B25" s="7" t="s">
        <v>52</v>
      </c>
      <c r="C25" s="7" t="s">
        <v>703</v>
      </c>
      <c r="D25" s="7" t="s">
        <v>45</v>
      </c>
      <c r="E25" s="7" t="s">
        <v>704</v>
      </c>
      <c r="F25" s="7" t="s">
        <v>126</v>
      </c>
      <c r="G25" s="10">
        <v>11.972</v>
      </c>
      <c r="H25" s="14"/>
      <c r="I25" s="13">
        <f>ROUND((H25*G25),2)</f>
      </c>
      <c r="O25">
        <f>rekapitulace!H8</f>
      </c>
      <c r="P25">
        <f>O25/100*I25</f>
      </c>
    </row>
    <row r="26" ht="127.5">
      <c r="E26" s="15" t="s">
        <v>705</v>
      </c>
    </row>
    <row r="27" spans="1:16" ht="12.75">
      <c r="A27" s="7">
        <v>8</v>
      </c>
      <c r="B27" s="7" t="s">
        <v>52</v>
      </c>
      <c r="C27" s="7" t="s">
        <v>159</v>
      </c>
      <c r="D27" s="7" t="s">
        <v>45</v>
      </c>
      <c r="E27" s="7" t="s">
        <v>160</v>
      </c>
      <c r="F27" s="7" t="s">
        <v>126</v>
      </c>
      <c r="G27" s="10">
        <v>19.684</v>
      </c>
      <c r="H27" s="14"/>
      <c r="I27" s="13">
        <f>ROUND((H27*G27),2)</f>
      </c>
      <c r="O27">
        <f>rekapitulace!H8</f>
      </c>
      <c r="P27">
        <f>O27/100*I27</f>
      </c>
    </row>
    <row r="28" ht="25.5">
      <c r="E28" s="15" t="s">
        <v>706</v>
      </c>
    </row>
    <row r="29" spans="1:16" ht="12.75">
      <c r="A29" s="7">
        <v>9</v>
      </c>
      <c r="B29" s="7" t="s">
        <v>52</v>
      </c>
      <c r="C29" s="7" t="s">
        <v>475</v>
      </c>
      <c r="D29" s="7" t="s">
        <v>45</v>
      </c>
      <c r="E29" s="7" t="s">
        <v>707</v>
      </c>
      <c r="F29" s="7" t="s">
        <v>126</v>
      </c>
      <c r="G29" s="10">
        <v>7.712</v>
      </c>
      <c r="H29" s="14"/>
      <c r="I29" s="13">
        <f>ROUND((H29*G29),2)</f>
      </c>
      <c r="O29">
        <f>rekapitulace!H8</f>
      </c>
      <c r="P29">
        <f>O29/100*I29</f>
      </c>
    </row>
    <row r="30" ht="25.5">
      <c r="E30" s="15" t="s">
        <v>699</v>
      </c>
    </row>
    <row r="31" spans="1:16" ht="12.75">
      <c r="A31" s="7">
        <v>10</v>
      </c>
      <c r="B31" s="7" t="s">
        <v>52</v>
      </c>
      <c r="C31" s="7" t="s">
        <v>708</v>
      </c>
      <c r="D31" s="7" t="s">
        <v>45</v>
      </c>
      <c r="E31" s="7" t="s">
        <v>709</v>
      </c>
      <c r="F31" s="7" t="s">
        <v>113</v>
      </c>
      <c r="G31" s="10">
        <v>18.9</v>
      </c>
      <c r="H31" s="14"/>
      <c r="I31" s="13">
        <f>ROUND((H31*G31),2)</f>
      </c>
      <c r="O31">
        <f>rekapitulace!H8</f>
      </c>
      <c r="P31">
        <f>O31/100*I31</f>
      </c>
    </row>
    <row r="32" ht="38.25">
      <c r="E32" s="15" t="s">
        <v>710</v>
      </c>
    </row>
    <row r="33" spans="1:16" ht="12.75" customHeight="1">
      <c r="A33" s="16"/>
      <c r="B33" s="16"/>
      <c r="C33" s="16" t="s">
        <v>24</v>
      </c>
      <c r="D33" s="16"/>
      <c r="E33" s="16" t="s">
        <v>110</v>
      </c>
      <c r="F33" s="16"/>
      <c r="G33" s="16"/>
      <c r="H33" s="16"/>
      <c r="I33" s="16">
        <f>SUM(I21:I32)</f>
      </c>
      <c r="P33">
        <f>ROUND(SUM(P21:P32),2)</f>
      </c>
    </row>
    <row r="35" spans="1:9" ht="12.75" customHeight="1">
      <c r="A35" s="9"/>
      <c r="B35" s="9"/>
      <c r="C35" s="9" t="s">
        <v>35</v>
      </c>
      <c r="D35" s="9"/>
      <c r="E35" s="9" t="s">
        <v>258</v>
      </c>
      <c r="F35" s="9"/>
      <c r="G35" s="11"/>
      <c r="H35" s="9"/>
      <c r="I35" s="11"/>
    </row>
    <row r="36" spans="1:16" ht="12.75">
      <c r="A36" s="7">
        <v>11</v>
      </c>
      <c r="B36" s="7" t="s">
        <v>52</v>
      </c>
      <c r="C36" s="7" t="s">
        <v>711</v>
      </c>
      <c r="D36" s="7" t="s">
        <v>712</v>
      </c>
      <c r="E36" s="7" t="s">
        <v>713</v>
      </c>
      <c r="F36" s="7" t="s">
        <v>126</v>
      </c>
      <c r="G36" s="10">
        <v>3.276</v>
      </c>
      <c r="H36" s="14"/>
      <c r="I36" s="13">
        <f>ROUND((H36*G36),2)</f>
      </c>
      <c r="O36">
        <f>rekapitulace!H8</f>
      </c>
      <c r="P36">
        <f>O36/100*I36</f>
      </c>
    </row>
    <row r="37" ht="38.25">
      <c r="E37" s="15" t="s">
        <v>714</v>
      </c>
    </row>
    <row r="38" spans="1:16" ht="12.75">
      <c r="A38" s="7">
        <v>12</v>
      </c>
      <c r="B38" s="7" t="s">
        <v>52</v>
      </c>
      <c r="C38" s="7" t="s">
        <v>711</v>
      </c>
      <c r="D38" s="7" t="s">
        <v>715</v>
      </c>
      <c r="E38" s="7" t="s">
        <v>716</v>
      </c>
      <c r="F38" s="7" t="s">
        <v>126</v>
      </c>
      <c r="G38" s="10">
        <v>0.328</v>
      </c>
      <c r="H38" s="14"/>
      <c r="I38" s="13">
        <f>ROUND((H38*G38),2)</f>
      </c>
      <c r="O38">
        <f>rekapitulace!H8</f>
      </c>
      <c r="P38">
        <f>O38/100*I38</f>
      </c>
    </row>
    <row r="39" ht="38.25">
      <c r="E39" s="15" t="s">
        <v>717</v>
      </c>
    </row>
    <row r="40" spans="1:16" ht="12.75">
      <c r="A40" s="7">
        <v>13</v>
      </c>
      <c r="B40" s="7" t="s">
        <v>52</v>
      </c>
      <c r="C40" s="7" t="s">
        <v>718</v>
      </c>
      <c r="D40" s="7" t="s">
        <v>45</v>
      </c>
      <c r="E40" s="7" t="s">
        <v>719</v>
      </c>
      <c r="F40" s="7" t="s">
        <v>126</v>
      </c>
      <c r="G40" s="10">
        <v>18.156</v>
      </c>
      <c r="H40" s="14"/>
      <c r="I40" s="13">
        <f>ROUND((H40*G40),2)</f>
      </c>
      <c r="O40">
        <f>rekapitulace!H8</f>
      </c>
      <c r="P40">
        <f>O40/100*I40</f>
      </c>
    </row>
    <row r="41" ht="165.75">
      <c r="E41" s="15" t="s">
        <v>720</v>
      </c>
    </row>
    <row r="42" spans="1:16" ht="12.75">
      <c r="A42" s="7">
        <v>14</v>
      </c>
      <c r="B42" s="7" t="s">
        <v>52</v>
      </c>
      <c r="C42" s="7" t="s">
        <v>721</v>
      </c>
      <c r="D42" s="7" t="s">
        <v>45</v>
      </c>
      <c r="E42" s="7" t="s">
        <v>722</v>
      </c>
      <c r="F42" s="7" t="s">
        <v>101</v>
      </c>
      <c r="G42" s="10">
        <v>1.816</v>
      </c>
      <c r="H42" s="14"/>
      <c r="I42" s="13">
        <f>ROUND((H42*G42),2)</f>
      </c>
      <c r="O42">
        <f>rekapitulace!H8</f>
      </c>
      <c r="P42">
        <f>O42/100*I42</f>
      </c>
    </row>
    <row r="43" ht="38.25">
      <c r="E43" s="15" t="s">
        <v>723</v>
      </c>
    </row>
    <row r="44" spans="1:16" ht="12.75">
      <c r="A44" s="7">
        <v>15</v>
      </c>
      <c r="B44" s="7" t="s">
        <v>52</v>
      </c>
      <c r="C44" s="7" t="s">
        <v>724</v>
      </c>
      <c r="D44" s="7" t="s">
        <v>45</v>
      </c>
      <c r="E44" s="7" t="s">
        <v>725</v>
      </c>
      <c r="F44" s="7" t="s">
        <v>64</v>
      </c>
      <c r="G44" s="10">
        <v>88</v>
      </c>
      <c r="H44" s="14"/>
      <c r="I44" s="13">
        <f>ROUND((H44*G44),2)</f>
      </c>
      <c r="O44">
        <f>rekapitulace!H8</f>
      </c>
      <c r="P44">
        <f>O44/100*I44</f>
      </c>
    </row>
    <row r="45" ht="76.5">
      <c r="E45" s="15" t="s">
        <v>726</v>
      </c>
    </row>
    <row r="46" spans="1:16" ht="12.75" customHeight="1">
      <c r="A46" s="16"/>
      <c r="B46" s="16"/>
      <c r="C46" s="16" t="s">
        <v>35</v>
      </c>
      <c r="D46" s="16"/>
      <c r="E46" s="16" t="s">
        <v>258</v>
      </c>
      <c r="F46" s="16"/>
      <c r="G46" s="16"/>
      <c r="H46" s="16"/>
      <c r="I46" s="16">
        <f>SUM(I36:I45)</f>
      </c>
      <c r="P46">
        <f>ROUND(SUM(P36:P45),2)</f>
      </c>
    </row>
    <row r="48" spans="1:9" ht="12.75" customHeight="1">
      <c r="A48" s="9"/>
      <c r="B48" s="9"/>
      <c r="C48" s="9" t="s">
        <v>37</v>
      </c>
      <c r="D48" s="9"/>
      <c r="E48" s="9" t="s">
        <v>268</v>
      </c>
      <c r="F48" s="9"/>
      <c r="G48" s="11"/>
      <c r="H48" s="9"/>
      <c r="I48" s="11"/>
    </row>
    <row r="49" spans="1:16" ht="12.75">
      <c r="A49" s="7">
        <v>16</v>
      </c>
      <c r="B49" s="7" t="s">
        <v>52</v>
      </c>
      <c r="C49" s="7" t="s">
        <v>727</v>
      </c>
      <c r="D49" s="7" t="s">
        <v>45</v>
      </c>
      <c r="E49" s="7" t="s">
        <v>728</v>
      </c>
      <c r="F49" s="7" t="s">
        <v>126</v>
      </c>
      <c r="G49" s="10">
        <v>1.851</v>
      </c>
      <c r="H49" s="14"/>
      <c r="I49" s="13">
        <f>ROUND((H49*G49),2)</f>
      </c>
      <c r="O49">
        <f>rekapitulace!H8</f>
      </c>
      <c r="P49">
        <f>O49/100*I49</f>
      </c>
    </row>
    <row r="50" ht="38.25">
      <c r="E50" s="15" t="s">
        <v>729</v>
      </c>
    </row>
    <row r="51" spans="1:16" ht="12.75" customHeight="1">
      <c r="A51" s="16"/>
      <c r="B51" s="16"/>
      <c r="C51" s="16" t="s">
        <v>37</v>
      </c>
      <c r="D51" s="16"/>
      <c r="E51" s="16" t="s">
        <v>268</v>
      </c>
      <c r="F51" s="16"/>
      <c r="G51" s="16"/>
      <c r="H51" s="16"/>
      <c r="I51" s="16">
        <f>SUM(I49:I50)</f>
      </c>
      <c r="P51">
        <f>ROUND(SUM(P49:P50),2)</f>
      </c>
    </row>
    <row r="53" spans="1:9" ht="12.75" customHeight="1">
      <c r="A53" s="9"/>
      <c r="B53" s="9"/>
      <c r="C53" s="9" t="s">
        <v>39</v>
      </c>
      <c r="D53" s="9"/>
      <c r="E53" s="9" t="s">
        <v>730</v>
      </c>
      <c r="F53" s="9"/>
      <c r="G53" s="11"/>
      <c r="H53" s="9"/>
      <c r="I53" s="11"/>
    </row>
    <row r="54" spans="1:16" ht="12.75">
      <c r="A54" s="7">
        <v>17</v>
      </c>
      <c r="B54" s="7" t="s">
        <v>52</v>
      </c>
      <c r="C54" s="7" t="s">
        <v>731</v>
      </c>
      <c r="D54" s="7" t="s">
        <v>45</v>
      </c>
      <c r="E54" s="7" t="s">
        <v>732</v>
      </c>
      <c r="F54" s="7" t="s">
        <v>113</v>
      </c>
      <c r="G54" s="10">
        <v>4</v>
      </c>
      <c r="H54" s="14"/>
      <c r="I54" s="13">
        <f>ROUND((H54*G54),2)</f>
      </c>
      <c r="O54">
        <f>rekapitulace!H8</f>
      </c>
      <c r="P54">
        <f>O54/100*I54</f>
      </c>
    </row>
    <row r="55" ht="38.25">
      <c r="E55" s="15" t="s">
        <v>733</v>
      </c>
    </row>
    <row r="56" spans="1:16" ht="12.75">
      <c r="A56" s="7">
        <v>18</v>
      </c>
      <c r="B56" s="7" t="s">
        <v>52</v>
      </c>
      <c r="C56" s="7" t="s">
        <v>734</v>
      </c>
      <c r="D56" s="7" t="s">
        <v>45</v>
      </c>
      <c r="E56" s="7" t="s">
        <v>735</v>
      </c>
      <c r="F56" s="7" t="s">
        <v>113</v>
      </c>
      <c r="G56" s="10">
        <v>2</v>
      </c>
      <c r="H56" s="14"/>
      <c r="I56" s="13">
        <f>ROUND((H56*G56),2)</f>
      </c>
      <c r="O56">
        <f>rekapitulace!H8</f>
      </c>
      <c r="P56">
        <f>O56/100*I56</f>
      </c>
    </row>
    <row r="57" ht="38.25">
      <c r="E57" s="15" t="s">
        <v>736</v>
      </c>
    </row>
    <row r="58" spans="1:16" ht="12.75">
      <c r="A58" s="7">
        <v>19</v>
      </c>
      <c r="B58" s="7" t="s">
        <v>52</v>
      </c>
      <c r="C58" s="7" t="s">
        <v>737</v>
      </c>
      <c r="D58" s="7" t="s">
        <v>45</v>
      </c>
      <c r="E58" s="7" t="s">
        <v>738</v>
      </c>
      <c r="F58" s="7" t="s">
        <v>113</v>
      </c>
      <c r="G58" s="10">
        <v>1.92</v>
      </c>
      <c r="H58" s="14"/>
      <c r="I58" s="13">
        <f>ROUND((H58*G58),2)</f>
      </c>
      <c r="O58">
        <f>rekapitulace!H8</f>
      </c>
      <c r="P58">
        <f>O58/100*I58</f>
      </c>
    </row>
    <row r="59" ht="89.25">
      <c r="E59" s="15" t="s">
        <v>739</v>
      </c>
    </row>
    <row r="60" spans="1:16" ht="12.75" customHeight="1">
      <c r="A60" s="16"/>
      <c r="B60" s="16"/>
      <c r="C60" s="16" t="s">
        <v>39</v>
      </c>
      <c r="D60" s="16"/>
      <c r="E60" s="16" t="s">
        <v>730</v>
      </c>
      <c r="F60" s="16"/>
      <c r="G60" s="16"/>
      <c r="H60" s="16"/>
      <c r="I60" s="16">
        <f>SUM(I54:I59)</f>
      </c>
      <c r="P60">
        <f>ROUND(SUM(P54:P59),2)</f>
      </c>
    </row>
    <row r="62" spans="1:9" ht="12.75" customHeight="1">
      <c r="A62" s="9"/>
      <c r="B62" s="9"/>
      <c r="C62" s="9" t="s">
        <v>40</v>
      </c>
      <c r="D62" s="9"/>
      <c r="E62" s="9" t="s">
        <v>486</v>
      </c>
      <c r="F62" s="9"/>
      <c r="G62" s="11"/>
      <c r="H62" s="9"/>
      <c r="I62" s="11"/>
    </row>
    <row r="63" spans="1:16" ht="12.75">
      <c r="A63" s="7">
        <v>20</v>
      </c>
      <c r="B63" s="7" t="s">
        <v>52</v>
      </c>
      <c r="C63" s="7" t="s">
        <v>740</v>
      </c>
      <c r="D63" s="7" t="s">
        <v>712</v>
      </c>
      <c r="E63" s="7" t="s">
        <v>741</v>
      </c>
      <c r="F63" s="7" t="s">
        <v>113</v>
      </c>
      <c r="G63" s="10">
        <v>1.56</v>
      </c>
      <c r="H63" s="14"/>
      <c r="I63" s="13">
        <f>ROUND((H63*G63),2)</f>
      </c>
      <c r="O63">
        <f>rekapitulace!H8</f>
      </c>
      <c r="P63">
        <f>O63/100*I63</f>
      </c>
    </row>
    <row r="64" ht="38.25">
      <c r="E64" s="15" t="s">
        <v>742</v>
      </c>
    </row>
    <row r="65" spans="1:16" ht="12.75">
      <c r="A65" s="7">
        <v>21</v>
      </c>
      <c r="B65" s="7" t="s">
        <v>52</v>
      </c>
      <c r="C65" s="7" t="s">
        <v>740</v>
      </c>
      <c r="D65" s="7" t="s">
        <v>715</v>
      </c>
      <c r="E65" s="7" t="s">
        <v>743</v>
      </c>
      <c r="F65" s="7" t="s">
        <v>113</v>
      </c>
      <c r="G65" s="10">
        <v>0.468</v>
      </c>
      <c r="H65" s="14"/>
      <c r="I65" s="13">
        <f>ROUND((H65*G65),2)</f>
      </c>
      <c r="O65">
        <f>rekapitulace!H8</f>
      </c>
      <c r="P65">
        <f>O65/100*I65</f>
      </c>
    </row>
    <row r="66" ht="38.25">
      <c r="E66" s="15" t="s">
        <v>744</v>
      </c>
    </row>
    <row r="67" spans="1:16" ht="12.75">
      <c r="A67" s="7">
        <v>22</v>
      </c>
      <c r="B67" s="7" t="s">
        <v>52</v>
      </c>
      <c r="C67" s="7" t="s">
        <v>745</v>
      </c>
      <c r="D67" s="7" t="s">
        <v>45</v>
      </c>
      <c r="E67" s="7" t="s">
        <v>746</v>
      </c>
      <c r="F67" s="7" t="s">
        <v>113</v>
      </c>
      <c r="G67" s="10">
        <v>38.714</v>
      </c>
      <c r="H67" s="14"/>
      <c r="I67" s="13">
        <f>ROUND((H67*G67),2)</f>
      </c>
      <c r="O67">
        <f>rekapitulace!H8</f>
      </c>
      <c r="P67">
        <f>O67/100*I67</f>
      </c>
    </row>
    <row r="68" ht="63.75">
      <c r="E68" s="15" t="s">
        <v>747</v>
      </c>
    </row>
    <row r="69" spans="1:16" ht="12.75" customHeight="1">
      <c r="A69" s="16"/>
      <c r="B69" s="16"/>
      <c r="C69" s="16" t="s">
        <v>40</v>
      </c>
      <c r="D69" s="16"/>
      <c r="E69" s="16" t="s">
        <v>486</v>
      </c>
      <c r="F69" s="16"/>
      <c r="G69" s="16"/>
      <c r="H69" s="16"/>
      <c r="I69" s="16">
        <f>SUM(I63:I68)</f>
      </c>
      <c r="P69">
        <f>ROUND(SUM(P63:P68),2)</f>
      </c>
    </row>
    <row r="71" spans="1:9" ht="12.75" customHeight="1">
      <c r="A71" s="9"/>
      <c r="B71" s="9"/>
      <c r="C71" s="9" t="s">
        <v>42</v>
      </c>
      <c r="D71" s="9"/>
      <c r="E71" s="9" t="s">
        <v>165</v>
      </c>
      <c r="F71" s="9"/>
      <c r="G71" s="11"/>
      <c r="H71" s="9"/>
      <c r="I71" s="11"/>
    </row>
    <row r="72" spans="1:16" ht="12.75">
      <c r="A72" s="7">
        <v>23</v>
      </c>
      <c r="B72" s="7" t="s">
        <v>52</v>
      </c>
      <c r="C72" s="7" t="s">
        <v>748</v>
      </c>
      <c r="D72" s="7" t="s">
        <v>45</v>
      </c>
      <c r="E72" s="7" t="s">
        <v>749</v>
      </c>
      <c r="F72" s="7" t="s">
        <v>145</v>
      </c>
      <c r="G72" s="10">
        <v>1.5</v>
      </c>
      <c r="H72" s="14"/>
      <c r="I72" s="13">
        <f>ROUND((H72*G72),2)</f>
      </c>
      <c r="O72">
        <f>rekapitulace!H8</f>
      </c>
      <c r="P72">
        <f>O72/100*I72</f>
      </c>
    </row>
    <row r="73" ht="191.25">
      <c r="E73" s="15" t="s">
        <v>750</v>
      </c>
    </row>
    <row r="74" spans="1:16" ht="12.75">
      <c r="A74" s="7">
        <v>24</v>
      </c>
      <c r="B74" s="7" t="s">
        <v>52</v>
      </c>
      <c r="C74" s="7" t="s">
        <v>751</v>
      </c>
      <c r="D74" s="7" t="s">
        <v>45</v>
      </c>
      <c r="E74" s="7" t="s">
        <v>752</v>
      </c>
      <c r="F74" s="7" t="s">
        <v>753</v>
      </c>
      <c r="G74" s="10">
        <v>296</v>
      </c>
      <c r="H74" s="14"/>
      <c r="I74" s="13">
        <f>ROUND((H74*G74),2)</f>
      </c>
      <c r="O74">
        <f>rekapitulace!H8</f>
      </c>
      <c r="P74">
        <f>O74/100*I74</f>
      </c>
    </row>
    <row r="75" ht="51">
      <c r="E75" s="15" t="s">
        <v>754</v>
      </c>
    </row>
    <row r="76" spans="1:16" ht="12.75">
      <c r="A76" s="7">
        <v>25</v>
      </c>
      <c r="B76" s="7" t="s">
        <v>52</v>
      </c>
      <c r="C76" s="7" t="s">
        <v>755</v>
      </c>
      <c r="D76" s="7" t="s">
        <v>45</v>
      </c>
      <c r="E76" s="7" t="s">
        <v>756</v>
      </c>
      <c r="F76" s="7" t="s">
        <v>113</v>
      </c>
      <c r="G76" s="10">
        <v>43.116</v>
      </c>
      <c r="H76" s="14"/>
      <c r="I76" s="13">
        <f>ROUND((H76*G76),2)</f>
      </c>
      <c r="O76">
        <f>rekapitulace!H8</f>
      </c>
      <c r="P76">
        <f>O76/100*I76</f>
      </c>
    </row>
    <row r="77" ht="102">
      <c r="E77" s="15" t="s">
        <v>757</v>
      </c>
    </row>
    <row r="78" spans="1:16" ht="12.75">
      <c r="A78" s="7">
        <v>26</v>
      </c>
      <c r="B78" s="7" t="s">
        <v>52</v>
      </c>
      <c r="C78" s="7" t="s">
        <v>758</v>
      </c>
      <c r="D78" s="7" t="s">
        <v>45</v>
      </c>
      <c r="E78" s="7" t="s">
        <v>759</v>
      </c>
      <c r="F78" s="7" t="s">
        <v>113</v>
      </c>
      <c r="G78" s="10">
        <v>29.762</v>
      </c>
      <c r="H78" s="14"/>
      <c r="I78" s="13">
        <f>ROUND((H78*G78),2)</f>
      </c>
      <c r="O78">
        <f>rekapitulace!H8</f>
      </c>
      <c r="P78">
        <f>O78/100*I78</f>
      </c>
    </row>
    <row r="79" ht="178.5">
      <c r="E79" s="15" t="s">
        <v>760</v>
      </c>
    </row>
    <row r="80" spans="1:16" ht="12.75">
      <c r="A80" s="7">
        <v>27</v>
      </c>
      <c r="B80" s="7" t="s">
        <v>52</v>
      </c>
      <c r="C80" s="7" t="s">
        <v>761</v>
      </c>
      <c r="D80" s="7" t="s">
        <v>45</v>
      </c>
      <c r="E80" s="7" t="s">
        <v>762</v>
      </c>
      <c r="F80" s="7" t="s">
        <v>126</v>
      </c>
      <c r="G80" s="10">
        <v>0.06</v>
      </c>
      <c r="H80" s="14"/>
      <c r="I80" s="13">
        <f>ROUND((H80*G80),2)</f>
      </c>
      <c r="O80">
        <f>rekapitulace!H8</f>
      </c>
      <c r="P80">
        <f>O80/100*I80</f>
      </c>
    </row>
    <row r="81" ht="89.25">
      <c r="E81" s="15" t="s">
        <v>763</v>
      </c>
    </row>
    <row r="82" spans="1:16" ht="12.75">
      <c r="A82" s="7">
        <v>28</v>
      </c>
      <c r="B82" s="7" t="s">
        <v>52</v>
      </c>
      <c r="C82" s="7" t="s">
        <v>764</v>
      </c>
      <c r="D82" s="7" t="s">
        <v>45</v>
      </c>
      <c r="E82" s="7" t="s">
        <v>765</v>
      </c>
      <c r="F82" s="7" t="s">
        <v>64</v>
      </c>
      <c r="G82" s="10">
        <v>3</v>
      </c>
      <c r="H82" s="14"/>
      <c r="I82" s="13">
        <f>ROUND((H82*G82),2)</f>
      </c>
      <c r="O82">
        <f>rekapitulace!H8</f>
      </c>
      <c r="P82">
        <f>O82/100*I82</f>
      </c>
    </row>
    <row r="83" ht="51">
      <c r="E83" s="15" t="s">
        <v>766</v>
      </c>
    </row>
    <row r="84" spans="1:16" ht="12.75" customHeight="1">
      <c r="A84" s="16"/>
      <c r="B84" s="16"/>
      <c r="C84" s="16" t="s">
        <v>42</v>
      </c>
      <c r="D84" s="16"/>
      <c r="E84" s="16" t="s">
        <v>165</v>
      </c>
      <c r="F84" s="16"/>
      <c r="G84" s="16"/>
      <c r="H84" s="16"/>
      <c r="I84" s="16">
        <f>SUM(I72:I83)</f>
      </c>
      <c r="P84">
        <f>ROUND(SUM(P72:P83),2)</f>
      </c>
    </row>
    <row r="86" spans="1:16" ht="12.75" customHeight="1">
      <c r="A86" s="16"/>
      <c r="B86" s="16"/>
      <c r="C86" s="16"/>
      <c r="D86" s="16"/>
      <c r="E86" s="16" t="s">
        <v>90</v>
      </c>
      <c r="F86" s="16"/>
      <c r="G86" s="16"/>
      <c r="H86" s="16"/>
      <c r="I86" s="16">
        <f>+I18+I33+I46+I51+I60+I69+I84</f>
      </c>
      <c r="P86">
        <f>+P18+P33+P46+P51+P60+P69+P84</f>
      </c>
    </row>
    <row r="88" spans="1:9" ht="12.75" customHeight="1">
      <c r="A88" s="9" t="s">
        <v>91</v>
      </c>
      <c r="B88" s="9"/>
      <c r="C88" s="9"/>
      <c r="D88" s="9"/>
      <c r="E88" s="9"/>
      <c r="F88" s="9"/>
      <c r="G88" s="9"/>
      <c r="H88" s="9"/>
      <c r="I88" s="9"/>
    </row>
    <row r="89" spans="1:9" ht="12.75" customHeight="1">
      <c r="A89" s="9"/>
      <c r="B89" s="9"/>
      <c r="C89" s="9"/>
      <c r="D89" s="9"/>
      <c r="E89" s="9" t="s">
        <v>92</v>
      </c>
      <c r="F89" s="9"/>
      <c r="G89" s="9"/>
      <c r="H89" s="9"/>
      <c r="I89" s="9"/>
    </row>
    <row r="90" spans="1:16" ht="12.75" customHeight="1">
      <c r="A90" s="16"/>
      <c r="B90" s="16"/>
      <c r="C90" s="16"/>
      <c r="D90" s="16"/>
      <c r="E90" s="16" t="s">
        <v>93</v>
      </c>
      <c r="F90" s="16"/>
      <c r="G90" s="16"/>
      <c r="H90" s="16"/>
      <c r="I90" s="16">
        <v>0</v>
      </c>
      <c r="P90">
        <v>0</v>
      </c>
    </row>
    <row r="91" spans="1:9" ht="12.75" customHeight="1">
      <c r="A91" s="16"/>
      <c r="B91" s="16"/>
      <c r="C91" s="16"/>
      <c r="D91" s="16"/>
      <c r="E91" s="16" t="s">
        <v>94</v>
      </c>
      <c r="F91" s="16"/>
      <c r="G91" s="16"/>
      <c r="H91" s="16"/>
      <c r="I91" s="16"/>
    </row>
    <row r="92" spans="1:16" ht="12.75" customHeight="1">
      <c r="A92" s="16"/>
      <c r="B92" s="16"/>
      <c r="C92" s="16"/>
      <c r="D92" s="16"/>
      <c r="E92" s="16" t="s">
        <v>95</v>
      </c>
      <c r="F92" s="16"/>
      <c r="G92" s="16"/>
      <c r="H92" s="16"/>
      <c r="I92" s="16">
        <v>0</v>
      </c>
      <c r="P92">
        <v>0</v>
      </c>
    </row>
    <row r="93" spans="1:16" ht="12.75" customHeight="1">
      <c r="A93" s="16"/>
      <c r="B93" s="16"/>
      <c r="C93" s="16"/>
      <c r="D93" s="16"/>
      <c r="E93" s="16" t="s">
        <v>96</v>
      </c>
      <c r="F93" s="16"/>
      <c r="G93" s="16"/>
      <c r="H93" s="16"/>
      <c r="I93" s="16">
        <f>I90+I92</f>
      </c>
      <c r="P93">
        <f>P90+P92</f>
      </c>
    </row>
    <row r="95" spans="1:16" ht="12.75" customHeight="1">
      <c r="A95" s="16"/>
      <c r="B95" s="16"/>
      <c r="C95" s="16"/>
      <c r="D95" s="16"/>
      <c r="E95" s="16" t="s">
        <v>96</v>
      </c>
      <c r="F95" s="16"/>
      <c r="G95" s="16"/>
      <c r="H95" s="16"/>
      <c r="I95" s="16">
        <f>I86+I93</f>
      </c>
      <c r="P95">
        <f>P86+P93</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P4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767</v>
      </c>
      <c r="D5" s="5"/>
      <c r="E5" s="5" t="s">
        <v>768</v>
      </c>
    </row>
    <row r="6" spans="1:5" ht="12.75" customHeight="1">
      <c r="A6" t="s">
        <v>18</v>
      </c>
      <c r="C6" s="5" t="s">
        <v>767</v>
      </c>
      <c r="D6" s="5"/>
      <c r="E6" s="5" t="s">
        <v>768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24</v>
      </c>
      <c r="D11" s="9"/>
      <c r="E11" s="9" t="s">
        <v>110</v>
      </c>
      <c r="F11" s="9"/>
      <c r="G11" s="11"/>
      <c r="H11" s="9"/>
      <c r="I11" s="11"/>
    </row>
    <row r="12" spans="1:16" ht="12.75">
      <c r="A12" s="7">
        <v>1</v>
      </c>
      <c r="B12" s="7" t="s">
        <v>52</v>
      </c>
      <c r="C12" s="7" t="s">
        <v>769</v>
      </c>
      <c r="D12" s="7" t="s">
        <v>45</v>
      </c>
      <c r="E12" s="7" t="s">
        <v>770</v>
      </c>
      <c r="F12" s="7" t="s">
        <v>113</v>
      </c>
      <c r="G12" s="10">
        <v>120</v>
      </c>
      <c r="H12" s="14"/>
      <c r="I12" s="13">
        <f>ROUND((H12*G12),2)</f>
      </c>
      <c r="O12">
        <f>rekapitulace!H8</f>
      </c>
      <c r="P12">
        <f>O12/100*I12</f>
      </c>
    </row>
    <row r="13" ht="280.5">
      <c r="E13" s="15" t="s">
        <v>771</v>
      </c>
    </row>
    <row r="14" spans="1:16" ht="12.75">
      <c r="A14" s="7">
        <v>2</v>
      </c>
      <c r="B14" s="7" t="s">
        <v>52</v>
      </c>
      <c r="C14" s="7" t="s">
        <v>772</v>
      </c>
      <c r="D14" s="7" t="s">
        <v>45</v>
      </c>
      <c r="E14" s="7" t="s">
        <v>773</v>
      </c>
      <c r="F14" s="7" t="s">
        <v>113</v>
      </c>
      <c r="G14" s="10">
        <v>120</v>
      </c>
      <c r="H14" s="14"/>
      <c r="I14" s="13">
        <f>ROUND((H14*G14),2)</f>
      </c>
      <c r="O14">
        <f>rekapitulace!H8</f>
      </c>
      <c r="P14">
        <f>O14/100*I14</f>
      </c>
    </row>
    <row r="15" ht="153">
      <c r="E15" s="15" t="s">
        <v>774</v>
      </c>
    </row>
    <row r="16" spans="1:16" ht="12.75">
      <c r="A16" s="7">
        <v>3</v>
      </c>
      <c r="B16" s="7" t="s">
        <v>52</v>
      </c>
      <c r="C16" s="7" t="s">
        <v>775</v>
      </c>
      <c r="D16" s="7" t="s">
        <v>45</v>
      </c>
      <c r="E16" s="7" t="s">
        <v>776</v>
      </c>
      <c r="F16" s="7" t="s">
        <v>113</v>
      </c>
      <c r="G16" s="10">
        <v>180</v>
      </c>
      <c r="H16" s="14"/>
      <c r="I16" s="13">
        <f>ROUND((H16*G16),2)</f>
      </c>
      <c r="O16">
        <f>rekapitulace!H8</f>
      </c>
      <c r="P16">
        <f>O16/100*I16</f>
      </c>
    </row>
    <row r="17" ht="38.25">
      <c r="E17" s="15" t="s">
        <v>777</v>
      </c>
    </row>
    <row r="18" spans="1:16" ht="12.75">
      <c r="A18" s="7">
        <v>4</v>
      </c>
      <c r="B18" s="7" t="s">
        <v>52</v>
      </c>
      <c r="C18" s="7" t="s">
        <v>778</v>
      </c>
      <c r="D18" s="7" t="s">
        <v>45</v>
      </c>
      <c r="E18" s="7" t="s">
        <v>779</v>
      </c>
      <c r="F18" s="7" t="s">
        <v>113</v>
      </c>
      <c r="G18" s="10">
        <v>120</v>
      </c>
      <c r="H18" s="14"/>
      <c r="I18" s="13">
        <f>ROUND((H18*G18),2)</f>
      </c>
      <c r="O18">
        <f>rekapitulace!H8</f>
      </c>
      <c r="P18">
        <f>O18/100*I18</f>
      </c>
    </row>
    <row r="19" ht="25.5">
      <c r="E19" s="15" t="s">
        <v>780</v>
      </c>
    </row>
    <row r="20" spans="1:16" ht="12.75">
      <c r="A20" s="7">
        <v>5</v>
      </c>
      <c r="B20" s="7" t="s">
        <v>52</v>
      </c>
      <c r="C20" s="7" t="s">
        <v>781</v>
      </c>
      <c r="D20" s="7" t="s">
        <v>45</v>
      </c>
      <c r="E20" s="7" t="s">
        <v>782</v>
      </c>
      <c r="F20" s="7" t="s">
        <v>113</v>
      </c>
      <c r="G20" s="10">
        <v>360</v>
      </c>
      <c r="H20" s="14"/>
      <c r="I20" s="13">
        <f>ROUND((H20*G20),2)</f>
      </c>
      <c r="O20">
        <f>rekapitulace!H8</f>
      </c>
      <c r="P20">
        <f>O20/100*I20</f>
      </c>
    </row>
    <row r="21" ht="25.5">
      <c r="E21" s="15" t="s">
        <v>783</v>
      </c>
    </row>
    <row r="22" spans="1:16" ht="12.75">
      <c r="A22" s="7">
        <v>6</v>
      </c>
      <c r="B22" s="7" t="s">
        <v>52</v>
      </c>
      <c r="C22" s="7" t="s">
        <v>784</v>
      </c>
      <c r="D22" s="7" t="s">
        <v>45</v>
      </c>
      <c r="E22" s="7" t="s">
        <v>785</v>
      </c>
      <c r="F22" s="7" t="s">
        <v>64</v>
      </c>
      <c r="G22" s="10">
        <v>165</v>
      </c>
      <c r="H22" s="14"/>
      <c r="I22" s="13">
        <f>ROUND((H22*G22),2)</f>
      </c>
      <c r="O22">
        <f>rekapitulace!H8</f>
      </c>
      <c r="P22">
        <f>O22/100*I22</f>
      </c>
    </row>
    <row r="23" ht="25.5">
      <c r="E23" s="15" t="s">
        <v>786</v>
      </c>
    </row>
    <row r="24" spans="1:16" ht="12.75">
      <c r="A24" s="7">
        <v>7</v>
      </c>
      <c r="B24" s="7" t="s">
        <v>52</v>
      </c>
      <c r="C24" s="7" t="s">
        <v>787</v>
      </c>
      <c r="D24" s="7" t="s">
        <v>45</v>
      </c>
      <c r="E24" s="7" t="s">
        <v>788</v>
      </c>
      <c r="F24" s="7" t="s">
        <v>64</v>
      </c>
      <c r="G24" s="10">
        <v>220</v>
      </c>
      <c r="H24" s="14"/>
      <c r="I24" s="13">
        <f>ROUND((H24*G24),2)</f>
      </c>
      <c r="O24">
        <f>rekapitulace!H8</f>
      </c>
      <c r="P24">
        <f>O24/100*I24</f>
      </c>
    </row>
    <row r="25" ht="25.5">
      <c r="E25" s="15" t="s">
        <v>789</v>
      </c>
    </row>
    <row r="26" spans="1:16" ht="12.75">
      <c r="A26" s="7">
        <v>8</v>
      </c>
      <c r="B26" s="7" t="s">
        <v>52</v>
      </c>
      <c r="C26" s="7" t="s">
        <v>790</v>
      </c>
      <c r="D26" s="7" t="s">
        <v>45</v>
      </c>
      <c r="E26" s="7" t="s">
        <v>791</v>
      </c>
      <c r="F26" s="7" t="s">
        <v>64</v>
      </c>
      <c r="G26" s="10">
        <v>55</v>
      </c>
      <c r="H26" s="14"/>
      <c r="I26" s="13">
        <f>ROUND((H26*G26),2)</f>
      </c>
      <c r="O26">
        <f>rekapitulace!H8</f>
      </c>
      <c r="P26">
        <f>O26/100*I26</f>
      </c>
    </row>
    <row r="27" ht="25.5">
      <c r="E27" s="15" t="s">
        <v>792</v>
      </c>
    </row>
    <row r="28" spans="1:16" ht="12.75">
      <c r="A28" s="7">
        <v>9</v>
      </c>
      <c r="B28" s="7" t="s">
        <v>52</v>
      </c>
      <c r="C28" s="7" t="s">
        <v>793</v>
      </c>
      <c r="D28" s="7" t="s">
        <v>45</v>
      </c>
      <c r="E28" s="7" t="s">
        <v>794</v>
      </c>
      <c r="F28" s="7" t="s">
        <v>126</v>
      </c>
      <c r="G28" s="10">
        <v>20</v>
      </c>
      <c r="H28" s="14"/>
      <c r="I28" s="13">
        <f>ROUND((H28*G28),2)</f>
      </c>
      <c r="O28">
        <f>rekapitulace!H8</f>
      </c>
      <c r="P28">
        <f>O28/100*I28</f>
      </c>
    </row>
    <row r="29" ht="25.5">
      <c r="E29" s="15" t="s">
        <v>795</v>
      </c>
    </row>
    <row r="30" spans="1:16" ht="12.75" customHeight="1">
      <c r="A30" s="16"/>
      <c r="B30" s="16"/>
      <c r="C30" s="16" t="s">
        <v>24</v>
      </c>
      <c r="D30" s="16"/>
      <c r="E30" s="16" t="s">
        <v>110</v>
      </c>
      <c r="F30" s="16"/>
      <c r="G30" s="16"/>
      <c r="H30" s="16"/>
      <c r="I30" s="16">
        <f>SUM(I12:I29)</f>
      </c>
      <c r="P30">
        <f>ROUND(SUM(P12:P29),2)</f>
      </c>
    </row>
    <row r="32" spans="1:16" ht="12.75" customHeight="1">
      <c r="A32" s="16"/>
      <c r="B32" s="16"/>
      <c r="C32" s="16"/>
      <c r="D32" s="16"/>
      <c r="E32" s="16" t="s">
        <v>90</v>
      </c>
      <c r="F32" s="16"/>
      <c r="G32" s="16"/>
      <c r="H32" s="16"/>
      <c r="I32" s="16">
        <f>+I30</f>
      </c>
      <c r="P32">
        <f>+P30</f>
      </c>
    </row>
    <row r="34" spans="1:9" ht="12.75" customHeight="1">
      <c r="A34" s="9" t="s">
        <v>91</v>
      </c>
      <c r="B34" s="9"/>
      <c r="C34" s="9"/>
      <c r="D34" s="9"/>
      <c r="E34" s="9"/>
      <c r="F34" s="9"/>
      <c r="G34" s="9"/>
      <c r="H34" s="9"/>
      <c r="I34" s="9"/>
    </row>
    <row r="35" spans="1:9" ht="12.75" customHeight="1">
      <c r="A35" s="9"/>
      <c r="B35" s="9"/>
      <c r="C35" s="9"/>
      <c r="D35" s="9"/>
      <c r="E35" s="9" t="s">
        <v>92</v>
      </c>
      <c r="F35" s="9"/>
      <c r="G35" s="9"/>
      <c r="H35" s="9"/>
      <c r="I35" s="9"/>
    </row>
    <row r="36" spans="1:16" ht="12.75" customHeight="1">
      <c r="A36" s="16"/>
      <c r="B36" s="16"/>
      <c r="C36" s="16"/>
      <c r="D36" s="16"/>
      <c r="E36" s="16" t="s">
        <v>93</v>
      </c>
      <c r="F36" s="16"/>
      <c r="G36" s="16"/>
      <c r="H36" s="16"/>
      <c r="I36" s="16">
        <v>0</v>
      </c>
      <c r="P36">
        <v>0</v>
      </c>
    </row>
    <row r="37" spans="1:9" ht="12.75" customHeight="1">
      <c r="A37" s="16"/>
      <c r="B37" s="16"/>
      <c r="C37" s="16"/>
      <c r="D37" s="16"/>
      <c r="E37" s="16" t="s">
        <v>94</v>
      </c>
      <c r="F37" s="16"/>
      <c r="G37" s="16"/>
      <c r="H37" s="16"/>
      <c r="I37" s="16"/>
    </row>
    <row r="38" spans="1:16" ht="12.75" customHeight="1">
      <c r="A38" s="16"/>
      <c r="B38" s="16"/>
      <c r="C38" s="16"/>
      <c r="D38" s="16"/>
      <c r="E38" s="16" t="s">
        <v>95</v>
      </c>
      <c r="F38" s="16"/>
      <c r="G38" s="16"/>
      <c r="H38" s="16"/>
      <c r="I38" s="16">
        <v>0</v>
      </c>
      <c r="P38">
        <v>0</v>
      </c>
    </row>
    <row r="39" spans="1:16" ht="12.75" customHeight="1">
      <c r="A39" s="16"/>
      <c r="B39" s="16"/>
      <c r="C39" s="16"/>
      <c r="D39" s="16"/>
      <c r="E39" s="16" t="s">
        <v>96</v>
      </c>
      <c r="F39" s="16"/>
      <c r="G39" s="16"/>
      <c r="H39" s="16"/>
      <c r="I39" s="16">
        <f>I36+I38</f>
      </c>
      <c r="P39">
        <f>P36+P38</f>
      </c>
    </row>
    <row r="41" spans="1:16" ht="12.75" customHeight="1">
      <c r="A41" s="16"/>
      <c r="B41" s="16"/>
      <c r="C41" s="16"/>
      <c r="D41" s="16"/>
      <c r="E41" s="16" t="s">
        <v>96</v>
      </c>
      <c r="F41" s="16"/>
      <c r="G41" s="16"/>
      <c r="H41" s="16"/>
      <c r="I41" s="16">
        <f>I32+I39</f>
      </c>
      <c r="P41">
        <f>P32+P39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P24"/>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796</v>
      </c>
      <c r="D5" s="5"/>
      <c r="E5" s="5" t="s">
        <v>797</v>
      </c>
    </row>
    <row r="6" spans="1:5" ht="12.75" customHeight="1">
      <c r="A6" t="s">
        <v>18</v>
      </c>
      <c r="C6" s="5" t="s">
        <v>796</v>
      </c>
      <c r="D6" s="5"/>
      <c r="E6" s="5" t="s">
        <v>797</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798</v>
      </c>
      <c r="D12" s="7" t="s">
        <v>45</v>
      </c>
      <c r="E12" s="7" t="s">
        <v>799</v>
      </c>
      <c r="F12" s="7" t="s">
        <v>48</v>
      </c>
      <c r="G12" s="10">
        <v>1</v>
      </c>
      <c r="H12" s="14"/>
      <c r="I12" s="13">
        <f>ROUND((H12*G12),2)</f>
      </c>
      <c r="O12">
        <f>rekapitulace!H8</f>
      </c>
      <c r="P12">
        <f>O12/100*I12</f>
      </c>
    </row>
    <row r="13" spans="1:16" ht="12.75" customHeight="1">
      <c r="A13" s="16"/>
      <c r="B13" s="16"/>
      <c r="C13" s="16" t="s">
        <v>44</v>
      </c>
      <c r="D13" s="16"/>
      <c r="E13" s="16" t="s">
        <v>43</v>
      </c>
      <c r="F13" s="16"/>
      <c r="G13" s="16"/>
      <c r="H13" s="16"/>
      <c r="I13" s="16">
        <f>SUM(I12:I12)</f>
      </c>
      <c r="P13">
        <f>ROUND(SUM(P12:P12),2)</f>
      </c>
    </row>
    <row r="15" spans="1:16" ht="12.75" customHeight="1">
      <c r="A15" s="16"/>
      <c r="B15" s="16"/>
      <c r="C15" s="16"/>
      <c r="D15" s="16"/>
      <c r="E15" s="16" t="s">
        <v>90</v>
      </c>
      <c r="F15" s="16"/>
      <c r="G15" s="16"/>
      <c r="H15" s="16"/>
      <c r="I15" s="16">
        <f>+I13</f>
      </c>
      <c r="P15">
        <f>+P13</f>
      </c>
    </row>
    <row r="17" spans="1:9" ht="12.75" customHeight="1">
      <c r="A17" s="9" t="s">
        <v>91</v>
      </c>
      <c r="B17" s="9"/>
      <c r="C17" s="9"/>
      <c r="D17" s="9"/>
      <c r="E17" s="9"/>
      <c r="F17" s="9"/>
      <c r="G17" s="9"/>
      <c r="H17" s="9"/>
      <c r="I17" s="9"/>
    </row>
    <row r="18" spans="1:9" ht="12.75" customHeight="1">
      <c r="A18" s="9"/>
      <c r="B18" s="9"/>
      <c r="C18" s="9"/>
      <c r="D18" s="9"/>
      <c r="E18" s="9" t="s">
        <v>92</v>
      </c>
      <c r="F18" s="9"/>
      <c r="G18" s="9"/>
      <c r="H18" s="9"/>
      <c r="I18" s="9"/>
    </row>
    <row r="19" spans="1:16" ht="12.75" customHeight="1">
      <c r="A19" s="16"/>
      <c r="B19" s="16"/>
      <c r="C19" s="16"/>
      <c r="D19" s="16"/>
      <c r="E19" s="16" t="s">
        <v>93</v>
      </c>
      <c r="F19" s="16"/>
      <c r="G19" s="16"/>
      <c r="H19" s="16"/>
      <c r="I19" s="16">
        <v>0</v>
      </c>
      <c r="P19">
        <v>0</v>
      </c>
    </row>
    <row r="20" spans="1:9" ht="12.75" customHeight="1">
      <c r="A20" s="16"/>
      <c r="B20" s="16"/>
      <c r="C20" s="16"/>
      <c r="D20" s="16"/>
      <c r="E20" s="16" t="s">
        <v>94</v>
      </c>
      <c r="F20" s="16"/>
      <c r="G20" s="16"/>
      <c r="H20" s="16"/>
      <c r="I20" s="16"/>
    </row>
    <row r="21" spans="1:16" ht="12.75" customHeight="1">
      <c r="A21" s="16"/>
      <c r="B21" s="16"/>
      <c r="C21" s="16"/>
      <c r="D21" s="16"/>
      <c r="E21" s="16" t="s">
        <v>95</v>
      </c>
      <c r="F21" s="16"/>
      <c r="G21" s="16"/>
      <c r="H21" s="16"/>
      <c r="I21" s="16">
        <v>0</v>
      </c>
      <c r="P21">
        <v>0</v>
      </c>
    </row>
    <row r="22" spans="1:16" ht="12.75" customHeight="1">
      <c r="A22" s="16"/>
      <c r="B22" s="16"/>
      <c r="C22" s="16"/>
      <c r="D22" s="16"/>
      <c r="E22" s="16" t="s">
        <v>96</v>
      </c>
      <c r="F22" s="16"/>
      <c r="G22" s="16"/>
      <c r="H22" s="16"/>
      <c r="I22" s="16">
        <f>I19+I21</f>
      </c>
      <c r="P22">
        <f>P19+P21</f>
      </c>
    </row>
    <row r="24" spans="1:16" ht="12.75" customHeight="1">
      <c r="A24" s="16"/>
      <c r="B24" s="16"/>
      <c r="C24" s="16"/>
      <c r="D24" s="16"/>
      <c r="E24" s="16" t="s">
        <v>96</v>
      </c>
      <c r="F24" s="16"/>
      <c r="G24" s="16"/>
      <c r="H24" s="16"/>
      <c r="I24" s="16">
        <f>I15+I22</f>
      </c>
      <c r="P24">
        <f>P15+P22</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21</v>
      </c>
      <c r="D6" s="5"/>
      <c r="E6" s="5" t="s">
        <v>22</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46</v>
      </c>
      <c r="D12" s="7" t="s">
        <v>45</v>
      </c>
      <c r="E12" s="7" t="s">
        <v>47</v>
      </c>
      <c r="F12" s="7" t="s">
        <v>48</v>
      </c>
      <c r="G12" s="10">
        <v>1</v>
      </c>
      <c r="H12" s="14"/>
      <c r="I12" s="13">
        <f>ROUND((H12*G12),2)</f>
      </c>
      <c r="O12">
        <f>rekapitulace!H8</f>
      </c>
      <c r="P12">
        <f>O12/100*I12</f>
      </c>
    </row>
    <row r="13" ht="25.5">
      <c r="E13" s="15" t="s">
        <v>49</v>
      </c>
    </row>
    <row r="14" spans="1:16" ht="12.75">
      <c r="A14" s="7">
        <v>2</v>
      </c>
      <c r="B14" s="7" t="s">
        <v>45</v>
      </c>
      <c r="C14" s="7" t="s">
        <v>50</v>
      </c>
      <c r="D14" s="7" t="s">
        <v>45</v>
      </c>
      <c r="E14" s="7" t="s">
        <v>51</v>
      </c>
      <c r="F14" s="7" t="s">
        <v>48</v>
      </c>
      <c r="G14" s="10">
        <v>1</v>
      </c>
      <c r="H14" s="14"/>
      <c r="I14" s="13">
        <f>ROUND((H14*G14),2)</f>
      </c>
      <c r="O14">
        <f>rekapitulace!H8</f>
      </c>
      <c r="P14">
        <f>O14/100*I14</f>
      </c>
    </row>
    <row r="15" ht="25.5">
      <c r="E15" s="15" t="s">
        <v>49</v>
      </c>
    </row>
    <row r="16" spans="1:16" ht="12.75">
      <c r="A16" s="7">
        <v>3</v>
      </c>
      <c r="B16" s="7" t="s">
        <v>52</v>
      </c>
      <c r="C16" s="7" t="s">
        <v>53</v>
      </c>
      <c r="D16" s="7" t="s">
        <v>45</v>
      </c>
      <c r="E16" s="7" t="s">
        <v>54</v>
      </c>
      <c r="F16" s="7" t="s">
        <v>48</v>
      </c>
      <c r="G16" s="10">
        <v>1</v>
      </c>
      <c r="H16" s="14"/>
      <c r="I16" s="13">
        <f>ROUND((H16*G16),2)</f>
      </c>
      <c r="O16">
        <f>rekapitulace!H8</f>
      </c>
      <c r="P16">
        <f>O16/100*I16</f>
      </c>
    </row>
    <row r="17" ht="25.5">
      <c r="E17" s="15" t="s">
        <v>49</v>
      </c>
    </row>
    <row r="18" spans="1:16" ht="12.75">
      <c r="A18" s="7">
        <v>4</v>
      </c>
      <c r="B18" s="7" t="s">
        <v>52</v>
      </c>
      <c r="C18" s="7" t="s">
        <v>55</v>
      </c>
      <c r="D18" s="7" t="s">
        <v>45</v>
      </c>
      <c r="E18" s="7" t="s">
        <v>56</v>
      </c>
      <c r="F18" s="7" t="s">
        <v>48</v>
      </c>
      <c r="G18" s="10">
        <v>1</v>
      </c>
      <c r="H18" s="14"/>
      <c r="I18" s="13">
        <f>ROUND((H18*G18),2)</f>
      </c>
      <c r="O18">
        <f>rekapitulace!H8</f>
      </c>
      <c r="P18">
        <f>O18/100*I18</f>
      </c>
    </row>
    <row r="19" ht="25.5">
      <c r="E19" s="15" t="s">
        <v>49</v>
      </c>
    </row>
    <row r="20" spans="1:16" ht="12.75">
      <c r="A20" s="7">
        <v>5</v>
      </c>
      <c r="B20" s="7" t="s">
        <v>52</v>
      </c>
      <c r="C20" s="7" t="s">
        <v>57</v>
      </c>
      <c r="D20" s="7" t="s">
        <v>58</v>
      </c>
      <c r="E20" s="7" t="s">
        <v>59</v>
      </c>
      <c r="F20" s="7" t="s">
        <v>48</v>
      </c>
      <c r="G20" s="10">
        <v>1</v>
      </c>
      <c r="H20" s="14"/>
      <c r="I20" s="13">
        <f>ROUND((H20*G20),2)</f>
      </c>
      <c r="O20">
        <f>rekapitulace!H8</f>
      </c>
      <c r="P20">
        <f>O20/100*I20</f>
      </c>
    </row>
    <row r="21" ht="25.5">
      <c r="E21" s="15" t="s">
        <v>49</v>
      </c>
    </row>
    <row r="22" spans="1:16" ht="12.75">
      <c r="A22" s="7">
        <v>6</v>
      </c>
      <c r="B22" s="7" t="s">
        <v>52</v>
      </c>
      <c r="C22" s="7" t="s">
        <v>57</v>
      </c>
      <c r="D22" s="7" t="s">
        <v>60</v>
      </c>
      <c r="E22" s="7" t="s">
        <v>61</v>
      </c>
      <c r="F22" s="7" t="s">
        <v>48</v>
      </c>
      <c r="G22" s="10">
        <v>1</v>
      </c>
      <c r="H22" s="14"/>
      <c r="I22" s="13">
        <f>ROUND((H22*G22),2)</f>
      </c>
      <c r="O22">
        <f>rekapitulace!H8</f>
      </c>
      <c r="P22">
        <f>O22/100*I22</f>
      </c>
    </row>
    <row r="23" ht="25.5">
      <c r="E23" s="15" t="s">
        <v>49</v>
      </c>
    </row>
    <row r="24" spans="1:16" ht="12.75">
      <c r="A24" s="7">
        <v>7</v>
      </c>
      <c r="B24" s="7" t="s">
        <v>52</v>
      </c>
      <c r="C24" s="7" t="s">
        <v>62</v>
      </c>
      <c r="D24" s="7" t="s">
        <v>58</v>
      </c>
      <c r="E24" s="7" t="s">
        <v>63</v>
      </c>
      <c r="F24" s="7" t="s">
        <v>64</v>
      </c>
      <c r="G24" s="10">
        <v>1</v>
      </c>
      <c r="H24" s="14"/>
      <c r="I24" s="13">
        <f>ROUND((H24*G24),2)</f>
      </c>
      <c r="O24">
        <f>rekapitulace!H8</f>
      </c>
      <c r="P24">
        <f>O24/100*I24</f>
      </c>
    </row>
    <row r="25" ht="25.5">
      <c r="E25" s="15" t="s">
        <v>49</v>
      </c>
    </row>
    <row r="26" spans="1:16" ht="12.75">
      <c r="A26" s="7">
        <v>8</v>
      </c>
      <c r="B26" s="7" t="s">
        <v>52</v>
      </c>
      <c r="C26" s="7" t="s">
        <v>62</v>
      </c>
      <c r="D26" s="7" t="s">
        <v>60</v>
      </c>
      <c r="E26" s="7" t="s">
        <v>65</v>
      </c>
      <c r="F26" s="7" t="s">
        <v>64</v>
      </c>
      <c r="G26" s="10">
        <v>1</v>
      </c>
      <c r="H26" s="14"/>
      <c r="I26" s="13">
        <f>ROUND((H26*G26),2)</f>
      </c>
      <c r="O26">
        <f>rekapitulace!H8</f>
      </c>
      <c r="P26">
        <f>O26/100*I26</f>
      </c>
    </row>
    <row r="27" ht="25.5">
      <c r="E27" s="15" t="s">
        <v>49</v>
      </c>
    </row>
    <row r="28" spans="1:16" ht="12.75">
      <c r="A28" s="7">
        <v>9</v>
      </c>
      <c r="B28" s="7" t="s">
        <v>52</v>
      </c>
      <c r="C28" s="7" t="s">
        <v>62</v>
      </c>
      <c r="D28" s="7" t="s">
        <v>66</v>
      </c>
      <c r="E28" s="7" t="s">
        <v>67</v>
      </c>
      <c r="F28" s="7" t="s">
        <v>64</v>
      </c>
      <c r="G28" s="10">
        <v>1</v>
      </c>
      <c r="H28" s="14"/>
      <c r="I28" s="13">
        <f>ROUND((H28*G28),2)</f>
      </c>
      <c r="O28">
        <f>rekapitulace!H8</f>
      </c>
      <c r="P28">
        <f>O28/100*I28</f>
      </c>
    </row>
    <row r="29" ht="25.5">
      <c r="E29" s="15" t="s">
        <v>49</v>
      </c>
    </row>
    <row r="30" spans="1:16" ht="12.75">
      <c r="A30" s="7">
        <v>10</v>
      </c>
      <c r="B30" s="7" t="s">
        <v>52</v>
      </c>
      <c r="C30" s="7" t="s">
        <v>62</v>
      </c>
      <c r="D30" s="7" t="s">
        <v>68</v>
      </c>
      <c r="E30" s="7" t="s">
        <v>69</v>
      </c>
      <c r="F30" s="7" t="s">
        <v>64</v>
      </c>
      <c r="G30" s="10">
        <v>1</v>
      </c>
      <c r="H30" s="14"/>
      <c r="I30" s="13">
        <f>ROUND((H30*G30),2)</f>
      </c>
      <c r="O30">
        <f>rekapitulace!H8</f>
      </c>
      <c r="P30">
        <f>O30/100*I30</f>
      </c>
    </row>
    <row r="31" ht="25.5">
      <c r="E31" s="15" t="s">
        <v>70</v>
      </c>
    </row>
    <row r="32" spans="1:16" ht="12.75">
      <c r="A32" s="7">
        <v>11</v>
      </c>
      <c r="B32" s="7" t="s">
        <v>52</v>
      </c>
      <c r="C32" s="7" t="s">
        <v>71</v>
      </c>
      <c r="D32" s="7" t="s">
        <v>45</v>
      </c>
      <c r="E32" s="7" t="s">
        <v>72</v>
      </c>
      <c r="F32" s="7" t="s">
        <v>48</v>
      </c>
      <c r="G32" s="10">
        <v>1</v>
      </c>
      <c r="H32" s="14"/>
      <c r="I32" s="13">
        <f>ROUND((H32*G32),2)</f>
      </c>
      <c r="O32">
        <f>rekapitulace!H8</f>
      </c>
      <c r="P32">
        <f>O32/100*I32</f>
      </c>
    </row>
    <row r="33" ht="25.5">
      <c r="E33" s="15" t="s">
        <v>49</v>
      </c>
    </row>
    <row r="34" spans="1:16" ht="12.75">
      <c r="A34" s="7">
        <v>12</v>
      </c>
      <c r="B34" s="7" t="s">
        <v>52</v>
      </c>
      <c r="C34" s="7" t="s">
        <v>73</v>
      </c>
      <c r="D34" s="7" t="s">
        <v>45</v>
      </c>
      <c r="E34" s="7" t="s">
        <v>74</v>
      </c>
      <c r="F34" s="7" t="s">
        <v>48</v>
      </c>
      <c r="G34" s="10">
        <v>1</v>
      </c>
      <c r="H34" s="14"/>
      <c r="I34" s="13">
        <f>ROUND((H34*G34),2)</f>
      </c>
      <c r="O34">
        <f>rekapitulace!H8</f>
      </c>
      <c r="P34">
        <f>O34/100*I34</f>
      </c>
    </row>
    <row r="35" ht="25.5">
      <c r="E35" s="15" t="s">
        <v>49</v>
      </c>
    </row>
    <row r="36" spans="1:16" ht="12.75">
      <c r="A36" s="7">
        <v>13</v>
      </c>
      <c r="B36" s="7" t="s">
        <v>52</v>
      </c>
      <c r="C36" s="7" t="s">
        <v>75</v>
      </c>
      <c r="D36" s="7" t="s">
        <v>45</v>
      </c>
      <c r="E36" s="7" t="s">
        <v>76</v>
      </c>
      <c r="F36" s="7" t="s">
        <v>48</v>
      </c>
      <c r="G36" s="10">
        <v>1</v>
      </c>
      <c r="H36" s="14"/>
      <c r="I36" s="13">
        <f>ROUND((H36*G36),2)</f>
      </c>
      <c r="O36">
        <f>rekapitulace!H8</f>
      </c>
      <c r="P36">
        <f>O36/100*I36</f>
      </c>
    </row>
    <row r="37" ht="25.5">
      <c r="E37" s="15" t="s">
        <v>49</v>
      </c>
    </row>
    <row r="38" spans="1:16" ht="12.75">
      <c r="A38" s="7">
        <v>14</v>
      </c>
      <c r="B38" s="7" t="s">
        <v>52</v>
      </c>
      <c r="C38" s="7" t="s">
        <v>77</v>
      </c>
      <c r="D38" s="7" t="s">
        <v>45</v>
      </c>
      <c r="E38" s="7" t="s">
        <v>78</v>
      </c>
      <c r="F38" s="7" t="s">
        <v>79</v>
      </c>
      <c r="G38" s="10">
        <v>1</v>
      </c>
      <c r="H38" s="14"/>
      <c r="I38" s="13">
        <f>ROUND((H38*G38),2)</f>
      </c>
      <c r="O38">
        <f>rekapitulace!H8</f>
      </c>
      <c r="P38">
        <f>O38/100*I38</f>
      </c>
    </row>
    <row r="39" ht="25.5">
      <c r="E39" s="15" t="s">
        <v>49</v>
      </c>
    </row>
    <row r="40" spans="1:16" ht="12.75">
      <c r="A40" s="7">
        <v>15</v>
      </c>
      <c r="B40" s="7" t="s">
        <v>52</v>
      </c>
      <c r="C40" s="7" t="s">
        <v>80</v>
      </c>
      <c r="D40" s="7" t="s">
        <v>45</v>
      </c>
      <c r="E40" s="7" t="s">
        <v>81</v>
      </c>
      <c r="F40" s="7" t="s">
        <v>48</v>
      </c>
      <c r="G40" s="10">
        <v>1</v>
      </c>
      <c r="H40" s="14"/>
      <c r="I40" s="13">
        <f>ROUND((H40*G40),2)</f>
      </c>
      <c r="O40">
        <f>rekapitulace!H8</f>
      </c>
      <c r="P40">
        <f>O40/100*I40</f>
      </c>
    </row>
    <row r="41" ht="25.5">
      <c r="E41" s="15" t="s">
        <v>49</v>
      </c>
    </row>
    <row r="42" spans="1:16" ht="12.75">
      <c r="A42" s="7">
        <v>16</v>
      </c>
      <c r="B42" s="7" t="s">
        <v>45</v>
      </c>
      <c r="C42" s="7" t="s">
        <v>82</v>
      </c>
      <c r="D42" s="7" t="s">
        <v>45</v>
      </c>
      <c r="E42" s="7" t="s">
        <v>83</v>
      </c>
      <c r="F42" s="7" t="s">
        <v>64</v>
      </c>
      <c r="G42" s="10">
        <v>13</v>
      </c>
      <c r="H42" s="14"/>
      <c r="I42" s="13">
        <f>ROUND((H42*G42),2)</f>
      </c>
      <c r="O42">
        <f>rekapitulace!H8</f>
      </c>
      <c r="P42">
        <f>O42/100*I42</f>
      </c>
    </row>
    <row r="43" ht="25.5">
      <c r="E43" s="15" t="s">
        <v>84</v>
      </c>
    </row>
    <row r="44" spans="1:16" ht="12.75">
      <c r="A44" s="7">
        <v>17</v>
      </c>
      <c r="B44" s="7" t="s">
        <v>52</v>
      </c>
      <c r="C44" s="7" t="s">
        <v>85</v>
      </c>
      <c r="D44" s="7" t="s">
        <v>45</v>
      </c>
      <c r="E44" s="7" t="s">
        <v>86</v>
      </c>
      <c r="F44" s="7" t="s">
        <v>64</v>
      </c>
      <c r="G44" s="10">
        <v>2</v>
      </c>
      <c r="H44" s="14"/>
      <c r="I44" s="13">
        <f>ROUND((H44*G44),2)</f>
      </c>
      <c r="O44">
        <f>rekapitulace!H8</f>
      </c>
      <c r="P44">
        <f>O44/100*I44</f>
      </c>
    </row>
    <row r="45" ht="25.5">
      <c r="E45" s="15" t="s">
        <v>87</v>
      </c>
    </row>
    <row r="46" spans="1:16" ht="12.75">
      <c r="A46" s="7">
        <v>18</v>
      </c>
      <c r="B46" s="7" t="s">
        <v>52</v>
      </c>
      <c r="C46" s="7" t="s">
        <v>88</v>
      </c>
      <c r="D46" s="7" t="s">
        <v>45</v>
      </c>
      <c r="E46" s="7" t="s">
        <v>89</v>
      </c>
      <c r="F46" s="7" t="s">
        <v>48</v>
      </c>
      <c r="G46" s="10">
        <v>1</v>
      </c>
      <c r="H46" s="14"/>
      <c r="I46" s="13">
        <f>ROUND((H46*G46),2)</f>
      </c>
      <c r="O46">
        <f>rekapitulace!H8</f>
      </c>
      <c r="P46">
        <f>O46/100*I46</f>
      </c>
    </row>
    <row r="47" ht="25.5">
      <c r="E47" s="15" t="s">
        <v>49</v>
      </c>
    </row>
    <row r="48" spans="1:16" ht="12.75" customHeight="1">
      <c r="A48" s="16"/>
      <c r="B48" s="16"/>
      <c r="C48" s="16" t="s">
        <v>44</v>
      </c>
      <c r="D48" s="16"/>
      <c r="E48" s="16" t="s">
        <v>43</v>
      </c>
      <c r="F48" s="16"/>
      <c r="G48" s="16"/>
      <c r="H48" s="16"/>
      <c r="I48" s="16">
        <f>SUM(I12:I47)</f>
      </c>
      <c r="P48">
        <f>ROUND(SUM(P12:P47),2)</f>
      </c>
    </row>
    <row r="50" spans="1:16" ht="12.75" customHeight="1">
      <c r="A50" s="16"/>
      <c r="B50" s="16"/>
      <c r="C50" s="16"/>
      <c r="D50" s="16"/>
      <c r="E50" s="16" t="s">
        <v>90</v>
      </c>
      <c r="F50" s="16"/>
      <c r="G50" s="16"/>
      <c r="H50" s="16"/>
      <c r="I50" s="16">
        <f>+I48</f>
      </c>
      <c r="P50">
        <f>+P48</f>
      </c>
    </row>
    <row r="52" spans="1:9" ht="12.75" customHeight="1">
      <c r="A52" s="9" t="s">
        <v>91</v>
      </c>
      <c r="B52" s="9"/>
      <c r="C52" s="9"/>
      <c r="D52" s="9"/>
      <c r="E52" s="9"/>
      <c r="F52" s="9"/>
      <c r="G52" s="9"/>
      <c r="H52" s="9"/>
      <c r="I52" s="9"/>
    </row>
    <row r="53" spans="1:9" ht="12.75" customHeight="1">
      <c r="A53" s="9"/>
      <c r="B53" s="9"/>
      <c r="C53" s="9"/>
      <c r="D53" s="9"/>
      <c r="E53" s="9" t="s">
        <v>92</v>
      </c>
      <c r="F53" s="9"/>
      <c r="G53" s="9"/>
      <c r="H53" s="9"/>
      <c r="I53" s="9"/>
    </row>
    <row r="54" spans="1:16" ht="12.75" customHeight="1">
      <c r="A54" s="16"/>
      <c r="B54" s="16"/>
      <c r="C54" s="16"/>
      <c r="D54" s="16"/>
      <c r="E54" s="16" t="s">
        <v>93</v>
      </c>
      <c r="F54" s="16"/>
      <c r="G54" s="16"/>
      <c r="H54" s="16"/>
      <c r="I54" s="16">
        <v>0</v>
      </c>
      <c r="P54">
        <v>0</v>
      </c>
    </row>
    <row r="55" spans="1:9" ht="12.75" customHeight="1">
      <c r="A55" s="16"/>
      <c r="B55" s="16"/>
      <c r="C55" s="16"/>
      <c r="D55" s="16"/>
      <c r="E55" s="16" t="s">
        <v>94</v>
      </c>
      <c r="F55" s="16"/>
      <c r="G55" s="16"/>
      <c r="H55" s="16"/>
      <c r="I55" s="16"/>
    </row>
    <row r="56" spans="1:16" ht="12.75" customHeight="1">
      <c r="A56" s="16"/>
      <c r="B56" s="16"/>
      <c r="C56" s="16"/>
      <c r="D56" s="16"/>
      <c r="E56" s="16" t="s">
        <v>95</v>
      </c>
      <c r="F56" s="16"/>
      <c r="G56" s="16"/>
      <c r="H56" s="16"/>
      <c r="I56" s="16">
        <v>0</v>
      </c>
      <c r="P56">
        <v>0</v>
      </c>
    </row>
    <row r="57" spans="1:16" ht="12.75" customHeight="1">
      <c r="A57" s="16"/>
      <c r="B57" s="16"/>
      <c r="C57" s="16"/>
      <c r="D57" s="16"/>
      <c r="E57" s="16" t="s">
        <v>96</v>
      </c>
      <c r="F57" s="16"/>
      <c r="G57" s="16"/>
      <c r="H57" s="16"/>
      <c r="I57" s="16">
        <f>I54+I56</f>
      </c>
      <c r="P57">
        <f>P54+P56</f>
      </c>
    </row>
    <row r="59" spans="1:16" ht="12.75" customHeight="1">
      <c r="A59" s="16"/>
      <c r="B59" s="16"/>
      <c r="C59" s="16"/>
      <c r="D59" s="16"/>
      <c r="E59" s="16" t="s">
        <v>96</v>
      </c>
      <c r="F59" s="16"/>
      <c r="G59" s="16"/>
      <c r="H59" s="16"/>
      <c r="I59" s="16">
        <f>I50+I57</f>
      </c>
      <c r="P59">
        <f>P50+P57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8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97</v>
      </c>
      <c r="D5" s="5"/>
      <c r="E5" s="5" t="s">
        <v>98</v>
      </c>
    </row>
    <row r="6" spans="1:5" ht="12.75" customHeight="1">
      <c r="A6" t="s">
        <v>18</v>
      </c>
      <c r="C6" s="5" t="s">
        <v>97</v>
      </c>
      <c r="D6" s="5"/>
      <c r="E6" s="5" t="s">
        <v>98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99</v>
      </c>
      <c r="D12" s="7" t="s">
        <v>45</v>
      </c>
      <c r="E12" s="7" t="s">
        <v>100</v>
      </c>
      <c r="F12" s="7" t="s">
        <v>101</v>
      </c>
      <c r="G12" s="10">
        <v>4657.81</v>
      </c>
      <c r="H12" s="14"/>
      <c r="I12" s="13">
        <f>ROUND((H12*G12),2)</f>
      </c>
      <c r="O12">
        <f>rekapitulace!H8</f>
      </c>
      <c r="P12">
        <f>O12/100*I12</f>
      </c>
    </row>
    <row r="13" ht="102">
      <c r="E13" s="15" t="s">
        <v>102</v>
      </c>
    </row>
    <row r="14" spans="1:16" ht="12.75">
      <c r="A14" s="7">
        <v>2</v>
      </c>
      <c r="B14" s="7" t="s">
        <v>52</v>
      </c>
      <c r="C14" s="7" t="s">
        <v>103</v>
      </c>
      <c r="D14" s="7" t="s">
        <v>45</v>
      </c>
      <c r="E14" s="7" t="s">
        <v>104</v>
      </c>
      <c r="F14" s="7" t="s">
        <v>101</v>
      </c>
      <c r="G14" s="10">
        <v>7183.81</v>
      </c>
      <c r="H14" s="14"/>
      <c r="I14" s="13">
        <f>ROUND((H14*G14),2)</f>
      </c>
      <c r="O14">
        <f>rekapitulace!H8</f>
      </c>
      <c r="P14">
        <f>O14/100*I14</f>
      </c>
    </row>
    <row r="15" ht="216.75">
      <c r="E15" s="15" t="s">
        <v>105</v>
      </c>
    </row>
    <row r="16" spans="1:16" ht="12.75">
      <c r="A16" s="7">
        <v>3</v>
      </c>
      <c r="B16" s="7" t="s">
        <v>52</v>
      </c>
      <c r="C16" s="7" t="s">
        <v>106</v>
      </c>
      <c r="D16" s="7" t="s">
        <v>58</v>
      </c>
      <c r="E16" s="7" t="s">
        <v>107</v>
      </c>
      <c r="F16" s="7" t="s">
        <v>101</v>
      </c>
      <c r="G16" s="10">
        <v>4185.195</v>
      </c>
      <c r="H16" s="14"/>
      <c r="I16" s="13">
        <f>ROUND((H16*G16),2)</f>
      </c>
      <c r="O16">
        <f>rekapitulace!H8</f>
      </c>
      <c r="P16">
        <f>O16/100*I16</f>
      </c>
    </row>
    <row r="17" ht="409.5">
      <c r="E17" s="15" t="s">
        <v>108</v>
      </c>
    </row>
    <row r="18" spans="1:16" ht="12.75">
      <c r="A18" s="7">
        <v>4</v>
      </c>
      <c r="B18" s="7" t="s">
        <v>52</v>
      </c>
      <c r="C18" s="7" t="s">
        <v>106</v>
      </c>
      <c r="D18" s="7" t="s">
        <v>60</v>
      </c>
      <c r="E18" s="7" t="s">
        <v>107</v>
      </c>
      <c r="F18" s="7" t="s">
        <v>101</v>
      </c>
      <c r="G18" s="10">
        <v>71.505</v>
      </c>
      <c r="H18" s="14"/>
      <c r="I18" s="13">
        <f>ROUND((H18*G18),2)</f>
      </c>
      <c r="O18">
        <f>rekapitulace!H8</f>
      </c>
      <c r="P18">
        <f>O18/100*I18</f>
      </c>
    </row>
    <row r="19" ht="89.25">
      <c r="E19" s="15" t="s">
        <v>109</v>
      </c>
    </row>
    <row r="20" spans="1:16" ht="12.75" customHeight="1">
      <c r="A20" s="16"/>
      <c r="B20" s="16"/>
      <c r="C20" s="16" t="s">
        <v>44</v>
      </c>
      <c r="D20" s="16"/>
      <c r="E20" s="16" t="s">
        <v>43</v>
      </c>
      <c r="F20" s="16"/>
      <c r="G20" s="16"/>
      <c r="H20" s="16"/>
      <c r="I20" s="16">
        <f>SUM(I12:I19)</f>
      </c>
      <c r="P20">
        <f>ROUND(SUM(P12:P19),2)</f>
      </c>
    </row>
    <row r="22" spans="1:9" ht="12.75" customHeight="1">
      <c r="A22" s="9"/>
      <c r="B22" s="9"/>
      <c r="C22" s="9" t="s">
        <v>24</v>
      </c>
      <c r="D22" s="9"/>
      <c r="E22" s="9" t="s">
        <v>110</v>
      </c>
      <c r="F22" s="9"/>
      <c r="G22" s="11"/>
      <c r="H22" s="9"/>
      <c r="I22" s="11"/>
    </row>
    <row r="23" spans="1:16" ht="12.75">
      <c r="A23" s="7">
        <v>5</v>
      </c>
      <c r="B23" s="7" t="s">
        <v>52</v>
      </c>
      <c r="C23" s="7" t="s">
        <v>111</v>
      </c>
      <c r="D23" s="7" t="s">
        <v>45</v>
      </c>
      <c r="E23" s="7" t="s">
        <v>112</v>
      </c>
      <c r="F23" s="7" t="s">
        <v>113</v>
      </c>
      <c r="G23" s="10">
        <v>695.54</v>
      </c>
      <c r="H23" s="14"/>
      <c r="I23" s="13">
        <f>ROUND((H23*G23),2)</f>
      </c>
      <c r="O23">
        <f>rekapitulace!H8</f>
      </c>
      <c r="P23">
        <f>O23/100*I23</f>
      </c>
    </row>
    <row r="24" ht="38.25">
      <c r="E24" s="15" t="s">
        <v>114</v>
      </c>
    </row>
    <row r="25" spans="1:16" ht="12.75">
      <c r="A25" s="7">
        <v>6</v>
      </c>
      <c r="B25" s="7" t="s">
        <v>52</v>
      </c>
      <c r="C25" s="7" t="s">
        <v>115</v>
      </c>
      <c r="D25" s="7" t="s">
        <v>45</v>
      </c>
      <c r="E25" s="7" t="s">
        <v>116</v>
      </c>
      <c r="F25" s="7" t="s">
        <v>113</v>
      </c>
      <c r="G25" s="10">
        <v>9034.92</v>
      </c>
      <c r="H25" s="14"/>
      <c r="I25" s="13">
        <f>ROUND((H25*G25),2)</f>
      </c>
      <c r="O25">
        <f>rekapitulace!H8</f>
      </c>
      <c r="P25">
        <f>O25/100*I25</f>
      </c>
    </row>
    <row r="26" ht="267.75">
      <c r="E26" s="15" t="s">
        <v>117</v>
      </c>
    </row>
    <row r="27" spans="1:16" ht="12.75">
      <c r="A27" s="7">
        <v>7</v>
      </c>
      <c r="B27" s="7" t="s">
        <v>52</v>
      </c>
      <c r="C27" s="7" t="s">
        <v>118</v>
      </c>
      <c r="D27" s="7" t="s">
        <v>45</v>
      </c>
      <c r="E27" s="7" t="s">
        <v>119</v>
      </c>
      <c r="F27" s="7" t="s">
        <v>64</v>
      </c>
      <c r="G27" s="10">
        <v>273</v>
      </c>
      <c r="H27" s="14"/>
      <c r="I27" s="13">
        <f>ROUND((H27*G27),2)</f>
      </c>
      <c r="O27">
        <f>rekapitulace!H8</f>
      </c>
      <c r="P27">
        <f>O27/100*I27</f>
      </c>
    </row>
    <row r="28" ht="25.5">
      <c r="E28" s="15" t="s">
        <v>120</v>
      </c>
    </row>
    <row r="29" spans="1:16" ht="12.75">
      <c r="A29" s="7">
        <v>8</v>
      </c>
      <c r="B29" s="7" t="s">
        <v>52</v>
      </c>
      <c r="C29" s="7" t="s">
        <v>121</v>
      </c>
      <c r="D29" s="7" t="s">
        <v>45</v>
      </c>
      <c r="E29" s="7" t="s">
        <v>122</v>
      </c>
      <c r="F29" s="7" t="s">
        <v>64</v>
      </c>
      <c r="G29" s="10">
        <v>6</v>
      </c>
      <c r="H29" s="14"/>
      <c r="I29" s="13">
        <f>ROUND((H29*G29),2)</f>
      </c>
      <c r="O29">
        <f>rekapitulace!H8</f>
      </c>
      <c r="P29">
        <f>O29/100*I29</f>
      </c>
    </row>
    <row r="30" ht="25.5">
      <c r="E30" s="15" t="s">
        <v>123</v>
      </c>
    </row>
    <row r="31" spans="1:16" ht="12.75">
      <c r="A31" s="7">
        <v>9</v>
      </c>
      <c r="B31" s="7" t="s">
        <v>52</v>
      </c>
      <c r="C31" s="7" t="s">
        <v>124</v>
      </c>
      <c r="D31" s="7" t="s">
        <v>45</v>
      </c>
      <c r="E31" s="7" t="s">
        <v>125</v>
      </c>
      <c r="F31" s="7" t="s">
        <v>126</v>
      </c>
      <c r="G31" s="10">
        <v>1757.664</v>
      </c>
      <c r="H31" s="14"/>
      <c r="I31" s="13">
        <f>ROUND((H31*G31),2)</f>
      </c>
      <c r="O31">
        <f>rekapitulace!H8</f>
      </c>
      <c r="P31">
        <f>O31/100*I31</f>
      </c>
    </row>
    <row r="32" ht="89.25">
      <c r="E32" s="15" t="s">
        <v>127</v>
      </c>
    </row>
    <row r="33" spans="1:16" ht="12.75">
      <c r="A33" s="7">
        <v>10</v>
      </c>
      <c r="B33" s="7" t="s">
        <v>52</v>
      </c>
      <c r="C33" s="7" t="s">
        <v>128</v>
      </c>
      <c r="D33" s="7" t="s">
        <v>45</v>
      </c>
      <c r="E33" s="7" t="s">
        <v>129</v>
      </c>
      <c r="F33" s="7" t="s">
        <v>126</v>
      </c>
      <c r="G33" s="10">
        <v>440.278</v>
      </c>
      <c r="H33" s="14"/>
      <c r="I33" s="13">
        <f>ROUND((H33*G33),2)</f>
      </c>
      <c r="O33">
        <f>rekapitulace!H8</f>
      </c>
      <c r="P33">
        <f>O33/100*I33</f>
      </c>
    </row>
    <row r="34" ht="76.5">
      <c r="E34" s="15" t="s">
        <v>130</v>
      </c>
    </row>
    <row r="35" spans="1:16" ht="12.75">
      <c r="A35" s="7">
        <v>11</v>
      </c>
      <c r="B35" s="7" t="s">
        <v>52</v>
      </c>
      <c r="C35" s="7" t="s">
        <v>131</v>
      </c>
      <c r="D35" s="7" t="s">
        <v>45</v>
      </c>
      <c r="E35" s="7" t="s">
        <v>132</v>
      </c>
      <c r="F35" s="7" t="s">
        <v>126</v>
      </c>
      <c r="G35" s="10">
        <v>28.602</v>
      </c>
      <c r="H35" s="14"/>
      <c r="I35" s="13">
        <f>ROUND((H35*G35),2)</f>
      </c>
      <c r="O35">
        <f>rekapitulace!H8</f>
      </c>
      <c r="P35">
        <f>O35/100*I35</f>
      </c>
    </row>
    <row r="36" ht="114.75">
      <c r="E36" s="15" t="s">
        <v>133</v>
      </c>
    </row>
    <row r="37" spans="1:16" ht="12.75">
      <c r="A37" s="7">
        <v>12</v>
      </c>
      <c r="B37" s="7" t="s">
        <v>52</v>
      </c>
      <c r="C37" s="7" t="s">
        <v>134</v>
      </c>
      <c r="D37" s="7" t="s">
        <v>45</v>
      </c>
      <c r="E37" s="7" t="s">
        <v>135</v>
      </c>
      <c r="F37" s="7" t="s">
        <v>126</v>
      </c>
      <c r="G37" s="10">
        <v>40.575</v>
      </c>
      <c r="H37" s="14"/>
      <c r="I37" s="13">
        <f>ROUND((H37*G37),2)</f>
      </c>
      <c r="O37">
        <f>rekapitulace!H8</f>
      </c>
      <c r="P37">
        <f>O37/100*I37</f>
      </c>
    </row>
    <row r="38" ht="204">
      <c r="E38" s="15" t="s">
        <v>136</v>
      </c>
    </row>
    <row r="39" spans="1:16" ht="12.75">
      <c r="A39" s="7">
        <v>13</v>
      </c>
      <c r="B39" s="7" t="s">
        <v>52</v>
      </c>
      <c r="C39" s="7" t="s">
        <v>137</v>
      </c>
      <c r="D39" s="7" t="s">
        <v>45</v>
      </c>
      <c r="E39" s="7" t="s">
        <v>138</v>
      </c>
      <c r="F39" s="7" t="s">
        <v>126</v>
      </c>
      <c r="G39" s="10">
        <v>1878.864</v>
      </c>
      <c r="H39" s="14"/>
      <c r="I39" s="13">
        <f>ROUND((H39*G39),2)</f>
      </c>
      <c r="O39">
        <f>rekapitulace!H8</f>
      </c>
      <c r="P39">
        <f>O39/100*I39</f>
      </c>
    </row>
    <row r="40" ht="409.5">
      <c r="E40" s="15" t="s">
        <v>139</v>
      </c>
    </row>
    <row r="41" spans="1:16" ht="12.75">
      <c r="A41" s="7">
        <v>14</v>
      </c>
      <c r="B41" s="7" t="s">
        <v>52</v>
      </c>
      <c r="C41" s="7" t="s">
        <v>140</v>
      </c>
      <c r="D41" s="7" t="s">
        <v>45</v>
      </c>
      <c r="E41" s="7" t="s">
        <v>141</v>
      </c>
      <c r="F41" s="7" t="s">
        <v>126</v>
      </c>
      <c r="G41" s="10">
        <v>1318.248</v>
      </c>
      <c r="H41" s="14"/>
      <c r="I41" s="13">
        <f>ROUND((H41*G41),2)</f>
      </c>
      <c r="O41">
        <f>rekapitulace!H8</f>
      </c>
      <c r="P41">
        <f>O41/100*I41</f>
      </c>
    </row>
    <row r="42" ht="51">
      <c r="E42" s="15" t="s">
        <v>142</v>
      </c>
    </row>
    <row r="43" spans="1:16" ht="12.75">
      <c r="A43" s="7">
        <v>15</v>
      </c>
      <c r="B43" s="7" t="s">
        <v>52</v>
      </c>
      <c r="C43" s="7" t="s">
        <v>143</v>
      </c>
      <c r="D43" s="7" t="s">
        <v>58</v>
      </c>
      <c r="E43" s="7" t="s">
        <v>144</v>
      </c>
      <c r="F43" s="7" t="s">
        <v>145</v>
      </c>
      <c r="G43" s="10">
        <v>80.18</v>
      </c>
      <c r="H43" s="14"/>
      <c r="I43" s="13">
        <f>ROUND((H43*G43),2)</f>
      </c>
      <c r="O43">
        <f>rekapitulace!H8</f>
      </c>
      <c r="P43">
        <f>O43/100*I43</f>
      </c>
    </row>
    <row r="44" ht="76.5">
      <c r="E44" s="15" t="s">
        <v>146</v>
      </c>
    </row>
    <row r="45" spans="1:16" ht="12.75">
      <c r="A45" s="7">
        <v>16</v>
      </c>
      <c r="B45" s="7" t="s">
        <v>52</v>
      </c>
      <c r="C45" s="7" t="s">
        <v>143</v>
      </c>
      <c r="D45" s="7" t="s">
        <v>60</v>
      </c>
      <c r="E45" s="7" t="s">
        <v>147</v>
      </c>
      <c r="F45" s="7" t="s">
        <v>145</v>
      </c>
      <c r="G45" s="10">
        <v>540.63</v>
      </c>
      <c r="H45" s="14"/>
      <c r="I45" s="13">
        <f>ROUND((H45*G45),2)</f>
      </c>
      <c r="O45">
        <f>rekapitulace!H8</f>
      </c>
      <c r="P45">
        <f>O45/100*I45</f>
      </c>
    </row>
    <row r="46" ht="153">
      <c r="E46" s="15" t="s">
        <v>148</v>
      </c>
    </row>
    <row r="47" spans="1:16" ht="12.75">
      <c r="A47" s="7">
        <v>17</v>
      </c>
      <c r="B47" s="7" t="s">
        <v>52</v>
      </c>
      <c r="C47" s="7" t="s">
        <v>149</v>
      </c>
      <c r="D47" s="7" t="s">
        <v>45</v>
      </c>
      <c r="E47" s="7" t="s">
        <v>150</v>
      </c>
      <c r="F47" s="7" t="s">
        <v>126</v>
      </c>
      <c r="G47" s="10">
        <v>426.896</v>
      </c>
      <c r="H47" s="14"/>
      <c r="I47" s="13">
        <f>ROUND((H47*G47),2)</f>
      </c>
      <c r="O47">
        <f>rekapitulace!H8</f>
      </c>
      <c r="P47">
        <f>O47/100*I47</f>
      </c>
    </row>
    <row r="48" ht="63.75">
      <c r="E48" s="15" t="s">
        <v>151</v>
      </c>
    </row>
    <row r="49" spans="1:16" ht="12.75">
      <c r="A49" s="7">
        <v>18</v>
      </c>
      <c r="B49" s="7" t="s">
        <v>52</v>
      </c>
      <c r="C49" s="7" t="s">
        <v>152</v>
      </c>
      <c r="D49" s="7" t="s">
        <v>45</v>
      </c>
      <c r="E49" s="7" t="s">
        <v>153</v>
      </c>
      <c r="F49" s="7" t="s">
        <v>126</v>
      </c>
      <c r="G49" s="10">
        <v>34.572</v>
      </c>
      <c r="H49" s="14"/>
      <c r="I49" s="13">
        <f>ROUND((H49*G49),2)</f>
      </c>
      <c r="O49">
        <f>rekapitulace!H8</f>
      </c>
      <c r="P49">
        <f>O49/100*I49</f>
      </c>
    </row>
    <row r="50" ht="63.75">
      <c r="E50" s="15" t="s">
        <v>154</v>
      </c>
    </row>
    <row r="51" spans="1:16" ht="12.75">
      <c r="A51" s="7">
        <v>19</v>
      </c>
      <c r="B51" s="7" t="s">
        <v>52</v>
      </c>
      <c r="C51" s="7" t="s">
        <v>155</v>
      </c>
      <c r="D51" s="7" t="s">
        <v>45</v>
      </c>
      <c r="E51" s="7" t="s">
        <v>156</v>
      </c>
      <c r="F51" s="7" t="s">
        <v>126</v>
      </c>
      <c r="G51" s="10">
        <v>34.572</v>
      </c>
      <c r="H51" s="14"/>
      <c r="I51" s="13">
        <f>ROUND((H51*G51),2)</f>
      </c>
      <c r="O51">
        <f>rekapitulace!H8</f>
      </c>
      <c r="P51">
        <f>O51/100*I51</f>
      </c>
    </row>
    <row r="52" ht="63.75">
      <c r="E52" s="15" t="s">
        <v>154</v>
      </c>
    </row>
    <row r="53" spans="1:16" ht="12.75">
      <c r="A53" s="7">
        <v>20</v>
      </c>
      <c r="B53" s="7" t="s">
        <v>52</v>
      </c>
      <c r="C53" s="7" t="s">
        <v>157</v>
      </c>
      <c r="D53" s="7" t="s">
        <v>45</v>
      </c>
      <c r="E53" s="7" t="s">
        <v>158</v>
      </c>
      <c r="F53" s="7" t="s">
        <v>126</v>
      </c>
      <c r="G53" s="10">
        <v>34.572</v>
      </c>
      <c r="H53" s="14"/>
      <c r="I53" s="13">
        <f>ROUND((H53*G53),2)</f>
      </c>
      <c r="O53">
        <f>rekapitulace!H8</f>
      </c>
      <c r="P53">
        <f>O53/100*I53</f>
      </c>
    </row>
    <row r="54" ht="63.75">
      <c r="E54" s="15" t="s">
        <v>154</v>
      </c>
    </row>
    <row r="55" spans="1:16" ht="12.75">
      <c r="A55" s="7">
        <v>21</v>
      </c>
      <c r="B55" s="7" t="s">
        <v>52</v>
      </c>
      <c r="C55" s="7" t="s">
        <v>159</v>
      </c>
      <c r="D55" s="7" t="s">
        <v>45</v>
      </c>
      <c r="E55" s="7" t="s">
        <v>160</v>
      </c>
      <c r="F55" s="7" t="s">
        <v>126</v>
      </c>
      <c r="G55" s="10">
        <v>461.468</v>
      </c>
      <c r="H55" s="14"/>
      <c r="I55" s="13">
        <f>ROUND((H55*G55),2)</f>
      </c>
      <c r="O55">
        <f>rekapitulace!H8</f>
      </c>
      <c r="P55">
        <f>O55/100*I55</f>
      </c>
    </row>
    <row r="56" ht="318.75">
      <c r="E56" s="15" t="s">
        <v>161</v>
      </c>
    </row>
    <row r="57" spans="1:16" ht="12.75">
      <c r="A57" s="7">
        <v>22</v>
      </c>
      <c r="B57" s="7" t="s">
        <v>52</v>
      </c>
      <c r="C57" s="7" t="s">
        <v>162</v>
      </c>
      <c r="D57" s="7" t="s">
        <v>45</v>
      </c>
      <c r="E57" s="7" t="s">
        <v>163</v>
      </c>
      <c r="F57" s="7" t="s">
        <v>126</v>
      </c>
      <c r="G57" s="10">
        <v>13.725</v>
      </c>
      <c r="H57" s="14"/>
      <c r="I57" s="13">
        <f>ROUND((H57*G57),2)</f>
      </c>
      <c r="O57">
        <f>rekapitulace!H8</f>
      </c>
      <c r="P57">
        <f>O57/100*I57</f>
      </c>
    </row>
    <row r="58" ht="51">
      <c r="E58" s="15" t="s">
        <v>164</v>
      </c>
    </row>
    <row r="59" spans="1:16" ht="12.75" customHeight="1">
      <c r="A59" s="16"/>
      <c r="B59" s="16"/>
      <c r="C59" s="16" t="s">
        <v>24</v>
      </c>
      <c r="D59" s="16"/>
      <c r="E59" s="16" t="s">
        <v>110</v>
      </c>
      <c r="F59" s="16"/>
      <c r="G59" s="16"/>
      <c r="H59" s="16"/>
      <c r="I59" s="16">
        <f>SUM(I23:I58)</f>
      </c>
      <c r="P59">
        <f>ROUND(SUM(P23:P58),2)</f>
      </c>
    </row>
    <row r="61" spans="1:9" ht="12.75" customHeight="1">
      <c r="A61" s="9"/>
      <c r="B61" s="9"/>
      <c r="C61" s="9" t="s">
        <v>42</v>
      </c>
      <c r="D61" s="9"/>
      <c r="E61" s="9" t="s">
        <v>165</v>
      </c>
      <c r="F61" s="9"/>
      <c r="G61" s="11"/>
      <c r="H61" s="9"/>
      <c r="I61" s="11"/>
    </row>
    <row r="62" spans="1:16" ht="12.75">
      <c r="A62" s="7">
        <v>23</v>
      </c>
      <c r="B62" s="7" t="s">
        <v>52</v>
      </c>
      <c r="C62" s="7" t="s">
        <v>166</v>
      </c>
      <c r="D62" s="7" t="s">
        <v>45</v>
      </c>
      <c r="E62" s="7" t="s">
        <v>167</v>
      </c>
      <c r="F62" s="7" t="s">
        <v>145</v>
      </c>
      <c r="G62" s="10">
        <v>409.67</v>
      </c>
      <c r="H62" s="14"/>
      <c r="I62" s="13">
        <f>ROUND((H62*G62),2)</f>
      </c>
      <c r="O62">
        <f>rekapitulace!H8</f>
      </c>
      <c r="P62">
        <f>O62/100*I62</f>
      </c>
    </row>
    <row r="63" ht="63.75">
      <c r="E63" s="15" t="s">
        <v>168</v>
      </c>
    </row>
    <row r="64" spans="1:16" ht="12.75">
      <c r="A64" s="7">
        <v>24</v>
      </c>
      <c r="B64" s="7" t="s">
        <v>52</v>
      </c>
      <c r="C64" s="7" t="s">
        <v>169</v>
      </c>
      <c r="D64" s="7" t="s">
        <v>45</v>
      </c>
      <c r="E64" s="7" t="s">
        <v>170</v>
      </c>
      <c r="F64" s="7" t="s">
        <v>145</v>
      </c>
      <c r="G64" s="10">
        <v>14</v>
      </c>
      <c r="H64" s="14"/>
      <c r="I64" s="13">
        <f>ROUND((H64*G64),2)</f>
      </c>
      <c r="O64">
        <f>rekapitulace!H8</f>
      </c>
      <c r="P64">
        <f>O64/100*I64</f>
      </c>
    </row>
    <row r="65" ht="76.5">
      <c r="E65" s="15" t="s">
        <v>171</v>
      </c>
    </row>
    <row r="66" spans="1:16" ht="12.75">
      <c r="A66" s="7">
        <v>25</v>
      </c>
      <c r="B66" s="7" t="s">
        <v>52</v>
      </c>
      <c r="C66" s="7" t="s">
        <v>172</v>
      </c>
      <c r="D66" s="7" t="s">
        <v>45</v>
      </c>
      <c r="E66" s="7" t="s">
        <v>173</v>
      </c>
      <c r="F66" s="7" t="s">
        <v>145</v>
      </c>
      <c r="G66" s="10">
        <v>18.94</v>
      </c>
      <c r="H66" s="14"/>
      <c r="I66" s="13">
        <f>ROUND((H66*G66),2)</f>
      </c>
      <c r="O66">
        <f>rekapitulace!H8</f>
      </c>
      <c r="P66">
        <f>O66/100*I66</f>
      </c>
    </row>
    <row r="67" ht="38.25">
      <c r="E67" s="15" t="s">
        <v>174</v>
      </c>
    </row>
    <row r="68" spans="1:16" ht="12.75">
      <c r="A68" s="7">
        <v>26</v>
      </c>
      <c r="B68" s="7" t="s">
        <v>52</v>
      </c>
      <c r="C68" s="7" t="s">
        <v>175</v>
      </c>
      <c r="D68" s="7" t="s">
        <v>45</v>
      </c>
      <c r="E68" s="7" t="s">
        <v>176</v>
      </c>
      <c r="F68" s="7" t="s">
        <v>126</v>
      </c>
      <c r="G68" s="10">
        <v>3</v>
      </c>
      <c r="H68" s="14"/>
      <c r="I68" s="13">
        <f>ROUND((H68*G68),2)</f>
      </c>
      <c r="O68">
        <f>rekapitulace!H8</f>
      </c>
      <c r="P68">
        <f>O68/100*I68</f>
      </c>
    </row>
    <row r="69" ht="127.5">
      <c r="E69" s="15" t="s">
        <v>177</v>
      </c>
    </row>
    <row r="70" spans="1:16" ht="12.75" customHeight="1">
      <c r="A70" s="16"/>
      <c r="B70" s="16"/>
      <c r="C70" s="16" t="s">
        <v>42</v>
      </c>
      <c r="D70" s="16"/>
      <c r="E70" s="16" t="s">
        <v>165</v>
      </c>
      <c r="F70" s="16"/>
      <c r="G70" s="16"/>
      <c r="H70" s="16"/>
      <c r="I70" s="16">
        <f>SUM(I62:I69)</f>
      </c>
      <c r="P70">
        <f>ROUND(SUM(P62:P69),2)</f>
      </c>
    </row>
    <row r="72" spans="1:16" ht="12.75" customHeight="1">
      <c r="A72" s="16"/>
      <c r="B72" s="16"/>
      <c r="C72" s="16"/>
      <c r="D72" s="16"/>
      <c r="E72" s="16" t="s">
        <v>90</v>
      </c>
      <c r="F72" s="16"/>
      <c r="G72" s="16"/>
      <c r="H72" s="16"/>
      <c r="I72" s="16">
        <f>+I20+I59+I70</f>
      </c>
      <c r="P72">
        <f>+P20+P59+P70</f>
      </c>
    </row>
    <row r="74" spans="1:9" ht="12.75" customHeight="1">
      <c r="A74" s="9" t="s">
        <v>91</v>
      </c>
      <c r="B74" s="9"/>
      <c r="C74" s="9"/>
      <c r="D74" s="9"/>
      <c r="E74" s="9"/>
      <c r="F74" s="9"/>
      <c r="G74" s="9"/>
      <c r="H74" s="9"/>
      <c r="I74" s="9"/>
    </row>
    <row r="75" spans="1:9" ht="12.75" customHeight="1">
      <c r="A75" s="9"/>
      <c r="B75" s="9"/>
      <c r="C75" s="9"/>
      <c r="D75" s="9"/>
      <c r="E75" s="9" t="s">
        <v>92</v>
      </c>
      <c r="F75" s="9"/>
      <c r="G75" s="9"/>
      <c r="H75" s="9"/>
      <c r="I75" s="9"/>
    </row>
    <row r="76" spans="1:16" ht="12.75" customHeight="1">
      <c r="A76" s="16"/>
      <c r="B76" s="16"/>
      <c r="C76" s="16"/>
      <c r="D76" s="16"/>
      <c r="E76" s="16" t="s">
        <v>93</v>
      </c>
      <c r="F76" s="16"/>
      <c r="G76" s="16"/>
      <c r="H76" s="16"/>
      <c r="I76" s="16">
        <v>0</v>
      </c>
      <c r="P76">
        <v>0</v>
      </c>
    </row>
    <row r="77" spans="1:9" ht="12.75" customHeight="1">
      <c r="A77" s="16"/>
      <c r="B77" s="16"/>
      <c r="C77" s="16"/>
      <c r="D77" s="16"/>
      <c r="E77" s="16" t="s">
        <v>94</v>
      </c>
      <c r="F77" s="16"/>
      <c r="G77" s="16"/>
      <c r="H77" s="16"/>
      <c r="I77" s="16"/>
    </row>
    <row r="78" spans="1:16" ht="12.75" customHeight="1">
      <c r="A78" s="16"/>
      <c r="B78" s="16"/>
      <c r="C78" s="16"/>
      <c r="D78" s="16"/>
      <c r="E78" s="16" t="s">
        <v>95</v>
      </c>
      <c r="F78" s="16"/>
      <c r="G78" s="16"/>
      <c r="H78" s="16"/>
      <c r="I78" s="16">
        <v>0</v>
      </c>
      <c r="P78">
        <v>0</v>
      </c>
    </row>
    <row r="79" spans="1:16" ht="12.75" customHeight="1">
      <c r="A79" s="16"/>
      <c r="B79" s="16"/>
      <c r="C79" s="16"/>
      <c r="D79" s="16"/>
      <c r="E79" s="16" t="s">
        <v>96</v>
      </c>
      <c r="F79" s="16"/>
      <c r="G79" s="16"/>
      <c r="H79" s="16"/>
      <c r="I79" s="16">
        <f>I76+I78</f>
      </c>
      <c r="P79">
        <f>P76+P78</f>
      </c>
    </row>
    <row r="81" spans="1:16" ht="12.75" customHeight="1">
      <c r="A81" s="16"/>
      <c r="B81" s="16"/>
      <c r="C81" s="16"/>
      <c r="D81" s="16"/>
      <c r="E81" s="16" t="s">
        <v>96</v>
      </c>
      <c r="F81" s="16"/>
      <c r="G81" s="16"/>
      <c r="H81" s="16"/>
      <c r="I81" s="16">
        <f>I72+I79</f>
      </c>
      <c r="P81">
        <f>P72+P79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178</v>
      </c>
      <c r="D5" s="5"/>
      <c r="E5" s="5" t="s">
        <v>179</v>
      </c>
    </row>
    <row r="6" spans="1:5" ht="12.75" customHeight="1">
      <c r="A6" t="s">
        <v>18</v>
      </c>
      <c r="C6" s="5" t="s">
        <v>178</v>
      </c>
      <c r="D6" s="5"/>
      <c r="E6" s="5" t="s">
        <v>179</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42</v>
      </c>
      <c r="D11" s="9"/>
      <c r="E11" s="9" t="s">
        <v>165</v>
      </c>
      <c r="F11" s="9"/>
      <c r="G11" s="11"/>
      <c r="H11" s="9"/>
      <c r="I11" s="11"/>
    </row>
    <row r="12" spans="1:16" ht="12.75">
      <c r="A12" s="7">
        <v>1</v>
      </c>
      <c r="B12" s="7" t="s">
        <v>52</v>
      </c>
      <c r="C12" s="7" t="s">
        <v>180</v>
      </c>
      <c r="D12" s="7" t="s">
        <v>45</v>
      </c>
      <c r="E12" s="7" t="s">
        <v>181</v>
      </c>
      <c r="F12" s="7" t="s">
        <v>64</v>
      </c>
      <c r="G12" s="10">
        <v>35</v>
      </c>
      <c r="H12" s="14"/>
      <c r="I12" s="13">
        <f>ROUND((H12*G12),2)</f>
      </c>
      <c r="O12">
        <f>rekapitulace!H8</f>
      </c>
      <c r="P12">
        <f>O12/100*I12</f>
      </c>
    </row>
    <row r="13" ht="216.75">
      <c r="E13" s="15" t="s">
        <v>182</v>
      </c>
    </row>
    <row r="14" spans="1:16" ht="12.75">
      <c r="A14" s="7">
        <v>2</v>
      </c>
      <c r="B14" s="7" t="s">
        <v>52</v>
      </c>
      <c r="C14" s="7" t="s">
        <v>183</v>
      </c>
      <c r="D14" s="7" t="s">
        <v>45</v>
      </c>
      <c r="E14" s="7" t="s">
        <v>184</v>
      </c>
      <c r="F14" s="7" t="s">
        <v>64</v>
      </c>
      <c r="G14" s="10">
        <v>21</v>
      </c>
      <c r="H14" s="14"/>
      <c r="I14" s="13">
        <f>ROUND((H14*G14),2)</f>
      </c>
      <c r="O14">
        <f>rekapitulace!H8</f>
      </c>
      <c r="P14">
        <f>O14/100*I14</f>
      </c>
    </row>
    <row r="15" ht="204">
      <c r="E15" s="15" t="s">
        <v>185</v>
      </c>
    </row>
    <row r="16" spans="1:16" ht="12.75">
      <c r="A16" s="7">
        <v>3</v>
      </c>
      <c r="B16" s="7" t="s">
        <v>52</v>
      </c>
      <c r="C16" s="7" t="s">
        <v>186</v>
      </c>
      <c r="D16" s="7" t="s">
        <v>45</v>
      </c>
      <c r="E16" s="7" t="s">
        <v>187</v>
      </c>
      <c r="F16" s="7" t="s">
        <v>64</v>
      </c>
      <c r="G16" s="10">
        <v>3</v>
      </c>
      <c r="H16" s="14"/>
      <c r="I16" s="13">
        <f>ROUND((H16*G16),2)</f>
      </c>
      <c r="O16">
        <f>rekapitulace!H8</f>
      </c>
      <c r="P16">
        <f>O16/100*I16</f>
      </c>
    </row>
    <row r="17" ht="51">
      <c r="E17" s="15" t="s">
        <v>188</v>
      </c>
    </row>
    <row r="18" spans="1:16" ht="12.75">
      <c r="A18" s="7">
        <v>4</v>
      </c>
      <c r="B18" s="7" t="s">
        <v>52</v>
      </c>
      <c r="C18" s="7" t="s">
        <v>189</v>
      </c>
      <c r="D18" s="7" t="s">
        <v>45</v>
      </c>
      <c r="E18" s="7" t="s">
        <v>190</v>
      </c>
      <c r="F18" s="7" t="s">
        <v>64</v>
      </c>
      <c r="G18" s="10">
        <v>3</v>
      </c>
      <c r="H18" s="14"/>
      <c r="I18" s="13">
        <f>ROUND((H18*G18),2)</f>
      </c>
      <c r="O18">
        <f>rekapitulace!H8</f>
      </c>
      <c r="P18">
        <f>O18/100*I18</f>
      </c>
    </row>
    <row r="19" ht="114.75">
      <c r="E19" s="15" t="s">
        <v>191</v>
      </c>
    </row>
    <row r="20" spans="1:16" ht="12.75">
      <c r="A20" s="7">
        <v>5</v>
      </c>
      <c r="B20" s="7" t="s">
        <v>52</v>
      </c>
      <c r="C20" s="7" t="s">
        <v>192</v>
      </c>
      <c r="D20" s="7" t="s">
        <v>45</v>
      </c>
      <c r="E20" s="7" t="s">
        <v>193</v>
      </c>
      <c r="F20" s="7" t="s">
        <v>113</v>
      </c>
      <c r="G20" s="10">
        <v>30</v>
      </c>
      <c r="H20" s="14"/>
      <c r="I20" s="13">
        <f>ROUND((H20*G20),2)</f>
      </c>
      <c r="O20">
        <f>rekapitulace!H8</f>
      </c>
      <c r="P20">
        <f>O20/100*I20</f>
      </c>
    </row>
    <row r="21" ht="114.75">
      <c r="E21" s="15" t="s">
        <v>194</v>
      </c>
    </row>
    <row r="22" spans="1:16" ht="12.75">
      <c r="A22" s="7">
        <v>6</v>
      </c>
      <c r="B22" s="7" t="s">
        <v>52</v>
      </c>
      <c r="C22" s="7" t="s">
        <v>195</v>
      </c>
      <c r="D22" s="7" t="s">
        <v>45</v>
      </c>
      <c r="E22" s="7" t="s">
        <v>196</v>
      </c>
      <c r="F22" s="7" t="s">
        <v>113</v>
      </c>
      <c r="G22" s="10">
        <v>24</v>
      </c>
      <c r="H22" s="14"/>
      <c r="I22" s="13">
        <f>ROUND((H22*G22),2)</f>
      </c>
      <c r="O22">
        <f>rekapitulace!H8</f>
      </c>
      <c r="P22">
        <f>O22/100*I22</f>
      </c>
    </row>
    <row r="23" ht="89.25">
      <c r="E23" s="15" t="s">
        <v>197</v>
      </c>
    </row>
    <row r="24" spans="1:16" ht="12.75">
      <c r="A24" s="7">
        <v>7</v>
      </c>
      <c r="B24" s="7" t="s">
        <v>52</v>
      </c>
      <c r="C24" s="7" t="s">
        <v>198</v>
      </c>
      <c r="D24" s="7" t="s">
        <v>45</v>
      </c>
      <c r="E24" s="7" t="s">
        <v>199</v>
      </c>
      <c r="F24" s="7" t="s">
        <v>113</v>
      </c>
      <c r="G24" s="10">
        <v>9</v>
      </c>
      <c r="H24" s="14"/>
      <c r="I24" s="13">
        <f>ROUND((H24*G24),2)</f>
      </c>
      <c r="O24">
        <f>rekapitulace!H8</f>
      </c>
      <c r="P24">
        <f>O24/100*I24</f>
      </c>
    </row>
    <row r="25" ht="25.5">
      <c r="E25" s="15" t="s">
        <v>200</v>
      </c>
    </row>
    <row r="26" spans="1:16" ht="12.75">
      <c r="A26" s="7">
        <v>8</v>
      </c>
      <c r="B26" s="7" t="s">
        <v>52</v>
      </c>
      <c r="C26" s="7" t="s">
        <v>201</v>
      </c>
      <c r="D26" s="7" t="s">
        <v>45</v>
      </c>
      <c r="E26" s="7" t="s">
        <v>202</v>
      </c>
      <c r="F26" s="7" t="s">
        <v>64</v>
      </c>
      <c r="G26" s="10">
        <v>15</v>
      </c>
      <c r="H26" s="14"/>
      <c r="I26" s="13">
        <f>ROUND((H26*G26),2)</f>
      </c>
      <c r="O26">
        <f>rekapitulace!H8</f>
      </c>
      <c r="P26">
        <f>O26/100*I26</f>
      </c>
    </row>
    <row r="27" ht="25.5">
      <c r="E27" s="15" t="s">
        <v>203</v>
      </c>
    </row>
    <row r="28" spans="1:16" ht="12.75">
      <c r="A28" s="7">
        <v>9</v>
      </c>
      <c r="B28" s="7" t="s">
        <v>52</v>
      </c>
      <c r="C28" s="7" t="s">
        <v>204</v>
      </c>
      <c r="D28" s="7" t="s">
        <v>45</v>
      </c>
      <c r="E28" s="7" t="s">
        <v>205</v>
      </c>
      <c r="F28" s="7" t="s">
        <v>64</v>
      </c>
      <c r="G28" s="10">
        <v>4</v>
      </c>
      <c r="H28" s="14"/>
      <c r="I28" s="13">
        <f>ROUND((H28*G28),2)</f>
      </c>
      <c r="O28">
        <f>rekapitulace!H8</f>
      </c>
      <c r="P28">
        <f>O28/100*I28</f>
      </c>
    </row>
    <row r="29" ht="25.5">
      <c r="E29" s="15" t="s">
        <v>206</v>
      </c>
    </row>
    <row r="30" spans="1:16" ht="12.75">
      <c r="A30" s="7">
        <v>10</v>
      </c>
      <c r="B30" s="7" t="s">
        <v>52</v>
      </c>
      <c r="C30" s="7" t="s">
        <v>207</v>
      </c>
      <c r="D30" s="7" t="s">
        <v>58</v>
      </c>
      <c r="E30" s="7" t="s">
        <v>208</v>
      </c>
      <c r="F30" s="7" t="s">
        <v>113</v>
      </c>
      <c r="G30" s="10">
        <v>618.82</v>
      </c>
      <c r="H30" s="14"/>
      <c r="I30" s="13">
        <f>ROUND((H30*G30),2)</f>
      </c>
      <c r="O30">
        <f>rekapitulace!H8</f>
      </c>
      <c r="P30">
        <f>O30/100*I30</f>
      </c>
    </row>
    <row r="31" ht="409.5">
      <c r="E31" s="15" t="s">
        <v>209</v>
      </c>
    </row>
    <row r="32" spans="1:16" ht="12.75">
      <c r="A32" s="7">
        <v>11</v>
      </c>
      <c r="B32" s="7" t="s">
        <v>52</v>
      </c>
      <c r="C32" s="7" t="s">
        <v>207</v>
      </c>
      <c r="D32" s="7" t="s">
        <v>60</v>
      </c>
      <c r="E32" s="7" t="s">
        <v>210</v>
      </c>
      <c r="F32" s="7" t="s">
        <v>113</v>
      </c>
      <c r="G32" s="10">
        <v>8.5</v>
      </c>
      <c r="H32" s="14"/>
      <c r="I32" s="13">
        <f>ROUND((H32*G32),2)</f>
      </c>
      <c r="O32">
        <f>rekapitulace!H8</f>
      </c>
      <c r="P32">
        <f>O32/100*I32</f>
      </c>
    </row>
    <row r="33" ht="76.5">
      <c r="E33" s="15" t="s">
        <v>211</v>
      </c>
    </row>
    <row r="34" spans="1:16" ht="12.75">
      <c r="A34" s="7">
        <v>12</v>
      </c>
      <c r="B34" s="7" t="s">
        <v>52</v>
      </c>
      <c r="C34" s="7" t="s">
        <v>212</v>
      </c>
      <c r="D34" s="7" t="s">
        <v>58</v>
      </c>
      <c r="E34" s="7" t="s">
        <v>213</v>
      </c>
      <c r="F34" s="7" t="s">
        <v>113</v>
      </c>
      <c r="G34" s="10">
        <v>188.333</v>
      </c>
      <c r="H34" s="14"/>
      <c r="I34" s="13">
        <f>ROUND((H34*G34),2)</f>
      </c>
      <c r="O34">
        <f>rekapitulace!H8</f>
      </c>
      <c r="P34">
        <f>O34/100*I34</f>
      </c>
    </row>
    <row r="35" ht="382.5">
      <c r="E35" s="15" t="s">
        <v>214</v>
      </c>
    </row>
    <row r="36" spans="1:16" ht="12.75">
      <c r="A36" s="7">
        <v>13</v>
      </c>
      <c r="B36" s="7" t="s">
        <v>52</v>
      </c>
      <c r="C36" s="7" t="s">
        <v>212</v>
      </c>
      <c r="D36" s="7" t="s">
        <v>60</v>
      </c>
      <c r="E36" s="7" t="s">
        <v>215</v>
      </c>
      <c r="F36" s="7" t="s">
        <v>113</v>
      </c>
      <c r="G36" s="10">
        <v>8.5</v>
      </c>
      <c r="H36" s="14"/>
      <c r="I36" s="13">
        <f>ROUND((H36*G36),2)</f>
      </c>
      <c r="O36">
        <f>rekapitulace!H8</f>
      </c>
      <c r="P36">
        <f>O36/100*I36</f>
      </c>
    </row>
    <row r="37" ht="76.5">
      <c r="E37" s="15" t="s">
        <v>211</v>
      </c>
    </row>
    <row r="38" spans="1:16" ht="12.75">
      <c r="A38" s="7">
        <v>14</v>
      </c>
      <c r="B38" s="7" t="s">
        <v>52</v>
      </c>
      <c r="C38" s="7" t="s">
        <v>216</v>
      </c>
      <c r="D38" s="7" t="s">
        <v>45</v>
      </c>
      <c r="E38" s="7" t="s">
        <v>217</v>
      </c>
      <c r="F38" s="7" t="s">
        <v>113</v>
      </c>
      <c r="G38" s="10">
        <v>430.487</v>
      </c>
      <c r="H38" s="14"/>
      <c r="I38" s="13">
        <f>ROUND((H38*G38),2)</f>
      </c>
      <c r="O38">
        <f>rekapitulace!H8</f>
      </c>
      <c r="P38">
        <f>O38/100*I38</f>
      </c>
    </row>
    <row r="39" ht="409.5">
      <c r="E39" s="15" t="s">
        <v>218</v>
      </c>
    </row>
    <row r="40" spans="1:16" ht="12.75" customHeight="1">
      <c r="A40" s="16"/>
      <c r="B40" s="16"/>
      <c r="C40" s="16" t="s">
        <v>42</v>
      </c>
      <c r="D40" s="16"/>
      <c r="E40" s="16" t="s">
        <v>165</v>
      </c>
      <c r="F40" s="16"/>
      <c r="G40" s="16"/>
      <c r="H40" s="16"/>
      <c r="I40" s="16">
        <f>SUM(I12:I39)</f>
      </c>
      <c r="P40">
        <f>ROUND(SUM(P12:P39),2)</f>
      </c>
    </row>
    <row r="42" spans="1:16" ht="12.75" customHeight="1">
      <c r="A42" s="16"/>
      <c r="B42" s="16"/>
      <c r="C42" s="16"/>
      <c r="D42" s="16"/>
      <c r="E42" s="16" t="s">
        <v>90</v>
      </c>
      <c r="F42" s="16"/>
      <c r="G42" s="16"/>
      <c r="H42" s="16"/>
      <c r="I42" s="16">
        <f>+I40</f>
      </c>
      <c r="P42">
        <f>+P40</f>
      </c>
    </row>
    <row r="44" spans="1:9" ht="12.75" customHeight="1">
      <c r="A44" s="9" t="s">
        <v>91</v>
      </c>
      <c r="B44" s="9"/>
      <c r="C44" s="9"/>
      <c r="D44" s="9"/>
      <c r="E44" s="9"/>
      <c r="F44" s="9"/>
      <c r="G44" s="9"/>
      <c r="H44" s="9"/>
      <c r="I44" s="9"/>
    </row>
    <row r="45" spans="1:9" ht="12.75" customHeight="1">
      <c r="A45" s="9"/>
      <c r="B45" s="9"/>
      <c r="C45" s="9"/>
      <c r="D45" s="9"/>
      <c r="E45" s="9" t="s">
        <v>92</v>
      </c>
      <c r="F45" s="9"/>
      <c r="G45" s="9"/>
      <c r="H45" s="9"/>
      <c r="I45" s="9"/>
    </row>
    <row r="46" spans="1:16" ht="12.75" customHeight="1">
      <c r="A46" s="16"/>
      <c r="B46" s="16"/>
      <c r="C46" s="16"/>
      <c r="D46" s="16"/>
      <c r="E46" s="16" t="s">
        <v>93</v>
      </c>
      <c r="F46" s="16"/>
      <c r="G46" s="16"/>
      <c r="H46" s="16"/>
      <c r="I46" s="16">
        <v>0</v>
      </c>
      <c r="P46">
        <v>0</v>
      </c>
    </row>
    <row r="47" spans="1:9" ht="12.75" customHeight="1">
      <c r="A47" s="16"/>
      <c r="B47" s="16"/>
      <c r="C47" s="16"/>
      <c r="D47" s="16"/>
      <c r="E47" s="16" t="s">
        <v>94</v>
      </c>
      <c r="F47" s="16"/>
      <c r="G47" s="16"/>
      <c r="H47" s="16"/>
      <c r="I47" s="16"/>
    </row>
    <row r="48" spans="1:16" ht="12.75" customHeight="1">
      <c r="A48" s="16"/>
      <c r="B48" s="16"/>
      <c r="C48" s="16"/>
      <c r="D48" s="16"/>
      <c r="E48" s="16" t="s">
        <v>95</v>
      </c>
      <c r="F48" s="16"/>
      <c r="G48" s="16"/>
      <c r="H48" s="16"/>
      <c r="I48" s="16">
        <v>0</v>
      </c>
      <c r="P48">
        <v>0</v>
      </c>
    </row>
    <row r="49" spans="1:16" ht="12.75" customHeight="1">
      <c r="A49" s="16"/>
      <c r="B49" s="16"/>
      <c r="C49" s="16"/>
      <c r="D49" s="16"/>
      <c r="E49" s="16" t="s">
        <v>96</v>
      </c>
      <c r="F49" s="16"/>
      <c r="G49" s="16"/>
      <c r="H49" s="16"/>
      <c r="I49" s="16">
        <f>I46+I48</f>
      </c>
      <c r="P49">
        <f>P46+P48</f>
      </c>
    </row>
    <row r="51" spans="1:16" ht="12.75" customHeight="1">
      <c r="A51" s="16"/>
      <c r="B51" s="16"/>
      <c r="C51" s="16"/>
      <c r="D51" s="16"/>
      <c r="E51" s="16" t="s">
        <v>96</v>
      </c>
      <c r="F51" s="16"/>
      <c r="G51" s="16"/>
      <c r="H51" s="16"/>
      <c r="I51" s="16">
        <f>I42+I49</f>
      </c>
      <c r="P51">
        <f>P42+P49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14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219</v>
      </c>
      <c r="D5" s="5"/>
      <c r="E5" s="5" t="s">
        <v>220</v>
      </c>
    </row>
    <row r="6" spans="1:5" ht="12.75" customHeight="1">
      <c r="A6" t="s">
        <v>18</v>
      </c>
      <c r="C6" s="5" t="s">
        <v>219</v>
      </c>
      <c r="D6" s="5"/>
      <c r="E6" s="5" t="s">
        <v>220</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103</v>
      </c>
      <c r="D12" s="7" t="s">
        <v>45</v>
      </c>
      <c r="E12" s="7" t="s">
        <v>104</v>
      </c>
      <c r="F12" s="7" t="s">
        <v>101</v>
      </c>
      <c r="G12" s="10">
        <v>13790.088</v>
      </c>
      <c r="H12" s="14"/>
      <c r="I12" s="13">
        <f>ROUND((H12*G12),2)</f>
      </c>
      <c r="O12">
        <f>rekapitulace!H8</f>
      </c>
      <c r="P12">
        <f>O12/100*I12</f>
      </c>
    </row>
    <row r="13" ht="409.5">
      <c r="E13" s="15" t="s">
        <v>221</v>
      </c>
    </row>
    <row r="14" spans="1:16" ht="12.75" customHeight="1">
      <c r="A14" s="16"/>
      <c r="B14" s="16"/>
      <c r="C14" s="16" t="s">
        <v>44</v>
      </c>
      <c r="D14" s="16"/>
      <c r="E14" s="16" t="s">
        <v>43</v>
      </c>
      <c r="F14" s="16"/>
      <c r="G14" s="16"/>
      <c r="H14" s="16"/>
      <c r="I14" s="16">
        <f>SUM(I12:I13)</f>
      </c>
      <c r="P14">
        <f>ROUND(SUM(P12:P13),2)</f>
      </c>
    </row>
    <row r="16" spans="1:9" ht="12.75" customHeight="1">
      <c r="A16" s="9"/>
      <c r="B16" s="9"/>
      <c r="C16" s="9" t="s">
        <v>24</v>
      </c>
      <c r="D16" s="9"/>
      <c r="E16" s="9" t="s">
        <v>110</v>
      </c>
      <c r="F16" s="9"/>
      <c r="G16" s="11"/>
      <c r="H16" s="9"/>
      <c r="I16" s="11"/>
    </row>
    <row r="17" spans="1:16" ht="12.75">
      <c r="A17" s="7">
        <v>2</v>
      </c>
      <c r="B17" s="7" t="s">
        <v>52</v>
      </c>
      <c r="C17" s="7" t="s">
        <v>222</v>
      </c>
      <c r="D17" s="7" t="s">
        <v>45</v>
      </c>
      <c r="E17" s="7" t="s">
        <v>223</v>
      </c>
      <c r="F17" s="7" t="s">
        <v>145</v>
      </c>
      <c r="G17" s="10">
        <v>402.73</v>
      </c>
      <c r="H17" s="14"/>
      <c r="I17" s="13">
        <f>ROUND((H17*G17),2)</f>
      </c>
      <c r="O17">
        <f>rekapitulace!H8</f>
      </c>
      <c r="P17">
        <f>O17/100*I17</f>
      </c>
    </row>
    <row r="18" ht="102">
      <c r="E18" s="15" t="s">
        <v>224</v>
      </c>
    </row>
    <row r="19" spans="1:16" ht="12.75">
      <c r="A19" s="7">
        <v>3</v>
      </c>
      <c r="B19" s="7" t="s">
        <v>52</v>
      </c>
      <c r="C19" s="7" t="s">
        <v>225</v>
      </c>
      <c r="D19" s="7" t="s">
        <v>45</v>
      </c>
      <c r="E19" s="7" t="s">
        <v>226</v>
      </c>
      <c r="F19" s="7" t="s">
        <v>145</v>
      </c>
      <c r="G19" s="10">
        <v>917.86</v>
      </c>
      <c r="H19" s="14"/>
      <c r="I19" s="13">
        <f>ROUND((H19*G19),2)</f>
      </c>
      <c r="O19">
        <f>rekapitulace!H8</f>
      </c>
      <c r="P19">
        <f>O19/100*I19</f>
      </c>
    </row>
    <row r="20" ht="89.25">
      <c r="E20" s="15" t="s">
        <v>227</v>
      </c>
    </row>
    <row r="21" spans="1:16" ht="12.75">
      <c r="A21" s="7">
        <v>4</v>
      </c>
      <c r="B21" s="7" t="s">
        <v>52</v>
      </c>
      <c r="C21" s="7" t="s">
        <v>228</v>
      </c>
      <c r="D21" s="7" t="s">
        <v>45</v>
      </c>
      <c r="E21" s="7" t="s">
        <v>229</v>
      </c>
      <c r="F21" s="7" t="s">
        <v>126</v>
      </c>
      <c r="G21" s="10">
        <v>6308.42</v>
      </c>
      <c r="H21" s="14"/>
      <c r="I21" s="13">
        <f>ROUND((H21*G21),2)</f>
      </c>
      <c r="O21">
        <f>rekapitulace!H8</f>
      </c>
      <c r="P21">
        <f>O21/100*I21</f>
      </c>
    </row>
    <row r="22" ht="242.25">
      <c r="E22" s="15" t="s">
        <v>230</v>
      </c>
    </row>
    <row r="23" spans="1:16" ht="12.75">
      <c r="A23" s="7">
        <v>5</v>
      </c>
      <c r="B23" s="7" t="s">
        <v>52</v>
      </c>
      <c r="C23" s="7" t="s">
        <v>155</v>
      </c>
      <c r="D23" s="7" t="s">
        <v>45</v>
      </c>
      <c r="E23" s="7" t="s">
        <v>231</v>
      </c>
      <c r="F23" s="7" t="s">
        <v>126</v>
      </c>
      <c r="G23" s="10">
        <v>416.336</v>
      </c>
      <c r="H23" s="14"/>
      <c r="I23" s="13">
        <f>ROUND((H23*G23),2)</f>
      </c>
      <c r="O23">
        <f>rekapitulace!H8</f>
      </c>
      <c r="P23">
        <f>O23/100*I23</f>
      </c>
    </row>
    <row r="24" ht="38.25">
      <c r="E24" s="15" t="s">
        <v>232</v>
      </c>
    </row>
    <row r="25" spans="1:16" ht="12.75">
      <c r="A25" s="7">
        <v>6</v>
      </c>
      <c r="B25" s="7" t="s">
        <v>52</v>
      </c>
      <c r="C25" s="7" t="s">
        <v>233</v>
      </c>
      <c r="D25" s="7" t="s">
        <v>45</v>
      </c>
      <c r="E25" s="7" t="s">
        <v>234</v>
      </c>
      <c r="F25" s="7" t="s">
        <v>126</v>
      </c>
      <c r="G25" s="10">
        <v>431.592</v>
      </c>
      <c r="H25" s="14"/>
      <c r="I25" s="13">
        <f>ROUND((H25*G25),2)</f>
      </c>
      <c r="O25">
        <f>rekapitulace!H8</f>
      </c>
      <c r="P25">
        <f>O25/100*I25</f>
      </c>
    </row>
    <row r="26" ht="165.75">
      <c r="E26" s="15" t="s">
        <v>235</v>
      </c>
    </row>
    <row r="27" spans="1:16" ht="12.75">
      <c r="A27" s="7">
        <v>7</v>
      </c>
      <c r="B27" s="7" t="s">
        <v>52</v>
      </c>
      <c r="C27" s="7" t="s">
        <v>159</v>
      </c>
      <c r="D27" s="7" t="s">
        <v>45</v>
      </c>
      <c r="E27" s="7" t="s">
        <v>160</v>
      </c>
      <c r="F27" s="7" t="s">
        <v>126</v>
      </c>
      <c r="G27" s="10">
        <v>6740.012</v>
      </c>
      <c r="H27" s="14"/>
      <c r="I27" s="13">
        <f>ROUND((H27*G27),2)</f>
      </c>
      <c r="O27">
        <f>rekapitulace!H8</f>
      </c>
      <c r="P27">
        <f>O27/100*I27</f>
      </c>
    </row>
    <row r="28" ht="293.25">
      <c r="E28" s="15" t="s">
        <v>236</v>
      </c>
    </row>
    <row r="29" spans="1:16" ht="12.75">
      <c r="A29" s="7">
        <v>8</v>
      </c>
      <c r="B29" s="7" t="s">
        <v>52</v>
      </c>
      <c r="C29" s="7" t="s">
        <v>162</v>
      </c>
      <c r="D29" s="7" t="s">
        <v>58</v>
      </c>
      <c r="E29" s="7" t="s">
        <v>163</v>
      </c>
      <c r="F29" s="7" t="s">
        <v>126</v>
      </c>
      <c r="G29" s="10">
        <v>3683.368</v>
      </c>
      <c r="H29" s="14"/>
      <c r="I29" s="13">
        <f>ROUND((H29*G29),2)</f>
      </c>
      <c r="O29">
        <f>rekapitulace!H8</f>
      </c>
      <c r="P29">
        <f>O29/100*I29</f>
      </c>
    </row>
    <row r="30" ht="114.75">
      <c r="E30" s="15" t="s">
        <v>237</v>
      </c>
    </row>
    <row r="31" spans="1:16" ht="12.75">
      <c r="A31" s="7">
        <v>9</v>
      </c>
      <c r="B31" s="7" t="s">
        <v>52</v>
      </c>
      <c r="C31" s="7" t="s">
        <v>162</v>
      </c>
      <c r="D31" s="7" t="s">
        <v>60</v>
      </c>
      <c r="E31" s="7" t="s">
        <v>163</v>
      </c>
      <c r="F31" s="7" t="s">
        <v>126</v>
      </c>
      <c r="G31" s="10">
        <v>28.835</v>
      </c>
      <c r="H31" s="14"/>
      <c r="I31" s="13">
        <f>ROUND((H31*G31),2)</f>
      </c>
      <c r="O31">
        <f>rekapitulace!H8</f>
      </c>
      <c r="P31">
        <f>O31/100*I31</f>
      </c>
    </row>
    <row r="32" ht="63.75">
      <c r="E32" s="15" t="s">
        <v>238</v>
      </c>
    </row>
    <row r="33" spans="1:16" ht="12.75">
      <c r="A33" s="7">
        <v>10</v>
      </c>
      <c r="B33" s="7" t="s">
        <v>52</v>
      </c>
      <c r="C33" s="7" t="s">
        <v>239</v>
      </c>
      <c r="D33" s="7" t="s">
        <v>45</v>
      </c>
      <c r="E33" s="7" t="s">
        <v>240</v>
      </c>
      <c r="F33" s="7" t="s">
        <v>126</v>
      </c>
      <c r="G33" s="10">
        <v>289.106</v>
      </c>
      <c r="H33" s="14"/>
      <c r="I33" s="13">
        <f>ROUND((H33*G33),2)</f>
      </c>
      <c r="O33">
        <f>rekapitulace!H8</f>
      </c>
      <c r="P33">
        <f>O33/100*I33</f>
      </c>
    </row>
    <row r="34" ht="76.5">
      <c r="E34" s="15" t="s">
        <v>241</v>
      </c>
    </row>
    <row r="35" spans="1:16" ht="12.75">
      <c r="A35" s="7">
        <v>11</v>
      </c>
      <c r="B35" s="7" t="s">
        <v>52</v>
      </c>
      <c r="C35" s="7" t="s">
        <v>242</v>
      </c>
      <c r="D35" s="7" t="s">
        <v>45</v>
      </c>
      <c r="E35" s="7" t="s">
        <v>243</v>
      </c>
      <c r="F35" s="7" t="s">
        <v>126</v>
      </c>
      <c r="G35" s="10">
        <v>124.362</v>
      </c>
      <c r="H35" s="14"/>
      <c r="I35" s="13">
        <f>ROUND((H35*G35),2)</f>
      </c>
      <c r="O35">
        <f>rekapitulace!H8</f>
      </c>
      <c r="P35">
        <f>O35/100*I35</f>
      </c>
    </row>
    <row r="36" ht="76.5">
      <c r="E36" s="15" t="s">
        <v>244</v>
      </c>
    </row>
    <row r="37" spans="1:16" ht="12.75">
      <c r="A37" s="7">
        <v>12</v>
      </c>
      <c r="B37" s="7" t="s">
        <v>52</v>
      </c>
      <c r="C37" s="7" t="s">
        <v>245</v>
      </c>
      <c r="D37" s="7" t="s">
        <v>45</v>
      </c>
      <c r="E37" s="7" t="s">
        <v>246</v>
      </c>
      <c r="F37" s="7" t="s">
        <v>126</v>
      </c>
      <c r="G37" s="10">
        <v>62.398</v>
      </c>
      <c r="H37" s="14"/>
      <c r="I37" s="13">
        <f>ROUND((H37*G37),2)</f>
      </c>
      <c r="O37">
        <f>rekapitulace!H8</f>
      </c>
      <c r="P37">
        <f>O37/100*I37</f>
      </c>
    </row>
    <row r="38" ht="165.75">
      <c r="E38" s="15" t="s">
        <v>247</v>
      </c>
    </row>
    <row r="39" spans="1:16" ht="12.75">
      <c r="A39" s="7">
        <v>13</v>
      </c>
      <c r="B39" s="7" t="s">
        <v>52</v>
      </c>
      <c r="C39" s="7" t="s">
        <v>248</v>
      </c>
      <c r="D39" s="7" t="s">
        <v>45</v>
      </c>
      <c r="E39" s="7" t="s">
        <v>249</v>
      </c>
      <c r="F39" s="7" t="s">
        <v>113</v>
      </c>
      <c r="G39" s="10">
        <v>18762.978</v>
      </c>
      <c r="H39" s="14"/>
      <c r="I39" s="13">
        <f>ROUND((H39*G39),2)</f>
      </c>
      <c r="O39">
        <f>rekapitulace!H8</f>
      </c>
      <c r="P39">
        <f>O39/100*I39</f>
      </c>
    </row>
    <row r="40" ht="344.25">
      <c r="E40" s="15" t="s">
        <v>250</v>
      </c>
    </row>
    <row r="41" spans="1:16" ht="12.75">
      <c r="A41" s="7">
        <v>14</v>
      </c>
      <c r="B41" s="7" t="s">
        <v>52</v>
      </c>
      <c r="C41" s="7" t="s">
        <v>251</v>
      </c>
      <c r="D41" s="7" t="s">
        <v>45</v>
      </c>
      <c r="E41" s="7" t="s">
        <v>252</v>
      </c>
      <c r="F41" s="7" t="s">
        <v>113</v>
      </c>
      <c r="G41" s="10">
        <v>2775.57</v>
      </c>
      <c r="H41" s="14"/>
      <c r="I41" s="13">
        <f>ROUND((H41*G41),2)</f>
      </c>
      <c r="O41">
        <f>rekapitulace!H8</f>
      </c>
      <c r="P41">
        <f>O41/100*I41</f>
      </c>
    </row>
    <row r="42" ht="38.25">
      <c r="E42" s="15" t="s">
        <v>253</v>
      </c>
    </row>
    <row r="43" spans="1:16" ht="12.75">
      <c r="A43" s="7">
        <v>15</v>
      </c>
      <c r="B43" s="7" t="s">
        <v>52</v>
      </c>
      <c r="C43" s="7" t="s">
        <v>254</v>
      </c>
      <c r="D43" s="7" t="s">
        <v>45</v>
      </c>
      <c r="E43" s="7" t="s">
        <v>255</v>
      </c>
      <c r="F43" s="7" t="s">
        <v>113</v>
      </c>
      <c r="G43" s="10">
        <v>2775.57</v>
      </c>
      <c r="H43" s="14"/>
      <c r="I43" s="13">
        <f>ROUND((H43*G43),2)</f>
      </c>
      <c r="O43">
        <f>rekapitulace!H8</f>
      </c>
      <c r="P43">
        <f>O43/100*I43</f>
      </c>
    </row>
    <row r="44" ht="38.25">
      <c r="E44" s="15" t="s">
        <v>253</v>
      </c>
    </row>
    <row r="45" spans="1:16" ht="12.75">
      <c r="A45" s="7">
        <v>16</v>
      </c>
      <c r="B45" s="7" t="s">
        <v>52</v>
      </c>
      <c r="C45" s="7" t="s">
        <v>256</v>
      </c>
      <c r="D45" s="7" t="s">
        <v>45</v>
      </c>
      <c r="E45" s="7" t="s">
        <v>257</v>
      </c>
      <c r="F45" s="7" t="s">
        <v>113</v>
      </c>
      <c r="G45" s="10">
        <v>2775.57</v>
      </c>
      <c r="H45" s="14"/>
      <c r="I45" s="13">
        <f>ROUND((H45*G45),2)</f>
      </c>
      <c r="O45">
        <f>rekapitulace!H8</f>
      </c>
      <c r="P45">
        <f>O45/100*I45</f>
      </c>
    </row>
    <row r="46" ht="38.25">
      <c r="E46" s="15" t="s">
        <v>253</v>
      </c>
    </row>
    <row r="47" spans="1:16" ht="12.75" customHeight="1">
      <c r="A47" s="16"/>
      <c r="B47" s="16"/>
      <c r="C47" s="16" t="s">
        <v>24</v>
      </c>
      <c r="D47" s="16"/>
      <c r="E47" s="16" t="s">
        <v>110</v>
      </c>
      <c r="F47" s="16"/>
      <c r="G47" s="16"/>
      <c r="H47" s="16"/>
      <c r="I47" s="16">
        <f>SUM(I17:I46)</f>
      </c>
      <c r="P47">
        <f>ROUND(SUM(P17:P46),2)</f>
      </c>
    </row>
    <row r="49" spans="1:9" ht="12.75" customHeight="1">
      <c r="A49" s="9"/>
      <c r="B49" s="9"/>
      <c r="C49" s="9" t="s">
        <v>35</v>
      </c>
      <c r="D49" s="9"/>
      <c r="E49" s="9" t="s">
        <v>258</v>
      </c>
      <c r="F49" s="9"/>
      <c r="G49" s="11"/>
      <c r="H49" s="9"/>
      <c r="I49" s="11"/>
    </row>
    <row r="50" spans="1:16" ht="12.75">
      <c r="A50" s="7">
        <v>17</v>
      </c>
      <c r="B50" s="7" t="s">
        <v>52</v>
      </c>
      <c r="C50" s="7" t="s">
        <v>259</v>
      </c>
      <c r="D50" s="7" t="s">
        <v>45</v>
      </c>
      <c r="E50" s="7" t="s">
        <v>260</v>
      </c>
      <c r="F50" s="7" t="s">
        <v>113</v>
      </c>
      <c r="G50" s="10">
        <v>2330.815</v>
      </c>
      <c r="H50" s="14"/>
      <c r="I50" s="13">
        <f>ROUND((H50*G50),2)</f>
      </c>
      <c r="O50">
        <f>rekapitulace!H8</f>
      </c>
      <c r="P50">
        <f>O50/100*I50</f>
      </c>
    </row>
    <row r="51" ht="280.5">
      <c r="E51" s="15" t="s">
        <v>261</v>
      </c>
    </row>
    <row r="52" spans="1:16" ht="12.75">
      <c r="A52" s="7">
        <v>18</v>
      </c>
      <c r="B52" s="7" t="s">
        <v>52</v>
      </c>
      <c r="C52" s="7" t="s">
        <v>262</v>
      </c>
      <c r="D52" s="7" t="s">
        <v>45</v>
      </c>
      <c r="E52" s="7" t="s">
        <v>263</v>
      </c>
      <c r="F52" s="7" t="s">
        <v>145</v>
      </c>
      <c r="G52" s="10">
        <v>266.79</v>
      </c>
      <c r="H52" s="14"/>
      <c r="I52" s="13">
        <f>ROUND((H52*G52),2)</f>
      </c>
      <c r="O52">
        <f>rekapitulace!H8</f>
      </c>
      <c r="P52">
        <f>O52/100*I52</f>
      </c>
    </row>
    <row r="53" ht="38.25">
      <c r="E53" s="15" t="s">
        <v>264</v>
      </c>
    </row>
    <row r="54" spans="1:16" ht="12.75">
      <c r="A54" s="7">
        <v>19</v>
      </c>
      <c r="B54" s="7" t="s">
        <v>52</v>
      </c>
      <c r="C54" s="7" t="s">
        <v>265</v>
      </c>
      <c r="D54" s="7" t="s">
        <v>45</v>
      </c>
      <c r="E54" s="7" t="s">
        <v>266</v>
      </c>
      <c r="F54" s="7" t="s">
        <v>113</v>
      </c>
      <c r="G54" s="10">
        <v>9288.519</v>
      </c>
      <c r="H54" s="14"/>
      <c r="I54" s="13">
        <f>ROUND((H54*G54),2)</f>
      </c>
      <c r="O54">
        <f>rekapitulace!H8</f>
      </c>
      <c r="P54">
        <f>O54/100*I54</f>
      </c>
    </row>
    <row r="55" ht="76.5">
      <c r="E55" s="15" t="s">
        <v>267</v>
      </c>
    </row>
    <row r="56" spans="1:16" ht="12.75" customHeight="1">
      <c r="A56" s="16"/>
      <c r="B56" s="16"/>
      <c r="C56" s="16" t="s">
        <v>35</v>
      </c>
      <c r="D56" s="16"/>
      <c r="E56" s="16" t="s">
        <v>258</v>
      </c>
      <c r="F56" s="16"/>
      <c r="G56" s="16"/>
      <c r="H56" s="16"/>
      <c r="I56" s="16">
        <f>SUM(I50:I55)</f>
      </c>
      <c r="P56">
        <f>ROUND(SUM(P50:P55),2)</f>
      </c>
    </row>
    <row r="58" spans="1:9" ht="12.75" customHeight="1">
      <c r="A58" s="9"/>
      <c r="B58" s="9"/>
      <c r="C58" s="9" t="s">
        <v>37</v>
      </c>
      <c r="D58" s="9"/>
      <c r="E58" s="9" t="s">
        <v>268</v>
      </c>
      <c r="F58" s="9"/>
      <c r="G58" s="11"/>
      <c r="H58" s="9"/>
      <c r="I58" s="11"/>
    </row>
    <row r="59" spans="1:16" ht="12.75">
      <c r="A59" s="7">
        <v>20</v>
      </c>
      <c r="B59" s="7" t="s">
        <v>52</v>
      </c>
      <c r="C59" s="7" t="s">
        <v>269</v>
      </c>
      <c r="D59" s="7" t="s">
        <v>45</v>
      </c>
      <c r="E59" s="7" t="s">
        <v>270</v>
      </c>
      <c r="F59" s="7" t="s">
        <v>126</v>
      </c>
      <c r="G59" s="10">
        <v>0.737</v>
      </c>
      <c r="H59" s="14"/>
      <c r="I59" s="13">
        <f>ROUND((H59*G59),2)</f>
      </c>
      <c r="O59">
        <f>rekapitulace!H8</f>
      </c>
      <c r="P59">
        <f>O59/100*I59</f>
      </c>
    </row>
    <row r="60" ht="89.25">
      <c r="E60" s="15" t="s">
        <v>271</v>
      </c>
    </row>
    <row r="61" spans="1:16" ht="12.75">
      <c r="A61" s="7">
        <v>21</v>
      </c>
      <c r="B61" s="7" t="s">
        <v>52</v>
      </c>
      <c r="C61" s="7" t="s">
        <v>272</v>
      </c>
      <c r="D61" s="7" t="s">
        <v>45</v>
      </c>
      <c r="E61" s="7" t="s">
        <v>273</v>
      </c>
      <c r="F61" s="7" t="s">
        <v>126</v>
      </c>
      <c r="G61" s="10">
        <v>26.874</v>
      </c>
      <c r="H61" s="14"/>
      <c r="I61" s="13">
        <f>ROUND((H61*G61),2)</f>
      </c>
      <c r="O61">
        <f>rekapitulace!H8</f>
      </c>
      <c r="P61">
        <f>O61/100*I61</f>
      </c>
    </row>
    <row r="62" ht="204">
      <c r="E62" s="15" t="s">
        <v>274</v>
      </c>
    </row>
    <row r="63" spans="1:16" ht="12.75">
      <c r="A63" s="7">
        <v>22</v>
      </c>
      <c r="B63" s="7" t="s">
        <v>52</v>
      </c>
      <c r="C63" s="7" t="s">
        <v>275</v>
      </c>
      <c r="D63" s="7" t="s">
        <v>45</v>
      </c>
      <c r="E63" s="7" t="s">
        <v>276</v>
      </c>
      <c r="F63" s="7" t="s">
        <v>126</v>
      </c>
      <c r="G63" s="10">
        <v>382.067</v>
      </c>
      <c r="H63" s="14"/>
      <c r="I63" s="13">
        <f>ROUND((H63*G63),2)</f>
      </c>
      <c r="O63">
        <f>rekapitulace!H8</f>
      </c>
      <c r="P63">
        <f>O63/100*I63</f>
      </c>
    </row>
    <row r="64" ht="204">
      <c r="E64" s="15" t="s">
        <v>277</v>
      </c>
    </row>
    <row r="65" spans="1:16" ht="12.75">
      <c r="A65" s="7">
        <v>23</v>
      </c>
      <c r="B65" s="7" t="s">
        <v>52</v>
      </c>
      <c r="C65" s="7" t="s">
        <v>278</v>
      </c>
      <c r="D65" s="7" t="s">
        <v>45</v>
      </c>
      <c r="E65" s="7" t="s">
        <v>279</v>
      </c>
      <c r="F65" s="7" t="s">
        <v>126</v>
      </c>
      <c r="G65" s="10">
        <v>2.142</v>
      </c>
      <c r="H65" s="14"/>
      <c r="I65" s="13">
        <f>ROUND((H65*G65),2)</f>
      </c>
      <c r="O65">
        <f>rekapitulace!H8</f>
      </c>
      <c r="P65">
        <f>O65/100*I65</f>
      </c>
    </row>
    <row r="66" ht="38.25">
      <c r="E66" s="15" t="s">
        <v>280</v>
      </c>
    </row>
    <row r="67" spans="1:16" ht="12.75" customHeight="1">
      <c r="A67" s="16"/>
      <c r="B67" s="16"/>
      <c r="C67" s="16" t="s">
        <v>37</v>
      </c>
      <c r="D67" s="16"/>
      <c r="E67" s="16" t="s">
        <v>268</v>
      </c>
      <c r="F67" s="16"/>
      <c r="G67" s="16"/>
      <c r="H67" s="16"/>
      <c r="I67" s="16">
        <f>SUM(I59:I66)</f>
      </c>
      <c r="P67">
        <f>ROUND(SUM(P59:P66),2)</f>
      </c>
    </row>
    <row r="69" spans="1:9" ht="12.75" customHeight="1">
      <c r="A69" s="9"/>
      <c r="B69" s="9"/>
      <c r="C69" s="9" t="s">
        <v>38</v>
      </c>
      <c r="D69" s="9"/>
      <c r="E69" s="9" t="s">
        <v>281</v>
      </c>
      <c r="F69" s="9"/>
      <c r="G69" s="11"/>
      <c r="H69" s="9"/>
      <c r="I69" s="11"/>
    </row>
    <row r="70" spans="1:16" ht="12.75">
      <c r="A70" s="7">
        <v>24</v>
      </c>
      <c r="B70" s="7" t="s">
        <v>52</v>
      </c>
      <c r="C70" s="7" t="s">
        <v>282</v>
      </c>
      <c r="D70" s="7" t="s">
        <v>45</v>
      </c>
      <c r="E70" s="7" t="s">
        <v>283</v>
      </c>
      <c r="F70" s="7" t="s">
        <v>113</v>
      </c>
      <c r="G70" s="10">
        <v>855.3</v>
      </c>
      <c r="H70" s="14"/>
      <c r="I70" s="13">
        <f>ROUND((H70*G70),2)</f>
      </c>
      <c r="O70">
        <f>rekapitulace!H8</f>
      </c>
      <c r="P70">
        <f>O70/100*I70</f>
      </c>
    </row>
    <row r="71" ht="25.5">
      <c r="E71" s="15" t="s">
        <v>284</v>
      </c>
    </row>
    <row r="72" spans="1:16" ht="12.75">
      <c r="A72" s="7">
        <v>25</v>
      </c>
      <c r="B72" s="7" t="s">
        <v>52</v>
      </c>
      <c r="C72" s="7" t="s">
        <v>285</v>
      </c>
      <c r="D72" s="7" t="s">
        <v>45</v>
      </c>
      <c r="E72" s="7" t="s">
        <v>286</v>
      </c>
      <c r="F72" s="7" t="s">
        <v>113</v>
      </c>
      <c r="G72" s="10">
        <v>8632.401</v>
      </c>
      <c r="H72" s="14"/>
      <c r="I72" s="13">
        <f>ROUND((H72*G72),2)</f>
      </c>
      <c r="O72">
        <f>rekapitulace!H8</f>
      </c>
      <c r="P72">
        <f>O72/100*I72</f>
      </c>
    </row>
    <row r="73" ht="216.75">
      <c r="E73" s="15" t="s">
        <v>287</v>
      </c>
    </row>
    <row r="74" spans="1:16" ht="12.75">
      <c r="A74" s="7">
        <v>26</v>
      </c>
      <c r="B74" s="7" t="s">
        <v>52</v>
      </c>
      <c r="C74" s="7" t="s">
        <v>288</v>
      </c>
      <c r="D74" s="7" t="s">
        <v>45</v>
      </c>
      <c r="E74" s="7" t="s">
        <v>289</v>
      </c>
      <c r="F74" s="7" t="s">
        <v>113</v>
      </c>
      <c r="G74" s="10">
        <v>589.355</v>
      </c>
      <c r="H74" s="14"/>
      <c r="I74" s="13">
        <f>ROUND((H74*G74),2)</f>
      </c>
      <c r="O74">
        <f>rekapitulace!H8</f>
      </c>
      <c r="P74">
        <f>O74/100*I74</f>
      </c>
    </row>
    <row r="75" ht="191.25">
      <c r="E75" s="15" t="s">
        <v>290</v>
      </c>
    </row>
    <row r="76" spans="1:16" ht="12.75">
      <c r="A76" s="7">
        <v>27</v>
      </c>
      <c r="B76" s="7" t="s">
        <v>52</v>
      </c>
      <c r="C76" s="7" t="s">
        <v>291</v>
      </c>
      <c r="D76" s="7" t="s">
        <v>45</v>
      </c>
      <c r="E76" s="7" t="s">
        <v>292</v>
      </c>
      <c r="F76" s="7" t="s">
        <v>113</v>
      </c>
      <c r="G76" s="10">
        <v>425.703</v>
      </c>
      <c r="H76" s="14"/>
      <c r="I76" s="13">
        <f>ROUND((H76*G76),2)</f>
      </c>
      <c r="O76">
        <f>rekapitulace!H8</f>
      </c>
      <c r="P76">
        <f>O76/100*I76</f>
      </c>
    </row>
    <row r="77" ht="102">
      <c r="E77" s="15" t="s">
        <v>293</v>
      </c>
    </row>
    <row r="78" spans="1:16" ht="12.75">
      <c r="A78" s="7">
        <v>28</v>
      </c>
      <c r="B78" s="7" t="s">
        <v>52</v>
      </c>
      <c r="C78" s="7" t="s">
        <v>294</v>
      </c>
      <c r="D78" s="7" t="s">
        <v>45</v>
      </c>
      <c r="E78" s="7" t="s">
        <v>295</v>
      </c>
      <c r="F78" s="7" t="s">
        <v>113</v>
      </c>
      <c r="G78" s="10">
        <v>8778.984</v>
      </c>
      <c r="H78" s="14"/>
      <c r="I78" s="13">
        <f>ROUND((H78*G78),2)</f>
      </c>
      <c r="O78">
        <f>rekapitulace!H8</f>
      </c>
      <c r="P78">
        <f>O78/100*I78</f>
      </c>
    </row>
    <row r="79" ht="255">
      <c r="E79" s="15" t="s">
        <v>296</v>
      </c>
    </row>
    <row r="80" spans="1:16" ht="12.75">
      <c r="A80" s="7">
        <v>29</v>
      </c>
      <c r="B80" s="7" t="s">
        <v>52</v>
      </c>
      <c r="C80" s="7" t="s">
        <v>297</v>
      </c>
      <c r="D80" s="7" t="s">
        <v>45</v>
      </c>
      <c r="E80" s="7" t="s">
        <v>298</v>
      </c>
      <c r="F80" s="7" t="s">
        <v>113</v>
      </c>
      <c r="G80" s="10">
        <v>735.24</v>
      </c>
      <c r="H80" s="14"/>
      <c r="I80" s="13">
        <f>ROUND((H80*G80),2)</f>
      </c>
      <c r="O80">
        <f>rekapitulace!H8</f>
      </c>
      <c r="P80">
        <f>O80/100*I80</f>
      </c>
    </row>
    <row r="81" ht="51">
      <c r="E81" s="15" t="s">
        <v>299</v>
      </c>
    </row>
    <row r="82" spans="1:16" ht="12.75">
      <c r="A82" s="7">
        <v>30</v>
      </c>
      <c r="B82" s="7" t="s">
        <v>52</v>
      </c>
      <c r="C82" s="7" t="s">
        <v>300</v>
      </c>
      <c r="D82" s="7" t="s">
        <v>45</v>
      </c>
      <c r="E82" s="7" t="s">
        <v>301</v>
      </c>
      <c r="F82" s="7" t="s">
        <v>113</v>
      </c>
      <c r="G82" s="10">
        <v>7591.343</v>
      </c>
      <c r="H82" s="14"/>
      <c r="I82" s="13">
        <f>ROUND((H82*G82),2)</f>
      </c>
      <c r="O82">
        <f>rekapitulace!H8</f>
      </c>
      <c r="P82">
        <f>O82/100*I82</f>
      </c>
    </row>
    <row r="83" ht="178.5">
      <c r="E83" s="15" t="s">
        <v>302</v>
      </c>
    </row>
    <row r="84" spans="1:16" ht="12.75">
      <c r="A84" s="7">
        <v>31</v>
      </c>
      <c r="B84" s="7" t="s">
        <v>52</v>
      </c>
      <c r="C84" s="7" t="s">
        <v>303</v>
      </c>
      <c r="D84" s="7" t="s">
        <v>45</v>
      </c>
      <c r="E84" s="7" t="s">
        <v>304</v>
      </c>
      <c r="F84" s="7" t="s">
        <v>113</v>
      </c>
      <c r="G84" s="10">
        <v>14619.933</v>
      </c>
      <c r="H84" s="14"/>
      <c r="I84" s="13">
        <f>ROUND((H84*G84),2)</f>
      </c>
      <c r="O84">
        <f>rekapitulace!H8</f>
      </c>
      <c r="P84">
        <f>O84/100*I84</f>
      </c>
    </row>
    <row r="85" ht="216.75">
      <c r="E85" s="15" t="s">
        <v>305</v>
      </c>
    </row>
    <row r="86" spans="1:16" ht="12.75">
      <c r="A86" s="7">
        <v>32</v>
      </c>
      <c r="B86" s="7" t="s">
        <v>52</v>
      </c>
      <c r="C86" s="7" t="s">
        <v>306</v>
      </c>
      <c r="D86" s="7" t="s">
        <v>45</v>
      </c>
      <c r="E86" s="7" t="s">
        <v>307</v>
      </c>
      <c r="F86" s="7" t="s">
        <v>113</v>
      </c>
      <c r="G86" s="10">
        <v>7382.704</v>
      </c>
      <c r="H86" s="14"/>
      <c r="I86" s="13">
        <f>ROUND((H86*G86),2)</f>
      </c>
      <c r="O86">
        <f>rekapitulace!H8</f>
      </c>
      <c r="P86">
        <f>O86/100*I86</f>
      </c>
    </row>
    <row r="87" ht="89.25">
      <c r="E87" s="15" t="s">
        <v>308</v>
      </c>
    </row>
    <row r="88" spans="1:16" ht="12.75">
      <c r="A88" s="7">
        <v>33</v>
      </c>
      <c r="B88" s="7" t="s">
        <v>52</v>
      </c>
      <c r="C88" s="7" t="s">
        <v>309</v>
      </c>
      <c r="D88" s="7" t="s">
        <v>45</v>
      </c>
      <c r="E88" s="7" t="s">
        <v>310</v>
      </c>
      <c r="F88" s="7" t="s">
        <v>113</v>
      </c>
      <c r="G88" s="10">
        <v>7133.256</v>
      </c>
      <c r="H88" s="14"/>
      <c r="I88" s="13">
        <f>ROUND((H88*G88),2)</f>
      </c>
      <c r="O88">
        <f>rekapitulace!H8</f>
      </c>
      <c r="P88">
        <f>O88/100*I88</f>
      </c>
    </row>
    <row r="89" ht="102">
      <c r="E89" s="15" t="s">
        <v>311</v>
      </c>
    </row>
    <row r="90" spans="1:16" ht="12.75">
      <c r="A90" s="7">
        <v>34</v>
      </c>
      <c r="B90" s="7" t="s">
        <v>52</v>
      </c>
      <c r="C90" s="7" t="s">
        <v>312</v>
      </c>
      <c r="D90" s="7" t="s">
        <v>45</v>
      </c>
      <c r="E90" s="7" t="s">
        <v>313</v>
      </c>
      <c r="F90" s="7" t="s">
        <v>113</v>
      </c>
      <c r="G90" s="10">
        <v>325.014</v>
      </c>
      <c r="H90" s="14"/>
      <c r="I90" s="13">
        <f>ROUND((H90*G90),2)</f>
      </c>
      <c r="O90">
        <f>rekapitulace!H8</f>
      </c>
      <c r="P90">
        <f>O90/100*I90</f>
      </c>
    </row>
    <row r="91" ht="63.75">
      <c r="E91" s="15" t="s">
        <v>314</v>
      </c>
    </row>
    <row r="92" spans="1:16" ht="12.75">
      <c r="A92" s="7">
        <v>35</v>
      </c>
      <c r="B92" s="7" t="s">
        <v>52</v>
      </c>
      <c r="C92" s="7" t="s">
        <v>315</v>
      </c>
      <c r="D92" s="7" t="s">
        <v>45</v>
      </c>
      <c r="E92" s="7" t="s">
        <v>316</v>
      </c>
      <c r="F92" s="7" t="s">
        <v>113</v>
      </c>
      <c r="G92" s="10">
        <v>7212.073</v>
      </c>
      <c r="H92" s="14"/>
      <c r="I92" s="13">
        <f>ROUND((H92*G92),2)</f>
      </c>
      <c r="O92">
        <f>rekapitulace!H8</f>
      </c>
      <c r="P92">
        <f>O92/100*I92</f>
      </c>
    </row>
    <row r="93" ht="114.75">
      <c r="E93" s="15" t="s">
        <v>317</v>
      </c>
    </row>
    <row r="94" spans="1:16" ht="12.75">
      <c r="A94" s="7">
        <v>36</v>
      </c>
      <c r="B94" s="7" t="s">
        <v>52</v>
      </c>
      <c r="C94" s="7" t="s">
        <v>318</v>
      </c>
      <c r="D94" s="7" t="s">
        <v>45</v>
      </c>
      <c r="E94" s="7" t="s">
        <v>319</v>
      </c>
      <c r="F94" s="7" t="s">
        <v>113</v>
      </c>
      <c r="G94" s="10">
        <v>843.51</v>
      </c>
      <c r="H94" s="14"/>
      <c r="I94" s="13">
        <f>ROUND((H94*G94),2)</f>
      </c>
      <c r="O94">
        <f>rekapitulace!H8</f>
      </c>
      <c r="P94">
        <f>O94/100*I94</f>
      </c>
    </row>
    <row r="95" ht="38.25">
      <c r="E95" s="15" t="s">
        <v>320</v>
      </c>
    </row>
    <row r="96" spans="1:16" ht="12.75">
      <c r="A96" s="7">
        <v>37</v>
      </c>
      <c r="B96" s="7" t="s">
        <v>52</v>
      </c>
      <c r="C96" s="7" t="s">
        <v>321</v>
      </c>
      <c r="D96" s="7" t="s">
        <v>45</v>
      </c>
      <c r="E96" s="7" t="s">
        <v>322</v>
      </c>
      <c r="F96" s="7" t="s">
        <v>113</v>
      </c>
      <c r="G96" s="10">
        <v>184.31</v>
      </c>
      <c r="H96" s="14"/>
      <c r="I96" s="13">
        <f>ROUND((H96*G96),2)</f>
      </c>
      <c r="O96">
        <f>rekapitulace!H8</f>
      </c>
      <c r="P96">
        <f>O96/100*I96</f>
      </c>
    </row>
    <row r="97" ht="38.25">
      <c r="E97" s="15" t="s">
        <v>323</v>
      </c>
    </row>
    <row r="98" spans="1:16" ht="12.75">
      <c r="A98" s="7">
        <v>38</v>
      </c>
      <c r="B98" s="7" t="s">
        <v>52</v>
      </c>
      <c r="C98" s="7" t="s">
        <v>324</v>
      </c>
      <c r="D98" s="7" t="s">
        <v>45</v>
      </c>
      <c r="E98" s="7" t="s">
        <v>325</v>
      </c>
      <c r="F98" s="7" t="s">
        <v>113</v>
      </c>
      <c r="G98" s="10">
        <v>59.68</v>
      </c>
      <c r="H98" s="14"/>
      <c r="I98" s="13">
        <f>ROUND((H98*G98),2)</f>
      </c>
      <c r="O98">
        <f>rekapitulace!H8</f>
      </c>
      <c r="P98">
        <f>O98/100*I98</f>
      </c>
    </row>
    <row r="99" ht="25.5">
      <c r="E99" s="15" t="s">
        <v>326</v>
      </c>
    </row>
    <row r="100" spans="1:16" ht="12.75" customHeight="1">
      <c r="A100" s="16"/>
      <c r="B100" s="16"/>
      <c r="C100" s="16" t="s">
        <v>38</v>
      </c>
      <c r="D100" s="16"/>
      <c r="E100" s="16" t="s">
        <v>281</v>
      </c>
      <c r="F100" s="16"/>
      <c r="G100" s="16"/>
      <c r="H100" s="16"/>
      <c r="I100" s="16">
        <f>SUM(I70:I99)</f>
      </c>
      <c r="P100">
        <f>ROUND(SUM(P70:P99),2)</f>
      </c>
    </row>
    <row r="102" spans="1:9" ht="12.75" customHeight="1">
      <c r="A102" s="9"/>
      <c r="B102" s="9"/>
      <c r="C102" s="9" t="s">
        <v>41</v>
      </c>
      <c r="D102" s="9"/>
      <c r="E102" s="9" t="s">
        <v>327</v>
      </c>
      <c r="F102" s="9"/>
      <c r="G102" s="11"/>
      <c r="H102" s="9"/>
      <c r="I102" s="11"/>
    </row>
    <row r="103" spans="1:16" ht="12.75">
      <c r="A103" s="7">
        <v>39</v>
      </c>
      <c r="B103" s="7" t="s">
        <v>45</v>
      </c>
      <c r="C103" s="7" t="s">
        <v>328</v>
      </c>
      <c r="D103" s="7" t="s">
        <v>45</v>
      </c>
      <c r="E103" s="7" t="s">
        <v>329</v>
      </c>
      <c r="F103" s="7" t="s">
        <v>126</v>
      </c>
      <c r="G103" s="10">
        <v>74.995</v>
      </c>
      <c r="H103" s="14"/>
      <c r="I103" s="13">
        <f>ROUND((H103*G103),2)</f>
      </c>
      <c r="O103">
        <f>rekapitulace!H8</f>
      </c>
      <c r="P103">
        <f>O103/100*I103</f>
      </c>
    </row>
    <row r="104" ht="153">
      <c r="E104" s="15" t="s">
        <v>330</v>
      </c>
    </row>
    <row r="105" spans="1:16" ht="12.75">
      <c r="A105" s="7">
        <v>40</v>
      </c>
      <c r="B105" s="7" t="s">
        <v>52</v>
      </c>
      <c r="C105" s="7" t="s">
        <v>331</v>
      </c>
      <c r="D105" s="7" t="s">
        <v>45</v>
      </c>
      <c r="E105" s="7" t="s">
        <v>332</v>
      </c>
      <c r="F105" s="7" t="s">
        <v>145</v>
      </c>
      <c r="G105" s="10">
        <v>88.83</v>
      </c>
      <c r="H105" s="14"/>
      <c r="I105" s="13">
        <f>ROUND((H105*G105),2)</f>
      </c>
      <c r="O105">
        <f>rekapitulace!H8</f>
      </c>
      <c r="P105">
        <f>O105/100*I105</f>
      </c>
    </row>
    <row r="106" ht="89.25">
      <c r="E106" s="15" t="s">
        <v>333</v>
      </c>
    </row>
    <row r="107" spans="1:16" ht="12.75">
      <c r="A107" s="7">
        <v>41</v>
      </c>
      <c r="B107" s="7" t="s">
        <v>52</v>
      </c>
      <c r="C107" s="7" t="s">
        <v>334</v>
      </c>
      <c r="D107" s="7" t="s">
        <v>45</v>
      </c>
      <c r="E107" s="7" t="s">
        <v>335</v>
      </c>
      <c r="F107" s="7" t="s">
        <v>145</v>
      </c>
      <c r="G107" s="10">
        <v>104.32</v>
      </c>
      <c r="H107" s="14"/>
      <c r="I107" s="13">
        <f>ROUND((H107*G107),2)</f>
      </c>
      <c r="O107">
        <f>rekapitulace!H8</f>
      </c>
      <c r="P107">
        <f>O107/100*I107</f>
      </c>
    </row>
    <row r="108" ht="63.75">
      <c r="E108" s="15" t="s">
        <v>336</v>
      </c>
    </row>
    <row r="109" spans="1:16" ht="12.75">
      <c r="A109" s="7">
        <v>42</v>
      </c>
      <c r="B109" s="7" t="s">
        <v>52</v>
      </c>
      <c r="C109" s="7" t="s">
        <v>337</v>
      </c>
      <c r="D109" s="7" t="s">
        <v>45</v>
      </c>
      <c r="E109" s="7" t="s">
        <v>338</v>
      </c>
      <c r="F109" s="7" t="s">
        <v>64</v>
      </c>
      <c r="G109" s="10">
        <v>4</v>
      </c>
      <c r="H109" s="14"/>
      <c r="I109" s="13">
        <f>ROUND((H109*G109),2)</f>
      </c>
      <c r="O109">
        <f>rekapitulace!H8</f>
      </c>
      <c r="P109">
        <f>O109/100*I109</f>
      </c>
    </row>
    <row r="110" ht="25.5">
      <c r="E110" s="15" t="s">
        <v>206</v>
      </c>
    </row>
    <row r="111" spans="1:16" ht="12.75">
      <c r="A111" s="7">
        <v>43</v>
      </c>
      <c r="B111" s="7" t="s">
        <v>52</v>
      </c>
      <c r="C111" s="7" t="s">
        <v>339</v>
      </c>
      <c r="D111" s="7" t="s">
        <v>58</v>
      </c>
      <c r="E111" s="7" t="s">
        <v>340</v>
      </c>
      <c r="F111" s="7" t="s">
        <v>64</v>
      </c>
      <c r="G111" s="10">
        <v>3</v>
      </c>
      <c r="H111" s="14"/>
      <c r="I111" s="13">
        <f>ROUND((H111*G111),2)</f>
      </c>
      <c r="O111">
        <f>rekapitulace!H8</f>
      </c>
      <c r="P111">
        <f>O111/100*I111</f>
      </c>
    </row>
    <row r="112" ht="25.5">
      <c r="E112" s="15" t="s">
        <v>341</v>
      </c>
    </row>
    <row r="113" spans="1:16" ht="12.75">
      <c r="A113" s="7">
        <v>44</v>
      </c>
      <c r="B113" s="7" t="s">
        <v>52</v>
      </c>
      <c r="C113" s="7" t="s">
        <v>339</v>
      </c>
      <c r="D113" s="7" t="s">
        <v>60</v>
      </c>
      <c r="E113" s="7" t="s">
        <v>342</v>
      </c>
      <c r="F113" s="7" t="s">
        <v>64</v>
      </c>
      <c r="G113" s="10">
        <v>3</v>
      </c>
      <c r="H113" s="14"/>
      <c r="I113" s="13">
        <f>ROUND((H113*G113),2)</f>
      </c>
      <c r="O113">
        <f>rekapitulace!H8</f>
      </c>
      <c r="P113">
        <f>O113/100*I113</f>
      </c>
    </row>
    <row r="114" ht="25.5">
      <c r="E114" s="15" t="s">
        <v>341</v>
      </c>
    </row>
    <row r="115" spans="1:16" ht="12.75" customHeight="1">
      <c r="A115" s="16"/>
      <c r="B115" s="16"/>
      <c r="C115" s="16" t="s">
        <v>41</v>
      </c>
      <c r="D115" s="16"/>
      <c r="E115" s="16" t="s">
        <v>343</v>
      </c>
      <c r="F115" s="16"/>
      <c r="G115" s="16"/>
      <c r="H115" s="16"/>
      <c r="I115" s="16">
        <f>SUM(I103:I114)</f>
      </c>
      <c r="P115">
        <f>ROUND(SUM(P103:P114),2)</f>
      </c>
    </row>
    <row r="117" spans="1:9" ht="12.75" customHeight="1">
      <c r="A117" s="9"/>
      <c r="B117" s="9"/>
      <c r="C117" s="9" t="s">
        <v>42</v>
      </c>
      <c r="D117" s="9"/>
      <c r="E117" s="9" t="s">
        <v>165</v>
      </c>
      <c r="F117" s="9"/>
      <c r="G117" s="11"/>
      <c r="H117" s="9"/>
      <c r="I117" s="11"/>
    </row>
    <row r="118" spans="1:16" ht="12.75">
      <c r="A118" s="7">
        <v>45</v>
      </c>
      <c r="B118" s="7" t="s">
        <v>52</v>
      </c>
      <c r="C118" s="7" t="s">
        <v>344</v>
      </c>
      <c r="D118" s="7" t="s">
        <v>45</v>
      </c>
      <c r="E118" s="7" t="s">
        <v>345</v>
      </c>
      <c r="F118" s="7" t="s">
        <v>145</v>
      </c>
      <c r="G118" s="10">
        <v>247</v>
      </c>
      <c r="H118" s="14"/>
      <c r="I118" s="13">
        <f>ROUND((H118*G118),2)</f>
      </c>
      <c r="O118">
        <f>rekapitulace!H8</f>
      </c>
      <c r="P118">
        <f>O118/100*I118</f>
      </c>
    </row>
    <row r="119" ht="38.25">
      <c r="E119" s="15" t="s">
        <v>346</v>
      </c>
    </row>
    <row r="120" spans="1:16" ht="12.75">
      <c r="A120" s="7">
        <v>46</v>
      </c>
      <c r="B120" s="7" t="s">
        <v>52</v>
      </c>
      <c r="C120" s="7" t="s">
        <v>347</v>
      </c>
      <c r="D120" s="7" t="s">
        <v>45</v>
      </c>
      <c r="E120" s="7" t="s">
        <v>348</v>
      </c>
      <c r="F120" s="7" t="s">
        <v>64</v>
      </c>
      <c r="G120" s="10">
        <v>2</v>
      </c>
      <c r="H120" s="14"/>
      <c r="I120" s="13">
        <f>ROUND((H120*G120),2)</f>
      </c>
      <c r="O120">
        <f>rekapitulace!H8</f>
      </c>
      <c r="P120">
        <f>O120/100*I120</f>
      </c>
    </row>
    <row r="121" ht="25.5">
      <c r="E121" s="15" t="s">
        <v>87</v>
      </c>
    </row>
    <row r="122" spans="1:16" ht="12.75">
      <c r="A122" s="7">
        <v>47</v>
      </c>
      <c r="B122" s="7" t="s">
        <v>52</v>
      </c>
      <c r="C122" s="7" t="s">
        <v>349</v>
      </c>
      <c r="D122" s="7" t="s">
        <v>45</v>
      </c>
      <c r="E122" s="7" t="s">
        <v>350</v>
      </c>
      <c r="F122" s="7" t="s">
        <v>64</v>
      </c>
      <c r="G122" s="10">
        <v>14</v>
      </c>
      <c r="H122" s="14"/>
      <c r="I122" s="13">
        <f>ROUND((H122*G122),2)</f>
      </c>
      <c r="O122">
        <f>rekapitulace!H8</f>
      </c>
      <c r="P122">
        <f>O122/100*I122</f>
      </c>
    </row>
    <row r="123" ht="25.5">
      <c r="E123" s="15" t="s">
        <v>351</v>
      </c>
    </row>
    <row r="124" spans="1:16" ht="12.75">
      <c r="A124" s="7">
        <v>48</v>
      </c>
      <c r="B124" s="7" t="s">
        <v>52</v>
      </c>
      <c r="C124" s="7" t="s">
        <v>352</v>
      </c>
      <c r="D124" s="7" t="s">
        <v>45</v>
      </c>
      <c r="E124" s="7" t="s">
        <v>353</v>
      </c>
      <c r="F124" s="7" t="s">
        <v>145</v>
      </c>
      <c r="G124" s="10">
        <v>513.74</v>
      </c>
      <c r="H124" s="14"/>
      <c r="I124" s="13">
        <f>ROUND((H124*G124),2)</f>
      </c>
      <c r="O124">
        <f>rekapitulace!H8</f>
      </c>
      <c r="P124">
        <f>O124/100*I124</f>
      </c>
    </row>
    <row r="125" ht="140.25">
      <c r="E125" s="15" t="s">
        <v>354</v>
      </c>
    </row>
    <row r="126" spans="1:16" ht="12.75">
      <c r="A126" s="7">
        <v>49</v>
      </c>
      <c r="B126" s="7" t="s">
        <v>52</v>
      </c>
      <c r="C126" s="7" t="s">
        <v>355</v>
      </c>
      <c r="D126" s="7" t="s">
        <v>45</v>
      </c>
      <c r="E126" s="7" t="s">
        <v>356</v>
      </c>
      <c r="F126" s="7" t="s">
        <v>145</v>
      </c>
      <c r="G126" s="10">
        <v>40</v>
      </c>
      <c r="H126" s="14"/>
      <c r="I126" s="13">
        <f>ROUND((H126*G126),2)</f>
      </c>
      <c r="O126">
        <f>rekapitulace!H8</f>
      </c>
      <c r="P126">
        <f>O126/100*I126</f>
      </c>
    </row>
    <row r="127" ht="25.5">
      <c r="E127" s="15" t="s">
        <v>357</v>
      </c>
    </row>
    <row r="128" spans="1:16" ht="12.75">
      <c r="A128" s="7">
        <v>50</v>
      </c>
      <c r="B128" s="7" t="s">
        <v>52</v>
      </c>
      <c r="C128" s="7" t="s">
        <v>358</v>
      </c>
      <c r="D128" s="7" t="s">
        <v>45</v>
      </c>
      <c r="E128" s="7" t="s">
        <v>359</v>
      </c>
      <c r="F128" s="7" t="s">
        <v>145</v>
      </c>
      <c r="G128" s="10">
        <v>315.74</v>
      </c>
      <c r="H128" s="14"/>
      <c r="I128" s="13">
        <f>ROUND((H128*G128),2)</f>
      </c>
      <c r="O128">
        <f>rekapitulace!H8</f>
      </c>
      <c r="P128">
        <f>O128/100*I128</f>
      </c>
    </row>
    <row r="129" ht="63.75">
      <c r="E129" s="15" t="s">
        <v>360</v>
      </c>
    </row>
    <row r="130" spans="1:16" ht="12.75">
      <c r="A130" s="7">
        <v>51</v>
      </c>
      <c r="B130" s="7" t="s">
        <v>52</v>
      </c>
      <c r="C130" s="7" t="s">
        <v>361</v>
      </c>
      <c r="D130" s="7" t="s">
        <v>45</v>
      </c>
      <c r="E130" s="7" t="s">
        <v>362</v>
      </c>
      <c r="F130" s="7" t="s">
        <v>145</v>
      </c>
      <c r="G130" s="10">
        <v>90.29</v>
      </c>
      <c r="H130" s="14"/>
      <c r="I130" s="13">
        <f>ROUND((H130*G130),2)</f>
      </c>
      <c r="O130">
        <f>rekapitulace!H8</f>
      </c>
      <c r="P130">
        <f>O130/100*I130</f>
      </c>
    </row>
    <row r="131" ht="25.5">
      <c r="E131" s="15" t="s">
        <v>363</v>
      </c>
    </row>
    <row r="132" spans="1:16" ht="12.75">
      <c r="A132" s="7">
        <v>52</v>
      </c>
      <c r="B132" s="7" t="s">
        <v>52</v>
      </c>
      <c r="C132" s="7" t="s">
        <v>364</v>
      </c>
      <c r="D132" s="7" t="s">
        <v>45</v>
      </c>
      <c r="E132" s="7" t="s">
        <v>365</v>
      </c>
      <c r="F132" s="7" t="s">
        <v>145</v>
      </c>
      <c r="G132" s="10">
        <v>402.73</v>
      </c>
      <c r="H132" s="14"/>
      <c r="I132" s="13">
        <f>ROUND((H132*G132),2)</f>
      </c>
      <c r="O132">
        <f>rekapitulace!H8</f>
      </c>
      <c r="P132">
        <f>O132/100*I132</f>
      </c>
    </row>
    <row r="133" ht="102">
      <c r="E133" s="15" t="s">
        <v>224</v>
      </c>
    </row>
    <row r="134" spans="1:16" ht="12.75">
      <c r="A134" s="7">
        <v>53</v>
      </c>
      <c r="B134" s="7" t="s">
        <v>52</v>
      </c>
      <c r="C134" s="7" t="s">
        <v>366</v>
      </c>
      <c r="D134" s="7" t="s">
        <v>45</v>
      </c>
      <c r="E134" s="7" t="s">
        <v>367</v>
      </c>
      <c r="F134" s="7" t="s">
        <v>145</v>
      </c>
      <c r="G134" s="10">
        <v>917.86</v>
      </c>
      <c r="H134" s="14"/>
      <c r="I134" s="13">
        <f>ROUND((H134*G134),2)</f>
      </c>
      <c r="O134">
        <f>rekapitulace!H8</f>
      </c>
      <c r="P134">
        <f>O134/100*I134</f>
      </c>
    </row>
    <row r="135" ht="89.25">
      <c r="E135" s="15" t="s">
        <v>227</v>
      </c>
    </row>
    <row r="136" spans="1:16" ht="12.75">
      <c r="A136" s="7">
        <v>54</v>
      </c>
      <c r="B136" s="7" t="s">
        <v>52</v>
      </c>
      <c r="C136" s="7" t="s">
        <v>368</v>
      </c>
      <c r="D136" s="7" t="s">
        <v>45</v>
      </c>
      <c r="E136" s="7" t="s">
        <v>369</v>
      </c>
      <c r="F136" s="7" t="s">
        <v>145</v>
      </c>
      <c r="G136" s="10">
        <v>26.46</v>
      </c>
      <c r="H136" s="14"/>
      <c r="I136" s="13">
        <f>ROUND((H136*G136),2)</f>
      </c>
      <c r="O136">
        <f>rekapitulace!H8</f>
      </c>
      <c r="P136">
        <f>O136/100*I136</f>
      </c>
    </row>
    <row r="137" ht="38.25">
      <c r="E137" s="15" t="s">
        <v>370</v>
      </c>
    </row>
    <row r="138" spans="1:16" ht="12.75" customHeight="1">
      <c r="A138" s="16"/>
      <c r="B138" s="16"/>
      <c r="C138" s="16" t="s">
        <v>42</v>
      </c>
      <c r="D138" s="16"/>
      <c r="E138" s="16" t="s">
        <v>165</v>
      </c>
      <c r="F138" s="16"/>
      <c r="G138" s="16"/>
      <c r="H138" s="16"/>
      <c r="I138" s="16">
        <f>SUM(I118:I137)</f>
      </c>
      <c r="P138">
        <f>ROUND(SUM(P118:P137),2)</f>
      </c>
    </row>
    <row r="140" spans="1:16" ht="12.75" customHeight="1">
      <c r="A140" s="16"/>
      <c r="B140" s="16"/>
      <c r="C140" s="16"/>
      <c r="D140" s="16"/>
      <c r="E140" s="16" t="s">
        <v>90</v>
      </c>
      <c r="F140" s="16"/>
      <c r="G140" s="16"/>
      <c r="H140" s="16"/>
      <c r="I140" s="16">
        <f>+I14+I47+I56+I67+I100+I115+I138</f>
      </c>
      <c r="P140">
        <f>+P14+P47+P56+P67+P100+P115+P138</f>
      </c>
    </row>
    <row r="142" spans="1:9" ht="12.75" customHeight="1">
      <c r="A142" s="9" t="s">
        <v>91</v>
      </c>
      <c r="B142" s="9"/>
      <c r="C142" s="9"/>
      <c r="D142" s="9"/>
      <c r="E142" s="9"/>
      <c r="F142" s="9"/>
      <c r="G142" s="9"/>
      <c r="H142" s="9"/>
      <c r="I142" s="9"/>
    </row>
    <row r="143" spans="1:9" ht="12.75" customHeight="1">
      <c r="A143" s="9"/>
      <c r="B143" s="9"/>
      <c r="C143" s="9"/>
      <c r="D143" s="9"/>
      <c r="E143" s="9" t="s">
        <v>92</v>
      </c>
      <c r="F143" s="9"/>
      <c r="G143" s="9"/>
      <c r="H143" s="9"/>
      <c r="I143" s="9"/>
    </row>
    <row r="144" spans="1:16" ht="12.75" customHeight="1">
      <c r="A144" s="16"/>
      <c r="B144" s="16"/>
      <c r="C144" s="16"/>
      <c r="D144" s="16"/>
      <c r="E144" s="16" t="s">
        <v>93</v>
      </c>
      <c r="F144" s="16"/>
      <c r="G144" s="16"/>
      <c r="H144" s="16"/>
      <c r="I144" s="16">
        <v>0</v>
      </c>
      <c r="P144">
        <v>0</v>
      </c>
    </row>
    <row r="145" spans="1:9" ht="12.75" customHeight="1">
      <c r="A145" s="16"/>
      <c r="B145" s="16"/>
      <c r="C145" s="16"/>
      <c r="D145" s="16"/>
      <c r="E145" s="16" t="s">
        <v>94</v>
      </c>
      <c r="F145" s="16"/>
      <c r="G145" s="16"/>
      <c r="H145" s="16"/>
      <c r="I145" s="16"/>
    </row>
    <row r="146" spans="1:16" ht="12.75" customHeight="1">
      <c r="A146" s="16"/>
      <c r="B146" s="16"/>
      <c r="C146" s="16"/>
      <c r="D146" s="16"/>
      <c r="E146" s="16" t="s">
        <v>95</v>
      </c>
      <c r="F146" s="16"/>
      <c r="G146" s="16"/>
      <c r="H146" s="16"/>
      <c r="I146" s="16">
        <v>0</v>
      </c>
      <c r="P146">
        <v>0</v>
      </c>
    </row>
    <row r="147" spans="1:16" ht="12.75" customHeight="1">
      <c r="A147" s="16"/>
      <c r="B147" s="16"/>
      <c r="C147" s="16"/>
      <c r="D147" s="16"/>
      <c r="E147" s="16" t="s">
        <v>96</v>
      </c>
      <c r="F147" s="16"/>
      <c r="G147" s="16"/>
      <c r="H147" s="16"/>
      <c r="I147" s="16">
        <f>I144+I146</f>
      </c>
      <c r="P147">
        <f>P144+P146</f>
      </c>
    </row>
    <row r="149" spans="1:16" ht="12.75" customHeight="1">
      <c r="A149" s="16"/>
      <c r="B149" s="16"/>
      <c r="C149" s="16"/>
      <c r="D149" s="16"/>
      <c r="E149" s="16" t="s">
        <v>96</v>
      </c>
      <c r="F149" s="16"/>
      <c r="G149" s="16"/>
      <c r="H149" s="16"/>
      <c r="I149" s="16">
        <f>I140+I147</f>
      </c>
      <c r="P149">
        <f>P140+P147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P10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371</v>
      </c>
      <c r="D5" s="5"/>
      <c r="E5" s="5" t="s">
        <v>372</v>
      </c>
    </row>
    <row r="6" spans="1:5" ht="12.75" customHeight="1">
      <c r="A6" t="s">
        <v>18</v>
      </c>
      <c r="C6" s="5" t="s">
        <v>371</v>
      </c>
      <c r="D6" s="5"/>
      <c r="E6" s="5" t="s">
        <v>372</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103</v>
      </c>
      <c r="D12" s="7" t="s">
        <v>45</v>
      </c>
      <c r="E12" s="7" t="s">
        <v>104</v>
      </c>
      <c r="F12" s="7" t="s">
        <v>101</v>
      </c>
      <c r="G12" s="10">
        <v>2777.52</v>
      </c>
      <c r="H12" s="14"/>
      <c r="I12" s="13">
        <f>ROUND((H12*G12),2)</f>
      </c>
      <c r="O12">
        <f>rekapitulace!H8</f>
      </c>
      <c r="P12">
        <f>O12/100*I12</f>
      </c>
    </row>
    <row r="13" ht="89.25">
      <c r="E13" s="15" t="s">
        <v>373</v>
      </c>
    </row>
    <row r="14" spans="1:16" ht="12.75" customHeight="1">
      <c r="A14" s="16"/>
      <c r="B14" s="16"/>
      <c r="C14" s="16" t="s">
        <v>44</v>
      </c>
      <c r="D14" s="16"/>
      <c r="E14" s="16" t="s">
        <v>43</v>
      </c>
      <c r="F14" s="16"/>
      <c r="G14" s="16"/>
      <c r="H14" s="16"/>
      <c r="I14" s="16">
        <f>SUM(I12:I13)</f>
      </c>
      <c r="P14">
        <f>ROUND(SUM(P12:P13),2)</f>
      </c>
    </row>
    <row r="16" spans="1:9" ht="12.75" customHeight="1">
      <c r="A16" s="9"/>
      <c r="B16" s="9"/>
      <c r="C16" s="9" t="s">
        <v>24</v>
      </c>
      <c r="D16" s="9"/>
      <c r="E16" s="9" t="s">
        <v>110</v>
      </c>
      <c r="F16" s="9"/>
      <c r="G16" s="11"/>
      <c r="H16" s="9"/>
      <c r="I16" s="11"/>
    </row>
    <row r="17" spans="1:16" ht="12.75">
      <c r="A17" s="7">
        <v>2</v>
      </c>
      <c r="B17" s="7" t="s">
        <v>52</v>
      </c>
      <c r="C17" s="7" t="s">
        <v>222</v>
      </c>
      <c r="D17" s="7" t="s">
        <v>45</v>
      </c>
      <c r="E17" s="7" t="s">
        <v>223</v>
      </c>
      <c r="F17" s="7" t="s">
        <v>145</v>
      </c>
      <c r="G17" s="10">
        <v>15.78</v>
      </c>
      <c r="H17" s="14"/>
      <c r="I17" s="13">
        <f>ROUND((H17*G17),2)</f>
      </c>
      <c r="O17">
        <f>rekapitulace!H8</f>
      </c>
      <c r="P17">
        <f>O17/100*I17</f>
      </c>
    </row>
    <row r="18" ht="38.25">
      <c r="E18" s="15" t="s">
        <v>374</v>
      </c>
    </row>
    <row r="19" spans="1:16" ht="12.75">
      <c r="A19" s="7">
        <v>3</v>
      </c>
      <c r="B19" s="7" t="s">
        <v>52</v>
      </c>
      <c r="C19" s="7" t="s">
        <v>225</v>
      </c>
      <c r="D19" s="7" t="s">
        <v>45</v>
      </c>
      <c r="E19" s="7" t="s">
        <v>226</v>
      </c>
      <c r="F19" s="7" t="s">
        <v>145</v>
      </c>
      <c r="G19" s="10">
        <v>279.27</v>
      </c>
      <c r="H19" s="14"/>
      <c r="I19" s="13">
        <f>ROUND((H19*G19),2)</f>
      </c>
      <c r="O19">
        <f>rekapitulace!H8</f>
      </c>
      <c r="P19">
        <f>O19/100*I19</f>
      </c>
    </row>
    <row r="20" ht="102">
      <c r="E20" s="15" t="s">
        <v>375</v>
      </c>
    </row>
    <row r="21" spans="1:16" ht="12.75">
      <c r="A21" s="7">
        <v>4</v>
      </c>
      <c r="B21" s="7" t="s">
        <v>52</v>
      </c>
      <c r="C21" s="7" t="s">
        <v>228</v>
      </c>
      <c r="D21" s="7" t="s">
        <v>45</v>
      </c>
      <c r="E21" s="7" t="s">
        <v>229</v>
      </c>
      <c r="F21" s="7" t="s">
        <v>126</v>
      </c>
      <c r="G21" s="10">
        <v>1388.76</v>
      </c>
      <c r="H21" s="14"/>
      <c r="I21" s="13">
        <f>ROUND((H21*G21),2)</f>
      </c>
      <c r="O21">
        <f>rekapitulace!H8</f>
      </c>
      <c r="P21">
        <f>O21/100*I21</f>
      </c>
    </row>
    <row r="22" ht="76.5">
      <c r="E22" s="15" t="s">
        <v>376</v>
      </c>
    </row>
    <row r="23" spans="1:16" ht="12.75">
      <c r="A23" s="7">
        <v>5</v>
      </c>
      <c r="B23" s="7" t="s">
        <v>52</v>
      </c>
      <c r="C23" s="7" t="s">
        <v>155</v>
      </c>
      <c r="D23" s="7" t="s">
        <v>45</v>
      </c>
      <c r="E23" s="7" t="s">
        <v>231</v>
      </c>
      <c r="F23" s="7" t="s">
        <v>126</v>
      </c>
      <c r="G23" s="10">
        <v>282.51</v>
      </c>
      <c r="H23" s="14"/>
      <c r="I23" s="13">
        <f>ROUND((H23*G23),2)</f>
      </c>
      <c r="O23">
        <f>rekapitulace!H8</f>
      </c>
      <c r="P23">
        <f>O23/100*I23</f>
      </c>
    </row>
    <row r="24" ht="38.25">
      <c r="E24" s="15" t="s">
        <v>377</v>
      </c>
    </row>
    <row r="25" spans="1:16" ht="12.75">
      <c r="A25" s="7">
        <v>6</v>
      </c>
      <c r="B25" s="7" t="s">
        <v>52</v>
      </c>
      <c r="C25" s="7" t="s">
        <v>159</v>
      </c>
      <c r="D25" s="7" t="s">
        <v>45</v>
      </c>
      <c r="E25" s="7" t="s">
        <v>160</v>
      </c>
      <c r="F25" s="7" t="s">
        <v>126</v>
      </c>
      <c r="G25" s="10">
        <v>1388.76</v>
      </c>
      <c r="H25" s="14"/>
      <c r="I25" s="13">
        <f>ROUND((H25*G25),2)</f>
      </c>
      <c r="O25">
        <f>rekapitulace!H8</f>
      </c>
      <c r="P25">
        <f>O25/100*I25</f>
      </c>
    </row>
    <row r="26" ht="76.5">
      <c r="E26" s="15" t="s">
        <v>378</v>
      </c>
    </row>
    <row r="27" spans="1:16" ht="12.75">
      <c r="A27" s="7">
        <v>7</v>
      </c>
      <c r="B27" s="7" t="s">
        <v>52</v>
      </c>
      <c r="C27" s="7" t="s">
        <v>162</v>
      </c>
      <c r="D27" s="7" t="s">
        <v>58</v>
      </c>
      <c r="E27" s="7" t="s">
        <v>163</v>
      </c>
      <c r="F27" s="7" t="s">
        <v>126</v>
      </c>
      <c r="G27" s="10">
        <v>806.158</v>
      </c>
      <c r="H27" s="14"/>
      <c r="I27" s="13">
        <f>ROUND((H27*G27),2)</f>
      </c>
      <c r="O27">
        <f>rekapitulace!H8</f>
      </c>
      <c r="P27">
        <f>O27/100*I27</f>
      </c>
    </row>
    <row r="28" ht="127.5">
      <c r="E28" s="15" t="s">
        <v>379</v>
      </c>
    </row>
    <row r="29" spans="1:16" ht="12.75">
      <c r="A29" s="7">
        <v>8</v>
      </c>
      <c r="B29" s="7" t="s">
        <v>52</v>
      </c>
      <c r="C29" s="7" t="s">
        <v>162</v>
      </c>
      <c r="D29" s="7" t="s">
        <v>60</v>
      </c>
      <c r="E29" s="7" t="s">
        <v>163</v>
      </c>
      <c r="F29" s="7" t="s">
        <v>126</v>
      </c>
      <c r="G29" s="10">
        <v>165.346</v>
      </c>
      <c r="H29" s="14"/>
      <c r="I29" s="13">
        <f>ROUND((H29*G29),2)</f>
      </c>
      <c r="O29">
        <f>rekapitulace!H8</f>
      </c>
      <c r="P29">
        <f>O29/100*I29</f>
      </c>
    </row>
    <row r="30" ht="76.5">
      <c r="E30" s="15" t="s">
        <v>380</v>
      </c>
    </row>
    <row r="31" spans="1:16" ht="12.75">
      <c r="A31" s="7">
        <v>9</v>
      </c>
      <c r="B31" s="7" t="s">
        <v>52</v>
      </c>
      <c r="C31" s="7" t="s">
        <v>239</v>
      </c>
      <c r="D31" s="7" t="s">
        <v>45</v>
      </c>
      <c r="E31" s="7" t="s">
        <v>240</v>
      </c>
      <c r="F31" s="7" t="s">
        <v>126</v>
      </c>
      <c r="G31" s="10">
        <v>46.774</v>
      </c>
      <c r="H31" s="14"/>
      <c r="I31" s="13">
        <f>ROUND((H31*G31),2)</f>
      </c>
      <c r="O31">
        <f>rekapitulace!H8</f>
      </c>
      <c r="P31">
        <f>O31/100*I31</f>
      </c>
    </row>
    <row r="32" ht="63.75">
      <c r="E32" s="15" t="s">
        <v>381</v>
      </c>
    </row>
    <row r="33" spans="1:16" ht="12.75">
      <c r="A33" s="7">
        <v>10</v>
      </c>
      <c r="B33" s="7" t="s">
        <v>52</v>
      </c>
      <c r="C33" s="7" t="s">
        <v>242</v>
      </c>
      <c r="D33" s="7" t="s">
        <v>45</v>
      </c>
      <c r="E33" s="7" t="s">
        <v>243</v>
      </c>
      <c r="F33" s="7" t="s">
        <v>126</v>
      </c>
      <c r="G33" s="10">
        <v>16.226</v>
      </c>
      <c r="H33" s="14"/>
      <c r="I33" s="13">
        <f>ROUND((H33*G33),2)</f>
      </c>
      <c r="O33">
        <f>rekapitulace!H8</f>
      </c>
      <c r="P33">
        <f>O33/100*I33</f>
      </c>
    </row>
    <row r="34" ht="63.75">
      <c r="E34" s="15" t="s">
        <v>382</v>
      </c>
    </row>
    <row r="35" spans="1:16" ht="12.75">
      <c r="A35" s="7">
        <v>11</v>
      </c>
      <c r="B35" s="7" t="s">
        <v>52</v>
      </c>
      <c r="C35" s="7" t="s">
        <v>245</v>
      </c>
      <c r="D35" s="7" t="s">
        <v>45</v>
      </c>
      <c r="E35" s="7" t="s">
        <v>246</v>
      </c>
      <c r="F35" s="7" t="s">
        <v>126</v>
      </c>
      <c r="G35" s="10">
        <v>8.254</v>
      </c>
      <c r="H35" s="14"/>
      <c r="I35" s="13">
        <f>ROUND((H35*G35),2)</f>
      </c>
      <c r="O35">
        <f>rekapitulace!H8</f>
      </c>
      <c r="P35">
        <f>O35/100*I35</f>
      </c>
    </row>
    <row r="36" ht="153">
      <c r="E36" s="15" t="s">
        <v>383</v>
      </c>
    </row>
    <row r="37" spans="1:16" ht="12.75">
      <c r="A37" s="7">
        <v>12</v>
      </c>
      <c r="B37" s="7" t="s">
        <v>52</v>
      </c>
      <c r="C37" s="7" t="s">
        <v>248</v>
      </c>
      <c r="D37" s="7" t="s">
        <v>45</v>
      </c>
      <c r="E37" s="7" t="s">
        <v>249</v>
      </c>
      <c r="F37" s="7" t="s">
        <v>113</v>
      </c>
      <c r="G37" s="10">
        <v>4030.79</v>
      </c>
      <c r="H37" s="14"/>
      <c r="I37" s="13">
        <f>ROUND((H37*G37),2)</f>
      </c>
      <c r="O37">
        <f>rekapitulace!H8</f>
      </c>
      <c r="P37">
        <f>O37/100*I37</f>
      </c>
    </row>
    <row r="38" ht="102">
      <c r="E38" s="15" t="s">
        <v>384</v>
      </c>
    </row>
    <row r="39" spans="1:16" ht="12.75">
      <c r="A39" s="7">
        <v>13</v>
      </c>
      <c r="B39" s="7" t="s">
        <v>52</v>
      </c>
      <c r="C39" s="7" t="s">
        <v>251</v>
      </c>
      <c r="D39" s="7" t="s">
        <v>45</v>
      </c>
      <c r="E39" s="7" t="s">
        <v>252</v>
      </c>
      <c r="F39" s="7" t="s">
        <v>113</v>
      </c>
      <c r="G39" s="10">
        <v>1883.4</v>
      </c>
      <c r="H39" s="14"/>
      <c r="I39" s="13">
        <f>ROUND((H39*G39),2)</f>
      </c>
      <c r="O39">
        <f>rekapitulace!H8</f>
      </c>
      <c r="P39">
        <f>O39/100*I39</f>
      </c>
    </row>
    <row r="40" ht="38.25">
      <c r="E40" s="15" t="s">
        <v>385</v>
      </c>
    </row>
    <row r="41" spans="1:16" ht="12.75">
      <c r="A41" s="7">
        <v>14</v>
      </c>
      <c r="B41" s="7" t="s">
        <v>52</v>
      </c>
      <c r="C41" s="7" t="s">
        <v>254</v>
      </c>
      <c r="D41" s="7" t="s">
        <v>45</v>
      </c>
      <c r="E41" s="7" t="s">
        <v>255</v>
      </c>
      <c r="F41" s="7" t="s">
        <v>113</v>
      </c>
      <c r="G41" s="10">
        <v>1883.4</v>
      </c>
      <c r="H41" s="14"/>
      <c r="I41" s="13">
        <f>ROUND((H41*G41),2)</f>
      </c>
      <c r="O41">
        <f>rekapitulace!H8</f>
      </c>
      <c r="P41">
        <f>O41/100*I41</f>
      </c>
    </row>
    <row r="42" ht="38.25">
      <c r="E42" s="15" t="s">
        <v>385</v>
      </c>
    </row>
    <row r="43" spans="1:16" ht="12.75">
      <c r="A43" s="7">
        <v>15</v>
      </c>
      <c r="B43" s="7" t="s">
        <v>52</v>
      </c>
      <c r="C43" s="7" t="s">
        <v>256</v>
      </c>
      <c r="D43" s="7" t="s">
        <v>45</v>
      </c>
      <c r="E43" s="7" t="s">
        <v>257</v>
      </c>
      <c r="F43" s="7" t="s">
        <v>113</v>
      </c>
      <c r="G43" s="10">
        <v>1883.4</v>
      </c>
      <c r="H43" s="14"/>
      <c r="I43" s="13">
        <f>ROUND((H43*G43),2)</f>
      </c>
      <c r="O43">
        <f>rekapitulace!H8</f>
      </c>
      <c r="P43">
        <f>O43/100*I43</f>
      </c>
    </row>
    <row r="44" ht="38.25">
      <c r="E44" s="15" t="s">
        <v>385</v>
      </c>
    </row>
    <row r="45" spans="1:16" ht="12.75" customHeight="1">
      <c r="A45" s="16"/>
      <c r="B45" s="16"/>
      <c r="C45" s="16" t="s">
        <v>24</v>
      </c>
      <c r="D45" s="16"/>
      <c r="E45" s="16" t="s">
        <v>110</v>
      </c>
      <c r="F45" s="16"/>
      <c r="G45" s="16"/>
      <c r="H45" s="16"/>
      <c r="I45" s="16">
        <f>SUM(I17:I44)</f>
      </c>
      <c r="P45">
        <f>ROUND(SUM(P17:P44),2)</f>
      </c>
    </row>
    <row r="47" spans="1:9" ht="12.75" customHeight="1">
      <c r="A47" s="9"/>
      <c r="B47" s="9"/>
      <c r="C47" s="9" t="s">
        <v>35</v>
      </c>
      <c r="D47" s="9"/>
      <c r="E47" s="9" t="s">
        <v>258</v>
      </c>
      <c r="F47" s="9"/>
      <c r="G47" s="11"/>
      <c r="H47" s="9"/>
      <c r="I47" s="11"/>
    </row>
    <row r="48" spans="1:16" ht="12.75">
      <c r="A48" s="7">
        <v>16</v>
      </c>
      <c r="B48" s="7" t="s">
        <v>52</v>
      </c>
      <c r="C48" s="7" t="s">
        <v>265</v>
      </c>
      <c r="D48" s="7" t="s">
        <v>45</v>
      </c>
      <c r="E48" s="7" t="s">
        <v>266</v>
      </c>
      <c r="F48" s="7" t="s">
        <v>113</v>
      </c>
      <c r="G48" s="10">
        <v>2015.395</v>
      </c>
      <c r="H48" s="14"/>
      <c r="I48" s="13">
        <f>ROUND((H48*G48),2)</f>
      </c>
      <c r="O48">
        <f>rekapitulace!H8</f>
      </c>
      <c r="P48">
        <f>O48/100*I48</f>
      </c>
    </row>
    <row r="49" ht="51">
      <c r="E49" s="15" t="s">
        <v>386</v>
      </c>
    </row>
    <row r="50" spans="1:16" ht="12.75">
      <c r="A50" s="7">
        <v>17</v>
      </c>
      <c r="B50" s="7" t="s">
        <v>52</v>
      </c>
      <c r="C50" s="7" t="s">
        <v>387</v>
      </c>
      <c r="D50" s="7" t="s">
        <v>45</v>
      </c>
      <c r="E50" s="7" t="s">
        <v>388</v>
      </c>
      <c r="F50" s="7" t="s">
        <v>126</v>
      </c>
      <c r="G50" s="10">
        <v>0.6</v>
      </c>
      <c r="H50" s="14"/>
      <c r="I50" s="13">
        <f>ROUND((H50*G50),2)</f>
      </c>
      <c r="O50">
        <f>rekapitulace!H8</f>
      </c>
      <c r="P50">
        <f>O50/100*I50</f>
      </c>
    </row>
    <row r="51" ht="76.5">
      <c r="E51" s="15" t="s">
        <v>389</v>
      </c>
    </row>
    <row r="52" spans="1:16" ht="12.75" customHeight="1">
      <c r="A52" s="16"/>
      <c r="B52" s="16"/>
      <c r="C52" s="16" t="s">
        <v>35</v>
      </c>
      <c r="D52" s="16"/>
      <c r="E52" s="16" t="s">
        <v>258</v>
      </c>
      <c r="F52" s="16"/>
      <c r="G52" s="16"/>
      <c r="H52" s="16"/>
      <c r="I52" s="16">
        <f>SUM(I48:I51)</f>
      </c>
      <c r="P52">
        <f>ROUND(SUM(P48:P51),2)</f>
      </c>
    </row>
    <row r="54" spans="1:9" ht="12.75" customHeight="1">
      <c r="A54" s="9"/>
      <c r="B54" s="9"/>
      <c r="C54" s="9" t="s">
        <v>37</v>
      </c>
      <c r="D54" s="9"/>
      <c r="E54" s="9" t="s">
        <v>268</v>
      </c>
      <c r="F54" s="9"/>
      <c r="G54" s="11"/>
      <c r="H54" s="9"/>
      <c r="I54" s="11"/>
    </row>
    <row r="55" spans="1:16" ht="12.75">
      <c r="A55" s="7">
        <v>18</v>
      </c>
      <c r="B55" s="7" t="s">
        <v>52</v>
      </c>
      <c r="C55" s="7" t="s">
        <v>272</v>
      </c>
      <c r="D55" s="7" t="s">
        <v>45</v>
      </c>
      <c r="E55" s="7" t="s">
        <v>390</v>
      </c>
      <c r="F55" s="7" t="s">
        <v>126</v>
      </c>
      <c r="G55" s="10">
        <v>3.053</v>
      </c>
      <c r="H55" s="14"/>
      <c r="I55" s="13">
        <f>ROUND((H55*G55),2)</f>
      </c>
      <c r="O55">
        <f>rekapitulace!H8</f>
      </c>
      <c r="P55">
        <f>O55/100*I55</f>
      </c>
    </row>
    <row r="56" ht="204">
      <c r="E56" s="15" t="s">
        <v>391</v>
      </c>
    </row>
    <row r="57" spans="1:16" ht="12.75">
      <c r="A57" s="7">
        <v>19</v>
      </c>
      <c r="B57" s="7" t="s">
        <v>52</v>
      </c>
      <c r="C57" s="7" t="s">
        <v>275</v>
      </c>
      <c r="D57" s="7" t="s">
        <v>45</v>
      </c>
      <c r="E57" s="7" t="s">
        <v>276</v>
      </c>
      <c r="F57" s="7" t="s">
        <v>126</v>
      </c>
      <c r="G57" s="10">
        <v>0.393</v>
      </c>
      <c r="H57" s="14"/>
      <c r="I57" s="13">
        <f>ROUND((H57*G57),2)</f>
      </c>
      <c r="O57">
        <f>rekapitulace!H8</f>
      </c>
      <c r="P57">
        <f>O57/100*I57</f>
      </c>
    </row>
    <row r="58" ht="76.5">
      <c r="E58" s="15" t="s">
        <v>392</v>
      </c>
    </row>
    <row r="59" spans="1:16" ht="12.75">
      <c r="A59" s="7">
        <v>20</v>
      </c>
      <c r="B59" s="7" t="s">
        <v>52</v>
      </c>
      <c r="C59" s="7" t="s">
        <v>278</v>
      </c>
      <c r="D59" s="7" t="s">
        <v>45</v>
      </c>
      <c r="E59" s="7" t="s">
        <v>279</v>
      </c>
      <c r="F59" s="7" t="s">
        <v>126</v>
      </c>
      <c r="G59" s="10">
        <v>0.786</v>
      </c>
      <c r="H59" s="14"/>
      <c r="I59" s="13">
        <f>ROUND((H59*G59),2)</f>
      </c>
      <c r="O59">
        <f>rekapitulace!H8</f>
      </c>
      <c r="P59">
        <f>O59/100*I59</f>
      </c>
    </row>
    <row r="60" ht="38.25">
      <c r="E60" s="15" t="s">
        <v>393</v>
      </c>
    </row>
    <row r="61" spans="1:16" ht="12.75" customHeight="1">
      <c r="A61" s="16"/>
      <c r="B61" s="16"/>
      <c r="C61" s="16" t="s">
        <v>37</v>
      </c>
      <c r="D61" s="16"/>
      <c r="E61" s="16" t="s">
        <v>268</v>
      </c>
      <c r="F61" s="16"/>
      <c r="G61" s="16"/>
      <c r="H61" s="16"/>
      <c r="I61" s="16">
        <f>SUM(I55:I60)</f>
      </c>
      <c r="P61">
        <f>ROUND(SUM(P55:P60),2)</f>
      </c>
    </row>
    <row r="63" spans="1:9" ht="12.75" customHeight="1">
      <c r="A63" s="9"/>
      <c r="B63" s="9"/>
      <c r="C63" s="9" t="s">
        <v>38</v>
      </c>
      <c r="D63" s="9"/>
      <c r="E63" s="9" t="s">
        <v>281</v>
      </c>
      <c r="F63" s="9"/>
      <c r="G63" s="11"/>
      <c r="H63" s="9"/>
      <c r="I63" s="11"/>
    </row>
    <row r="64" spans="1:16" ht="12.75">
      <c r="A64" s="7">
        <v>21</v>
      </c>
      <c r="B64" s="7" t="s">
        <v>52</v>
      </c>
      <c r="C64" s="7" t="s">
        <v>288</v>
      </c>
      <c r="D64" s="7" t="s">
        <v>45</v>
      </c>
      <c r="E64" s="7" t="s">
        <v>289</v>
      </c>
      <c r="F64" s="7" t="s">
        <v>113</v>
      </c>
      <c r="G64" s="10">
        <v>1926.254</v>
      </c>
      <c r="H64" s="14"/>
      <c r="I64" s="13">
        <f>ROUND((H64*G64),2)</f>
      </c>
      <c r="O64">
        <f>rekapitulace!H8</f>
      </c>
      <c r="P64">
        <f>O64/100*I64</f>
      </c>
    </row>
    <row r="65" ht="89.25">
      <c r="E65" s="15" t="s">
        <v>394</v>
      </c>
    </row>
    <row r="66" spans="1:16" ht="12.75">
      <c r="A66" s="7">
        <v>22</v>
      </c>
      <c r="B66" s="7" t="s">
        <v>52</v>
      </c>
      <c r="C66" s="7" t="s">
        <v>291</v>
      </c>
      <c r="D66" s="7" t="s">
        <v>45</v>
      </c>
      <c r="E66" s="7" t="s">
        <v>395</v>
      </c>
      <c r="F66" s="7" t="s">
        <v>113</v>
      </c>
      <c r="G66" s="10">
        <v>2159.861</v>
      </c>
      <c r="H66" s="14"/>
      <c r="I66" s="13">
        <f>ROUND((H66*G66),2)</f>
      </c>
      <c r="O66">
        <f>rekapitulace!H8</f>
      </c>
      <c r="P66">
        <f>O66/100*I66</f>
      </c>
    </row>
    <row r="67" ht="140.25">
      <c r="E67" s="15" t="s">
        <v>396</v>
      </c>
    </row>
    <row r="68" spans="1:16" ht="12.75">
      <c r="A68" s="7">
        <v>23</v>
      </c>
      <c r="B68" s="7" t="s">
        <v>52</v>
      </c>
      <c r="C68" s="7" t="s">
        <v>297</v>
      </c>
      <c r="D68" s="7" t="s">
        <v>45</v>
      </c>
      <c r="E68" s="7" t="s">
        <v>298</v>
      </c>
      <c r="F68" s="7" t="s">
        <v>113</v>
      </c>
      <c r="G68" s="10">
        <v>193.695</v>
      </c>
      <c r="H68" s="14"/>
      <c r="I68" s="13">
        <f>ROUND((H68*G68),2)</f>
      </c>
      <c r="O68">
        <f>rekapitulace!H8</f>
      </c>
      <c r="P68">
        <f>O68/100*I68</f>
      </c>
    </row>
    <row r="69" ht="51">
      <c r="E69" s="15" t="s">
        <v>397</v>
      </c>
    </row>
    <row r="70" spans="1:16" ht="12.75">
      <c r="A70" s="7">
        <v>24</v>
      </c>
      <c r="B70" s="7" t="s">
        <v>52</v>
      </c>
      <c r="C70" s="7" t="s">
        <v>300</v>
      </c>
      <c r="D70" s="7" t="s">
        <v>45</v>
      </c>
      <c r="E70" s="7" t="s">
        <v>301</v>
      </c>
      <c r="F70" s="7" t="s">
        <v>113</v>
      </c>
      <c r="G70" s="10">
        <v>1905.683</v>
      </c>
      <c r="H70" s="14"/>
      <c r="I70" s="13">
        <f>ROUND((H70*G70),2)</f>
      </c>
      <c r="O70">
        <f>rekapitulace!H8</f>
      </c>
      <c r="P70">
        <f>O70/100*I70</f>
      </c>
    </row>
    <row r="71" ht="89.25">
      <c r="E71" s="15" t="s">
        <v>398</v>
      </c>
    </row>
    <row r="72" spans="1:16" ht="12.75">
      <c r="A72" s="7">
        <v>25</v>
      </c>
      <c r="B72" s="7" t="s">
        <v>52</v>
      </c>
      <c r="C72" s="7" t="s">
        <v>303</v>
      </c>
      <c r="D72" s="7" t="s">
        <v>45</v>
      </c>
      <c r="E72" s="7" t="s">
        <v>304</v>
      </c>
      <c r="F72" s="7" t="s">
        <v>113</v>
      </c>
      <c r="G72" s="10">
        <v>1859.055</v>
      </c>
      <c r="H72" s="14"/>
      <c r="I72" s="13">
        <f>ROUND((H72*G72),2)</f>
      </c>
      <c r="O72">
        <f>rekapitulace!H8</f>
      </c>
      <c r="P72">
        <f>O72/100*I72</f>
      </c>
    </row>
    <row r="73" ht="63.75">
      <c r="E73" s="15" t="s">
        <v>399</v>
      </c>
    </row>
    <row r="74" spans="1:16" ht="12.75">
      <c r="A74" s="7">
        <v>26</v>
      </c>
      <c r="B74" s="7" t="s">
        <v>52</v>
      </c>
      <c r="C74" s="7" t="s">
        <v>306</v>
      </c>
      <c r="D74" s="7" t="s">
        <v>45</v>
      </c>
      <c r="E74" s="7" t="s">
        <v>307</v>
      </c>
      <c r="F74" s="7" t="s">
        <v>113</v>
      </c>
      <c r="G74" s="10">
        <v>1839.856</v>
      </c>
      <c r="H74" s="14"/>
      <c r="I74" s="13">
        <f>ROUND((H74*G74),2)</f>
      </c>
      <c r="O74">
        <f>rekapitulace!H8</f>
      </c>
      <c r="P74">
        <f>O74/100*I74</f>
      </c>
    </row>
    <row r="75" ht="63.75">
      <c r="E75" s="15" t="s">
        <v>400</v>
      </c>
    </row>
    <row r="76" spans="1:16" ht="12.75">
      <c r="A76" s="7">
        <v>27</v>
      </c>
      <c r="B76" s="7" t="s">
        <v>52</v>
      </c>
      <c r="C76" s="7" t="s">
        <v>312</v>
      </c>
      <c r="D76" s="7" t="s">
        <v>45</v>
      </c>
      <c r="E76" s="7" t="s">
        <v>313</v>
      </c>
      <c r="F76" s="7" t="s">
        <v>113</v>
      </c>
      <c r="G76" s="10">
        <v>1868.655</v>
      </c>
      <c r="H76" s="14"/>
      <c r="I76" s="13">
        <f>ROUND((H76*G76),2)</f>
      </c>
      <c r="O76">
        <f>rekapitulace!H8</f>
      </c>
      <c r="P76">
        <f>O76/100*I76</f>
      </c>
    </row>
    <row r="77" ht="76.5">
      <c r="E77" s="15" t="s">
        <v>401</v>
      </c>
    </row>
    <row r="78" spans="1:16" ht="12.75" customHeight="1">
      <c r="A78" s="16"/>
      <c r="B78" s="16"/>
      <c r="C78" s="16" t="s">
        <v>38</v>
      </c>
      <c r="D78" s="16"/>
      <c r="E78" s="16" t="s">
        <v>281</v>
      </c>
      <c r="F78" s="16"/>
      <c r="G78" s="16"/>
      <c r="H78" s="16"/>
      <c r="I78" s="16">
        <f>SUM(I64:I77)</f>
      </c>
      <c r="P78">
        <f>ROUND(SUM(P64:P77),2)</f>
      </c>
    </row>
    <row r="80" spans="1:9" ht="12.75" customHeight="1">
      <c r="A80" s="9"/>
      <c r="B80" s="9"/>
      <c r="C80" s="9" t="s">
        <v>41</v>
      </c>
      <c r="D80" s="9"/>
      <c r="E80" s="9" t="s">
        <v>327</v>
      </c>
      <c r="F80" s="9"/>
      <c r="G80" s="11"/>
      <c r="H80" s="9"/>
      <c r="I80" s="11"/>
    </row>
    <row r="81" spans="1:16" ht="12.75">
      <c r="A81" s="7">
        <v>28</v>
      </c>
      <c r="B81" s="7" t="s">
        <v>52</v>
      </c>
      <c r="C81" s="7" t="s">
        <v>331</v>
      </c>
      <c r="D81" s="7" t="s">
        <v>45</v>
      </c>
      <c r="E81" s="7" t="s">
        <v>332</v>
      </c>
      <c r="F81" s="7" t="s">
        <v>145</v>
      </c>
      <c r="G81" s="10">
        <v>11.59</v>
      </c>
      <c r="H81" s="14"/>
      <c r="I81" s="13">
        <f>ROUND((H81*G81),2)</f>
      </c>
      <c r="O81">
        <f>rekapitulace!H8</f>
      </c>
      <c r="P81">
        <f>O81/100*I81</f>
      </c>
    </row>
    <row r="82" ht="25.5">
      <c r="E82" s="15" t="s">
        <v>402</v>
      </c>
    </row>
    <row r="83" spans="1:16" ht="12.75">
      <c r="A83" s="7">
        <v>29</v>
      </c>
      <c r="B83" s="7" t="s">
        <v>52</v>
      </c>
      <c r="C83" s="7" t="s">
        <v>337</v>
      </c>
      <c r="D83" s="7" t="s">
        <v>45</v>
      </c>
      <c r="E83" s="7" t="s">
        <v>338</v>
      </c>
      <c r="F83" s="7" t="s">
        <v>64</v>
      </c>
      <c r="G83" s="10">
        <v>1</v>
      </c>
      <c r="H83" s="14"/>
      <c r="I83" s="13">
        <f>ROUND((H83*G83),2)</f>
      </c>
      <c r="O83">
        <f>rekapitulace!H8</f>
      </c>
      <c r="P83">
        <f>O83/100*I83</f>
      </c>
    </row>
    <row r="84" ht="25.5">
      <c r="E84" s="15" t="s">
        <v>49</v>
      </c>
    </row>
    <row r="85" spans="1:16" ht="12.75" customHeight="1">
      <c r="A85" s="16"/>
      <c r="B85" s="16"/>
      <c r="C85" s="16" t="s">
        <v>41</v>
      </c>
      <c r="D85" s="16"/>
      <c r="E85" s="16" t="s">
        <v>343</v>
      </c>
      <c r="F85" s="16"/>
      <c r="G85" s="16"/>
      <c r="H85" s="16"/>
      <c r="I85" s="16">
        <f>SUM(I81:I84)</f>
      </c>
      <c r="P85">
        <f>ROUND(SUM(P81:P84),2)</f>
      </c>
    </row>
    <row r="87" spans="1:9" ht="12.75" customHeight="1">
      <c r="A87" s="9"/>
      <c r="B87" s="9"/>
      <c r="C87" s="9" t="s">
        <v>42</v>
      </c>
      <c r="D87" s="9"/>
      <c r="E87" s="9" t="s">
        <v>165</v>
      </c>
      <c r="F87" s="9"/>
      <c r="G87" s="11"/>
      <c r="H87" s="9"/>
      <c r="I87" s="11"/>
    </row>
    <row r="88" spans="1:16" ht="12.75">
      <c r="A88" s="7">
        <v>30</v>
      </c>
      <c r="B88" s="7" t="s">
        <v>52</v>
      </c>
      <c r="C88" s="7" t="s">
        <v>352</v>
      </c>
      <c r="D88" s="7" t="s">
        <v>45</v>
      </c>
      <c r="E88" s="7" t="s">
        <v>353</v>
      </c>
      <c r="F88" s="7" t="s">
        <v>145</v>
      </c>
      <c r="G88" s="10">
        <v>275.5</v>
      </c>
      <c r="H88" s="14"/>
      <c r="I88" s="13">
        <f>ROUND((H88*G88),2)</f>
      </c>
      <c r="O88">
        <f>rekapitulace!H8</f>
      </c>
      <c r="P88">
        <f>O88/100*I88</f>
      </c>
    </row>
    <row r="89" ht="51">
      <c r="E89" s="15" t="s">
        <v>403</v>
      </c>
    </row>
    <row r="90" spans="1:16" ht="12.75">
      <c r="A90" s="7">
        <v>31</v>
      </c>
      <c r="B90" s="7" t="s">
        <v>52</v>
      </c>
      <c r="C90" s="7" t="s">
        <v>364</v>
      </c>
      <c r="D90" s="7" t="s">
        <v>45</v>
      </c>
      <c r="E90" s="7" t="s">
        <v>365</v>
      </c>
      <c r="F90" s="7" t="s">
        <v>145</v>
      </c>
      <c r="G90" s="10">
        <v>15.78</v>
      </c>
      <c r="H90" s="14"/>
      <c r="I90" s="13">
        <f>ROUND((H90*G90),2)</f>
      </c>
      <c r="O90">
        <f>rekapitulace!H8</f>
      </c>
      <c r="P90">
        <f>O90/100*I90</f>
      </c>
    </row>
    <row r="91" ht="38.25">
      <c r="E91" s="15" t="s">
        <v>374</v>
      </c>
    </row>
    <row r="92" spans="1:16" ht="12.75">
      <c r="A92" s="7">
        <v>32</v>
      </c>
      <c r="B92" s="7" t="s">
        <v>52</v>
      </c>
      <c r="C92" s="7" t="s">
        <v>366</v>
      </c>
      <c r="D92" s="7" t="s">
        <v>45</v>
      </c>
      <c r="E92" s="7" t="s">
        <v>367</v>
      </c>
      <c r="F92" s="7" t="s">
        <v>145</v>
      </c>
      <c r="G92" s="10">
        <v>279.27</v>
      </c>
      <c r="H92" s="14"/>
      <c r="I92" s="13">
        <f>ROUND((H92*G92),2)</f>
      </c>
      <c r="O92">
        <f>rekapitulace!H8</f>
      </c>
      <c r="P92">
        <f>O92/100*I92</f>
      </c>
    </row>
    <row r="93" ht="102">
      <c r="E93" s="15" t="s">
        <v>375</v>
      </c>
    </row>
    <row r="94" spans="1:16" ht="12.75">
      <c r="A94" s="7">
        <v>33</v>
      </c>
      <c r="B94" s="7" t="s">
        <v>52</v>
      </c>
      <c r="C94" s="7" t="s">
        <v>404</v>
      </c>
      <c r="D94" s="7" t="s">
        <v>45</v>
      </c>
      <c r="E94" s="7" t="s">
        <v>405</v>
      </c>
      <c r="F94" s="7" t="s">
        <v>113</v>
      </c>
      <c r="G94" s="10">
        <v>11.82</v>
      </c>
      <c r="H94" s="14"/>
      <c r="I94" s="13">
        <f>ROUND((H94*G94),2)</f>
      </c>
      <c r="O94">
        <f>rekapitulace!H8</f>
      </c>
      <c r="P94">
        <f>O94/100*I94</f>
      </c>
    </row>
    <row r="95" ht="38.25">
      <c r="E95" s="15" t="s">
        <v>406</v>
      </c>
    </row>
    <row r="96" spans="1:16" ht="12.75" customHeight="1">
      <c r="A96" s="16"/>
      <c r="B96" s="16"/>
      <c r="C96" s="16" t="s">
        <v>42</v>
      </c>
      <c r="D96" s="16"/>
      <c r="E96" s="16" t="s">
        <v>165</v>
      </c>
      <c r="F96" s="16"/>
      <c r="G96" s="16"/>
      <c r="H96" s="16"/>
      <c r="I96" s="16">
        <f>SUM(I88:I95)</f>
      </c>
      <c r="P96">
        <f>ROUND(SUM(P88:P95),2)</f>
      </c>
    </row>
    <row r="98" spans="1:16" ht="12.75" customHeight="1">
      <c r="A98" s="16"/>
      <c r="B98" s="16"/>
      <c r="C98" s="16"/>
      <c r="D98" s="16"/>
      <c r="E98" s="16" t="s">
        <v>90</v>
      </c>
      <c r="F98" s="16"/>
      <c r="G98" s="16"/>
      <c r="H98" s="16"/>
      <c r="I98" s="16">
        <f>+I14+I45+I52+I61+I78+I85+I96</f>
      </c>
      <c r="P98">
        <f>+P14+P45+P52+P61+P78+P85+P96</f>
      </c>
    </row>
    <row r="100" spans="1:9" ht="12.75" customHeight="1">
      <c r="A100" s="9" t="s">
        <v>91</v>
      </c>
      <c r="B100" s="9"/>
      <c r="C100" s="9"/>
      <c r="D100" s="9"/>
      <c r="E100" s="9"/>
      <c r="F100" s="9"/>
      <c r="G100" s="9"/>
      <c r="H100" s="9"/>
      <c r="I100" s="9"/>
    </row>
    <row r="101" spans="1:9" ht="12.75" customHeight="1">
      <c r="A101" s="9"/>
      <c r="B101" s="9"/>
      <c r="C101" s="9"/>
      <c r="D101" s="9"/>
      <c r="E101" s="9" t="s">
        <v>92</v>
      </c>
      <c r="F101" s="9"/>
      <c r="G101" s="9"/>
      <c r="H101" s="9"/>
      <c r="I101" s="9"/>
    </row>
    <row r="102" spans="1:16" ht="12.75" customHeight="1">
      <c r="A102" s="16"/>
      <c r="B102" s="16"/>
      <c r="C102" s="16"/>
      <c r="D102" s="16"/>
      <c r="E102" s="16" t="s">
        <v>93</v>
      </c>
      <c r="F102" s="16"/>
      <c r="G102" s="16"/>
      <c r="H102" s="16"/>
      <c r="I102" s="16">
        <v>0</v>
      </c>
      <c r="P102">
        <v>0</v>
      </c>
    </row>
    <row r="103" spans="1:9" ht="12.75" customHeight="1">
      <c r="A103" s="16"/>
      <c r="B103" s="16"/>
      <c r="C103" s="16"/>
      <c r="D103" s="16"/>
      <c r="E103" s="16" t="s">
        <v>94</v>
      </c>
      <c r="F103" s="16"/>
      <c r="G103" s="16"/>
      <c r="H103" s="16"/>
      <c r="I103" s="16"/>
    </row>
    <row r="104" spans="1:16" ht="12.75" customHeight="1">
      <c r="A104" s="16"/>
      <c r="B104" s="16"/>
      <c r="C104" s="16"/>
      <c r="D104" s="16"/>
      <c r="E104" s="16" t="s">
        <v>95</v>
      </c>
      <c r="F104" s="16"/>
      <c r="G104" s="16"/>
      <c r="H104" s="16"/>
      <c r="I104" s="16">
        <v>0</v>
      </c>
      <c r="P104">
        <v>0</v>
      </c>
    </row>
    <row r="105" spans="1:16" ht="12.75" customHeight="1">
      <c r="A105" s="16"/>
      <c r="B105" s="16"/>
      <c r="C105" s="16"/>
      <c r="D105" s="16"/>
      <c r="E105" s="16" t="s">
        <v>96</v>
      </c>
      <c r="F105" s="16"/>
      <c r="G105" s="16"/>
      <c r="H105" s="16"/>
      <c r="I105" s="16">
        <f>I102+I104</f>
      </c>
      <c r="P105">
        <f>P102+P104</f>
      </c>
    </row>
    <row r="107" spans="1:16" ht="12.75" customHeight="1">
      <c r="A107" s="16"/>
      <c r="B107" s="16"/>
      <c r="C107" s="16"/>
      <c r="D107" s="16"/>
      <c r="E107" s="16" t="s">
        <v>96</v>
      </c>
      <c r="F107" s="16"/>
      <c r="G107" s="16"/>
      <c r="H107" s="16"/>
      <c r="I107" s="16">
        <f>I98+I105</f>
      </c>
      <c r="P107">
        <f>P98+P105</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6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371</v>
      </c>
      <c r="D5" s="5"/>
      <c r="E5" s="5" t="s">
        <v>372</v>
      </c>
    </row>
    <row r="6" spans="1:5" ht="12.75" customHeight="1">
      <c r="A6" t="s">
        <v>18</v>
      </c>
      <c r="C6" s="5" t="s">
        <v>407</v>
      </c>
      <c r="D6" s="5"/>
      <c r="E6" s="5" t="s">
        <v>408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103</v>
      </c>
      <c r="D12" s="7" t="s">
        <v>45</v>
      </c>
      <c r="E12" s="7" t="s">
        <v>104</v>
      </c>
      <c r="F12" s="7" t="s">
        <v>101</v>
      </c>
      <c r="G12" s="10">
        <v>745.592</v>
      </c>
      <c r="H12" s="14"/>
      <c r="I12" s="13">
        <f>ROUND((H12*G12),2)</f>
      </c>
      <c r="O12">
        <f>rekapitulace!H8</f>
      </c>
      <c r="P12">
        <f>O12/100*I12</f>
      </c>
    </row>
    <row r="13" ht="76.5">
      <c r="E13" s="15" t="s">
        <v>409</v>
      </c>
    </row>
    <row r="14" spans="1:16" ht="12.75">
      <c r="A14" s="7">
        <v>2</v>
      </c>
      <c r="B14" s="7" t="s">
        <v>52</v>
      </c>
      <c r="C14" s="7" t="s">
        <v>106</v>
      </c>
      <c r="D14" s="7" t="s">
        <v>45</v>
      </c>
      <c r="E14" s="7" t="s">
        <v>107</v>
      </c>
      <c r="F14" s="7" t="s">
        <v>101</v>
      </c>
      <c r="G14" s="10">
        <v>140.714</v>
      </c>
      <c r="H14" s="14"/>
      <c r="I14" s="13">
        <f>ROUND((H14*G14),2)</f>
      </c>
      <c r="O14">
        <f>rekapitulace!H8</f>
      </c>
      <c r="P14">
        <f>O14/100*I14</f>
      </c>
    </row>
    <row r="15" ht="114.75">
      <c r="E15" s="15" t="s">
        <v>410</v>
      </c>
    </row>
    <row r="16" spans="1:16" ht="12.75" customHeight="1">
      <c r="A16" s="16"/>
      <c r="B16" s="16"/>
      <c r="C16" s="16" t="s">
        <v>44</v>
      </c>
      <c r="D16" s="16"/>
      <c r="E16" s="16" t="s">
        <v>43</v>
      </c>
      <c r="F16" s="16"/>
      <c r="G16" s="16"/>
      <c r="H16" s="16"/>
      <c r="I16" s="16">
        <f>SUM(I12:I15)</f>
      </c>
      <c r="P16">
        <f>ROUND(SUM(P12:P15),2)</f>
      </c>
    </row>
    <row r="18" spans="1:9" ht="12.75" customHeight="1">
      <c r="A18" s="9"/>
      <c r="B18" s="9"/>
      <c r="C18" s="9" t="s">
        <v>24</v>
      </c>
      <c r="D18" s="9"/>
      <c r="E18" s="9" t="s">
        <v>110</v>
      </c>
      <c r="F18" s="9"/>
      <c r="G18" s="11"/>
      <c r="H18" s="9"/>
      <c r="I18" s="11"/>
    </row>
    <row r="19" spans="1:16" ht="12.75">
      <c r="A19" s="7">
        <v>3</v>
      </c>
      <c r="B19" s="7" t="s">
        <v>52</v>
      </c>
      <c r="C19" s="7" t="s">
        <v>233</v>
      </c>
      <c r="D19" s="7" t="s">
        <v>45</v>
      </c>
      <c r="E19" s="7" t="s">
        <v>411</v>
      </c>
      <c r="F19" s="7" t="s">
        <v>126</v>
      </c>
      <c r="G19" s="10">
        <v>372.796</v>
      </c>
      <c r="H19" s="14"/>
      <c r="I19" s="13">
        <f>ROUND((H19*G19),2)</f>
      </c>
      <c r="O19">
        <f>rekapitulace!H8</f>
      </c>
      <c r="P19">
        <f>O19/100*I19</f>
      </c>
    </row>
    <row r="20" ht="89.25">
      <c r="E20" s="15" t="s">
        <v>412</v>
      </c>
    </row>
    <row r="21" spans="1:16" ht="12.75">
      <c r="A21" s="7">
        <v>4</v>
      </c>
      <c r="B21" s="7" t="s">
        <v>52</v>
      </c>
      <c r="C21" s="7" t="s">
        <v>159</v>
      </c>
      <c r="D21" s="7" t="s">
        <v>45</v>
      </c>
      <c r="E21" s="7" t="s">
        <v>160</v>
      </c>
      <c r="F21" s="7" t="s">
        <v>126</v>
      </c>
      <c r="G21" s="10">
        <v>372.796</v>
      </c>
      <c r="H21" s="14"/>
      <c r="I21" s="13">
        <f>ROUND((H21*G21),2)</f>
      </c>
      <c r="O21">
        <f>rekapitulace!H8</f>
      </c>
      <c r="P21">
        <f>O21/100*I21</f>
      </c>
    </row>
    <row r="22" ht="76.5">
      <c r="E22" s="15" t="s">
        <v>413</v>
      </c>
    </row>
    <row r="23" spans="1:16" ht="12.75">
      <c r="A23" s="7">
        <v>5</v>
      </c>
      <c r="B23" s="7" t="s">
        <v>52</v>
      </c>
      <c r="C23" s="7" t="s">
        <v>242</v>
      </c>
      <c r="D23" s="7" t="s">
        <v>45</v>
      </c>
      <c r="E23" s="7" t="s">
        <v>243</v>
      </c>
      <c r="F23" s="7" t="s">
        <v>126</v>
      </c>
      <c r="G23" s="10">
        <v>256.389</v>
      </c>
      <c r="H23" s="14"/>
      <c r="I23" s="13">
        <f>ROUND((H23*G23),2)</f>
      </c>
      <c r="O23">
        <f>rekapitulace!H8</f>
      </c>
      <c r="P23">
        <f>O23/100*I23</f>
      </c>
    </row>
    <row r="24" ht="63.75">
      <c r="E24" s="15" t="s">
        <v>414</v>
      </c>
    </row>
    <row r="25" spans="1:16" ht="12.75">
      <c r="A25" s="7">
        <v>6</v>
      </c>
      <c r="B25" s="7" t="s">
        <v>52</v>
      </c>
      <c r="C25" s="7" t="s">
        <v>245</v>
      </c>
      <c r="D25" s="7" t="s">
        <v>45</v>
      </c>
      <c r="E25" s="7" t="s">
        <v>246</v>
      </c>
      <c r="F25" s="7" t="s">
        <v>126</v>
      </c>
      <c r="G25" s="10">
        <v>105.321</v>
      </c>
      <c r="H25" s="14"/>
      <c r="I25" s="13">
        <f>ROUND((H25*G25),2)</f>
      </c>
      <c r="O25">
        <f>rekapitulace!H8</f>
      </c>
      <c r="P25">
        <f>O25/100*I25</f>
      </c>
    </row>
    <row r="26" ht="76.5">
      <c r="E26" s="15" t="s">
        <v>415</v>
      </c>
    </row>
    <row r="27" spans="1:16" ht="12.75" customHeight="1">
      <c r="A27" s="16"/>
      <c r="B27" s="16"/>
      <c r="C27" s="16" t="s">
        <v>24</v>
      </c>
      <c r="D27" s="16"/>
      <c r="E27" s="16" t="s">
        <v>110</v>
      </c>
      <c r="F27" s="16"/>
      <c r="G27" s="16"/>
      <c r="H27" s="16"/>
      <c r="I27" s="16">
        <f>SUM(I19:I26)</f>
      </c>
      <c r="P27">
        <f>ROUND(SUM(P19:P26),2)</f>
      </c>
    </row>
    <row r="29" spans="1:9" ht="12.75" customHeight="1">
      <c r="A29" s="9"/>
      <c r="B29" s="9"/>
      <c r="C29" s="9" t="s">
        <v>37</v>
      </c>
      <c r="D29" s="9"/>
      <c r="E29" s="9" t="s">
        <v>268</v>
      </c>
      <c r="F29" s="9"/>
      <c r="G29" s="11"/>
      <c r="H29" s="9"/>
      <c r="I29" s="11"/>
    </row>
    <row r="30" spans="1:16" ht="12.75">
      <c r="A30" s="7">
        <v>7</v>
      </c>
      <c r="B30" s="7" t="s">
        <v>52</v>
      </c>
      <c r="C30" s="7" t="s">
        <v>416</v>
      </c>
      <c r="D30" s="7" t="s">
        <v>45</v>
      </c>
      <c r="E30" s="7" t="s">
        <v>417</v>
      </c>
      <c r="F30" s="7" t="s">
        <v>126</v>
      </c>
      <c r="G30" s="10">
        <v>11.086</v>
      </c>
      <c r="H30" s="14"/>
      <c r="I30" s="13">
        <f>ROUND((H30*G30),2)</f>
      </c>
      <c r="O30">
        <f>rekapitulace!H8</f>
      </c>
      <c r="P30">
        <f>O30/100*I30</f>
      </c>
    </row>
    <row r="31" ht="63.75">
      <c r="E31" s="15" t="s">
        <v>418</v>
      </c>
    </row>
    <row r="32" spans="1:16" ht="12.75" customHeight="1">
      <c r="A32" s="16"/>
      <c r="B32" s="16"/>
      <c r="C32" s="16" t="s">
        <v>37</v>
      </c>
      <c r="D32" s="16"/>
      <c r="E32" s="16" t="s">
        <v>268</v>
      </c>
      <c r="F32" s="16"/>
      <c r="G32" s="16"/>
      <c r="H32" s="16"/>
      <c r="I32" s="16">
        <f>SUM(I30:I31)</f>
      </c>
      <c r="P32">
        <f>ROUND(SUM(P30:P31),2)</f>
      </c>
    </row>
    <row r="34" spans="1:9" ht="12.75" customHeight="1">
      <c r="A34" s="9"/>
      <c r="B34" s="9"/>
      <c r="C34" s="9" t="s">
        <v>41</v>
      </c>
      <c r="D34" s="9"/>
      <c r="E34" s="9" t="s">
        <v>327</v>
      </c>
      <c r="F34" s="9"/>
      <c r="G34" s="11"/>
      <c r="H34" s="9"/>
      <c r="I34" s="11"/>
    </row>
    <row r="35" spans="1:16" ht="12.75">
      <c r="A35" s="7">
        <v>8</v>
      </c>
      <c r="B35" s="7" t="s">
        <v>52</v>
      </c>
      <c r="C35" s="7" t="s">
        <v>419</v>
      </c>
      <c r="D35" s="7" t="s">
        <v>45</v>
      </c>
      <c r="E35" s="7" t="s">
        <v>420</v>
      </c>
      <c r="F35" s="7" t="s">
        <v>145</v>
      </c>
      <c r="G35" s="10">
        <v>85.28</v>
      </c>
      <c r="H35" s="14"/>
      <c r="I35" s="13">
        <f>ROUND((H35*G35),2)</f>
      </c>
      <c r="O35">
        <f>rekapitulace!H8</f>
      </c>
      <c r="P35">
        <f>O35/100*I35</f>
      </c>
    </row>
    <row r="36" ht="25.5">
      <c r="E36" s="15" t="s">
        <v>421</v>
      </c>
    </row>
    <row r="37" spans="1:16" ht="12.75">
      <c r="A37" s="7">
        <v>9</v>
      </c>
      <c r="B37" s="7" t="s">
        <v>52</v>
      </c>
      <c r="C37" s="7" t="s">
        <v>422</v>
      </c>
      <c r="D37" s="7" t="s">
        <v>45</v>
      </c>
      <c r="E37" s="7" t="s">
        <v>423</v>
      </c>
      <c r="F37" s="7" t="s">
        <v>64</v>
      </c>
      <c r="G37" s="10">
        <v>3</v>
      </c>
      <c r="H37" s="14"/>
      <c r="I37" s="13">
        <f>ROUND((H37*G37),2)</f>
      </c>
      <c r="O37">
        <f>rekapitulace!H8</f>
      </c>
      <c r="P37">
        <f>O37/100*I37</f>
      </c>
    </row>
    <row r="38" ht="25.5">
      <c r="E38" s="15" t="s">
        <v>341</v>
      </c>
    </row>
    <row r="39" spans="1:16" ht="12.75">
      <c r="A39" s="7">
        <v>10</v>
      </c>
      <c r="B39" s="7" t="s">
        <v>52</v>
      </c>
      <c r="C39" s="7" t="s">
        <v>424</v>
      </c>
      <c r="D39" s="7" t="s">
        <v>45</v>
      </c>
      <c r="E39" s="7" t="s">
        <v>425</v>
      </c>
      <c r="F39" s="7" t="s">
        <v>145</v>
      </c>
      <c r="G39" s="10">
        <v>85.28</v>
      </c>
      <c r="H39" s="14"/>
      <c r="I39" s="13">
        <f>ROUND((H39*G39),2)</f>
      </c>
      <c r="O39">
        <f>rekapitulace!H8</f>
      </c>
      <c r="P39">
        <f>O39/100*I39</f>
      </c>
    </row>
    <row r="40" ht="25.5">
      <c r="E40" s="15" t="s">
        <v>426</v>
      </c>
    </row>
    <row r="41" spans="1:16" ht="12.75">
      <c r="A41" s="7">
        <v>11</v>
      </c>
      <c r="B41" s="7" t="s">
        <v>52</v>
      </c>
      <c r="C41" s="7" t="s">
        <v>427</v>
      </c>
      <c r="D41" s="7" t="s">
        <v>45</v>
      </c>
      <c r="E41" s="7" t="s">
        <v>428</v>
      </c>
      <c r="F41" s="7" t="s">
        <v>145</v>
      </c>
      <c r="G41" s="10">
        <v>85.28</v>
      </c>
      <c r="H41" s="14"/>
      <c r="I41" s="13">
        <f>ROUND((H41*G41),2)</f>
      </c>
      <c r="O41">
        <f>rekapitulace!H8</f>
      </c>
      <c r="P41">
        <f>O41/100*I41</f>
      </c>
    </row>
    <row r="42" ht="25.5">
      <c r="E42" s="15" t="s">
        <v>421</v>
      </c>
    </row>
    <row r="43" spans="1:16" ht="12.75" customHeight="1">
      <c r="A43" s="16"/>
      <c r="B43" s="16"/>
      <c r="C43" s="16" t="s">
        <v>41</v>
      </c>
      <c r="D43" s="16"/>
      <c r="E43" s="16" t="s">
        <v>343</v>
      </c>
      <c r="F43" s="16"/>
      <c r="G43" s="16"/>
      <c r="H43" s="16"/>
      <c r="I43" s="16">
        <f>SUM(I35:I42)</f>
      </c>
      <c r="P43">
        <f>ROUND(SUM(P35:P42),2)</f>
      </c>
    </row>
    <row r="45" spans="1:9" ht="12.75" customHeight="1">
      <c r="A45" s="9"/>
      <c r="B45" s="9"/>
      <c r="C45" s="9" t="s">
        <v>42</v>
      </c>
      <c r="D45" s="9"/>
      <c r="E45" s="9" t="s">
        <v>165</v>
      </c>
      <c r="F45" s="9"/>
      <c r="G45" s="11"/>
      <c r="H45" s="9"/>
      <c r="I45" s="11"/>
    </row>
    <row r="46" spans="1:16" ht="12.75">
      <c r="A46" s="7">
        <v>12</v>
      </c>
      <c r="B46" s="7" t="s">
        <v>52</v>
      </c>
      <c r="C46" s="7" t="s">
        <v>429</v>
      </c>
      <c r="D46" s="7" t="s">
        <v>45</v>
      </c>
      <c r="E46" s="7" t="s">
        <v>430</v>
      </c>
      <c r="F46" s="7" t="s">
        <v>64</v>
      </c>
      <c r="G46" s="10">
        <v>2</v>
      </c>
      <c r="H46" s="14"/>
      <c r="I46" s="13">
        <f>ROUND((H46*G46),2)</f>
      </c>
      <c r="O46">
        <f>rekapitulace!H8</f>
      </c>
      <c r="P46">
        <f>O46/100*I46</f>
      </c>
    </row>
    <row r="47" ht="25.5">
      <c r="E47" s="15" t="s">
        <v>87</v>
      </c>
    </row>
    <row r="48" spans="1:16" ht="12.75">
      <c r="A48" s="7">
        <v>13</v>
      </c>
      <c r="B48" s="7" t="s">
        <v>52</v>
      </c>
      <c r="C48" s="7" t="s">
        <v>431</v>
      </c>
      <c r="D48" s="7" t="s">
        <v>45</v>
      </c>
      <c r="E48" s="7" t="s">
        <v>432</v>
      </c>
      <c r="F48" s="7" t="s">
        <v>145</v>
      </c>
      <c r="G48" s="10">
        <v>85.28</v>
      </c>
      <c r="H48" s="14"/>
      <c r="I48" s="13">
        <f>ROUND((H48*G48),2)</f>
      </c>
      <c r="O48">
        <f>rekapitulace!H8</f>
      </c>
      <c r="P48">
        <f>O48/100*I48</f>
      </c>
    </row>
    <row r="49" ht="25.5">
      <c r="E49" s="15" t="s">
        <v>421</v>
      </c>
    </row>
    <row r="50" spans="1:16" ht="12.75" customHeight="1">
      <c r="A50" s="16"/>
      <c r="B50" s="16"/>
      <c r="C50" s="16" t="s">
        <v>42</v>
      </c>
      <c r="D50" s="16"/>
      <c r="E50" s="16" t="s">
        <v>165</v>
      </c>
      <c r="F50" s="16"/>
      <c r="G50" s="16"/>
      <c r="H50" s="16"/>
      <c r="I50" s="16">
        <f>SUM(I46:I49)</f>
      </c>
      <c r="P50">
        <f>ROUND(SUM(P46:P49),2)</f>
      </c>
    </row>
    <row r="52" spans="1:16" ht="12.75" customHeight="1">
      <c r="A52" s="16"/>
      <c r="B52" s="16"/>
      <c r="C52" s="16"/>
      <c r="D52" s="16"/>
      <c r="E52" s="16" t="s">
        <v>90</v>
      </c>
      <c r="F52" s="16"/>
      <c r="G52" s="16"/>
      <c r="H52" s="16"/>
      <c r="I52" s="16">
        <f>+I16+I27+I32+I43+I50</f>
      </c>
      <c r="P52">
        <f>+P16+P27+P32+P43+P50</f>
      </c>
    </row>
    <row r="54" spans="1:9" ht="12.75" customHeight="1">
      <c r="A54" s="9" t="s">
        <v>91</v>
      </c>
      <c r="B54" s="9"/>
      <c r="C54" s="9"/>
      <c r="D54" s="9"/>
      <c r="E54" s="9"/>
      <c r="F54" s="9"/>
      <c r="G54" s="9"/>
      <c r="H54" s="9"/>
      <c r="I54" s="9"/>
    </row>
    <row r="55" spans="1:9" ht="12.75" customHeight="1">
      <c r="A55" s="9"/>
      <c r="B55" s="9"/>
      <c r="C55" s="9"/>
      <c r="D55" s="9"/>
      <c r="E55" s="9" t="s">
        <v>92</v>
      </c>
      <c r="F55" s="9"/>
      <c r="G55" s="9"/>
      <c r="H55" s="9"/>
      <c r="I55" s="9"/>
    </row>
    <row r="56" spans="1:16" ht="12.75" customHeight="1">
      <c r="A56" s="16"/>
      <c r="B56" s="16"/>
      <c r="C56" s="16"/>
      <c r="D56" s="16"/>
      <c r="E56" s="16" t="s">
        <v>93</v>
      </c>
      <c r="F56" s="16"/>
      <c r="G56" s="16"/>
      <c r="H56" s="16"/>
      <c r="I56" s="16">
        <v>0</v>
      </c>
      <c r="P56">
        <v>0</v>
      </c>
    </row>
    <row r="57" spans="1:9" ht="12.75" customHeight="1">
      <c r="A57" s="16"/>
      <c r="B57" s="16"/>
      <c r="C57" s="16"/>
      <c r="D57" s="16"/>
      <c r="E57" s="16" t="s">
        <v>94</v>
      </c>
      <c r="F57" s="16"/>
      <c r="G57" s="16"/>
      <c r="H57" s="16"/>
      <c r="I57" s="16"/>
    </row>
    <row r="58" spans="1:16" ht="12.75" customHeight="1">
      <c r="A58" s="16"/>
      <c r="B58" s="16"/>
      <c r="C58" s="16"/>
      <c r="D58" s="16"/>
      <c r="E58" s="16" t="s">
        <v>95</v>
      </c>
      <c r="F58" s="16"/>
      <c r="G58" s="16"/>
      <c r="H58" s="16"/>
      <c r="I58" s="16">
        <v>0</v>
      </c>
      <c r="P58">
        <v>0</v>
      </c>
    </row>
    <row r="59" spans="1:16" ht="12.75" customHeight="1">
      <c r="A59" s="16"/>
      <c r="B59" s="16"/>
      <c r="C59" s="16"/>
      <c r="D59" s="16"/>
      <c r="E59" s="16" t="s">
        <v>96</v>
      </c>
      <c r="F59" s="16"/>
      <c r="G59" s="16"/>
      <c r="H59" s="16"/>
      <c r="I59" s="16">
        <f>I56+I58</f>
      </c>
      <c r="P59">
        <f>P56+P58</f>
      </c>
    </row>
    <row r="61" spans="1:16" ht="12.75" customHeight="1">
      <c r="A61" s="16"/>
      <c r="B61" s="16"/>
      <c r="C61" s="16"/>
      <c r="D61" s="16"/>
      <c r="E61" s="16" t="s">
        <v>96</v>
      </c>
      <c r="F61" s="16"/>
      <c r="G61" s="16"/>
      <c r="H61" s="16"/>
      <c r="I61" s="16">
        <f>I52+I59</f>
      </c>
      <c r="P61">
        <f>P52+P59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6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433</v>
      </c>
      <c r="D5" s="5"/>
      <c r="E5" s="5" t="s">
        <v>434</v>
      </c>
    </row>
    <row r="6" spans="1:5" ht="12.75" customHeight="1">
      <c r="A6" t="s">
        <v>18</v>
      </c>
      <c r="C6" s="5" t="s">
        <v>433</v>
      </c>
      <c r="D6" s="5"/>
      <c r="E6" s="5" t="s">
        <v>434</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103</v>
      </c>
      <c r="D12" s="7" t="s">
        <v>45</v>
      </c>
      <c r="E12" s="7" t="s">
        <v>104</v>
      </c>
      <c r="F12" s="7" t="s">
        <v>101</v>
      </c>
      <c r="G12" s="10">
        <v>115.918</v>
      </c>
      <c r="H12" s="14"/>
      <c r="I12" s="13">
        <f>ROUND((H12*G12),2)</f>
      </c>
      <c r="O12">
        <f>rekapitulace!H8</f>
      </c>
      <c r="P12">
        <f>O12/100*I12</f>
      </c>
    </row>
    <row r="13" ht="76.5">
      <c r="E13" s="15" t="s">
        <v>435</v>
      </c>
    </row>
    <row r="14" spans="1:16" ht="12.75" customHeight="1">
      <c r="A14" s="16"/>
      <c r="B14" s="16"/>
      <c r="C14" s="16" t="s">
        <v>44</v>
      </c>
      <c r="D14" s="16"/>
      <c r="E14" s="16" t="s">
        <v>43</v>
      </c>
      <c r="F14" s="16"/>
      <c r="G14" s="16"/>
      <c r="H14" s="16"/>
      <c r="I14" s="16">
        <f>SUM(I12:I13)</f>
      </c>
      <c r="P14">
        <f>ROUND(SUM(P12:P13),2)</f>
      </c>
    </row>
    <row r="16" spans="1:9" ht="12.75" customHeight="1">
      <c r="A16" s="9"/>
      <c r="B16" s="9"/>
      <c r="C16" s="9" t="s">
        <v>24</v>
      </c>
      <c r="D16" s="9"/>
      <c r="E16" s="9" t="s">
        <v>110</v>
      </c>
      <c r="F16" s="9"/>
      <c r="G16" s="11"/>
      <c r="H16" s="9"/>
      <c r="I16" s="11"/>
    </row>
    <row r="17" spans="1:16" ht="12.75">
      <c r="A17" s="7">
        <v>2</v>
      </c>
      <c r="B17" s="7" t="s">
        <v>52</v>
      </c>
      <c r="C17" s="7" t="s">
        <v>228</v>
      </c>
      <c r="D17" s="7" t="s">
        <v>45</v>
      </c>
      <c r="E17" s="7" t="s">
        <v>229</v>
      </c>
      <c r="F17" s="7" t="s">
        <v>126</v>
      </c>
      <c r="G17" s="10">
        <v>57.959</v>
      </c>
      <c r="H17" s="14"/>
      <c r="I17" s="13">
        <f>ROUND((H17*G17),2)</f>
      </c>
      <c r="O17">
        <f>rekapitulace!H8</f>
      </c>
      <c r="P17">
        <f>O17/100*I17</f>
      </c>
    </row>
    <row r="18" ht="63.75">
      <c r="E18" s="15" t="s">
        <v>436</v>
      </c>
    </row>
    <row r="19" spans="1:16" ht="12.75">
      <c r="A19" s="7">
        <v>3</v>
      </c>
      <c r="B19" s="7" t="s">
        <v>52</v>
      </c>
      <c r="C19" s="7" t="s">
        <v>155</v>
      </c>
      <c r="D19" s="7" t="s">
        <v>45</v>
      </c>
      <c r="E19" s="7" t="s">
        <v>231</v>
      </c>
      <c r="F19" s="7" t="s">
        <v>126</v>
      </c>
      <c r="G19" s="10">
        <v>733.574</v>
      </c>
      <c r="H19" s="14"/>
      <c r="I19" s="13">
        <f>ROUND((H19*G19),2)</f>
      </c>
      <c r="O19">
        <f>rekapitulace!H8</f>
      </c>
      <c r="P19">
        <f>O19/100*I19</f>
      </c>
    </row>
    <row r="20" ht="51">
      <c r="E20" s="15" t="s">
        <v>437</v>
      </c>
    </row>
    <row r="21" spans="1:16" ht="12.75">
      <c r="A21" s="7">
        <v>4</v>
      </c>
      <c r="B21" s="7" t="s">
        <v>52</v>
      </c>
      <c r="C21" s="7" t="s">
        <v>159</v>
      </c>
      <c r="D21" s="7" t="s">
        <v>45</v>
      </c>
      <c r="E21" s="7" t="s">
        <v>160</v>
      </c>
      <c r="F21" s="7" t="s">
        <v>126</v>
      </c>
      <c r="G21" s="10">
        <v>57.959</v>
      </c>
      <c r="H21" s="14"/>
      <c r="I21" s="13">
        <f>ROUND((H21*G21),2)</f>
      </c>
      <c r="O21">
        <f>rekapitulace!H8</f>
      </c>
      <c r="P21">
        <f>O21/100*I21</f>
      </c>
    </row>
    <row r="22" ht="63.75">
      <c r="E22" s="15" t="s">
        <v>438</v>
      </c>
    </row>
    <row r="23" spans="1:16" ht="12.75">
      <c r="A23" s="7">
        <v>5</v>
      </c>
      <c r="B23" s="7" t="s">
        <v>52</v>
      </c>
      <c r="C23" s="7" t="s">
        <v>162</v>
      </c>
      <c r="D23" s="7" t="s">
        <v>45</v>
      </c>
      <c r="E23" s="7" t="s">
        <v>163</v>
      </c>
      <c r="F23" s="7" t="s">
        <v>126</v>
      </c>
      <c r="G23" s="10">
        <v>642.207</v>
      </c>
      <c r="H23" s="14"/>
      <c r="I23" s="13">
        <f>ROUND((H23*G23),2)</f>
      </c>
      <c r="O23">
        <f>rekapitulace!H8</f>
      </c>
      <c r="P23">
        <f>O23/100*I23</f>
      </c>
    </row>
    <row r="24" ht="76.5">
      <c r="E24" s="15" t="s">
        <v>439</v>
      </c>
    </row>
    <row r="25" spans="1:16" ht="12.75">
      <c r="A25" s="7">
        <v>6</v>
      </c>
      <c r="B25" s="7" t="s">
        <v>52</v>
      </c>
      <c r="C25" s="7" t="s">
        <v>248</v>
      </c>
      <c r="D25" s="7" t="s">
        <v>45</v>
      </c>
      <c r="E25" s="7" t="s">
        <v>249</v>
      </c>
      <c r="F25" s="7" t="s">
        <v>113</v>
      </c>
      <c r="G25" s="10">
        <v>973.2</v>
      </c>
      <c r="H25" s="14"/>
      <c r="I25" s="13">
        <f>ROUND((H25*G25),2)</f>
      </c>
      <c r="O25">
        <f>rekapitulace!H8</f>
      </c>
      <c r="P25">
        <f>O25/100*I25</f>
      </c>
    </row>
    <row r="26" ht="25.5">
      <c r="E26" s="15" t="s">
        <v>440</v>
      </c>
    </row>
    <row r="27" spans="1:16" ht="12.75">
      <c r="A27" s="7">
        <v>7</v>
      </c>
      <c r="B27" s="7" t="s">
        <v>52</v>
      </c>
      <c r="C27" s="7" t="s">
        <v>251</v>
      </c>
      <c r="D27" s="7" t="s">
        <v>45</v>
      </c>
      <c r="E27" s="7" t="s">
        <v>252</v>
      </c>
      <c r="F27" s="7" t="s">
        <v>113</v>
      </c>
      <c r="G27" s="10">
        <v>4890.49</v>
      </c>
      <c r="H27" s="14"/>
      <c r="I27" s="13">
        <f>ROUND((H27*G27),2)</f>
      </c>
      <c r="O27">
        <f>rekapitulace!H8</f>
      </c>
      <c r="P27">
        <f>O27/100*I27</f>
      </c>
    </row>
    <row r="28" ht="51">
      <c r="E28" s="15" t="s">
        <v>441</v>
      </c>
    </row>
    <row r="29" spans="1:16" ht="12.75">
      <c r="A29" s="7">
        <v>8</v>
      </c>
      <c r="B29" s="7" t="s">
        <v>52</v>
      </c>
      <c r="C29" s="7" t="s">
        <v>254</v>
      </c>
      <c r="D29" s="7" t="s">
        <v>45</v>
      </c>
      <c r="E29" s="7" t="s">
        <v>255</v>
      </c>
      <c r="F29" s="7" t="s">
        <v>113</v>
      </c>
      <c r="G29" s="10">
        <v>4890.49</v>
      </c>
      <c r="H29" s="14"/>
      <c r="I29" s="13">
        <f>ROUND((H29*G29),2)</f>
      </c>
      <c r="O29">
        <f>rekapitulace!H8</f>
      </c>
      <c r="P29">
        <f>O29/100*I29</f>
      </c>
    </row>
    <row r="30" ht="51">
      <c r="E30" s="15" t="s">
        <v>441</v>
      </c>
    </row>
    <row r="31" spans="1:16" ht="12.75">
      <c r="A31" s="7">
        <v>9</v>
      </c>
      <c r="B31" s="7" t="s">
        <v>52</v>
      </c>
      <c r="C31" s="7" t="s">
        <v>256</v>
      </c>
      <c r="D31" s="7" t="s">
        <v>45</v>
      </c>
      <c r="E31" s="7" t="s">
        <v>257</v>
      </c>
      <c r="F31" s="7" t="s">
        <v>113</v>
      </c>
      <c r="G31" s="10">
        <v>4890.49</v>
      </c>
      <c r="H31" s="14"/>
      <c r="I31" s="13">
        <f>ROUND((H31*G31),2)</f>
      </c>
      <c r="O31">
        <f>rekapitulace!H8</f>
      </c>
      <c r="P31">
        <f>O31/100*I31</f>
      </c>
    </row>
    <row r="32" ht="51">
      <c r="E32" s="15" t="s">
        <v>441</v>
      </c>
    </row>
    <row r="33" spans="1:16" ht="12.75" customHeight="1">
      <c r="A33" s="16"/>
      <c r="B33" s="16"/>
      <c r="C33" s="16" t="s">
        <v>24</v>
      </c>
      <c r="D33" s="16"/>
      <c r="E33" s="16" t="s">
        <v>110</v>
      </c>
      <c r="F33" s="16"/>
      <c r="G33" s="16"/>
      <c r="H33" s="16"/>
      <c r="I33" s="16">
        <f>SUM(I17:I32)</f>
      </c>
      <c r="P33">
        <f>ROUND(SUM(P17:P32),2)</f>
      </c>
    </row>
    <row r="35" spans="1:9" ht="12.75" customHeight="1">
      <c r="A35" s="9"/>
      <c r="B35" s="9"/>
      <c r="C35" s="9" t="s">
        <v>38</v>
      </c>
      <c r="D35" s="9"/>
      <c r="E35" s="9" t="s">
        <v>281</v>
      </c>
      <c r="F35" s="9"/>
      <c r="G35" s="11"/>
      <c r="H35" s="9"/>
      <c r="I35" s="11"/>
    </row>
    <row r="36" spans="1:16" ht="12.75">
      <c r="A36" s="7">
        <v>10</v>
      </c>
      <c r="B36" s="7" t="s">
        <v>52</v>
      </c>
      <c r="C36" s="7" t="s">
        <v>442</v>
      </c>
      <c r="D36" s="7" t="s">
        <v>45</v>
      </c>
      <c r="E36" s="7" t="s">
        <v>443</v>
      </c>
      <c r="F36" s="7" t="s">
        <v>113</v>
      </c>
      <c r="G36" s="10">
        <v>973.2</v>
      </c>
      <c r="H36" s="14"/>
      <c r="I36" s="13">
        <f>ROUND((H36*G36),2)</f>
      </c>
      <c r="O36">
        <f>rekapitulace!H8</f>
      </c>
      <c r="P36">
        <f>O36/100*I36</f>
      </c>
    </row>
    <row r="37" ht="25.5">
      <c r="E37" s="15" t="s">
        <v>440</v>
      </c>
    </row>
    <row r="38" spans="1:16" ht="12.75">
      <c r="A38" s="7">
        <v>11</v>
      </c>
      <c r="B38" s="7" t="s">
        <v>52</v>
      </c>
      <c r="C38" s="7" t="s">
        <v>444</v>
      </c>
      <c r="D38" s="7" t="s">
        <v>45</v>
      </c>
      <c r="E38" s="7" t="s">
        <v>445</v>
      </c>
      <c r="F38" s="7" t="s">
        <v>113</v>
      </c>
      <c r="G38" s="10">
        <v>894.17</v>
      </c>
      <c r="H38" s="14"/>
      <c r="I38" s="13">
        <f>ROUND((H38*G38),2)</f>
      </c>
      <c r="O38">
        <f>rekapitulace!H8</f>
      </c>
      <c r="P38">
        <f>O38/100*I38</f>
      </c>
    </row>
    <row r="39" ht="51">
      <c r="E39" s="15" t="s">
        <v>446</v>
      </c>
    </row>
    <row r="40" spans="1:16" ht="12.75">
      <c r="A40" s="7">
        <v>12</v>
      </c>
      <c r="B40" s="7" t="s">
        <v>52</v>
      </c>
      <c r="C40" s="7" t="s">
        <v>447</v>
      </c>
      <c r="D40" s="7" t="s">
        <v>45</v>
      </c>
      <c r="E40" s="7" t="s">
        <v>448</v>
      </c>
      <c r="F40" s="7" t="s">
        <v>113</v>
      </c>
      <c r="G40" s="10">
        <v>16</v>
      </c>
      <c r="H40" s="14"/>
      <c r="I40" s="13">
        <f>ROUND((H40*G40),2)</f>
      </c>
      <c r="O40">
        <f>rekapitulace!H8</f>
      </c>
      <c r="P40">
        <f>O40/100*I40</f>
      </c>
    </row>
    <row r="41" ht="25.5">
      <c r="E41" s="15" t="s">
        <v>449</v>
      </c>
    </row>
    <row r="42" spans="1:16" ht="12.75">
      <c r="A42" s="7">
        <v>13</v>
      </c>
      <c r="B42" s="7" t="s">
        <v>52</v>
      </c>
      <c r="C42" s="7" t="s">
        <v>450</v>
      </c>
      <c r="D42" s="7" t="s">
        <v>45</v>
      </c>
      <c r="E42" s="7" t="s">
        <v>451</v>
      </c>
      <c r="F42" s="7" t="s">
        <v>113</v>
      </c>
      <c r="G42" s="10">
        <v>63.03</v>
      </c>
      <c r="H42" s="14"/>
      <c r="I42" s="13">
        <f>ROUND((H42*G42),2)</f>
      </c>
      <c r="O42">
        <f>rekapitulace!H8</f>
      </c>
      <c r="P42">
        <f>O42/100*I42</f>
      </c>
    </row>
    <row r="43" ht="25.5">
      <c r="E43" s="15" t="s">
        <v>452</v>
      </c>
    </row>
    <row r="44" spans="1:16" ht="12.75" customHeight="1">
      <c r="A44" s="16"/>
      <c r="B44" s="16"/>
      <c r="C44" s="16" t="s">
        <v>38</v>
      </c>
      <c r="D44" s="16"/>
      <c r="E44" s="16" t="s">
        <v>281</v>
      </c>
      <c r="F44" s="16"/>
      <c r="G44" s="16"/>
      <c r="H44" s="16"/>
      <c r="I44" s="16">
        <f>SUM(I36:I43)</f>
      </c>
      <c r="P44">
        <f>ROUND(SUM(P36:P43),2)</f>
      </c>
    </row>
    <row r="46" spans="1:9" ht="12.75" customHeight="1">
      <c r="A46" s="9"/>
      <c r="B46" s="9"/>
      <c r="C46" s="9" t="s">
        <v>41</v>
      </c>
      <c r="D46" s="9"/>
      <c r="E46" s="9" t="s">
        <v>327</v>
      </c>
      <c r="F46" s="9"/>
      <c r="G46" s="11"/>
      <c r="H46" s="9"/>
      <c r="I46" s="11"/>
    </row>
    <row r="47" spans="1:16" ht="12.75">
      <c r="A47" s="7">
        <v>14</v>
      </c>
      <c r="B47" s="7" t="s">
        <v>52</v>
      </c>
      <c r="C47" s="7" t="s">
        <v>453</v>
      </c>
      <c r="D47" s="7" t="s">
        <v>45</v>
      </c>
      <c r="E47" s="7" t="s">
        <v>454</v>
      </c>
      <c r="F47" s="7" t="s">
        <v>64</v>
      </c>
      <c r="G47" s="10">
        <v>1</v>
      </c>
      <c r="H47" s="14"/>
      <c r="I47" s="13">
        <f>ROUND((H47*G47),2)</f>
      </c>
      <c r="O47">
        <f>rekapitulace!H8</f>
      </c>
      <c r="P47">
        <f>O47/100*I47</f>
      </c>
    </row>
    <row r="48" ht="25.5">
      <c r="E48" s="15" t="s">
        <v>49</v>
      </c>
    </row>
    <row r="49" spans="1:16" ht="12.75">
      <c r="A49" s="7">
        <v>15</v>
      </c>
      <c r="B49" s="7" t="s">
        <v>52</v>
      </c>
      <c r="C49" s="7" t="s">
        <v>455</v>
      </c>
      <c r="D49" s="7" t="s">
        <v>45</v>
      </c>
      <c r="E49" s="7" t="s">
        <v>456</v>
      </c>
      <c r="F49" s="7" t="s">
        <v>64</v>
      </c>
      <c r="G49" s="10">
        <v>1</v>
      </c>
      <c r="H49" s="14"/>
      <c r="I49" s="13">
        <f>ROUND((H49*G49),2)</f>
      </c>
      <c r="O49">
        <f>rekapitulace!H8</f>
      </c>
      <c r="P49">
        <f>O49/100*I49</f>
      </c>
    </row>
    <row r="50" ht="25.5">
      <c r="E50" s="15" t="s">
        <v>49</v>
      </c>
    </row>
    <row r="51" spans="1:16" ht="12.75" customHeight="1">
      <c r="A51" s="16"/>
      <c r="B51" s="16"/>
      <c r="C51" s="16" t="s">
        <v>41</v>
      </c>
      <c r="D51" s="16"/>
      <c r="E51" s="16" t="s">
        <v>343</v>
      </c>
      <c r="F51" s="16"/>
      <c r="G51" s="16"/>
      <c r="H51" s="16"/>
      <c r="I51" s="16">
        <f>SUM(I47:I50)</f>
      </c>
      <c r="P51">
        <f>ROUND(SUM(P47:P50),2)</f>
      </c>
    </row>
    <row r="53" spans="1:9" ht="12.75" customHeight="1">
      <c r="A53" s="9"/>
      <c r="B53" s="9"/>
      <c r="C53" s="9" t="s">
        <v>42</v>
      </c>
      <c r="D53" s="9"/>
      <c r="E53" s="9" t="s">
        <v>165</v>
      </c>
      <c r="F53" s="9"/>
      <c r="G53" s="11"/>
      <c r="H53" s="9"/>
      <c r="I53" s="11"/>
    </row>
    <row r="54" spans="1:16" ht="12.75">
      <c r="A54" s="7">
        <v>16</v>
      </c>
      <c r="B54" s="7" t="s">
        <v>52</v>
      </c>
      <c r="C54" s="7" t="s">
        <v>457</v>
      </c>
      <c r="D54" s="7" t="s">
        <v>45</v>
      </c>
      <c r="E54" s="7" t="s">
        <v>458</v>
      </c>
      <c r="F54" s="7" t="s">
        <v>145</v>
      </c>
      <c r="G54" s="10">
        <v>843.25</v>
      </c>
      <c r="H54" s="14"/>
      <c r="I54" s="13">
        <f>ROUND((H54*G54),2)</f>
      </c>
      <c r="O54">
        <f>rekapitulace!H8</f>
      </c>
      <c r="P54">
        <f>O54/100*I54</f>
      </c>
    </row>
    <row r="55" ht="204">
      <c r="E55" s="15" t="s">
        <v>459</v>
      </c>
    </row>
    <row r="56" spans="1:16" ht="12.75" customHeight="1">
      <c r="A56" s="16"/>
      <c r="B56" s="16"/>
      <c r="C56" s="16" t="s">
        <v>42</v>
      </c>
      <c r="D56" s="16"/>
      <c r="E56" s="16" t="s">
        <v>165</v>
      </c>
      <c r="F56" s="16"/>
      <c r="G56" s="16"/>
      <c r="H56" s="16"/>
      <c r="I56" s="16">
        <f>SUM(I54:I55)</f>
      </c>
      <c r="P56">
        <f>ROUND(SUM(P54:P55),2)</f>
      </c>
    </row>
    <row r="58" spans="1:16" ht="12.75" customHeight="1">
      <c r="A58" s="16"/>
      <c r="B58" s="16"/>
      <c r="C58" s="16"/>
      <c r="D58" s="16"/>
      <c r="E58" s="16" t="s">
        <v>90</v>
      </c>
      <c r="F58" s="16"/>
      <c r="G58" s="16"/>
      <c r="H58" s="16"/>
      <c r="I58" s="16">
        <f>+I14+I33+I44+I51+I56</f>
      </c>
      <c r="P58">
        <f>+P14+P33+P44+P51+P56</f>
      </c>
    </row>
    <row r="60" spans="1:9" ht="12.75" customHeight="1">
      <c r="A60" s="9" t="s">
        <v>91</v>
      </c>
      <c r="B60" s="9"/>
      <c r="C60" s="9"/>
      <c r="D60" s="9"/>
      <c r="E60" s="9"/>
      <c r="F60" s="9"/>
      <c r="G60" s="9"/>
      <c r="H60" s="9"/>
      <c r="I60" s="9"/>
    </row>
    <row r="61" spans="1:9" ht="12.75" customHeight="1">
      <c r="A61" s="9"/>
      <c r="B61" s="9"/>
      <c r="C61" s="9"/>
      <c r="D61" s="9"/>
      <c r="E61" s="9" t="s">
        <v>92</v>
      </c>
      <c r="F61" s="9"/>
      <c r="G61" s="9"/>
      <c r="H61" s="9"/>
      <c r="I61" s="9"/>
    </row>
    <row r="62" spans="1:16" ht="12.75" customHeight="1">
      <c r="A62" s="16"/>
      <c r="B62" s="16"/>
      <c r="C62" s="16"/>
      <c r="D62" s="16"/>
      <c r="E62" s="16" t="s">
        <v>93</v>
      </c>
      <c r="F62" s="16"/>
      <c r="G62" s="16"/>
      <c r="H62" s="16"/>
      <c r="I62" s="16">
        <v>0</v>
      </c>
      <c r="P62">
        <v>0</v>
      </c>
    </row>
    <row r="63" spans="1:9" ht="12.75" customHeight="1">
      <c r="A63" s="16"/>
      <c r="B63" s="16"/>
      <c r="C63" s="16"/>
      <c r="D63" s="16"/>
      <c r="E63" s="16" t="s">
        <v>94</v>
      </c>
      <c r="F63" s="16"/>
      <c r="G63" s="16"/>
      <c r="H63" s="16"/>
      <c r="I63" s="16"/>
    </row>
    <row r="64" spans="1:16" ht="12.75" customHeight="1">
      <c r="A64" s="16"/>
      <c r="B64" s="16"/>
      <c r="C64" s="16"/>
      <c r="D64" s="16"/>
      <c r="E64" s="16" t="s">
        <v>95</v>
      </c>
      <c r="F64" s="16"/>
      <c r="G64" s="16"/>
      <c r="H64" s="16"/>
      <c r="I64" s="16">
        <v>0</v>
      </c>
      <c r="P64">
        <v>0</v>
      </c>
    </row>
    <row r="65" spans="1:16" ht="12.75" customHeight="1">
      <c r="A65" s="16"/>
      <c r="B65" s="16"/>
      <c r="C65" s="16"/>
      <c r="D65" s="16"/>
      <c r="E65" s="16" t="s">
        <v>96</v>
      </c>
      <c r="F65" s="16"/>
      <c r="G65" s="16"/>
      <c r="H65" s="16"/>
      <c r="I65" s="16">
        <f>I62+I64</f>
      </c>
      <c r="P65">
        <f>P62+P64</f>
      </c>
    </row>
    <row r="67" spans="1:16" ht="12.75" customHeight="1">
      <c r="A67" s="16"/>
      <c r="B67" s="16"/>
      <c r="C67" s="16"/>
      <c r="D67" s="16"/>
      <c r="E67" s="16" t="s">
        <v>96</v>
      </c>
      <c r="F67" s="16"/>
      <c r="G67" s="16"/>
      <c r="H67" s="16"/>
      <c r="I67" s="16">
        <f>I58+I65</f>
      </c>
      <c r="P67">
        <f>P58+P65</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92"/>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460</v>
      </c>
      <c r="D5" s="5"/>
      <c r="E5" s="5" t="s">
        <v>461</v>
      </c>
    </row>
    <row r="6" spans="1:5" ht="12.75" customHeight="1">
      <c r="A6" t="s">
        <v>18</v>
      </c>
      <c r="C6" s="5" t="s">
        <v>460</v>
      </c>
      <c r="D6" s="5"/>
      <c r="E6" s="5" t="s">
        <v>461</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52</v>
      </c>
      <c r="C12" s="7" t="s">
        <v>462</v>
      </c>
      <c r="D12" s="7" t="s">
        <v>45</v>
      </c>
      <c r="E12" s="7" t="s">
        <v>463</v>
      </c>
      <c r="F12" s="7" t="s">
        <v>126</v>
      </c>
      <c r="G12" s="10">
        <v>106.027</v>
      </c>
      <c r="H12" s="14"/>
      <c r="I12" s="13">
        <f>ROUND((H12*G12),2)</f>
      </c>
      <c r="O12">
        <f>rekapitulace!H8</f>
      </c>
      <c r="P12">
        <f>O12/100*I12</f>
      </c>
    </row>
    <row r="13" ht="293.25">
      <c r="E13" s="15" t="s">
        <v>464</v>
      </c>
    </row>
    <row r="14" spans="1:16" ht="12.75">
      <c r="A14" s="7">
        <v>2</v>
      </c>
      <c r="B14" s="7" t="s">
        <v>52</v>
      </c>
      <c r="C14" s="7" t="s">
        <v>62</v>
      </c>
      <c r="D14" s="7" t="s">
        <v>45</v>
      </c>
      <c r="E14" s="7" t="s">
        <v>465</v>
      </c>
      <c r="F14" s="7" t="s">
        <v>64</v>
      </c>
      <c r="G14" s="10">
        <v>1</v>
      </c>
      <c r="H14" s="14"/>
      <c r="I14" s="13">
        <f>ROUND((H14*G14),2)</f>
      </c>
      <c r="O14">
        <f>rekapitulace!H8</f>
      </c>
      <c r="P14">
        <f>O14/100*I14</f>
      </c>
    </row>
    <row r="15" spans="1:16" ht="12.75">
      <c r="A15" s="7">
        <v>3</v>
      </c>
      <c r="B15" s="7" t="s">
        <v>52</v>
      </c>
      <c r="C15" s="7" t="s">
        <v>73</v>
      </c>
      <c r="D15" s="7" t="s">
        <v>45</v>
      </c>
      <c r="E15" s="7" t="s">
        <v>466</v>
      </c>
      <c r="F15" s="7" t="s">
        <v>48</v>
      </c>
      <c r="G15" s="10">
        <v>1</v>
      </c>
      <c r="H15" s="14"/>
      <c r="I15" s="13">
        <f>ROUND((H15*G15),2)</f>
      </c>
      <c r="O15">
        <f>rekapitulace!H8</f>
      </c>
      <c r="P15">
        <f>O15/100*I15</f>
      </c>
    </row>
    <row r="16" spans="1:16" ht="12.75" customHeight="1">
      <c r="A16" s="16"/>
      <c r="B16" s="16"/>
      <c r="C16" s="16" t="s">
        <v>44</v>
      </c>
      <c r="D16" s="16"/>
      <c r="E16" s="16" t="s">
        <v>43</v>
      </c>
      <c r="F16" s="16"/>
      <c r="G16" s="16"/>
      <c r="H16" s="16"/>
      <c r="I16" s="16">
        <f>SUM(I12:I15)</f>
      </c>
      <c r="P16">
        <f>ROUND(SUM(P12:P15),2)</f>
      </c>
    </row>
    <row r="18" spans="1:9" ht="12.75" customHeight="1">
      <c r="A18" s="9"/>
      <c r="B18" s="9"/>
      <c r="C18" s="9" t="s">
        <v>24</v>
      </c>
      <c r="D18" s="9"/>
      <c r="E18" s="9" t="s">
        <v>110</v>
      </c>
      <c r="F18" s="9"/>
      <c r="G18" s="11"/>
      <c r="H18" s="9"/>
      <c r="I18" s="11"/>
    </row>
    <row r="19" spans="1:16" ht="12.75">
      <c r="A19" s="7">
        <v>4</v>
      </c>
      <c r="B19" s="7" t="s">
        <v>52</v>
      </c>
      <c r="C19" s="7" t="s">
        <v>467</v>
      </c>
      <c r="D19" s="7" t="s">
        <v>45</v>
      </c>
      <c r="E19" s="7" t="s">
        <v>468</v>
      </c>
      <c r="F19" s="7" t="s">
        <v>126</v>
      </c>
      <c r="G19" s="10">
        <v>106.027</v>
      </c>
      <c r="H19" s="14"/>
      <c r="I19" s="13">
        <f>ROUND((H19*G19),2)</f>
      </c>
      <c r="O19">
        <f>rekapitulace!H8</f>
      </c>
      <c r="P19">
        <f>O19/100*I19</f>
      </c>
    </row>
    <row r="20" ht="293.25">
      <c r="E20" s="15" t="s">
        <v>464</v>
      </c>
    </row>
    <row r="21" spans="1:16" ht="12.75">
      <c r="A21" s="7">
        <v>5</v>
      </c>
      <c r="B21" s="7" t="s">
        <v>52</v>
      </c>
      <c r="C21" s="7" t="s">
        <v>469</v>
      </c>
      <c r="D21" s="7" t="s">
        <v>45</v>
      </c>
      <c r="E21" s="7" t="s">
        <v>470</v>
      </c>
      <c r="F21" s="7" t="s">
        <v>126</v>
      </c>
      <c r="G21" s="10">
        <v>37.264</v>
      </c>
      <c r="H21" s="14"/>
      <c r="I21" s="13">
        <f>ROUND((H21*G21),2)</f>
      </c>
      <c r="O21">
        <f>rekapitulace!H8</f>
      </c>
      <c r="P21">
        <f>O21/100*I21</f>
      </c>
    </row>
    <row r="22" ht="204">
      <c r="E22" s="15" t="s">
        <v>471</v>
      </c>
    </row>
    <row r="23" spans="1:16" ht="12.75">
      <c r="A23" s="7">
        <v>6</v>
      </c>
      <c r="B23" s="7" t="s">
        <v>52</v>
      </c>
      <c r="C23" s="7" t="s">
        <v>233</v>
      </c>
      <c r="D23" s="7" t="s">
        <v>45</v>
      </c>
      <c r="E23" s="7" t="s">
        <v>472</v>
      </c>
      <c r="F23" s="7" t="s">
        <v>126</v>
      </c>
      <c r="G23" s="10">
        <v>288.3</v>
      </c>
      <c r="H23" s="14"/>
      <c r="I23" s="13">
        <f>ROUND((H23*G23),2)</f>
      </c>
      <c r="O23">
        <f>rekapitulace!H8</f>
      </c>
      <c r="P23">
        <f>O23/100*I23</f>
      </c>
    </row>
    <row r="24" ht="165.75">
      <c r="E24" s="15" t="s">
        <v>473</v>
      </c>
    </row>
    <row r="25" spans="1:16" ht="12.75">
      <c r="A25" s="7">
        <v>7</v>
      </c>
      <c r="B25" s="7" t="s">
        <v>52</v>
      </c>
      <c r="C25" s="7" t="s">
        <v>159</v>
      </c>
      <c r="D25" s="7" t="s">
        <v>45</v>
      </c>
      <c r="E25" s="7" t="s">
        <v>474</v>
      </c>
      <c r="F25" s="7" t="s">
        <v>126</v>
      </c>
      <c r="G25" s="10">
        <v>106.027</v>
      </c>
      <c r="H25" s="14"/>
      <c r="I25" s="13">
        <f>ROUND((H25*G25),2)</f>
      </c>
      <c r="O25">
        <f>rekapitulace!H8</f>
      </c>
      <c r="P25">
        <f>O25/100*I25</f>
      </c>
    </row>
    <row r="26" ht="293.25">
      <c r="E26" s="15" t="s">
        <v>464</v>
      </c>
    </row>
    <row r="27" spans="1:16" ht="12.75">
      <c r="A27" s="7">
        <v>8</v>
      </c>
      <c r="B27" s="7" t="s">
        <v>52</v>
      </c>
      <c r="C27" s="7" t="s">
        <v>475</v>
      </c>
      <c r="D27" s="7" t="s">
        <v>45</v>
      </c>
      <c r="E27" s="7" t="s">
        <v>476</v>
      </c>
      <c r="F27" s="7" t="s">
        <v>126</v>
      </c>
      <c r="G27" s="10">
        <v>219.538</v>
      </c>
      <c r="H27" s="14"/>
      <c r="I27" s="13">
        <f>ROUND((H27*G27),2)</f>
      </c>
      <c r="O27">
        <f>rekapitulace!H8</f>
      </c>
      <c r="P27">
        <f>O27/100*I27</f>
      </c>
    </row>
    <row r="28" ht="229.5">
      <c r="E28" s="15" t="s">
        <v>477</v>
      </c>
    </row>
    <row r="29" spans="1:16" ht="12.75">
      <c r="A29" s="7">
        <v>9</v>
      </c>
      <c r="B29" s="7" t="s">
        <v>52</v>
      </c>
      <c r="C29" s="7" t="s">
        <v>245</v>
      </c>
      <c r="D29" s="7" t="s">
        <v>45</v>
      </c>
      <c r="E29" s="7" t="s">
        <v>478</v>
      </c>
      <c r="F29" s="7" t="s">
        <v>126</v>
      </c>
      <c r="G29" s="10">
        <v>54.6</v>
      </c>
      <c r="H29" s="14"/>
      <c r="I29" s="13">
        <f>ROUND((H29*G29),2)</f>
      </c>
      <c r="O29">
        <f>rekapitulace!H8</f>
      </c>
      <c r="P29">
        <f>O29/100*I29</f>
      </c>
    </row>
    <row r="30" ht="38.25">
      <c r="E30" s="15" t="s">
        <v>479</v>
      </c>
    </row>
    <row r="31" spans="1:16" ht="12.75" customHeight="1">
      <c r="A31" s="16"/>
      <c r="B31" s="16"/>
      <c r="C31" s="16" t="s">
        <v>24</v>
      </c>
      <c r="D31" s="16"/>
      <c r="E31" s="16" t="s">
        <v>110</v>
      </c>
      <c r="F31" s="16"/>
      <c r="G31" s="16"/>
      <c r="H31" s="16"/>
      <c r="I31" s="16">
        <f>SUM(I19:I30)</f>
      </c>
      <c r="P31">
        <f>ROUND(SUM(P19:P30),2)</f>
      </c>
    </row>
    <row r="33" spans="1:9" ht="12.75" customHeight="1">
      <c r="A33" s="9"/>
      <c r="B33" s="9"/>
      <c r="C33" s="9" t="s">
        <v>35</v>
      </c>
      <c r="D33" s="9"/>
      <c r="E33" s="9" t="s">
        <v>258</v>
      </c>
      <c r="F33" s="9"/>
      <c r="G33" s="11"/>
      <c r="H33" s="9"/>
      <c r="I33" s="11"/>
    </row>
    <row r="34" spans="1:16" ht="12.75">
      <c r="A34" s="7">
        <v>10</v>
      </c>
      <c r="B34" s="7" t="s">
        <v>52</v>
      </c>
      <c r="C34" s="7" t="s">
        <v>480</v>
      </c>
      <c r="D34" s="7" t="s">
        <v>45</v>
      </c>
      <c r="E34" s="7" t="s">
        <v>481</v>
      </c>
      <c r="F34" s="7" t="s">
        <v>126</v>
      </c>
      <c r="G34" s="10">
        <v>36.864</v>
      </c>
      <c r="H34" s="14"/>
      <c r="I34" s="13">
        <f>ROUND((H34*G34),2)</f>
      </c>
      <c r="O34">
        <f>rekapitulace!H8</f>
      </c>
      <c r="P34">
        <f>O34/100*I34</f>
      </c>
    </row>
    <row r="35" ht="153">
      <c r="E35" s="15" t="s">
        <v>482</v>
      </c>
    </row>
    <row r="36" spans="1:16" ht="12.75" customHeight="1">
      <c r="A36" s="16"/>
      <c r="B36" s="16"/>
      <c r="C36" s="16" t="s">
        <v>35</v>
      </c>
      <c r="D36" s="16"/>
      <c r="E36" s="16" t="s">
        <v>258</v>
      </c>
      <c r="F36" s="16"/>
      <c r="G36" s="16"/>
      <c r="H36" s="16"/>
      <c r="I36" s="16">
        <f>SUM(I34:I35)</f>
      </c>
      <c r="P36">
        <f>ROUND(SUM(P34:P35),2)</f>
      </c>
    </row>
    <row r="38" spans="1:9" ht="12.75" customHeight="1">
      <c r="A38" s="9"/>
      <c r="B38" s="9"/>
      <c r="C38" s="9" t="s">
        <v>37</v>
      </c>
      <c r="D38" s="9"/>
      <c r="E38" s="9" t="s">
        <v>268</v>
      </c>
      <c r="F38" s="9"/>
      <c r="G38" s="11"/>
      <c r="H38" s="9"/>
      <c r="I38" s="11"/>
    </row>
    <row r="39" spans="1:16" ht="12.75">
      <c r="A39" s="7">
        <v>11</v>
      </c>
      <c r="B39" s="7" t="s">
        <v>52</v>
      </c>
      <c r="C39" s="7" t="s">
        <v>483</v>
      </c>
      <c r="D39" s="7" t="s">
        <v>45</v>
      </c>
      <c r="E39" s="7" t="s">
        <v>484</v>
      </c>
      <c r="F39" s="7" t="s">
        <v>126</v>
      </c>
      <c r="G39" s="10">
        <v>2.913</v>
      </c>
      <c r="H39" s="14"/>
      <c r="I39" s="13">
        <f>ROUND((H39*G39),2)</f>
      </c>
      <c r="O39">
        <f>rekapitulace!H8</f>
      </c>
      <c r="P39">
        <f>O39/100*I39</f>
      </c>
    </row>
    <row r="40" ht="89.25">
      <c r="E40" s="15" t="s">
        <v>485</v>
      </c>
    </row>
    <row r="41" spans="1:16" ht="12.75" customHeight="1">
      <c r="A41" s="16"/>
      <c r="B41" s="16"/>
      <c r="C41" s="16" t="s">
        <v>37</v>
      </c>
      <c r="D41" s="16"/>
      <c r="E41" s="16" t="s">
        <v>268</v>
      </c>
      <c r="F41" s="16"/>
      <c r="G41" s="16"/>
      <c r="H41" s="16"/>
      <c r="I41" s="16">
        <f>SUM(I39:I40)</f>
      </c>
      <c r="P41">
        <f>ROUND(SUM(P39:P40),2)</f>
      </c>
    </row>
    <row r="43" spans="1:9" ht="12.75" customHeight="1">
      <c r="A43" s="9"/>
      <c r="B43" s="9"/>
      <c r="C43" s="9" t="s">
        <v>40</v>
      </c>
      <c r="D43" s="9"/>
      <c r="E43" s="9" t="s">
        <v>486</v>
      </c>
      <c r="F43" s="9"/>
      <c r="G43" s="11"/>
      <c r="H43" s="9"/>
      <c r="I43" s="11"/>
    </row>
    <row r="44" spans="1:16" ht="12.75">
      <c r="A44" s="7">
        <v>12</v>
      </c>
      <c r="B44" s="7" t="s">
        <v>52</v>
      </c>
      <c r="C44" s="7" t="s">
        <v>487</v>
      </c>
      <c r="D44" s="7" t="s">
        <v>45</v>
      </c>
      <c r="E44" s="7" t="s">
        <v>488</v>
      </c>
      <c r="F44" s="7" t="s">
        <v>145</v>
      </c>
      <c r="G44" s="10">
        <v>780</v>
      </c>
      <c r="H44" s="14"/>
      <c r="I44" s="13">
        <f>ROUND((H44*G44),2)</f>
      </c>
      <c r="O44">
        <f>rekapitulace!H8</f>
      </c>
      <c r="P44">
        <f>O44/100*I44</f>
      </c>
    </row>
    <row r="45" spans="1:16" ht="12.75">
      <c r="A45" s="7">
        <v>13</v>
      </c>
      <c r="B45" s="7" t="s">
        <v>52</v>
      </c>
      <c r="C45" s="7" t="s">
        <v>489</v>
      </c>
      <c r="D45" s="7" t="s">
        <v>45</v>
      </c>
      <c r="E45" s="7" t="s">
        <v>490</v>
      </c>
      <c r="F45" s="7" t="s">
        <v>145</v>
      </c>
      <c r="G45" s="10">
        <v>43.5</v>
      </c>
      <c r="H45" s="14"/>
      <c r="I45" s="13">
        <f>ROUND((H45*G45),2)</f>
      </c>
      <c r="O45">
        <f>rekapitulace!H8</f>
      </c>
      <c r="P45">
        <f>O45/100*I45</f>
      </c>
    </row>
    <row r="46" ht="38.25">
      <c r="E46" s="15" t="s">
        <v>491</v>
      </c>
    </row>
    <row r="47" spans="1:16" ht="12.75">
      <c r="A47" s="7">
        <v>14</v>
      </c>
      <c r="B47" s="7" t="s">
        <v>52</v>
      </c>
      <c r="C47" s="7" t="s">
        <v>492</v>
      </c>
      <c r="D47" s="7" t="s">
        <v>45</v>
      </c>
      <c r="E47" s="7" t="s">
        <v>493</v>
      </c>
      <c r="F47" s="7" t="s">
        <v>145</v>
      </c>
      <c r="G47" s="10">
        <v>897</v>
      </c>
      <c r="H47" s="14"/>
      <c r="I47" s="13">
        <f>ROUND((H47*G47),2)</f>
      </c>
      <c r="O47">
        <f>rekapitulace!H8</f>
      </c>
      <c r="P47">
        <f>O47/100*I47</f>
      </c>
    </row>
    <row r="48" ht="76.5">
      <c r="E48" s="15" t="s">
        <v>494</v>
      </c>
    </row>
    <row r="49" spans="1:16" ht="12.75">
      <c r="A49" s="7">
        <v>15</v>
      </c>
      <c r="B49" s="7" t="s">
        <v>52</v>
      </c>
      <c r="C49" s="7" t="s">
        <v>495</v>
      </c>
      <c r="D49" s="7" t="s">
        <v>45</v>
      </c>
      <c r="E49" s="7" t="s">
        <v>496</v>
      </c>
      <c r="F49" s="7" t="s">
        <v>145</v>
      </c>
      <c r="G49" s="10">
        <v>320.25</v>
      </c>
      <c r="H49" s="14"/>
      <c r="I49" s="13">
        <f>ROUND((H49*G49),2)</f>
      </c>
      <c r="O49">
        <f>rekapitulace!H8</f>
      </c>
      <c r="P49">
        <f>O49/100*I49</f>
      </c>
    </row>
    <row r="50" ht="242.25">
      <c r="E50" s="15" t="s">
        <v>497</v>
      </c>
    </row>
    <row r="51" spans="1:16" ht="12.75">
      <c r="A51" s="7">
        <v>16</v>
      </c>
      <c r="B51" s="7" t="s">
        <v>52</v>
      </c>
      <c r="C51" s="7" t="s">
        <v>498</v>
      </c>
      <c r="D51" s="7" t="s">
        <v>45</v>
      </c>
      <c r="E51" s="7" t="s">
        <v>499</v>
      </c>
      <c r="F51" s="7" t="s">
        <v>145</v>
      </c>
      <c r="G51" s="10">
        <v>1205.4</v>
      </c>
      <c r="H51" s="14"/>
      <c r="I51" s="13">
        <f>ROUND((H51*G51),2)</f>
      </c>
      <c r="O51">
        <f>rekapitulace!H8</f>
      </c>
      <c r="P51">
        <f>O51/100*I51</f>
      </c>
    </row>
    <row r="52" ht="63.75">
      <c r="E52" s="15" t="s">
        <v>500</v>
      </c>
    </row>
    <row r="53" spans="1:16" ht="12.75">
      <c r="A53" s="7">
        <v>17</v>
      </c>
      <c r="B53" s="7" t="s">
        <v>52</v>
      </c>
      <c r="C53" s="7" t="s">
        <v>501</v>
      </c>
      <c r="D53" s="7" t="s">
        <v>45</v>
      </c>
      <c r="E53" s="7" t="s">
        <v>502</v>
      </c>
      <c r="F53" s="7" t="s">
        <v>64</v>
      </c>
      <c r="G53" s="10">
        <v>62</v>
      </c>
      <c r="H53" s="14"/>
      <c r="I53" s="13">
        <f>ROUND((H53*G53),2)</f>
      </c>
      <c r="O53">
        <f>rekapitulace!H8</f>
      </c>
      <c r="P53">
        <f>O53/100*I53</f>
      </c>
    </row>
    <row r="54" ht="38.25">
      <c r="E54" s="15" t="s">
        <v>503</v>
      </c>
    </row>
    <row r="55" spans="1:16" ht="12.75">
      <c r="A55" s="7">
        <v>18</v>
      </c>
      <c r="B55" s="7" t="s">
        <v>52</v>
      </c>
      <c r="C55" s="7" t="s">
        <v>504</v>
      </c>
      <c r="D55" s="7" t="s">
        <v>45</v>
      </c>
      <c r="E55" s="7" t="s">
        <v>505</v>
      </c>
      <c r="F55" s="7" t="s">
        <v>64</v>
      </c>
      <c r="G55" s="10">
        <v>2</v>
      </c>
      <c r="H55" s="14"/>
      <c r="I55" s="13">
        <f>ROUND((H55*G55),2)</f>
      </c>
      <c r="O55">
        <f>rekapitulace!H8</f>
      </c>
      <c r="P55">
        <f>O55/100*I55</f>
      </c>
    </row>
    <row r="56" spans="1:16" ht="12.75">
      <c r="A56" s="7">
        <v>19</v>
      </c>
      <c r="B56" s="7" t="s">
        <v>52</v>
      </c>
      <c r="C56" s="7" t="s">
        <v>506</v>
      </c>
      <c r="D56" s="7" t="s">
        <v>45</v>
      </c>
      <c r="E56" s="7" t="s">
        <v>507</v>
      </c>
      <c r="F56" s="7" t="s">
        <v>64</v>
      </c>
      <c r="G56" s="10">
        <v>22</v>
      </c>
      <c r="H56" s="14"/>
      <c r="I56" s="13">
        <f>ROUND((H56*G56),2)</f>
      </c>
      <c r="O56">
        <f>rekapitulace!H8</f>
      </c>
      <c r="P56">
        <f>O56/100*I56</f>
      </c>
    </row>
    <row r="57" spans="1:16" ht="12.75">
      <c r="A57" s="7">
        <v>20</v>
      </c>
      <c r="B57" s="7" t="s">
        <v>52</v>
      </c>
      <c r="C57" s="7" t="s">
        <v>508</v>
      </c>
      <c r="D57" s="7" t="s">
        <v>45</v>
      </c>
      <c r="E57" s="7" t="s">
        <v>509</v>
      </c>
      <c r="F57" s="7" t="s">
        <v>64</v>
      </c>
      <c r="G57" s="10">
        <v>4</v>
      </c>
      <c r="H57" s="14"/>
      <c r="I57" s="13">
        <f>ROUND((H57*G57),2)</f>
      </c>
      <c r="O57">
        <f>rekapitulace!H8</f>
      </c>
      <c r="P57">
        <f>O57/100*I57</f>
      </c>
    </row>
    <row r="58" spans="1:16" ht="12.75">
      <c r="A58" s="7">
        <v>21</v>
      </c>
      <c r="B58" s="7" t="s">
        <v>52</v>
      </c>
      <c r="C58" s="7" t="s">
        <v>510</v>
      </c>
      <c r="D58" s="7" t="s">
        <v>58</v>
      </c>
      <c r="E58" s="7" t="s">
        <v>511</v>
      </c>
      <c r="F58" s="7" t="s">
        <v>64</v>
      </c>
      <c r="G58" s="10">
        <v>3</v>
      </c>
      <c r="H58" s="14"/>
      <c r="I58" s="13">
        <f>ROUND((H58*G58),2)</f>
      </c>
      <c r="O58">
        <f>rekapitulace!H8</f>
      </c>
      <c r="P58">
        <f>O58/100*I58</f>
      </c>
    </row>
    <row r="59" spans="1:16" ht="12.75">
      <c r="A59" s="7">
        <v>22</v>
      </c>
      <c r="B59" s="7" t="s">
        <v>52</v>
      </c>
      <c r="C59" s="7" t="s">
        <v>510</v>
      </c>
      <c r="D59" s="7" t="s">
        <v>60</v>
      </c>
      <c r="E59" s="7" t="s">
        <v>512</v>
      </c>
      <c r="F59" s="7" t="s">
        <v>64</v>
      </c>
      <c r="G59" s="10">
        <v>1</v>
      </c>
      <c r="H59" s="14"/>
      <c r="I59" s="13">
        <f>ROUND((H59*G59),2)</f>
      </c>
      <c r="O59">
        <f>rekapitulace!H8</f>
      </c>
      <c r="P59">
        <f>O59/100*I59</f>
      </c>
    </row>
    <row r="60" spans="1:16" ht="12.75">
      <c r="A60" s="7">
        <v>23</v>
      </c>
      <c r="B60" s="7" t="s">
        <v>52</v>
      </c>
      <c r="C60" s="7" t="s">
        <v>513</v>
      </c>
      <c r="D60" s="7" t="s">
        <v>45</v>
      </c>
      <c r="E60" s="7" t="s">
        <v>514</v>
      </c>
      <c r="F60" s="7" t="s">
        <v>64</v>
      </c>
      <c r="G60" s="10">
        <v>28</v>
      </c>
      <c r="H60" s="14"/>
      <c r="I60" s="13">
        <f>ROUND((H60*G60),2)</f>
      </c>
      <c r="O60">
        <f>rekapitulace!H8</f>
      </c>
      <c r="P60">
        <f>O60/100*I60</f>
      </c>
    </row>
    <row r="61" ht="25.5">
      <c r="E61" s="15" t="s">
        <v>515</v>
      </c>
    </row>
    <row r="62" spans="1:16" ht="12.75">
      <c r="A62" s="7">
        <v>24</v>
      </c>
      <c r="B62" s="7" t="s">
        <v>52</v>
      </c>
      <c r="C62" s="7" t="s">
        <v>516</v>
      </c>
      <c r="D62" s="7" t="s">
        <v>45</v>
      </c>
      <c r="E62" s="7" t="s">
        <v>517</v>
      </c>
      <c r="F62" s="7" t="s">
        <v>64</v>
      </c>
      <c r="G62" s="10">
        <v>4</v>
      </c>
      <c r="H62" s="14"/>
      <c r="I62" s="13">
        <f>ROUND((H62*G62),2)</f>
      </c>
      <c r="O62">
        <f>rekapitulace!H8</f>
      </c>
      <c r="P62">
        <f>O62/100*I62</f>
      </c>
    </row>
    <row r="63" spans="1:16" ht="12.75">
      <c r="A63" s="7">
        <v>25</v>
      </c>
      <c r="B63" s="7" t="s">
        <v>52</v>
      </c>
      <c r="C63" s="7" t="s">
        <v>518</v>
      </c>
      <c r="D63" s="7" t="s">
        <v>45</v>
      </c>
      <c r="E63" s="7" t="s">
        <v>519</v>
      </c>
      <c r="F63" s="7" t="s">
        <v>64</v>
      </c>
      <c r="G63" s="10">
        <v>18</v>
      </c>
      <c r="H63" s="14"/>
      <c r="I63" s="13">
        <f>ROUND((H63*G63),2)</f>
      </c>
      <c r="O63">
        <f>rekapitulace!H8</f>
      </c>
      <c r="P63">
        <f>O63/100*I63</f>
      </c>
    </row>
    <row r="64" spans="1:16" ht="12.75">
      <c r="A64" s="7">
        <v>26</v>
      </c>
      <c r="B64" s="7" t="s">
        <v>52</v>
      </c>
      <c r="C64" s="7" t="s">
        <v>520</v>
      </c>
      <c r="D64" s="7" t="s">
        <v>45</v>
      </c>
      <c r="E64" s="7" t="s">
        <v>521</v>
      </c>
      <c r="F64" s="7" t="s">
        <v>64</v>
      </c>
      <c r="G64" s="10">
        <v>4</v>
      </c>
      <c r="H64" s="14"/>
      <c r="I64" s="13">
        <f>ROUND((H64*G64),2)</f>
      </c>
      <c r="O64">
        <f>rekapitulace!H8</f>
      </c>
      <c r="P64">
        <f>O64/100*I64</f>
      </c>
    </row>
    <row r="65" spans="1:16" ht="12.75">
      <c r="A65" s="7">
        <v>27</v>
      </c>
      <c r="B65" s="7" t="s">
        <v>52</v>
      </c>
      <c r="C65" s="7" t="s">
        <v>522</v>
      </c>
      <c r="D65" s="7" t="s">
        <v>45</v>
      </c>
      <c r="E65" s="7" t="s">
        <v>523</v>
      </c>
      <c r="F65" s="7" t="s">
        <v>64</v>
      </c>
      <c r="G65" s="10">
        <v>2</v>
      </c>
      <c r="H65" s="14"/>
      <c r="I65" s="13">
        <f>ROUND((H65*G65),2)</f>
      </c>
      <c r="O65">
        <f>rekapitulace!H8</f>
      </c>
      <c r="P65">
        <f>O65/100*I65</f>
      </c>
    </row>
    <row r="66" spans="1:16" ht="12.75">
      <c r="A66" s="7">
        <v>28</v>
      </c>
      <c r="B66" s="7" t="s">
        <v>52</v>
      </c>
      <c r="C66" s="7" t="s">
        <v>524</v>
      </c>
      <c r="D66" s="7" t="s">
        <v>45</v>
      </c>
      <c r="E66" s="7" t="s">
        <v>525</v>
      </c>
      <c r="F66" s="7" t="s">
        <v>64</v>
      </c>
      <c r="G66" s="10">
        <v>22</v>
      </c>
      <c r="H66" s="14"/>
      <c r="I66" s="13">
        <f>ROUND((H66*G66),2)</f>
      </c>
      <c r="O66">
        <f>rekapitulace!H8</f>
      </c>
      <c r="P66">
        <f>O66/100*I66</f>
      </c>
    </row>
    <row r="67" spans="1:16" ht="12.75">
      <c r="A67" s="7">
        <v>29</v>
      </c>
      <c r="B67" s="7" t="s">
        <v>52</v>
      </c>
      <c r="C67" s="7" t="s">
        <v>526</v>
      </c>
      <c r="D67" s="7" t="s">
        <v>45</v>
      </c>
      <c r="E67" s="7" t="s">
        <v>527</v>
      </c>
      <c r="F67" s="7" t="s">
        <v>64</v>
      </c>
      <c r="G67" s="10">
        <v>1</v>
      </c>
      <c r="H67" s="14"/>
      <c r="I67" s="13">
        <f>ROUND((H67*G67),2)</f>
      </c>
      <c r="O67">
        <f>rekapitulace!H8</f>
      </c>
      <c r="P67">
        <f>O67/100*I67</f>
      </c>
    </row>
    <row r="68" spans="1:16" ht="12.75">
      <c r="A68" s="7">
        <v>30</v>
      </c>
      <c r="B68" s="7" t="s">
        <v>52</v>
      </c>
      <c r="C68" s="7" t="s">
        <v>528</v>
      </c>
      <c r="D68" s="7" t="s">
        <v>45</v>
      </c>
      <c r="E68" s="7" t="s">
        <v>529</v>
      </c>
      <c r="F68" s="7" t="s">
        <v>64</v>
      </c>
      <c r="G68" s="10">
        <v>1</v>
      </c>
      <c r="H68" s="14"/>
      <c r="I68" s="13">
        <f>ROUND((H68*G68),2)</f>
      </c>
      <c r="O68">
        <f>rekapitulace!H8</f>
      </c>
      <c r="P68">
        <f>O68/100*I68</f>
      </c>
    </row>
    <row r="69" spans="1:16" ht="12.75">
      <c r="A69" s="7">
        <v>31</v>
      </c>
      <c r="B69" s="7" t="s">
        <v>52</v>
      </c>
      <c r="C69" s="7" t="s">
        <v>530</v>
      </c>
      <c r="D69" s="7" t="s">
        <v>45</v>
      </c>
      <c r="E69" s="7" t="s">
        <v>531</v>
      </c>
      <c r="F69" s="7" t="s">
        <v>64</v>
      </c>
      <c r="G69" s="10">
        <v>2</v>
      </c>
      <c r="H69" s="14"/>
      <c r="I69" s="13">
        <f>ROUND((H69*G69),2)</f>
      </c>
      <c r="O69">
        <f>rekapitulace!H8</f>
      </c>
      <c r="P69">
        <f>O69/100*I69</f>
      </c>
    </row>
    <row r="70" spans="1:16" ht="12.75" customHeight="1">
      <c r="A70" s="16"/>
      <c r="B70" s="16"/>
      <c r="C70" s="16" t="s">
        <v>40</v>
      </c>
      <c r="D70" s="16"/>
      <c r="E70" s="16" t="s">
        <v>486</v>
      </c>
      <c r="F70" s="16"/>
      <c r="G70" s="16"/>
      <c r="H70" s="16"/>
      <c r="I70" s="16">
        <f>SUM(I44:I69)</f>
      </c>
      <c r="P70">
        <f>ROUND(SUM(P44:P69),2)</f>
      </c>
    </row>
    <row r="72" spans="1:9" ht="12.75" customHeight="1">
      <c r="A72" s="9"/>
      <c r="B72" s="9"/>
      <c r="C72" s="9" t="s">
        <v>41</v>
      </c>
      <c r="D72" s="9"/>
      <c r="E72" s="9" t="s">
        <v>327</v>
      </c>
      <c r="F72" s="9"/>
      <c r="G72" s="11"/>
      <c r="H72" s="9"/>
      <c r="I72" s="11"/>
    </row>
    <row r="73" spans="1:16" ht="12.75">
      <c r="A73" s="7">
        <v>32</v>
      </c>
      <c r="B73" s="7" t="s">
        <v>52</v>
      </c>
      <c r="C73" s="7" t="s">
        <v>532</v>
      </c>
      <c r="D73" s="7" t="s">
        <v>45</v>
      </c>
      <c r="E73" s="7" t="s">
        <v>533</v>
      </c>
      <c r="F73" s="7" t="s">
        <v>145</v>
      </c>
      <c r="G73" s="10">
        <v>184.8</v>
      </c>
      <c r="H73" s="14"/>
      <c r="I73" s="13">
        <f>ROUND((H73*G73),2)</f>
      </c>
      <c r="O73">
        <f>rekapitulace!H8</f>
      </c>
      <c r="P73">
        <f>O73/100*I73</f>
      </c>
    </row>
    <row r="74" ht="51">
      <c r="E74" s="15" t="s">
        <v>534</v>
      </c>
    </row>
    <row r="75" spans="1:16" ht="12.75">
      <c r="A75" s="7">
        <v>33</v>
      </c>
      <c r="B75" s="7" t="s">
        <v>52</v>
      </c>
      <c r="C75" s="7" t="s">
        <v>535</v>
      </c>
      <c r="D75" s="7" t="s">
        <v>45</v>
      </c>
      <c r="E75" s="7" t="s">
        <v>536</v>
      </c>
      <c r="F75" s="7" t="s">
        <v>145</v>
      </c>
      <c r="G75" s="10">
        <v>256.3</v>
      </c>
      <c r="H75" s="14"/>
      <c r="I75" s="13">
        <f>ROUND((H75*G75),2)</f>
      </c>
      <c r="O75">
        <f>rekapitulace!H8</f>
      </c>
      <c r="P75">
        <f>O75/100*I75</f>
      </c>
    </row>
    <row r="76" ht="89.25">
      <c r="E76" s="15" t="s">
        <v>537</v>
      </c>
    </row>
    <row r="77" spans="1:16" ht="12.75">
      <c r="A77" s="7">
        <v>34</v>
      </c>
      <c r="B77" s="7" t="s">
        <v>52</v>
      </c>
      <c r="C77" s="7" t="s">
        <v>538</v>
      </c>
      <c r="D77" s="7" t="s">
        <v>45</v>
      </c>
      <c r="E77" s="7" t="s">
        <v>539</v>
      </c>
      <c r="F77" s="7" t="s">
        <v>145</v>
      </c>
      <c r="G77" s="10">
        <v>32</v>
      </c>
      <c r="H77" s="14"/>
      <c r="I77" s="13">
        <f>ROUND((H77*G77),2)</f>
      </c>
      <c r="O77">
        <f>rekapitulace!H8</f>
      </c>
      <c r="P77">
        <f>O77/100*I77</f>
      </c>
    </row>
    <row r="78" ht="114.75">
      <c r="E78" s="15" t="s">
        <v>540</v>
      </c>
    </row>
    <row r="79" spans="1:16" ht="12.75">
      <c r="A79" s="7">
        <v>35</v>
      </c>
      <c r="B79" s="7" t="s">
        <v>52</v>
      </c>
      <c r="C79" s="7" t="s">
        <v>541</v>
      </c>
      <c r="D79" s="7" t="s">
        <v>45</v>
      </c>
      <c r="E79" s="7" t="s">
        <v>542</v>
      </c>
      <c r="F79" s="7" t="s">
        <v>126</v>
      </c>
      <c r="G79" s="10">
        <v>11.65</v>
      </c>
      <c r="H79" s="14"/>
      <c r="I79" s="13">
        <f>ROUND((H79*G79),2)</f>
      </c>
      <c r="O79">
        <f>rekapitulace!H8</f>
      </c>
      <c r="P79">
        <f>O79/100*I79</f>
      </c>
    </row>
    <row r="80" ht="102">
      <c r="E80" s="15" t="s">
        <v>543</v>
      </c>
    </row>
    <row r="81" spans="1:16" ht="12.75" customHeight="1">
      <c r="A81" s="16"/>
      <c r="B81" s="16"/>
      <c r="C81" s="16" t="s">
        <v>41</v>
      </c>
      <c r="D81" s="16"/>
      <c r="E81" s="16" t="s">
        <v>343</v>
      </c>
      <c r="F81" s="16"/>
      <c r="G81" s="16"/>
      <c r="H81" s="16"/>
      <c r="I81" s="16">
        <f>SUM(I73:I80)</f>
      </c>
      <c r="P81">
        <f>ROUND(SUM(P73:P80),2)</f>
      </c>
    </row>
    <row r="83" spans="1:16" ht="12.75" customHeight="1">
      <c r="A83" s="16"/>
      <c r="B83" s="16"/>
      <c r="C83" s="16"/>
      <c r="D83" s="16"/>
      <c r="E83" s="16" t="s">
        <v>90</v>
      </c>
      <c r="F83" s="16"/>
      <c r="G83" s="16"/>
      <c r="H83" s="16"/>
      <c r="I83" s="16">
        <f>+I16+I31+I36+I41+I70+I81</f>
      </c>
      <c r="P83">
        <f>+P16+P31+P36+P41+P70+P81</f>
      </c>
    </row>
    <row r="85" spans="1:9" ht="12.75" customHeight="1">
      <c r="A85" s="9" t="s">
        <v>91</v>
      </c>
      <c r="B85" s="9"/>
      <c r="C85" s="9"/>
      <c r="D85" s="9"/>
      <c r="E85" s="9"/>
      <c r="F85" s="9"/>
      <c r="G85" s="9"/>
      <c r="H85" s="9"/>
      <c r="I85" s="9"/>
    </row>
    <row r="86" spans="1:9" ht="12.75" customHeight="1">
      <c r="A86" s="9"/>
      <c r="B86" s="9"/>
      <c r="C86" s="9"/>
      <c r="D86" s="9"/>
      <c r="E86" s="9" t="s">
        <v>92</v>
      </c>
      <c r="F86" s="9"/>
      <c r="G86" s="9"/>
      <c r="H86" s="9"/>
      <c r="I86" s="9"/>
    </row>
    <row r="87" spans="1:16" ht="12.75" customHeight="1">
      <c r="A87" s="16"/>
      <c r="B87" s="16"/>
      <c r="C87" s="16"/>
      <c r="D87" s="16"/>
      <c r="E87" s="16" t="s">
        <v>93</v>
      </c>
      <c r="F87" s="16"/>
      <c r="G87" s="16"/>
      <c r="H87" s="16"/>
      <c r="I87" s="16">
        <v>0</v>
      </c>
      <c r="P87">
        <v>0</v>
      </c>
    </row>
    <row r="88" spans="1:9" ht="12.75" customHeight="1">
      <c r="A88" s="16"/>
      <c r="B88" s="16"/>
      <c r="C88" s="16"/>
      <c r="D88" s="16"/>
      <c r="E88" s="16" t="s">
        <v>94</v>
      </c>
      <c r="F88" s="16"/>
      <c r="G88" s="16"/>
      <c r="H88" s="16"/>
      <c r="I88" s="16"/>
    </row>
    <row r="89" spans="1:16" ht="12.75" customHeight="1">
      <c r="A89" s="16"/>
      <c r="B89" s="16"/>
      <c r="C89" s="16"/>
      <c r="D89" s="16"/>
      <c r="E89" s="16" t="s">
        <v>95</v>
      </c>
      <c r="F89" s="16"/>
      <c r="G89" s="16"/>
      <c r="H89" s="16"/>
      <c r="I89" s="16">
        <v>0</v>
      </c>
      <c r="P89">
        <v>0</v>
      </c>
    </row>
    <row r="90" spans="1:16" ht="12.75" customHeight="1">
      <c r="A90" s="16"/>
      <c r="B90" s="16"/>
      <c r="C90" s="16"/>
      <c r="D90" s="16"/>
      <c r="E90" s="16" t="s">
        <v>96</v>
      </c>
      <c r="F90" s="16"/>
      <c r="G90" s="16"/>
      <c r="H90" s="16"/>
      <c r="I90" s="16">
        <f>I87+I89</f>
      </c>
      <c r="P90">
        <f>P87+P89</f>
      </c>
    </row>
    <row r="92" spans="1:16" ht="12.75" customHeight="1">
      <c r="A92" s="16"/>
      <c r="B92" s="16"/>
      <c r="C92" s="16"/>
      <c r="D92" s="16"/>
      <c r="E92" s="16" t="s">
        <v>96</v>
      </c>
      <c r="F92" s="16"/>
      <c r="G92" s="16"/>
      <c r="H92" s="16"/>
      <c r="I92" s="16">
        <f>I83+I90</f>
      </c>
      <c r="P92">
        <f>P83+P90</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