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Komunikace" sheetId="2" r:id="rId2"/>
    <sheet name="SO 201 - Most 3308-2, km ..." sheetId="3" r:id="rId3"/>
    <sheet name="SO 301 - Propustek 1P, km..." sheetId="4" r:id="rId4"/>
    <sheet name="SO 000 - Vedlejší rozpočt..." sheetId="5" r:id="rId5"/>
  </sheets>
  <definedNames>
    <definedName name="_xlnm.Print_Area" localSheetId="0">'Rekapitulace stavby'!$D$4:$AO$76,'Rekapitulace stavby'!$C$82:$AQ$99</definedName>
    <definedName name="_xlnm._FilterDatabase" localSheetId="1" hidden="1">'SO 101 - Komunikace'!$C$123:$K$643</definedName>
    <definedName name="_xlnm.Print_Area" localSheetId="1">'SO 101 - Komunikace'!$C$4:$J$76,'SO 101 - Komunikace'!$C$82:$J$105,'SO 101 - Komunikace'!$C$111:$J$643</definedName>
    <definedName name="_xlnm._FilterDatabase" localSheetId="2" hidden="1">'SO 201 - Most 3308-2, km ...'!$C$119:$K$179</definedName>
    <definedName name="_xlnm.Print_Area" localSheetId="2">'SO 201 - Most 3308-2, km ...'!$C$4:$J$76,'SO 201 - Most 3308-2, km ...'!$C$82:$J$101,'SO 201 - Most 3308-2, km ...'!$C$107:$J$179</definedName>
    <definedName name="_xlnm._FilterDatabase" localSheetId="3" hidden="1">'SO 301 - Propustek 1P, km...'!$C$122:$K$185</definedName>
    <definedName name="_xlnm.Print_Area" localSheetId="3">'SO 301 - Propustek 1P, km...'!$C$4:$J$76,'SO 301 - Propustek 1P, km...'!$C$82:$J$104,'SO 301 - Propustek 1P, km...'!$C$110:$J$185</definedName>
    <definedName name="_xlnm._FilterDatabase" localSheetId="4" hidden="1">'SO 000 - Vedlejší rozpočt...'!$C$116:$K$144</definedName>
    <definedName name="_xlnm.Print_Area" localSheetId="4">'SO 000 - Vedlejší rozpočt...'!$C$4:$J$76,'SO 000 - Vedlejší rozpočt...'!$C$82:$J$98,'SO 000 - Vedlejší rozpočt...'!$C$104:$J$144</definedName>
    <definedName name="_xlnm.Print_Titles" localSheetId="0">'Rekapitulace stavby'!$92:$92</definedName>
    <definedName name="_xlnm.Print_Titles" localSheetId="1">'SO 101 - Komunikace'!$123:$123</definedName>
    <definedName name="_xlnm.Print_Titles" localSheetId="4">'SO 000 - Vedlejší rozpočt...'!$116:$116</definedName>
  </definedNames>
  <calcPr fullCalcOnLoad="1"/>
</workbook>
</file>

<file path=xl/sharedStrings.xml><?xml version="1.0" encoding="utf-8"?>
<sst xmlns="http://schemas.openxmlformats.org/spreadsheetml/2006/main" count="6148" uniqueCount="809">
  <si>
    <t>Export Komplet</t>
  </si>
  <si>
    <t/>
  </si>
  <si>
    <t>2.0</t>
  </si>
  <si>
    <t>False</t>
  </si>
  <si>
    <t>{1b2170ee-f029-46b3-aecb-1e164a6ebe47}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</si>
  <si>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</si>
  <si>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</si>
  <si>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</si>
  <si>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</si>
  <si>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</si>
  <si>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</si>
  <si>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</si>
  <si>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</si>
  <si>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</si>
  <si>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201627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</si>
  <si>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</si>
  <si>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</si>
  <si>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III/3308 Velenka - Semice, rekonstrukce silnice - PD</t>
  </si>
  <si>
    <t>KSO:</t>
  </si>
  <si>
    <t>CC-CZ:</t>
  </si>
  <si>
    <t>Místo:</t>
  </si>
  <si>
    <t xml:space="preserve"> </t>
  </si>
  <si>
    <t>Datum:</t>
  </si>
  <si>
    <t>13. 12. 2018</t>
  </si>
  <si>
    <t>Zadavatel:</t>
  </si>
  <si>
    <t>IČ:</t>
  </si>
  <si>
    <t>DIČ:</t>
  </si>
  <si>
    <t>Uchazeč:</t>
  </si>
  <si>
    <t>Vyplň údaj</t>
  </si>
  <si>
    <t>Projektant:</t>
  </si>
  <si>
    <t>FORVIA CZ,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</si>
  <si>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</si>
  <si>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</si>
  <si>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</si>
  <si>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</si>
  <si>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</si>
  <si>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</si>
  <si>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</si>
  <si>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</si>
  <si>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</si>
  <si>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</si>
  <si>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</si>
  <si>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</si>
  <si>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</si>
  <si>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</si>
  <si>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</si>
  <si>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</si>
  <si>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</si>
  <si>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</si>
  <si>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</si>
  <si>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</si>
  <si>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</si>
  <si>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</si>
  <si>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</si>
  <si>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</si>
  <si>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</si>
  <si>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</si>
  <si>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</si>
  <si>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</si>
  <si>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</si>
  <si>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</si>
  <si>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</si>
  <si>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</si>
  <si>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</si>
  <si>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</si>
  <si>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</si>
  <si>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</si>
  <si>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</si>
  <si>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</si>
  <si>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</si>
  <si>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</si>
  <si>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</si>
  <si>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</si>
  <si>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</si>
  <si>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</si>
  <si>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</si>
  <si>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</si>
  <si>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</si>
  <si>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</si>
  <si>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</si>
  <si>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</si>
  <si>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</t>
  </si>
  <si>
    <t>STA</t>
  </si>
  <si>
    <t>1</t>
  </si>
  <si>
    <t>{c3da55c4-451f-453c-b7d3-d95aa67a10e7}</t>
  </si>
  <si>
    <t>2</t>
  </si>
  <si>
    <t>SO 201</t>
  </si>
  <si>
    <t>Most 3308-2, km 0,468 80</t>
  </si>
  <si>
    <t>{77322c69-7617-4032-9092-2d08427a2381}</t>
  </si>
  <si>
    <t>SO 301</t>
  </si>
  <si>
    <t>Propustek 1P, km 2,059 92</t>
  </si>
  <si>
    <t>{4c5fd9b7-d709-422c-969b-9ed8e7dc175d}</t>
  </si>
  <si>
    <t>SO 000</t>
  </si>
  <si>
    <t>Vedlejší rozpočtové náklady</t>
  </si>
  <si>
    <t>{ed751a9a-8c77-4efb-8ecb-5e801aef9fe0}</t>
  </si>
  <si>
    <t>KRYCÍ LIST SOUPISU PRACÍ</t>
  </si>
  <si>
    <t>Objekt:</t>
  </si>
  <si>
    <t>SO 101 -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</si>
  <si>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</si>
  <si>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</si>
  <si>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</si>
  <si>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</si>
  <si>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</si>
  <si>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</si>
  <si>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</si>
  <si>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</si>
  <si>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</si>
  <si>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</si>
  <si>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</si>
  <si>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práce, bourání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</si>
  <si>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</si>
  <si>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</si>
  <si>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</si>
  <si>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</si>
  <si>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</si>
  <si>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</si>
  <si>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</si>
  <si>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</si>
  <si>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</si>
  <si>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</si>
  <si>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</si>
  <si>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</si>
  <si>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</si>
  <si>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</si>
  <si>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</si>
  <si>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</si>
  <si>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</si>
  <si>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</si>
  <si>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58</t>
  </si>
  <si>
    <t>K</t>
  </si>
  <si>
    <t>112218</t>
  </si>
  <si>
    <t>ODSTRANĚNÍ PAŘEZŮ D DO 0,5M, ODVOZ DO 20KM</t>
  </si>
  <si>
    <t>KUS</t>
  </si>
  <si>
    <t>4</t>
  </si>
  <si>
    <t>243872697</t>
  </si>
  <si>
    <t>PP</t>
  </si>
  <si>
    <t>ODSTRANĚNÍ PAŘEZŮ D DO 0,5M, ODVOZ DO 20KM
Čerpání položky se souhlasem investora a TDI.</t>
  </si>
  <si>
    <t>PSC</t>
  </si>
  <si>
    <t>Poznámka k souboru cen:
Odstranění pařezů se měří v [ks] vytrhaných nebo vykopaných pařezů, průměr pařezu je uvažován dle stromu ve výšce 1,3m nad terénem, u stávajícího pařezu se stanoví jako změřený průměr vynásobený koeficientem 1/1,38. Položka zahrnuje zejména: - vytrhání nebo vykopání pařezů - veškeré zemní práce spojené s odstraněním pařezů - dopravu a uložení pařezů, případně další práce s nimi dle pokynů zadávací dokumentace - zásyp jam po pařezech.</t>
  </si>
  <si>
    <t>VV</t>
  </si>
  <si>
    <t>"odstranění pařezů"18</t>
  </si>
  <si>
    <t>113728.1</t>
  </si>
  <si>
    <t>FRÉZOVÁNÍ ZPEVNĚNÝCH PLOCH ASFALTOVÝCH, ODVOZ DO 20KM</t>
  </si>
  <si>
    <t>M3</t>
  </si>
  <si>
    <t>-403119560</t>
  </si>
  <si>
    <t>FRÉZOVÁNÍ ZPEVNĚNÝCH PLOCH ASFALTOVÝCH, ODVOZ DO 20KM
POVINNÝ ODKUP ZHOTOVITELEM.
Materiál byl zatříděn dle vyhlášky 130/2019 Sb. do kvalitativní třídy ZAS-T1.
Stanovení tloušťky dle výsledků diagnostiky vozovky. Plocha odečtena ze situace.</t>
  </si>
  <si>
    <t>Poznámka k souboru cen:
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</si>
  <si>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"úsek 1 - fréza obrusné + podkladní vrstvy tl. 100 mm"3470*0,10</t>
  </si>
  <si>
    <t>"úsek 2 - km 0,598 - 1,200 - fréza podkladní vrstvy v tl. 70 mm"3020*0,07</t>
  </si>
  <si>
    <t>"úsek 2 - km 1,200 - 2,372 - fréza obrusné + podkladní vrstvy v tl. 110 mm"5770*0,11</t>
  </si>
  <si>
    <t>"úsek 3 - fréza obrusné + podkladní vrstvy tl. 100 mm"2800*0,10</t>
  </si>
  <si>
    <t>"výškové napojení - fréza tl. 40 mm"(126+18+23+11+42+29+18+44+23)*0,04</t>
  </si>
  <si>
    <t>"napojení vjezdů - fréza tl. 40 mm"(6+9,5+7,7+6,1+7,3+8,4+8,6+11,4+10,5+5,7+8,3+5,4+10,6+13,9)*0,04</t>
  </si>
  <si>
    <t>3</t>
  </si>
  <si>
    <t>113728.2</t>
  </si>
  <si>
    <t>-237984631</t>
  </si>
  <si>
    <t>FRÉZOVÁNÍ ZPEVNĚNÝCH PLOCH ASFALTOVÝCH, ODVOZ DO 20KM
Materiál byl zatříděn dle vyhlášky 130/2019 Sb. do kvalitativní třídy ZAS-T3.
Stanovení tloušťky dle výsledků diagnostiky vozovky. Plocha odečtena ze situace.
Skládkovné je zahrnuto v pol. 014122.2.</t>
  </si>
  <si>
    <t>"úsek 2 - km 0,598 - 1,200 - fréza obrusné vrstvy v tl. 40 mm"(3020+5770)*0,04</t>
  </si>
  <si>
    <t>113764</t>
  </si>
  <si>
    <t>FRÉZOVÁNÍ DRÁŽKY PRŮŘEZU DO 400MM2 V ASFALTOVÉ VOZOVCE</t>
  </si>
  <si>
    <t>M</t>
  </si>
  <si>
    <t>-632484631</t>
  </si>
  <si>
    <t>Poznámka k souboru cen:
Položka zahrnuje veškerou manipulaci s vybouranou sutí a s vybouranými hmotami vč. uložení na skládku.</t>
  </si>
  <si>
    <t>"napojení úseků"17+7+14+8+9+5+12+16+7+5+14+9+24+2*5,5</t>
  </si>
  <si>
    <t>5</t>
  </si>
  <si>
    <t>12110</t>
  </si>
  <si>
    <t>SEJMUTÍ ORNICE NEBO LESNÍ PŮDY</t>
  </si>
  <si>
    <t>-694120144</t>
  </si>
  <si>
    <t>Poznámka k souboru cen:
položka zahrnuje sejmutí ornice bez ohledu na tloušťku vrstvy a její vodorovnou dopravu nezahrnuje uložení na trvalou skládku</t>
  </si>
  <si>
    <t>"příkopy - ornice tl. 150 mm"0,15*(58*2+(175-9*4)*2+(105-7*4)*2+34*2+22*2+2196*2+213*2+1250*2)</t>
  </si>
  <si>
    <t>6</t>
  </si>
  <si>
    <t>122738</t>
  </si>
  <si>
    <t>ODKOPÁVKY A PROKOPÁVKY OBECNÉ TŘ. I, ODVOZ DO 20KM</t>
  </si>
  <si>
    <t>-1413101628</t>
  </si>
  <si>
    <t>ODKOPÁVKY A PROKOPÁVKY OBECNÉ TŘ. I, ODVOZ DO 20KM
Skládkovné je zahrnuto v pol. 014122.1.</t>
  </si>
  <si>
    <t>Poznámka k souboru cen:
položka zahrnuje: - vodorovná a svislá doprava, přemístění, přeložení, manipulace s výkopkem - kompletní provedení vykopávky nezapažené i zapažené - ošetření výkopiště po celou dobu práce v něm vč. klimatických opatření - ztížení vykopávek v blízkosti podzemního vedení, konstrukcí a objektů vč. jejich dočasného zajištění - ztížení pod vodou, v okolí výbušnin, ve stísněných prostorech a pod. - příplatek za lepivost - těžení po vrstvách, pásech a po jiných nutných částech (figurách) - čerpání vody vč. čerpacích jímek, potrubí a pohotovostní čerpací soupravy (viz ustanovení k pol. 1151,2) - potřebné snížení hladiny podzemní vody - těžení a rozpojování jednotlivých balvanů - vytahování a nošení výkopku - svahování a přesvah. svahů do konečného tvaru, výměna hornin v podloží a v pláni znehodnocené klimatickými vlivy - ruční vykopávky, odstranění kořenů a napadávek - pažení, vzepření a rozepření vč. přepažování (vyjma štětových stěn) - úpravu, ochranu a očištění dna, základové spáry, stěn a svahů - zhutnění podloží, případně i svahů vč. svahování - zřízení stupňů v podloží a lavic na svazích, není-li pro tyto práce zřízena samostatná položka - udržování výkopiště a jeho ochrana proti vodě - odvedení nebo obvedení vody v okolí výkopiště a ve výkopišti - třídění výkopku - veškeré pomocné konstrukce umožňující provedení vykopávky (příjezdy, sjezdy, nájezdy, lešení, podpěr. konstr., přemostění, zpevněné plochy, zakrytí a pod.) - nezahrnuje uložení zeminy (na skládku, do násypu) ani poplatky za skládku, vykazují se v položce č.0141**</t>
  </si>
  <si>
    <t>"úsek 2 - bourání vozovky do hloubky 450 mm"(0,45-0,110)*(3020+5770)*1,2</t>
  </si>
  <si>
    <t>"úprava příkopů"(58*2+(175-9*4)*2+(105-7*4)*2+34*2+22*2+2196*2+213*2+1250*2)*0,20</t>
  </si>
  <si>
    <t>"drenážní rýhy"0,3*2*1875</t>
  </si>
  <si>
    <t>"Podélné propustky pod sjezdy"</t>
  </si>
  <si>
    <t>"propustek 1"(10-0,5*2)*1,5</t>
  </si>
  <si>
    <t>"propustek 2"(23-0,5*2)*1,5</t>
  </si>
  <si>
    <t>"propustek 3"(12-0,5*2)*1,5</t>
  </si>
  <si>
    <t>"propustek 4"(8-0,5*2)*1,5</t>
  </si>
  <si>
    <t>"propustek 5"(10-0,5*2)*1,5</t>
  </si>
  <si>
    <t>"propustek 6"(9-0,5*2)*1,5</t>
  </si>
  <si>
    <t>"propustek 7"(8-0,5*2)*1,5</t>
  </si>
  <si>
    <t>"propustek 8"(9-0,5*2)*1,5</t>
  </si>
  <si>
    <t>"propustek 9"(9-0,5*2)*1,5</t>
  </si>
  <si>
    <t>"propustek 10"(9-0,5*2)*1,5</t>
  </si>
  <si>
    <t>"propustek 11"(9-0,5*2)*1,5</t>
  </si>
  <si>
    <t>"propustek 12"(7-0,5*2)*1,5</t>
  </si>
  <si>
    <t>"propustek 13"(13-0,5*2)*1,5</t>
  </si>
  <si>
    <t>"propustek 14"(8-0,5*2)*1,5</t>
  </si>
  <si>
    <t>"propustek 15"(10-0,5*2)*1,5</t>
  </si>
  <si>
    <t>"propustek 16"(7-0,5*2)*1,5</t>
  </si>
  <si>
    <t>"propustek 17"(8-0,5*2)*1,5</t>
  </si>
  <si>
    <t>7</t>
  </si>
  <si>
    <t>122738.1</t>
  </si>
  <si>
    <t>914793074</t>
  </si>
  <si>
    <t xml:space="preserve">ODKOPÁVKY A PROKOPÁVKY OBECNÉ TŘ. I, ODVOZ DO 20KM
Čerpání položky se souhlasem investora a TDI.
Skládkovné je zahrnuto v pol. 014122.2.
</t>
  </si>
  <si>
    <t>"úsek 1 - oprava krajů vozovky - odkop na hloubku -450 mm - předpoklad 60 %"598*1*2*(0,45-0,1)*0,6</t>
  </si>
  <si>
    <t>"úsek 1 - sanace vozovky - odkop na hloubku -450 mm - předpoklad 10 % z celkové plochy"3650*(0,45-0,1)*0,1</t>
  </si>
  <si>
    <t>"úsek 2 - sanace AZ tl. 400 mm - předpoklad 60% celkové plochy"11430*1,20*0,4*0,60</t>
  </si>
  <si>
    <t>"úsek 3 - oprava krajů vozovky - odkop na hloubku -450 mm - předpoklad 40 %"651*0,75*2*(0,45-0,1)*0,4</t>
  </si>
  <si>
    <t>"úsek 3 - sanace vozovky - odkop na hloubku -450 mm - předpoklad 10 % z celkové plochy"2890*(0,45-0,1)*0,1</t>
  </si>
  <si>
    <t>8</t>
  </si>
  <si>
    <t>12926</t>
  </si>
  <si>
    <t>ČIŠTĚNÍ KRAJNIC OD NÁNOSU TL. DO 300MM</t>
  </si>
  <si>
    <t>M2</t>
  </si>
  <si>
    <t>1674650329</t>
  </si>
  <si>
    <t>Poznámka k souboru cen:
Součástí položky je vodorovná a svislá doprava, přemístění, přeložení, manipulace s materiálem a uložení na skládku. Nezahrnuje poplatek za skládku, který se vykazuje v položce 0141** (s výjimkou malého množství materiálu, kde je možné poplatek zahrnout do jednotkové ceny položky – tento fakt musí být uveden v doplňujícím textu k položce)</t>
  </si>
  <si>
    <t>"seříznutí krajnic"(36+16+9+3+6+3+3+5+7+7+21+21+4+3+4+4+3+4+3+5+215+54+1150+1174+56+12+14+12+3+18+12+7+11+28)</t>
  </si>
  <si>
    <t>9</t>
  </si>
  <si>
    <t>12932</t>
  </si>
  <si>
    <t>ČIŠTĚNÍ PŘÍKOPŮ OD NÁNOSU DO 0,5M3/M</t>
  </si>
  <si>
    <t>-619314619</t>
  </si>
  <si>
    <t>"čištění příkopů"58+(175-9*4)+(105-7*4)+34+22+2196+213+1250</t>
  </si>
  <si>
    <t>10</t>
  </si>
  <si>
    <t>129946</t>
  </si>
  <si>
    <t>ČIŠTĚNÍ POTRUBÍ DN DO 400MM</t>
  </si>
  <si>
    <t>-55494622</t>
  </si>
  <si>
    <t>ČIŠTĚNÍ POTRUBÍ DN DO 400MM
Skládkovné je zahrnuto v pol. 014122.1.</t>
  </si>
  <si>
    <t>"pročištění propustků"2+11+6+4+5+7+6+6+4+5+4+7+5+6+5+12+7+19+18+16+10</t>
  </si>
  <si>
    <t>11</t>
  </si>
  <si>
    <t>17380</t>
  </si>
  <si>
    <t>ZEMNÍ KRAJNICE A DOSYPÁVKY Z NAKUPOVANÝCH MATERIÁLŮ</t>
  </si>
  <si>
    <t>6825495</t>
  </si>
  <si>
    <t>Poznámka k souboru cen:
položka zahrnuje: - kompletní provedení zemní konstrukce včetně nákupu a dopravy materiálu dle zadávací dokumentace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svahování, hutnění a uzavírání povrchů svahů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</si>
  <si>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"zásypy krajnic štěrkopískem"1774*2*0,3</t>
  </si>
  <si>
    <t>12</t>
  </si>
  <si>
    <t>17481</t>
  </si>
  <si>
    <t>ZÁSYP JAM A RÝH Z NAKUPOVANÝCH MATERIÁLŮ</t>
  </si>
  <si>
    <t>1622071710</t>
  </si>
  <si>
    <t>Poznámka k souboru cen:
položka zahrnuje: - kompletní provedení zemní konstrukce včetně nákupu a dopravy materiálu dle zadávací dokumentace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</si>
  <si>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"obsyp trativodu Š 0/32"0,20*2*1875</t>
  </si>
  <si>
    <t>"propustek 1 - podsyp ŠP 0/16"0,1*3*10</t>
  </si>
  <si>
    <t>"propustek 2 - podsyp ŠP 0/16"0,1*3*23</t>
  </si>
  <si>
    <t>"propustek 3 - podsyp ŠP 0/16"0,1*3*12</t>
  </si>
  <si>
    <t>"propustek 4 - podsyp ŠP 0/16"0,1*3*8</t>
  </si>
  <si>
    <t>"propustek 5 - podsyp ŠP 0/16"0,1*3*10</t>
  </si>
  <si>
    <t>"propustek 6 - podsyp ŠP 0/16"0,15*3*9</t>
  </si>
  <si>
    <t>"propustek 7 - podsyp ŠP 0/16"0,15*3*8</t>
  </si>
  <si>
    <t>"propustek 8 - podsyp ŠP 0/16"0,1*3*9</t>
  </si>
  <si>
    <t>"propustek 9 - podsyp ŠP 0/16"0,1*3*9</t>
  </si>
  <si>
    <t>"propustek 10 - podsyp ŠP 0/16"0,1*3*9</t>
  </si>
  <si>
    <t>"propustek 11 - podsyp ŠP 0/16"0,1*3*9</t>
  </si>
  <si>
    <t>"propustek 12 - podsyp ŠP 0/16"0,1*3*7</t>
  </si>
  <si>
    <t>"propustek 13 - podsyp ŠP 0/16"0,1*3*13</t>
  </si>
  <si>
    <t>"propustek 14 - podsyp ŠP 0/16"0,1*3*8</t>
  </si>
  <si>
    <t>"propustek 15 - podsyp ŠP 0/16"0,1*3*10</t>
  </si>
  <si>
    <t>"propustek 16 - podsyp ŠP 0/16"0,15*3*7</t>
  </si>
  <si>
    <t>"propustek 17 - podsyp ŠP 0/16"0,1*3*8</t>
  </si>
  <si>
    <t>13</t>
  </si>
  <si>
    <t>17581</t>
  </si>
  <si>
    <t>OBSYP POTRUBÍ A OBJEKTŮ Z NAKUPOVANÝCH MATERIÁLŮ</t>
  </si>
  <si>
    <t>-283683548</t>
  </si>
  <si>
    <t>Poznámka k souboru cen:
položka zahrnuje: - kompletní provedení zemní konstrukce včetně nákupu a dopravy materiálu dle zadávací dokumentace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ruční hutnění a výplň jam a prohlubní v podloží - úprava, očištění, ochrana a zhutnění podloží - svahování, hutnění a uzavírání povrchů svahů - zřízení lavic na svazích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 - zemina vytlačená potrubím o DN do 180mm se od kubatury obsypů neodečítá</t>
  </si>
  <si>
    <t>"propustek 1 - obsyp ŠP 0/32"0,4*(10-2)</t>
  </si>
  <si>
    <t>"propustek 2 - obsyp ŠP 0/32"0,4*(23-2)</t>
  </si>
  <si>
    <t>"propustek 3 - obsyp ŠP 0/32"0,4*(12-2)</t>
  </si>
  <si>
    <t>"propustek 4 - obsyp ŠP 0/32"0,4*(8-2)</t>
  </si>
  <si>
    <t>"propustek 5 - obsyp ŠP 0/32"0,4*(10-2)</t>
  </si>
  <si>
    <t>"propustek 6 - obsyp ŠP 0/32"0,4*(9-2)</t>
  </si>
  <si>
    <t>"propustek 7 - obsyp ŠP 0/32"0,4*(8-2)</t>
  </si>
  <si>
    <t>"propustek 8 - obsyp ŠP 0/32"0,4*(9-2)</t>
  </si>
  <si>
    <t>"propustek 9 - obsyp ŠP 0/32"0,4*(9-2)</t>
  </si>
  <si>
    <t>"propustek 10 - obsyp ŠP 0/32"0,4*(9-2)</t>
  </si>
  <si>
    <t>"propustek 11 - obsyp ŠP 0/32"0,4*(9-2)</t>
  </si>
  <si>
    <t>"propustek 12 - obsyp ŠP 0/32"0,4*(7-2)</t>
  </si>
  <si>
    <t>"propustek 13 - obsyp ŠP 0/32"0,4*(13-2)</t>
  </si>
  <si>
    <t>"propustek 14 - obsyp ŠP 0/32"0,4*(8-2)</t>
  </si>
  <si>
    <t>"propustek 15 - obsyp ŠP 0/32"0,4*(10-2)</t>
  </si>
  <si>
    <t>"propustek 16 - obsyp ŠP 0/32"0,4*(7-2)</t>
  </si>
  <si>
    <t>"propustek 17 - obsyp ŠP 0/32"0,4*(8-2)</t>
  </si>
  <si>
    <t>14</t>
  </si>
  <si>
    <t>18220</t>
  </si>
  <si>
    <t>ROZPROSTŘENÍ ORNICE VE SVAHU</t>
  </si>
  <si>
    <t>-1333215111</t>
  </si>
  <si>
    <t>Poznámka k souboru cen:
položka zahrnuje: nutné přemístění ornice z dočasných skládek vzdálených do 50m rozprostření ornice v předepsané tloušťce ve svahu přes 1:5</t>
  </si>
  <si>
    <t>"příkopy - ohumusování tl. 150 mm"0,15*(58*2+(175-9*4)*2+(105-7*4)*2+34*2+22*2+2196*2+213*2+1250*2)</t>
  </si>
  <si>
    <t>18242</t>
  </si>
  <si>
    <t>ZALOŽENÍ TRÁVNÍKU HYDROOSEVEM NA ORNICI</t>
  </si>
  <si>
    <t>1077181087</t>
  </si>
  <si>
    <t>Poznámka k souboru cen:
Zahrnuje dodání předepsané travní směsi, hydroosev na ornici, zalévání, první pokosení, to vše bez ohledu na sklon terénu</t>
  </si>
  <si>
    <t>"příkopy - osetí"58*2+(175-9*4)*2+(105-7*4)*2+34*2+22*2+2196*2+213*2+1250*2</t>
  </si>
  <si>
    <t>59</t>
  </si>
  <si>
    <t>18472</t>
  </si>
  <si>
    <t>OŠETŘENÍ DŘEVIN SOLITERNÍCH</t>
  </si>
  <si>
    <t>-2085528426</t>
  </si>
  <si>
    <t>Poznámka k souboru cen:
odplevelení s nakypřením, vypletí, řezem, hnojením, odstranění poškozených částí dřevin s případným složením odpadu na hromady, naložením na dopravní prostředek, odvozem a složením</t>
  </si>
  <si>
    <t>"ošetření stromů tři roky po výsadbě"18*3</t>
  </si>
  <si>
    <t>60</t>
  </si>
  <si>
    <t>184721</t>
  </si>
  <si>
    <t>ZDRAVOTNÍ ŘEZ VĚTVÍ STROMŮ  KMENE D DO 50CM</t>
  </si>
  <si>
    <t>-874223389</t>
  </si>
  <si>
    <t>Poznámka k souboru cen:
zahrnuje: odstranění větví suchých a odumírajících odstranění větví nevhodných po stránce tvaru a budoucího vývoje koruny odstranění větví napadených patogenními organismy odstranění větví se silně sníženou vitalitou odstranění sekundárních výhonů</t>
  </si>
  <si>
    <t>16</t>
  </si>
  <si>
    <t>184B27</t>
  </si>
  <si>
    <t>VYSAZOVÁNÍ STROMŮ LISTNATÝCH V KONTEJNERU OBVOD KMENE DO 20CM, PODCHOZÍ VÝŠ MIN 2,4M</t>
  </si>
  <si>
    <t>382878978</t>
  </si>
  <si>
    <t>VYSAZOVÁNÍ STROMŮ LISTNATÝCH V KONTEJNERU OBVOD KMENE DO 20CM, PODCHOZÍ VÝŠ MIN 2,4M
Náhradní výsadba za pol. 112018. Čerpání položky dle skutečnosti.</t>
  </si>
  <si>
    <t>Poznámka k souboru cen:
Položka vysazování stromů dodávku projektem předepsaných stromů, hloubení jamek (min. rozměry pro stromy min. 1,5 násobek balu výpěstku) s event. výměnou půdy, s hnojením anorganickým hnojivem a přídavkem organického hnojiva min. 5kg pro stromy, zálivku, kůly, chráničky ke stromům nebo ochrana stromů nátěrem a pod. Obvod kmene se měří ve výšce 1,00m nad zemí. položka zahrnuje veškerý materiál, výrobky a polotovary, včetně mimostaveništní a vnitrostaveništní dopravy (rovněž přesuny), včetně naložení a složení, případně s uložením</t>
  </si>
  <si>
    <t>Zakládání</t>
  </si>
  <si>
    <t>17</t>
  </si>
  <si>
    <t>21263</t>
  </si>
  <si>
    <t>TRATIVODY KOMPLET Z TRUB Z PLAST HMOT DN DO 150MM</t>
  </si>
  <si>
    <t>169952682</t>
  </si>
  <si>
    <t>TRATIVODY KOMPLET Z TRUB Z PLAST HMOT DN DO 150MM
Perforované drenážní trubky z PVC-U.</t>
  </si>
  <si>
    <t>Poznámka k souboru cen:
Položka platí pro kompletní konstrukce trativodů a zahrnuje zejména: - výkop rýhy předepsaného tvaru v dané třídě těžitelnosti, výplň, zásyp trativodu včetně dopravy, uložení přebytečného materiálu, dodávky předepsaného materiálu pro výplň a zásyp - zřízení spojovací vrstvy - zřízení podkladu a lože trativodu z předepsaného materiálu - dodávka a uložení trativodu předepsaného materiálu a profilu - obsyp trativodu předepsaným materiálem - ukončení trativodu zaústěním do potrubí nebo vodoteče, případně vybudování ukončujícího objektu (kapličky) dle VL - veškerý materiál, výrobky a polotovary, včetně mimostaveništní a vnitrostaveništní dopravy - nezahrnuje opláštění z geotextilie, fólie</t>
  </si>
  <si>
    <t>"úsek 2 - drenáž"2*1875</t>
  </si>
  <si>
    <t>18</t>
  </si>
  <si>
    <t>21452</t>
  </si>
  <si>
    <t>SANAČNÍ VRSTVY Z KAMENIVA DRCENÉHO</t>
  </si>
  <si>
    <t>648286427</t>
  </si>
  <si>
    <t>SANAČNÍ VRSTVY Z KAMENIVA DRCENÉHO
Čerpání položky na přímý příkaz investora a TDI.</t>
  </si>
  <si>
    <t>Poznámka k souboru cen:
položka zahrnuje dodávku předepsaného kameniva, mimostaveništní a vnitrostaveništní dopravu a jeho uložení není-li v zadávací dokumentaci uvedeno jinak, jedná se o nakupovaný materiál</t>
  </si>
  <si>
    <t>"úsek 2 - sanace AZ tl. 400 mm - předpoklad 60 % celkové plochy"11430*1,20*0,4*0,60</t>
  </si>
  <si>
    <t>19</t>
  </si>
  <si>
    <t>272315</t>
  </si>
  <si>
    <t>ZÁKLADY Z PROSTÉHO BETONU DO C30/37</t>
  </si>
  <si>
    <t>-899233670</t>
  </si>
  <si>
    <t>Poznámka k souboru cen:
- dodání čerstvého betonu (betonové směsi) požadované kvality, jeho uložení do požadovaného tvaru při jakékoliv hustotě výztuže, konzistenci čerstvého betonu a způsobu hutnění, ošetření a ochranu betonu, - zhotovení nepropustného, mrazuvzdorného betonu a betonu požadované trvanlivosti a vlastností, - užití potřebných přísad a technologií výroby betonu, - zřízení pracovních a dilatačních spar, včetně potřebných úprav, výplně, vložek, opracování, očištění a ošetření, - bednění požadovaných konstr. (i ztracené) s úpravou dle požadované kvality povrchu betonu, včetně odbedňovacích a odskružovacích prostředků, - podpěrné konstr. (skruže) a lešení všech druhů pro bednění, uložení čerstvého betonu, výztuže a doplňkových konstr., vč. požadovaných otvorů, ochranných a bezpečnostních opatření a základů těchto konstrukcí a lešení, - vytvoření kotevních čel, kapes, nálitků, a sedel, - zřízení všech požadovaných otvorů, kapes, výklenků, prostupů, dutin, drážek a pod., vč. ztížení práce a úprav kolem nich, - úpravy pro osazení výztuže, doplňkových konstrukcí a vybavení, - úpravy povrchu pro položení požadované izolace, povlaků a nátěrů, případně vyspravení, - ztížení práce u kabelových a injektážních trubek a ostatních zařízení osazovaných do betonu, - konstrukce betonových kloubů, upevnění kotevních prvků a doplňkových konstrukcí, - nátěry zabraňující soudržnost betonu a bednění, - výplň, těsnění a tmelení spar a spojů, - opatření povrchů betonu izolací proti zemní vlhkosti v částech, kde přijdou do styku se zeminou nebo kamenivem, - případné zřízení spojovací vrstvy u základů, - úpravy pro osazení zařízení ochrany konstrukce proti vlivu bludných proudů,</t>
  </si>
  <si>
    <t>"propustek 1"</t>
  </si>
  <si>
    <t>"základy pod čely"0,5*0,6*0,75</t>
  </si>
  <si>
    <t>"podbetonování"0,1*10</t>
  </si>
  <si>
    <t>"propustek 2"</t>
  </si>
  <si>
    <t>"podbetonování"0,1*23</t>
  </si>
  <si>
    <t>"propustek 3"</t>
  </si>
  <si>
    <t>"podbetonování"0,1*12</t>
  </si>
  <si>
    <t>"propustek 4"</t>
  </si>
  <si>
    <t>"podbetonování"0,1*8</t>
  </si>
  <si>
    <t>"propustek 5"</t>
  </si>
  <si>
    <t>"propustek 6"</t>
  </si>
  <si>
    <t>"podbetonování"0,1*9</t>
  </si>
  <si>
    <t>"propustek 7"</t>
  </si>
  <si>
    <t>"propustek 8"</t>
  </si>
  <si>
    <t>"propustek 9"</t>
  </si>
  <si>
    <t>"propustek 10"</t>
  </si>
  <si>
    <t>"propustek 11"</t>
  </si>
  <si>
    <t>"propustek 12"</t>
  </si>
  <si>
    <t>"podbetonování"0,1*7</t>
  </si>
  <si>
    <t>"propustek 13"</t>
  </si>
  <si>
    <t>"podbetonování"0,1*13</t>
  </si>
  <si>
    <t>"propustek 14"</t>
  </si>
  <si>
    <t>"propustek 15"</t>
  </si>
  <si>
    <t>"propustek 16"</t>
  </si>
  <si>
    <t>"propustek 17"</t>
  </si>
  <si>
    <t>20</t>
  </si>
  <si>
    <t>28997</t>
  </si>
  <si>
    <t>OPLÁŠTĚNÍ (ZPEVNĚNÍ) Z GEOTEXTILIE A GEOMŘÍŽOVIN</t>
  </si>
  <si>
    <t>-1762863826</t>
  </si>
  <si>
    <t xml:space="preserve">OPLÁŠTĚNÍ (ZPEVNĚNÍ) Z GEOTEXTILIE A GEOMŘÍŽOVIN
Drenážní netkaná geotextilie min 300 g/m2.
</t>
  </si>
  <si>
    <t>Poznámka k souboru cen:
Položka zahrnuje: - dodávku předepsané geotextilie nebo geomřížoviny - úpravu, očištění a ochranu podkladu - přichycení k podkladu, případně zatížení - úpravy spojů a zajištění okrajů - úpravy pro odvodnění - nutné přesahy - mimostaveništní a vnitrostaveništní dopravu</t>
  </si>
  <si>
    <t>"úsek 2 - drenáž"2*1875*1,8</t>
  </si>
  <si>
    <t>28997.1</t>
  </si>
  <si>
    <t>-58197348</t>
  </si>
  <si>
    <t>OPLÁŠTĚNÍ (ZPEVNĚNÍ) Z GEOTEXTILIE A GEOMŘÍŽOVIN
Netkaná geotextilie - min. 300 g/m2.
Čerpání položky se souhlasem investora a TDI.</t>
  </si>
  <si>
    <t>Vodorovné konstrukce</t>
  </si>
  <si>
    <t>22</t>
  </si>
  <si>
    <t>465512</t>
  </si>
  <si>
    <t>DLAŽBY Z LOMOVÉHO KAMENE NA MC</t>
  </si>
  <si>
    <t>-657316221</t>
  </si>
  <si>
    <t>Poznámka k souboru cen:
položka zahrnuje: - nutné zemní práce (svahování, úpravu pláně a pod.) - zřízení spojovací vrstvy - zřízení lože dlažby z cementové malty předepsané kvality a předepsané tloušťky - dodávku a položení dlažby z lomového kamene do předepsaného tvaru - spárování, těsnění, tmelení a vyplnění spar MC případně s vyklínováním - úprava povrchu pro odvedení srážkové vody - nezahrnuje podklad pod dlažbu, vykazuje se samostatně položkami SD 45</t>
  </si>
  <si>
    <t>"propustek 2"0,2*1*2,1</t>
  </si>
  <si>
    <t>"propustek 3"0,2*2*2,1</t>
  </si>
  <si>
    <t>"propustek 4"0,2*2*2,1</t>
  </si>
  <si>
    <t>"propustek 5"0,2*2*2,1</t>
  </si>
  <si>
    <t>"propustek 6"0,2*2*2,1</t>
  </si>
  <si>
    <t>"propustek 7"0,2*2*2,1</t>
  </si>
  <si>
    <t>"propustek 8"0,2*2*2,1</t>
  </si>
  <si>
    <t>"propustek 9"0,2*2*2,1</t>
  </si>
  <si>
    <t>"propustek 10"0,2*2*2,1</t>
  </si>
  <si>
    <t>"propustek 11"0,2*2*2,1</t>
  </si>
  <si>
    <t>"propustek 12"0,2*2*2,1</t>
  </si>
  <si>
    <t>"propustek 13"0,2*2*2,1</t>
  </si>
  <si>
    <t>"propustek 14"0,2*2*2,1</t>
  </si>
  <si>
    <t>"propustek 15"0,2*2*2,1</t>
  </si>
  <si>
    <t>"propustek 16"0,2*2*2,1</t>
  </si>
  <si>
    <t>"propustek 17"0,2*2*2,1</t>
  </si>
  <si>
    <t>23</t>
  </si>
  <si>
    <t>56210</t>
  </si>
  <si>
    <t>VOZOVKOVÉ VRSTVY Z MATERIÁLŮ STABIL CEMENTEM</t>
  </si>
  <si>
    <t>1073386484</t>
  </si>
  <si>
    <t>VOZOVKOVÉ VRSTVY Z MATERIÁLŮ STABIL CEMENTEM
Čerpání položky na přímý příkaz investora a TDI.</t>
  </si>
  <si>
    <t>Poznámka k souboru cen:
- dodání směsi v požadované kvalitě - očištění podkladu - uložení směsi dle předepsaného technologického předpisu a zhutnění vrstvy v předepsané tloušťce - zřízení vrstvy bez rozlišení šířky, pokládání vrstvy po etapách, včetně pracovních spar a spojů - úpravu napojení, ukončení - úpravu dilatačních spar včetně předepsané výztuže - nezahrnuje postřiky, nátěry - nezahrnuje úpravu povrchu krytu</t>
  </si>
  <si>
    <t>"úsek 1 - oprava krajů vozovky - SC C8/10 tl. 150 mm - předpoklad 60 %"598*1*2*0,15*0,6</t>
  </si>
  <si>
    <t>"úsek 1 - sanace vozovky - SC C8/10 tl. 150 mm - předpoklad 10 % z celkové plochy"3650*0,15*0,1</t>
  </si>
  <si>
    <t>"úsek 3 - oprava krajů vozovky - SC C8/10 tl. 150 mm - předpoklad 40 %"651*0,75*2*0,15*0,4</t>
  </si>
  <si>
    <t>"úsek 3 - sanace vozovky - SC C8/10 tl. 150 mm - předpoklad 10 % z celkové plochy"2890*0,15*0,1</t>
  </si>
  <si>
    <t>24</t>
  </si>
  <si>
    <t>56330</t>
  </si>
  <si>
    <t>VOZOVKOVÉ VRSTVY ZE ŠTĚRKODRTI</t>
  </si>
  <si>
    <t>-55011920</t>
  </si>
  <si>
    <t>Poznámka k souboru cen:
- dodání kameniva předepsané kvality a zrnitosti - rozprostření a zhutnění vrstvy v předepsané tloušťce - zřízení vrstvy bez rozlišení šířky, pokládání vrstvy po etapách - nezahrnuje postřiky, nátěry</t>
  </si>
  <si>
    <t>"propustek 1 - ŠD 0/32"0,15*3*(10-2,4)</t>
  </si>
  <si>
    <t>"propustek 2 - ŠD 0/32"0,15*3*(23-2,4)</t>
  </si>
  <si>
    <t>"propustek 3 - ŠD 0/32"0,152*3*(12-2,4)</t>
  </si>
  <si>
    <t>"propustek 4 - ŠD 0/32"0,15*3*(8-2,4)</t>
  </si>
  <si>
    <t>"propustek 5 - ŠD 0/32"0,15*3*(10-2,4)</t>
  </si>
  <si>
    <t>"propustek 6 - ŠD 0/32"0,15*3*(9-2,4)</t>
  </si>
  <si>
    <t>"propustek 7 - ŠD 0/32"0,15*3*(8-2,4)</t>
  </si>
  <si>
    <t>"propustek 8 - ŠD 0/32"0,15*3*(9-2,4)</t>
  </si>
  <si>
    <t>"propustek 9 - ŠD 0/32"0,15*3*(9-2,4)</t>
  </si>
  <si>
    <t>"propustek 10 - ŠD 0/32"0,15*3*(9-2,4)</t>
  </si>
  <si>
    <t>"propustek 11 - ŠD 0/32"0,15*3*(9-2,4)</t>
  </si>
  <si>
    <t>"propustek 12 - ŠD 0/32"0,15*3*(7-2,4)</t>
  </si>
  <si>
    <t>"propustek 13 - ŠD 0/32"0,15*3*(13-2,4)</t>
  </si>
  <si>
    <t>"propustek 14 - ŠD 0/32"0,15*3*(8-2,4)</t>
  </si>
  <si>
    <t>"propustek 15 - ŠD 0/32"0,15*3*(10-2,4)</t>
  </si>
  <si>
    <t>"propustek 16 - ŠD 0/32"0,15*3*(7-2,4)</t>
  </si>
  <si>
    <t>"propustek 17 - ŠD 0/32"0,152*3*(8-2,4)</t>
  </si>
  <si>
    <t>25</t>
  </si>
  <si>
    <t>56330.1</t>
  </si>
  <si>
    <t>-1028662208</t>
  </si>
  <si>
    <t>VOZOVKOVÉ VRSTVY ZE ŠTĚRKODRTI
Čerpání položky se souhlasem investora a TDI.</t>
  </si>
  <si>
    <t>"úsek 1 - oprava krajů vozovky - ŠDA 0/63 tl. 200 mm - předpoklad 60 %"598*1*2*0,2*0,6</t>
  </si>
  <si>
    <t>"úsek 1 - sanace vozovky - ŠDA 0/63 tl. 200 mm - předpoklad 10 % z celkové plochy"3650*0,2*0,1</t>
  </si>
  <si>
    <t>"úsek 3 - oprava krajů vozovky - ŠDA 0/63 tl. 200 mm - předpoklad 40 %"651*0,75*2*0,2*0,4</t>
  </si>
  <si>
    <t>"úsek 3 - sanace vozovky - ŠDA 0/63 tl. 200 mm - předpoklad 10 % z celkové plochy"2890*0,2*0,1</t>
  </si>
  <si>
    <t>26</t>
  </si>
  <si>
    <t>56333</t>
  </si>
  <si>
    <t>VOZOVKOVÉ VRSTVY ZE ŠTĚRKODRTI TL. DO 150MM</t>
  </si>
  <si>
    <t>421976282</t>
  </si>
  <si>
    <t>"úsek 2 - ŠDA  0/32 tl. 150 mm"11430*1,1</t>
  </si>
  <si>
    <t>27</t>
  </si>
  <si>
    <t>56354</t>
  </si>
  <si>
    <t>VOZOVKOVÉ VRSTVY Z MECH ZPEV ZEMINY TL. DO 200MM</t>
  </si>
  <si>
    <t>1941167008</t>
  </si>
  <si>
    <t>"úsek 2 - MZ tl. 200 mm"11430*1,2</t>
  </si>
  <si>
    <t>28</t>
  </si>
  <si>
    <t>56362</t>
  </si>
  <si>
    <t>VOZOVKOVÉ VRSTVY Z RECYKLOVANÉHO MATERIÁLU TL DO 100MM</t>
  </si>
  <si>
    <t>609737380</t>
  </si>
  <si>
    <t>Poznámka k souboru cen:
- dodání recyklátu v požadované kvalitě - očištění podkladu - uložení recyklátu dle předepsaného technologického předpisu, zhutnění vrstvy v předepsané tloušťce - zřízení vrstvy bez rozlišení šířky, pokládání vrstvy po etapách, včetně pracovních spar a spojů - úpravu napojení, ukončení - nezahrnuje postřiky, nátěry</t>
  </si>
  <si>
    <t>"hospodářské sjezdy - asfaltový recyklát  min tl. 100 mm"8+26+9+14+15+18+12+17+15+14+19+20+14+11+58+29+17+9+13+31</t>
  </si>
  <si>
    <t>29</t>
  </si>
  <si>
    <t>56963</t>
  </si>
  <si>
    <t xml:space="preserve">ZPEVNĚNÍ KRAJNIC Z RECYKLOVANÉHO MATERIÁLU TL DO 100MM </t>
  </si>
  <si>
    <t>-941296230</t>
  </si>
  <si>
    <t>ZPEVNĚNÍ KRAJNIC Z RECYKLOVANÉHO MATERIÁLU TL DO 150MM</t>
  </si>
  <si>
    <t>"nezpevněné krajnice tl. 100 mm"(36+16+9+3+6+3+3+5+7+7+21+21+4+3+4+4+3+4+3+5+215+54+1150+1174+56+12+14+12+3+18+12+7+11+28)</t>
  </si>
  <si>
    <t>30</t>
  </si>
  <si>
    <t>572123</t>
  </si>
  <si>
    <t>INFILTRAČNÍ POSTŘIK Z EMULZE DO 1,0KG/M2</t>
  </si>
  <si>
    <t>1332251401</t>
  </si>
  <si>
    <t>Poznámka k souboru cen:
- dodání všech předepsaných materiálů pro postřiky v předepsaném množství - provedení dle předepsaného technologického předpisu - zřízení vrstvy bez rozlišení šířky, pokládání vrstvy po etapách - úpravu napojení, ukončení</t>
  </si>
  <si>
    <t>"úsek 2 - PI - C 1,00 kg/m2"11430*1,1</t>
  </si>
  <si>
    <t>31</t>
  </si>
  <si>
    <t>572213</t>
  </si>
  <si>
    <t>SPOJOVACÍ POSTŘIK Z EMULZE DO 0,5KG/M2</t>
  </si>
  <si>
    <t>880824961</t>
  </si>
  <si>
    <t>"úsek 1 - PS - C 0,50 kg/m2"3650*1,05</t>
  </si>
  <si>
    <t>"úsek 2 - PS - C 0,50 kg/m2"11430*1,05</t>
  </si>
  <si>
    <t>"úsek 3 - PS - C 0,50 kg/m2"2890*1,05</t>
  </si>
  <si>
    <t>32</t>
  </si>
  <si>
    <t>572223</t>
  </si>
  <si>
    <t>SPOJOVACÍ POSTŘIK Z EMULZE DO 1,0KG/M2</t>
  </si>
  <si>
    <t>-1679025031</t>
  </si>
  <si>
    <t>"úsek 1 - PS - C 1,00 kg/m2"3650*1,1</t>
  </si>
  <si>
    <t>"úsek 3 - PS - C 1,00 kg/m2"2890*1,1</t>
  </si>
  <si>
    <t>"výškové napojení - PS - C 1,00 kg/m2"(126+18+23+11+42+29+18+44+23)</t>
  </si>
  <si>
    <t>"napojení vjezdů - PS - C 01,00 kg/m2"(6+9,5+7,7+6,1+7,3+8,4+8,6+11,4+10,5+5,7+8,3+5,4+10,6+13,9)</t>
  </si>
  <si>
    <t>33</t>
  </si>
  <si>
    <t>574A34</t>
  </si>
  <si>
    <t>ASFALTOVÝ BETON PRO OBRUSNÉ VRSTVY ACO 11+, 11S TL. 40MM</t>
  </si>
  <si>
    <t>-2101121212</t>
  </si>
  <si>
    <t>Poznámka k souboru cen:
- dodání směsi v požadované kvalitě - očištění podkladu - uložení směsi dle předepsaného technologického předpisu, zhutnění vrstvy v předepsané tloušťce - zřízení vrstvy bez rozlišení šířky, pokládání vrstvy po etapách, včetně pracovních spar a spojů - úpravu napojení, ukončení podél obrubníků, dilatačních zařízení, odvodňovacích proužků, odvodňovačů, vpustí, šachet a pod. - nezahrnuje postřiky, nátěry - nezahrnuje těsnění podél obrubníků, dilatačních zařízení, odvodňovacích proužků, odvodňovačů, vpustí, šachet a pod.</t>
  </si>
  <si>
    <t>"úsek 1 - ACO 11+ tl. 40 mm"3650</t>
  </si>
  <si>
    <t>"úsek 2 - ACO 11+ tl. 40 mm"11430</t>
  </si>
  <si>
    <t>"úsek 3 - ACO 11+ tl. 40 mm"2890</t>
  </si>
  <si>
    <t>"výškové napojení"(126+18+23+11+42+29+18+44+23)</t>
  </si>
  <si>
    <t>"napojení vjezdů"(6+9,5+7,7+6,1+7,3+8,4+8,6+11,4+10,5+5,7+8,3+5,4+10,6+13,9)</t>
  </si>
  <si>
    <t>34</t>
  </si>
  <si>
    <t>574E56</t>
  </si>
  <si>
    <t>ASFALTOVÝ BETON PRO PODKLADNÍ VRSTVY ACP 16+, 16S TL. 60MM</t>
  </si>
  <si>
    <t>-2057512395</t>
  </si>
  <si>
    <t>"úsek 1 - ACP 16+ tl. 60 mm"3650*1,05</t>
  </si>
  <si>
    <t>"úsek 2 - ACP 16+ tl. 60 mm"11430*1,05</t>
  </si>
  <si>
    <t>"úsek 3 - ACP 16+ tl. 60 mm"2890*1,05</t>
  </si>
  <si>
    <t>35</t>
  </si>
  <si>
    <t>577A2</t>
  </si>
  <si>
    <t>VÝSPRAVA TRHLIN ASFALTOVOU ZÁLIVKOU MODIFIK</t>
  </si>
  <si>
    <t>86919913</t>
  </si>
  <si>
    <t>Poznámka k souboru cen:
- vyfrézování drážky šířky do 20mm hloubky do 40mm - vyčištění - nátěr - výplň předepsanou zálivkovou hmotou</t>
  </si>
  <si>
    <t>"úsek 1+3 - odhad cca každých 30 m v délce 5,5 m"(598+651)/30*5,5</t>
  </si>
  <si>
    <t>36</t>
  </si>
  <si>
    <t>58920</t>
  </si>
  <si>
    <t>VÝPLŇ SPAR MODIFIKOVANÝM ASFALTEM</t>
  </si>
  <si>
    <t>-2055304291</t>
  </si>
  <si>
    <t>Poznámka k souboru cen:
položka zahrnuje: - dodávku předepsaného materiálu - vyčištění a výplň spar tímto materiálem</t>
  </si>
  <si>
    <t>Trubní vedení</t>
  </si>
  <si>
    <t>57</t>
  </si>
  <si>
    <t>89486.R</t>
  </si>
  <si>
    <t>ŠACHTY KANALIZAČNÍ PLASTOVÉ DN DO 700MM</t>
  </si>
  <si>
    <t>-123012368</t>
  </si>
  <si>
    <t xml:space="preserve">ŠACHTY KANALIZAČNÍ PLASTOVÉ DN DO 700MM
Revizní šachta plastová (PP) s pojízdným poklopem (B125):
- předpokládaná výška 0,75 m
- šachtové dno přímé s hrdly DN 400 včetně případného těsnění
- betonový roznášecí prstenec pro poklop DN 600
- kompozitní poklop DN 600, třída B125
</t>
  </si>
  <si>
    <t>Poznámka k souboru cen:
položka zahrnuje: - poklopy s rámem z předepsaného materiálu a tvaru - předepsané plastové skruže, dno a není-li uvedeno jinak i podkladní vrstvu (z kameniva nebo betonu). - výplň, těsnění a tmelení spár a spojů, - očištění a ošetření úložných ploch, - předepsané podkladní konstrukce</t>
  </si>
  <si>
    <t>"revizní šachty"2</t>
  </si>
  <si>
    <t>38</t>
  </si>
  <si>
    <t>899525</t>
  </si>
  <si>
    <t>OBETONOVÁNÍ POTRUBÍ Z PROSTÉHO BETONU DO C30/37</t>
  </si>
  <si>
    <t>1430264688</t>
  </si>
  <si>
    <t>Poznámka k souboru cen:
- dodání čerstvého betonu (betonové směsi) požadované kvality, jeho uložení do požadovaného tvaru při jakékoliv hustotě výztuže, konzistenci čerstvého betonu a způsobu hutnění, ošetření a ochranu betonu, - zhotovení nepropustného, mrazuvzdorného betonu a betonu požadované trvanlivosti a vlastností, - užití potřebných přísad a technologií výroby betonu, - zřízení pracovních a dilatačních spar, včetně potřebných úprav, výplně, vložek, opracování, očištění a ošetření, - bednění požadovaných konstr. (i ztracené) s úpravou dle požadované kvality povrchu betonu, včetně odbedňovacích a odskružovacích prostředků, - podpěrné konstr. (skruže) a lešení všech druhů pro bednění, uložení čerstvého betonu, výztuže a doplňkových konstr., vč. požadovaných otvorů, ochranných a bezpečnostních opatření a základů těchto konstrukcí a lešení, - vytvoření kotevních čel, kapes, nálitků, a sedel, - zřízení všech požadovaných otvorů, kapes, výklenků, prostupů, dutin, drážek a pod., vč. ztížení práce a úprav kolem nich, - úpravy pro osazení výztuže, doplňkových konstrukcí a vybavení, - úpravy povrchu pro položení požadované izolace, povlaků a nátěrů, případně vyspravení, - ztížení práce u kabelových a injektážních trubek a ostatních zařízení osazovaných do betonu, - konstrukce betonových kloubů, upevnění kotevních prvků a doplňkových konstrukcí, - nátěry zabraňující soudržnost betonu a bednění, - výplň, těsnění a tmelení spar a spojů, - opatření povrchů betonu izolací proti zemní vlhkosti v částech, kde přijdou do styku se zeminou nebo kamenivem, - případné zřízení spojovací vrstvy u základů, - úpravy pro osazení zařízení ochrany konstrukce proti vlivu bludných proudů</t>
  </si>
  <si>
    <t>"podbetonování"0,3*10</t>
  </si>
  <si>
    <t>"podbetonování"0,3*23</t>
  </si>
  <si>
    <t>"podbetonování"0,3*12</t>
  </si>
  <si>
    <t>"podbetonování"0,3*8</t>
  </si>
  <si>
    <t>"podbetonování"0,3*9</t>
  </si>
  <si>
    <t>"podbetonování"0,3*7</t>
  </si>
  <si>
    <t>"podbetonování"0,3*13</t>
  </si>
  <si>
    <t>Ostatní konstrukce a práce, bourání</t>
  </si>
  <si>
    <t>39</t>
  </si>
  <si>
    <t>9113A1</t>
  </si>
  <si>
    <t>SVODIDLO OCEL SILNIČ JEDNOSTR, ÚROVEŇ ZADRŽ N1, N2 - DODÁVKA A MONTÁŽ</t>
  </si>
  <si>
    <t>56349494</t>
  </si>
  <si>
    <t>Poznámka k souboru cen:
položka zahrnuje: - kompletní dodávku všech dílů ocelového svodidla s předepsanou povrchovou úpravou včetně spojovacích prvků - montáž a osazení svodidla, osazení sloupků zaberaněním nebo osazením do betonových bloků (včetně betonových bloků a nutných zemních prací - ukončení zapuštěním do betonových bloků (včetně betonového bloku a nutných zemních prací) nebo koncovkou - přechod na jiný typ svodidla nebo přes mostní závěr - ochranu proti bludným proudům a vývody pro jejich měření nezahrnuje odrazky nebo retroreflexní fólie</t>
  </si>
  <si>
    <t>"ocelové silniční svodidlo jednostranné úroveň zadržení N2 vč. náběhů"100+170</t>
  </si>
  <si>
    <t>40</t>
  </si>
  <si>
    <t>91228</t>
  </si>
  <si>
    <t>SMĚROVÉ SLOUPKY Z PLAST HMOT VČETNĚ ODRAZNÉHO PÁSKU</t>
  </si>
  <si>
    <t>1797605038</t>
  </si>
  <si>
    <t>Poznámka k souboru cen:
položka zahrnuje: - dodání a osazení sloupku včetně nutných zemních prací - vnitrostaveništní a mimostaveništní doprava - odrazky plastové nebo z retroreflexní fólie</t>
  </si>
  <si>
    <t>"směrové sloupky"2987*2/30</t>
  </si>
  <si>
    <t>41</t>
  </si>
  <si>
    <t>91297</t>
  </si>
  <si>
    <t>DOPRAVNÍ ZRCADLO</t>
  </si>
  <si>
    <t>-1419268235</t>
  </si>
  <si>
    <t>Poznámka k souboru cen:
položka zahrnuje: - dodání a osazení zrcadla včetně nutných zemních prací - předepsaná povrchová úprava - vnitrostaveništní a mimostaveništní doprava - odrazky plastové nebo z retroreflexní fólie.</t>
  </si>
  <si>
    <t>"DZ"1</t>
  </si>
  <si>
    <t>42</t>
  </si>
  <si>
    <t>914113</t>
  </si>
  <si>
    <t>DOPRAVNÍ ZNAČKY ZÁKLADNÍ VELIKOSTI OCELOVÉ NEREFLEXNÍ - DEMONTÁŽ</t>
  </si>
  <si>
    <t>-1061527796</t>
  </si>
  <si>
    <t>Poznámka k souboru cen:
Položka zahrnuje odstranění, demontáž a odklizení materiálu s odvozem na předepsané místo</t>
  </si>
  <si>
    <t>"odstranění značek"</t>
  </si>
  <si>
    <t>"B13"1</t>
  </si>
  <si>
    <t>"E13"7</t>
  </si>
  <si>
    <t>"P2"7</t>
  </si>
  <si>
    <t>"IS3a"1</t>
  </si>
  <si>
    <t>"IS3b"2</t>
  </si>
  <si>
    <t>"IS3c"3</t>
  </si>
  <si>
    <t>"P4"3</t>
  </si>
  <si>
    <t>"IP6"3</t>
  </si>
  <si>
    <t>"A12b"2</t>
  </si>
  <si>
    <t>"B20a"7</t>
  </si>
  <si>
    <t>"A28"2</t>
  </si>
  <si>
    <t>"B13"2</t>
  </si>
  <si>
    <t>"IZ4a"2</t>
  </si>
  <si>
    <t>"IZ4b"2</t>
  </si>
  <si>
    <t>"A2a"2</t>
  </si>
  <si>
    <t>"B12"2</t>
  </si>
  <si>
    <t>43</t>
  </si>
  <si>
    <t>914131</t>
  </si>
  <si>
    <t>DOPRAVNÍ ZNAČKY ZÁKLADNÍ VELIKOSTI OCELOVÉ FÓLIE TŘ 2 - DODÁVKA A MONTÁŽ</t>
  </si>
  <si>
    <t>-1492490966</t>
  </si>
  <si>
    <t xml:space="preserve">Poznámka k souboru cen:
položka zahrnuje: - dodávku a montáž značek v požadovaném provedení </t>
  </si>
  <si>
    <t>"osazení značek"</t>
  </si>
  <si>
    <t>"IP6"2</t>
  </si>
  <si>
    <t>"A28"1</t>
  </si>
  <si>
    <t>"B20b"1</t>
  </si>
  <si>
    <t>44</t>
  </si>
  <si>
    <t>914713</t>
  </si>
  <si>
    <t>STÁLÁ DOPRAV ZAŘÍZ Z3 OCEL DEMONTÁŽ</t>
  </si>
  <si>
    <t>1638947079</t>
  </si>
  <si>
    <t>"dopravní zrcadlo"1</t>
  </si>
  <si>
    <t>45</t>
  </si>
  <si>
    <t>914913</t>
  </si>
  <si>
    <t>SLOUPKY A STOJKY DZ Z OCEL TRUBEK ZABETON DEMONTÁŽ</t>
  </si>
  <si>
    <t>1154120141</t>
  </si>
  <si>
    <t>"odstranění sloupků značek"</t>
  </si>
  <si>
    <t>46</t>
  </si>
  <si>
    <t>914924</t>
  </si>
  <si>
    <t>SLOUPKY A STOJKY DZ Z OCEL TRUBEK DO PATKY DOD, MONT, DEMON</t>
  </si>
  <si>
    <t>889513403</t>
  </si>
  <si>
    <t>Poznámka k souboru cen:
položka zahrnuje: - dodávku a montáž sloupků a upevňovacích zařízení včetně jejich osazení (betonová patka, zemní práce) - odstranění, demontáž a odklizení materiálu s odvozem na předepsané místo</t>
  </si>
  <si>
    <t>47</t>
  </si>
  <si>
    <t>915111</t>
  </si>
  <si>
    <t>VODOROVNÉ DOPRAVNÍ ZNAČENÍ BARVOU HLADKÉ - DODÁVKA A POKLÁDKA</t>
  </si>
  <si>
    <t>357487368</t>
  </si>
  <si>
    <t>Poznámka k souboru cen:
položka zahrnuje: - dodání a pokládku nátěrového materiálu (měří se pouze natíraná plocha) - předznačení a reflexní úpravu</t>
  </si>
  <si>
    <t>"V4 0,125 (V2b 1,5/1,5/0,125)"0,125*2*2987</t>
  </si>
  <si>
    <t>"V13a"23/2</t>
  </si>
  <si>
    <t>48</t>
  </si>
  <si>
    <t>915221</t>
  </si>
  <si>
    <t>VODOR DOPRAV ZNAČ PLASTEM STRUKTURÁLNÍ NEHLUČNÉ - DOD A POKLÁDKA</t>
  </si>
  <si>
    <t>-1351659529</t>
  </si>
  <si>
    <t>49</t>
  </si>
  <si>
    <t>917224</t>
  </si>
  <si>
    <t>SILNIČNÍ A CHODNÍKOVÉ OBRUBY Z BETONOVÝCH OBRUBNÍKŮ ŠÍŘ 150MM</t>
  </si>
  <si>
    <t>-1135770107</t>
  </si>
  <si>
    <t>Poznámka k souboru cen:
Položka zahrnuje: dodání a pokládku betonových obrubníků o rozměrech předepsaných zadávací dokumentací betonové lože i boční betonovou opěrku.</t>
  </si>
  <si>
    <t>"obrubník silniční 150 x 250 mm"14+6+27</t>
  </si>
  <si>
    <t>50</t>
  </si>
  <si>
    <t>918346</t>
  </si>
  <si>
    <t>PROPUSTY Z TRUB DN 400MM</t>
  </si>
  <si>
    <t>-427575858</t>
  </si>
  <si>
    <t xml:space="preserve">PROPUSTY Z TRUB DN 400MM
Trouby HDPE SN 16. </t>
  </si>
  <si>
    <t>Poznámka k souboru cen:
Položka zahrnuje: - dodání a položení potrubí z trub z dokumentací předepsaného materiálu a předepsaného průměru - případné úpravy trub (zkrácení, šikmé seříznutí) Nezahrnuje podkladní vrstvy a obetonování.</t>
  </si>
  <si>
    <t>"propustek 1"10</t>
  </si>
  <si>
    <t>"propustek 2"23</t>
  </si>
  <si>
    <t>"propustek 3"12</t>
  </si>
  <si>
    <t>"propustek 4"8</t>
  </si>
  <si>
    <t>"propustek 5"10</t>
  </si>
  <si>
    <t>"propustek 6"9</t>
  </si>
  <si>
    <t>"propustek 7"8</t>
  </si>
  <si>
    <t>"propustek 8"9</t>
  </si>
  <si>
    <t>"propustek 9"9</t>
  </si>
  <si>
    <t>"propustek 10"9</t>
  </si>
  <si>
    <t>"propustek 11"9</t>
  </si>
  <si>
    <t>"propustek 12"7</t>
  </si>
  <si>
    <t>"propustek 13"13</t>
  </si>
  <si>
    <t>"propustek 14"8</t>
  </si>
  <si>
    <t>"propustek 15"10</t>
  </si>
  <si>
    <t>"propustek 16"7</t>
  </si>
  <si>
    <t>"propustek 17"8</t>
  </si>
  <si>
    <t>51</t>
  </si>
  <si>
    <t>919112</t>
  </si>
  <si>
    <t>ŘEZÁNÍ ASFALTOVÉHO KRYTU VOZOVEK TL DO 100MM</t>
  </si>
  <si>
    <t>-1861349603</t>
  </si>
  <si>
    <t>Poznámka k souboru cen:
položka zahrnuje řezání vozovkové vrstvy v předepsané tloušťce, včetně spotřeby vody</t>
  </si>
  <si>
    <t>52</t>
  </si>
  <si>
    <t>935212</t>
  </si>
  <si>
    <t>PŘÍKOPOVÉ ŽLABY Z BETON TVÁRNIC ŠÍŘ DO 600MM DO BETONU TL 100MM</t>
  </si>
  <si>
    <t>-1285984924</t>
  </si>
  <si>
    <t>Poznámka k souboru cen:
položka zahrnuje: - dodávku a uložení příkopových tvárnic předepsaného rozměru a kvality - dodání a rozprostření lože z předepsaného materiálu v předepsané kvalitěa v předepsané tloušťce - veškerou manipulaci s materiálem, vnitrostaveništní i mimostaveništní dopravu - ukončení, patky, spárování - měří se v metrech běžných délky osy žlabu</t>
  </si>
  <si>
    <t>"betonová žlabovka do bet. lože 100 mm"9+14</t>
  </si>
  <si>
    <t>53</t>
  </si>
  <si>
    <t>935813</t>
  </si>
  <si>
    <t>PŘEDLÁŽDĚNÍ ŽLABŮ A RIGOLŮ DLÁŽDĚNÝCH Z KOSTEK DROBNÝCH</t>
  </si>
  <si>
    <t>-2092106864</t>
  </si>
  <si>
    <t>Poznámka k souboru cen:
- pod pojmem *předláždění* se rozumí rozebrání stávající dlažby a pokládka dlažby ze stávajícího dlažebního materiálu (bez dodávky nového) - zahrnuje nezbytnou manipulaci s tímto materiálem (nakládání, doprava, složení, očištění) - dodání a rozprostření materiálu pro lože a jeho tloušťku předepsanou dokumentací a pro předepsanou výplň spar</t>
  </si>
  <si>
    <t>"obnovení žlabu z kostek"31+24</t>
  </si>
  <si>
    <t>OST</t>
  </si>
  <si>
    <t>Ostatní</t>
  </si>
  <si>
    <t>54</t>
  </si>
  <si>
    <t>014122.1</t>
  </si>
  <si>
    <t>POPLATKY ZA SKLÁDKU TYP S-OO (OSTATNÍ ODPAD)</t>
  </si>
  <si>
    <t>T</t>
  </si>
  <si>
    <t>512</t>
  </si>
  <si>
    <t>-1319241418</t>
  </si>
  <si>
    <t>Poznámka k souboru cen:
zahrnuje veškeré poplatky provozovateli skládky související s uložením odpadu na skládce.</t>
  </si>
  <si>
    <t>"pol 122738 - odkop"6534,92*2,1</t>
  </si>
  <si>
    <t>"pol 12926 - čištění krajnic"2933,00*0,3*1,5</t>
  </si>
  <si>
    <t>"pol 12932 - čištění příkopů"3989,00*0,5*1,5</t>
  </si>
  <si>
    <t>"pol 129946 - čištění potrubí"165*0,25*1,5</t>
  </si>
  <si>
    <t>55</t>
  </si>
  <si>
    <t>014122.2</t>
  </si>
  <si>
    <t>1289168825</t>
  </si>
  <si>
    <t>"pol 122738.1 - odkop - sanace AZ"1988,370*2,1</t>
  </si>
  <si>
    <t>56</t>
  </si>
  <si>
    <t>014132</t>
  </si>
  <si>
    <t>POPLATKY ZA SKLÁDKU TYP S-NO (NEBEZPEČNÝ ODPAD)</t>
  </si>
  <si>
    <t>-350378584</t>
  </si>
  <si>
    <t>"pol 113728.2 - fréza"351,6*2,2</t>
  </si>
  <si>
    <t>SO 201 - Most 3308-2, km 0,468 80</t>
  </si>
  <si>
    <t xml:space="preserve">    6 - Úpravy povrchů, podlahy a osazování výplní</t>
  </si>
  <si>
    <t xml:space="preserve">    783 - Dokončovací práce - nátěry</t>
  </si>
  <si>
    <t>Úpravy povrchů, podlahy a osazování výplní</t>
  </si>
  <si>
    <t>626112</t>
  </si>
  <si>
    <t>REPROFILACE PODHLEDŮ, SVISLÝCH PLOCH SANAČNÍ MALTOU JEDNOVRST TL 20MM</t>
  </si>
  <si>
    <t>1888369035</t>
  </si>
  <si>
    <t>Poznámka k souboru cen:
položka zahrnuje: dodávku veškerého materiálu potřebného pro předepsanou úpravu v předepsané kvalitě nutné vyspravení podkladu, případně zatření spar zdiva položení vrstvy v předepsané tloušťce potřebná lešení a podpěrné konstrukce</t>
  </si>
  <si>
    <t>"oprava sanační maltou na 50%"</t>
  </si>
  <si>
    <t>"kolmé části říms"(11+11)*0,5*0,5</t>
  </si>
  <si>
    <t>5,5*0,5 'Přepočtené koeficientem množství</t>
  </si>
  <si>
    <t>626122</t>
  </si>
  <si>
    <t>REPROFILACE PODHLEDŮ, SVISLÝCH PLOCH SANAČNÍ MALTOU DVOUVRST TL 50MM</t>
  </si>
  <si>
    <t>-663327686</t>
  </si>
  <si>
    <t>"oprava sanační maltou na 15%"</t>
  </si>
  <si>
    <t>"kolmé části říms"(11+11)*0,5*0,15</t>
  </si>
  <si>
    <t>1,65*0,15 'Přepočtené koeficientem množství</t>
  </si>
  <si>
    <t>626212</t>
  </si>
  <si>
    <t>REPROFILACE VODOROVNÝCH PLOCH SHORA SANAČNÍ MALTOU JEDNOVRST TL 20MM</t>
  </si>
  <si>
    <t>-772367165</t>
  </si>
  <si>
    <t>"horní plochy říms"(11+11)*0,8*0,5</t>
  </si>
  <si>
    <t>8,8*0,5 'Přepočtené koeficientem množství</t>
  </si>
  <si>
    <t>626222</t>
  </si>
  <si>
    <t>REPROFIL VODOR PLOCH SHORA SANAČ MALTOU DVOUVRST TL DO 50MM</t>
  </si>
  <si>
    <t>1091106995</t>
  </si>
  <si>
    <t>"horní plochy říms"(11+11)*0,8*0,15</t>
  </si>
  <si>
    <t>2,64*0,15 'Přepočtené koeficientem množství</t>
  </si>
  <si>
    <t>62631</t>
  </si>
  <si>
    <t>SPOJOVACÍ MŮSTEK MEZI STARÝM A NOVÝM BETONEM</t>
  </si>
  <si>
    <t>-1084771227</t>
  </si>
  <si>
    <t>2,75+0,248+4,400+0,396</t>
  </si>
  <si>
    <t>9112A1</t>
  </si>
  <si>
    <t>ZÁBRADLÍ MOSTNÍ S VODOR MADLY - DODÁVKA A MONTÁŽ</t>
  </si>
  <si>
    <t>778762750</t>
  </si>
  <si>
    <t>Poznámka k souboru cen:
položka zahrnuje: dodání zábradlí včetně předepsané povrchové úpravy kotvení sloupků, t.j. kotevní desky, šrouby z nerez oceli, vrty a zálivku, pokud zadávací dokumentace nestanoví jinak případné nivelační hmoty pod kotevní desky</t>
  </si>
  <si>
    <t>"nové zábradlí"10,5*2</t>
  </si>
  <si>
    <t>9112A3</t>
  </si>
  <si>
    <t>ZÁBRADLÍ MOSTNÍ S VODOR MADLY - DEMONTÁŽ S PŘESUNEM</t>
  </si>
  <si>
    <t>1147446924</t>
  </si>
  <si>
    <t>Poznámka k souboru cen:
položka zahrnuje: - demontáž a odstranění zařízení - jeho odvoz na předepsané místo</t>
  </si>
  <si>
    <t>"demontáž stávajícího zábradlí"10,5*2</t>
  </si>
  <si>
    <t>938542</t>
  </si>
  <si>
    <t>OČIŠTĚNÍ BETON KONSTR OTRYSKÁNÍM TLAK VODOU DO 500 BARŮ</t>
  </si>
  <si>
    <t>-1982258008</t>
  </si>
  <si>
    <t>Poznámka k souboru cen:
položka zahrnuje očištění předepsaným způsobem včetně odklizení vzniklého odpadu</t>
  </si>
  <si>
    <t>"kolmé části říms"(11+11)*0,5</t>
  </si>
  <si>
    <t>"horní plochy říms"(11+11)*0,8</t>
  </si>
  <si>
    <t>938652</t>
  </si>
  <si>
    <t>OČIŠTĚNÍ OCEL KONSTR OTRYSKÁNÍM NA SUCHO KŘEMIČ PÍSKEM</t>
  </si>
  <si>
    <t>868873318</t>
  </si>
  <si>
    <t>"celková plocha ocelových kcí  - 100%"</t>
  </si>
  <si>
    <t>"Zábradlí"2*3,14*0,06*11*2*2+2*3,14*0,06*1,1*6*2</t>
  </si>
  <si>
    <t>783</t>
  </si>
  <si>
    <t>Dokončovací práce - nátěry</t>
  </si>
  <si>
    <t>78312</t>
  </si>
  <si>
    <t>PROTIKOROZ OCHRANA OCEL KONSTR NÁTĚREM VÍCEVRST</t>
  </si>
  <si>
    <t>299886423</t>
  </si>
  <si>
    <t>Poznámka k souboru cen:
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</si>
  <si>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78381</t>
  </si>
  <si>
    <t>NÁTĚRY BETON KONSTR TYP S1 (OS-A)</t>
  </si>
  <si>
    <t>-2112754313</t>
  </si>
  <si>
    <t>Poznámka k souboru cen:
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</si>
  <si>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SO 301 - Propustek 1P, km 2,059 92</t>
  </si>
  <si>
    <t>11528</t>
  </si>
  <si>
    <t>PŘEV VOD NA POVRCHU POTR DN DO 1600MM NEBO ŽLAB R.O. DO 5,0M</t>
  </si>
  <si>
    <t>-436612205</t>
  </si>
  <si>
    <t>Poznámka k souboru cen:
Položka převedení vody na povrchu zahrnuje zřízení, udržování a odstranění příslušného zařízení. Převedení vody se uvádí buď průměrem potrubí (DN) nebo délkou rozvinutého obvodu žlabu (r.o.).</t>
  </si>
  <si>
    <t>"převedení vody"16</t>
  </si>
  <si>
    <t>1763475714</t>
  </si>
  <si>
    <t>"odkop - vtok a výtok"(4,8+1,8)*4,5</t>
  </si>
  <si>
    <t>"odkop okolo propustu"9*8,7</t>
  </si>
  <si>
    <t>-61445392</t>
  </si>
  <si>
    <t>"obsyp - ŠP 0/32"6,4*12</t>
  </si>
  <si>
    <t>"podsyp - ŠP 0/16 tl. 150 mm"3*14,15+(17,6+3,1)*0,15+2*0,5*4,5</t>
  </si>
  <si>
    <t>18110</t>
  </si>
  <si>
    <t>ÚPRAVA PLÁNĚ SE ZHUTNĚNÍM V HORNINĚ TŘ. I</t>
  </si>
  <si>
    <t>4721438</t>
  </si>
  <si>
    <t>Poznámka k souboru cen:
položka zahrnuje úpravu pláně včetně vyrovnání výškových rozdílů. Míru zhutnění určuje projekt.</t>
  </si>
  <si>
    <t>"úprava pláně pod propustkem"14,2*3</t>
  </si>
  <si>
    <t>-862225302</t>
  </si>
  <si>
    <t>"betonové základy pod čely"4,5*0,8*0,6*2</t>
  </si>
  <si>
    <t>"podbetonování trouby"1,5*0,15*14,2</t>
  </si>
  <si>
    <t>"podbetonování svahů"(6,5+7,2)*0,15</t>
  </si>
  <si>
    <t>"podbetonování vtoku a výtoku C30/37"(17,6+3,1)*0,15</t>
  </si>
  <si>
    <t>306431088</t>
  </si>
  <si>
    <t>"opevnění vtoku a výtoku"(17,6+3,1)*0,10</t>
  </si>
  <si>
    <t>"opevnění svahů"(6,5+7,2)*0,2</t>
  </si>
  <si>
    <t>-1223671161</t>
  </si>
  <si>
    <t>"obetonování trouby"1*14,2</t>
  </si>
  <si>
    <t>918372</t>
  </si>
  <si>
    <t>PROPUSTY Z TRUB DN 1200MM</t>
  </si>
  <si>
    <t>210758619</t>
  </si>
  <si>
    <t>"trouba HDPE, DN 1200, SN 16"15,5</t>
  </si>
  <si>
    <t>966168</t>
  </si>
  <si>
    <t>BOURÁNÍ KONSTRUKCÍ ZE ŽELEZOBETONU S ODVOZEM DO 20KM</t>
  </si>
  <si>
    <t>-1083009422</t>
  </si>
  <si>
    <t>Poznámka k souboru cen:
položka zahrnuje: - rozbourání konstrukce bez ohledu na použitou technologii - veškeré pomocné konstrukce (lešení a pod.) 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- veškeré další práce plynoucí z technologického předpisu a z platných předpisů</t>
  </si>
  <si>
    <t>"římsy, čela v m3"(6*0,7*2,5)*2</t>
  </si>
  <si>
    <t>966372</t>
  </si>
  <si>
    <t>BOURÁNÍ PROPUSTŮ Z TRUB DN DO 1200MM</t>
  </si>
  <si>
    <t>895543006</t>
  </si>
  <si>
    <t>Poznámka k souboru cen:
položka zahrnuje: - odstranění trub včetně případného obetonování a lože - veškeré pomocné konstrukce (lešení a pod.) 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- veškeré další práce plynoucí z technologického předpisu a z platných předpisů - nezahrnuje bourání čel, vtokových a výtokových jímek, odstranění zábradlí</t>
  </si>
  <si>
    <t>"vybourání stávajícího propustku"8</t>
  </si>
  <si>
    <t>014112</t>
  </si>
  <si>
    <t>POPLATKY ZA SKLÁDKU TYP S-IO (INERTNÍ ODPAD)</t>
  </si>
  <si>
    <t>374836294</t>
  </si>
  <si>
    <t>"pol 966168 - bourání ŽB"21*2,4</t>
  </si>
  <si>
    <t>"pol 966371 - bourání propustů"8*2*3,14*0,6*0,1*2,4</t>
  </si>
  <si>
    <t>014122</t>
  </si>
  <si>
    <t>1834519634</t>
  </si>
  <si>
    <t>"pol 122738 - odkop"108,00*2,2</t>
  </si>
  <si>
    <t>SO 000 - Vedlejší rozpočtové náklady</t>
  </si>
  <si>
    <t>02720</t>
  </si>
  <si>
    <t>POMOC PRÁCE ZŘÍZ NEBO ZAJIŠŤ REGULACI A OCHRANU DOPRAVY</t>
  </si>
  <si>
    <t>KPL</t>
  </si>
  <si>
    <t>-986232974</t>
  </si>
  <si>
    <t>Poznámka k souboru cen:
zahrnuje veškeré náklady spojené s objednatelem požadovanými zařízeními</t>
  </si>
  <si>
    <t>02720.1</t>
  </si>
  <si>
    <t>POMOC PRÁCE ZŘÍZ NEBO ZAJIŠŤ REGULACI A OCHRANU DOPRAVY - VÝSPRAVA VÝTLUKŮ</t>
  </si>
  <si>
    <t>1413152086</t>
  </si>
  <si>
    <t>POMOC PRÁCE ZŘÍZ NEBO ZAJIŠŤ REGULACI A OCHRANU DOPRAVY
Lokální vysprávky objízné trasy před stavbou. Případná oprava silnic po ukončení stavby. 
Položka bude čerpána dle skutečného rozsahu se souhlasem TDS a investora.</t>
  </si>
  <si>
    <t>02730</t>
  </si>
  <si>
    <t>POMOC PRÁCE ZŘÍZ NEBO ZAJIŠŤ OCHRANU INŽENÝRSKÝCH SÍTÍ</t>
  </si>
  <si>
    <t>KČ</t>
  </si>
  <si>
    <t>1014732771</t>
  </si>
  <si>
    <t>POMOC PRÁCE ZŘÍZ NEBO ZAJIŠŤ OCHRANU INŽENÝRSKÝCH SÍTÍ
Případná ochrana inženýrských sítí.
Položka bude čerpána dle skutečného rozsahu se souhlasem TDS a investora.</t>
  </si>
  <si>
    <t>02911</t>
  </si>
  <si>
    <t>OSTATNÍ POŽADAVKY - GEODETICKÉ ZAMĚŘENÍ</t>
  </si>
  <si>
    <t>-1572223043</t>
  </si>
  <si>
    <t>OSTATNÍ POŽADAVKY - GEODETICKÉ ZAMĚŘENÍ
Geodetická činnost v průběhu provádění stavebních prací vč. zaměření skutečného provedení stavby.</t>
  </si>
  <si>
    <t>02911.1</t>
  </si>
  <si>
    <t>OSTATNÍ POŽADAVKY - VYTYČENÍ ING. SÍTÍ</t>
  </si>
  <si>
    <t>585457520</t>
  </si>
  <si>
    <t>02943</t>
  </si>
  <si>
    <t>OSTATNÍ POŽADAVKY - VYPRACOVÁNÍ RDS</t>
  </si>
  <si>
    <t>1596991058</t>
  </si>
  <si>
    <t>Poznámka k souboru cen:
zahrnuje veškeré náklady spojené s objednatelem požadovanými pracemi</t>
  </si>
  <si>
    <t>02944</t>
  </si>
  <si>
    <t>OSTAT POŽADAVKY - DOKUMENTACE SKUTEČ PROVEDENÍ V DIGIT FORMĚ</t>
  </si>
  <si>
    <t>447833559</t>
  </si>
  <si>
    <t>02945</t>
  </si>
  <si>
    <t>OSTAT POŽADAVKY - GEOMETRICKÝ PLÁN</t>
  </si>
  <si>
    <t>-2144273893</t>
  </si>
  <si>
    <t>OSTAT POŽADAVKY - GEOMETRICKÝ PLÁN
Vypracování oddělovacího geometrického plánu po dokončení stavby pro vypořádání majetkoprávních vztahů se zasaženými pozemky.</t>
  </si>
  <si>
    <t>Poznámka k souboru cen:
položka zahrnuje: - přípravu podkladů, vyhotovení žádosti pro vklad na katastrální úřad - polní práce spojené s vyhotovením geometrického plánu - výpočetní a grafické kancelářské práce - úřední ověření výsledného elaborátu - schválení návrhu vkladu do katastru nemovitostí příslušným katastrálním úřadem</t>
  </si>
  <si>
    <t>02990</t>
  </si>
  <si>
    <t>OSTATNÍ POŽADAVKY - INFORMAČNÍ TABULE</t>
  </si>
  <si>
    <t>-1164299990</t>
  </si>
  <si>
    <t xml:space="preserve">OSTATNÍ POŽADAVKY - INFORMAČNÍ TABULE
</t>
  </si>
  <si>
    <t>Poznámka k souboru cen:
položka zahrnuje: - dodání a osazení informačních tabulí v předepsaném provedení a množství s obsahem předepsaným zadavatelem - veškeré nosné a upevňovací konstrukce - základové konstrukce včetně nutných zemních prací - demontáž a odvoz po skončení platnosti - případně nutné opravy poškozených čátí během platnosti</t>
  </si>
  <si>
    <t>03100</t>
  </si>
  <si>
    <t>ZAŘÍZENÍ STAVENIŠTĚ - ZŘÍZENÍ, PROVOZ, DEMONTÁŽ</t>
  </si>
  <si>
    <t>-1348000706</t>
  </si>
  <si>
    <t>Poznámka k souboru cen:
zahrnuje objednatelem povolené náklady na pořízení (event. pronájem), provozování, udržování a likvidaci zhotovitelova zařízení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</si>
</sst>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1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2" xfId="0" applyNumberFormat="1" applyFont="1" applyBorder="1" applyAlignment="1">
      <alignment/>
    </xf>
    <xf numFmtId="166" fontId="32" fillId="0" borderId="13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6" fillId="0" borderId="0" xfId="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16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5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0"/>
      <c r="BE5" s="26" t="s">
        <v>15</v>
      </c>
      <c r="BS5" s="17" t="s">
        <v>6</v>
      </c>
    </row>
    <row r="6" spans="2:71" s="1" customFormat="1" ht="36.95" customHeight="1">
      <c r="B6" s="20"/>
      <c r="D6" s="27" t="s">
        <v>16</v>
      </c>
      <c r="K6" s="28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0"/>
      <c r="BE6" s="29"/>
      <c r="BS6" s="17" t="s">
        <v>6</v>
      </c>
    </row>
    <row r="7" spans="2:71" s="1" customFormat="1" ht="12" customHeight="1">
      <c r="B7" s="20"/>
      <c r="D7" s="30" t="s">
        <v>18</v>
      </c>
      <c r="K7" s="25" t="s">
        <v>1</v>
      </c>
      <c r="AK7" s="30" t="s">
        <v>19</v>
      </c>
      <c r="AN7" s="25" t="s">
        <v>1</v>
      </c>
      <c r="AR7" s="20"/>
      <c r="BE7" s="29"/>
      <c r="BS7" s="17" t="s">
        <v>6</v>
      </c>
    </row>
    <row r="8" spans="2:71" s="1" customFormat="1" ht="12" customHeight="1">
      <c r="B8" s="20"/>
      <c r="D8" s="30" t="s">
        <v>20</v>
      </c>
      <c r="K8" s="25" t="s">
        <v>21</v>
      </c>
      <c r="AK8" s="30" t="s">
        <v>22</v>
      </c>
      <c r="AN8" s="31" t="s">
        <v>23</v>
      </c>
      <c r="AR8" s="20"/>
      <c r="BE8" s="29"/>
      <c r="BS8" s="17" t="s">
        <v>6</v>
      </c>
    </row>
    <row r="9" spans="2:71" s="1" customFormat="1" ht="14.4" customHeight="1">
      <c r="B9" s="20"/>
      <c r="AR9" s="20"/>
      <c r="BE9" s="29"/>
      <c r="BS9" s="17" t="s">
        <v>6</v>
      </c>
    </row>
    <row r="10" spans="2:71" s="1" customFormat="1" ht="12" customHeight="1">
      <c r="B10" s="20"/>
      <c r="D10" s="30" t="s">
        <v>24</v>
      </c>
      <c r="AK10" s="30" t="s">
        <v>25</v>
      </c>
      <c r="AN10" s="25" t="s">
        <v>1</v>
      </c>
      <c r="AR10" s="20"/>
      <c r="BE10" s="29"/>
      <c r="BS10" s="17" t="s">
        <v>6</v>
      </c>
    </row>
    <row r="11" spans="2:71" s="1" customFormat="1" ht="18.45" customHeight="1">
      <c r="B11" s="20"/>
      <c r="E11" s="25" t="s">
        <v>21</v>
      </c>
      <c r="AK11" s="30" t="s">
        <v>26</v>
      </c>
      <c r="AN11" s="25" t="s">
        <v>1</v>
      </c>
      <c r="AR11" s="20"/>
      <c r="BE11" s="29"/>
      <c r="BS11" s="17" t="s">
        <v>6</v>
      </c>
    </row>
    <row r="12" spans="2:71" s="1" customFormat="1" ht="6.95" customHeight="1">
      <c r="B12" s="20"/>
      <c r="AR12" s="20"/>
      <c r="BE12" s="29"/>
      <c r="BS12" s="17" t="s">
        <v>6</v>
      </c>
    </row>
    <row r="13" spans="2:71" s="1" customFormat="1" ht="12" customHeight="1">
      <c r="B13" s="20"/>
      <c r="D13" s="30" t="s">
        <v>27</v>
      </c>
      <c r="AK13" s="30" t="s">
        <v>25</v>
      </c>
      <c r="AN13" s="32" t="s">
        <v>28</v>
      </c>
      <c r="AR13" s="20"/>
      <c r="BE13" s="29"/>
      <c r="BS13" s="17" t="s">
        <v>6</v>
      </c>
    </row>
    <row r="14" spans="2:71" ht="12">
      <c r="B14" s="20"/>
      <c r="E14" s="32" t="s">
        <v>28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26</v>
      </c>
      <c r="AN14" s="32" t="s">
        <v>28</v>
      </c>
      <c r="AR14" s="20"/>
      <c r="BE14" s="29"/>
      <c r="BS14" s="17" t="s">
        <v>6</v>
      </c>
    </row>
    <row r="15" spans="2:71" s="1" customFormat="1" ht="6.95" customHeight="1">
      <c r="B15" s="20"/>
      <c r="AR15" s="20"/>
      <c r="BE15" s="29"/>
      <c r="BS15" s="17" t="s">
        <v>3</v>
      </c>
    </row>
    <row r="16" spans="2:71" s="1" customFormat="1" ht="12" customHeight="1">
      <c r="B16" s="20"/>
      <c r="D16" s="30" t="s">
        <v>29</v>
      </c>
      <c r="AK16" s="30" t="s">
        <v>25</v>
      </c>
      <c r="AN16" s="25" t="s">
        <v>1</v>
      </c>
      <c r="AR16" s="20"/>
      <c r="BE16" s="29"/>
      <c r="BS16" s="17" t="s">
        <v>3</v>
      </c>
    </row>
    <row r="17" spans="2:71" s="1" customFormat="1" ht="18.45" customHeight="1">
      <c r="B17" s="20"/>
      <c r="E17" s="25" t="s">
        <v>30</v>
      </c>
      <c r="AK17" s="30" t="s">
        <v>26</v>
      </c>
      <c r="AN17" s="25" t="s">
        <v>1</v>
      </c>
      <c r="AR17" s="20"/>
      <c r="BE17" s="29"/>
      <c r="BS17" s="17" t="s">
        <v>31</v>
      </c>
    </row>
    <row r="18" spans="2:71" s="1" customFormat="1" ht="6.95" customHeight="1">
      <c r="B18" s="20"/>
      <c r="AR18" s="20"/>
      <c r="BE18" s="29"/>
      <c r="BS18" s="17" t="s">
        <v>6</v>
      </c>
    </row>
    <row r="19" spans="2:71" s="1" customFormat="1" ht="12" customHeight="1">
      <c r="B19" s="20"/>
      <c r="D19" s="30" t="s">
        <v>32</v>
      </c>
      <c r="AK19" s="30" t="s">
        <v>25</v>
      </c>
      <c r="AN19" s="25" t="s">
        <v>1</v>
      </c>
      <c r="AR19" s="20"/>
      <c r="BE19" s="29"/>
      <c r="BS19" s="17" t="s">
        <v>6</v>
      </c>
    </row>
    <row r="20" spans="2:71" s="1" customFormat="1" ht="18.45" customHeight="1">
      <c r="B20" s="20"/>
      <c r="E20" s="25" t="s">
        <v>21</v>
      </c>
      <c r="AK20" s="30" t="s">
        <v>26</v>
      </c>
      <c r="AN20" s="25" t="s">
        <v>1</v>
      </c>
      <c r="AR20" s="20"/>
      <c r="BE20" s="29"/>
      <c r="BS20" s="17" t="s">
        <v>31</v>
      </c>
    </row>
    <row r="21" spans="2:57" s="1" customFormat="1" ht="6.95" customHeight="1">
      <c r="B21" s="20"/>
      <c r="AR21" s="20"/>
      <c r="BE21" s="29"/>
    </row>
    <row r="22" spans="2:57" s="1" customFormat="1" ht="12" customHeight="1">
      <c r="B22" s="20"/>
      <c r="D22" s="30" t="s">
        <v>33</v>
      </c>
      <c r="AR22" s="20"/>
      <c r="BE22" s="29"/>
    </row>
    <row r="23" spans="2:57" s="1" customFormat="1" ht="47.25" customHeight="1">
      <c r="B23" s="20"/>
      <c r="E23" s="34" t="s">
        <v>34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R23" s="20"/>
      <c r="BE23" s="29"/>
    </row>
    <row r="24" spans="2:57" s="1" customFormat="1" ht="6.95" customHeight="1">
      <c r="B24" s="20"/>
      <c r="AR24" s="20"/>
      <c r="BE24" s="29"/>
    </row>
    <row r="25" spans="2:57" s="1" customFormat="1" ht="6.95" customHeight="1">
      <c r="B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R25" s="20"/>
      <c r="BE25" s="29"/>
    </row>
    <row r="26" spans="1:57" s="2" customFormat="1" ht="25.9" customHeight="1">
      <c r="A26" s="36"/>
      <c r="B26" s="37"/>
      <c r="C26" s="36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6"/>
      <c r="AQ26" s="36"/>
      <c r="AR26" s="37"/>
      <c r="BE26" s="29"/>
    </row>
    <row r="27" spans="1:57" s="2" customFormat="1" ht="6.95" customHeight="1">
      <c r="A27" s="36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7"/>
      <c r="BE27" s="29"/>
    </row>
    <row r="28" spans="1:57" s="2" customFormat="1" ht="12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36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37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38</v>
      </c>
      <c r="AL28" s="41"/>
      <c r="AM28" s="41"/>
      <c r="AN28" s="41"/>
      <c r="AO28" s="41"/>
      <c r="AP28" s="36"/>
      <c r="AQ28" s="36"/>
      <c r="AR28" s="37"/>
      <c r="BE28" s="29"/>
    </row>
    <row r="29" spans="1:57" s="3" customFormat="1" ht="14.4" customHeight="1">
      <c r="A29" s="3"/>
      <c r="B29" s="42"/>
      <c r="C29" s="3"/>
      <c r="D29" s="30" t="s">
        <v>39</v>
      </c>
      <c r="E29" s="3"/>
      <c r="F29" s="30" t="s">
        <v>40</v>
      </c>
      <c r="G29" s="3"/>
      <c r="H29" s="3"/>
      <c r="I29" s="3"/>
      <c r="J29" s="3"/>
      <c r="K29" s="3"/>
      <c r="L29" s="43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4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4">
        <f>ROUND(AV94,2)</f>
        <v>0</v>
      </c>
      <c r="AL29" s="3"/>
      <c r="AM29" s="3"/>
      <c r="AN29" s="3"/>
      <c r="AO29" s="3"/>
      <c r="AP29" s="3"/>
      <c r="AQ29" s="3"/>
      <c r="AR29" s="42"/>
      <c r="BE29" s="45"/>
    </row>
    <row r="30" spans="1:57" s="3" customFormat="1" ht="14.4" customHeight="1">
      <c r="A30" s="3"/>
      <c r="B30" s="42"/>
      <c r="C30" s="3"/>
      <c r="D30" s="3"/>
      <c r="E30" s="3"/>
      <c r="F30" s="30" t="s">
        <v>41</v>
      </c>
      <c r="G30" s="3"/>
      <c r="H30" s="3"/>
      <c r="I30" s="3"/>
      <c r="J30" s="3"/>
      <c r="K30" s="3"/>
      <c r="L30" s="43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4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4">
        <f>ROUND(AW94,2)</f>
        <v>0</v>
      </c>
      <c r="AL30" s="3"/>
      <c r="AM30" s="3"/>
      <c r="AN30" s="3"/>
      <c r="AO30" s="3"/>
      <c r="AP30" s="3"/>
      <c r="AQ30" s="3"/>
      <c r="AR30" s="42"/>
      <c r="BE30" s="45"/>
    </row>
    <row r="31" spans="1:57" s="3" customFormat="1" ht="14.4" customHeight="1" hidden="1">
      <c r="A31" s="3"/>
      <c r="B31" s="42"/>
      <c r="C31" s="3"/>
      <c r="D31" s="3"/>
      <c r="E31" s="3"/>
      <c r="F31" s="30" t="s">
        <v>42</v>
      </c>
      <c r="G31" s="3"/>
      <c r="H31" s="3"/>
      <c r="I31" s="3"/>
      <c r="J31" s="3"/>
      <c r="K31" s="3"/>
      <c r="L31" s="43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4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4">
        <v>0</v>
      </c>
      <c r="AL31" s="3"/>
      <c r="AM31" s="3"/>
      <c r="AN31" s="3"/>
      <c r="AO31" s="3"/>
      <c r="AP31" s="3"/>
      <c r="AQ31" s="3"/>
      <c r="AR31" s="42"/>
      <c r="BE31" s="45"/>
    </row>
    <row r="32" spans="1:57" s="3" customFormat="1" ht="14.4" customHeight="1" hidden="1">
      <c r="A32" s="3"/>
      <c r="B32" s="42"/>
      <c r="C32" s="3"/>
      <c r="D32" s="3"/>
      <c r="E32" s="3"/>
      <c r="F32" s="30" t="s">
        <v>43</v>
      </c>
      <c r="G32" s="3"/>
      <c r="H32" s="3"/>
      <c r="I32" s="3"/>
      <c r="J32" s="3"/>
      <c r="K32" s="3"/>
      <c r="L32" s="43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4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4">
        <v>0</v>
      </c>
      <c r="AL32" s="3"/>
      <c r="AM32" s="3"/>
      <c r="AN32" s="3"/>
      <c r="AO32" s="3"/>
      <c r="AP32" s="3"/>
      <c r="AQ32" s="3"/>
      <c r="AR32" s="42"/>
      <c r="BE32" s="45"/>
    </row>
    <row r="33" spans="1:57" s="3" customFormat="1" ht="14.4" customHeight="1" hidden="1">
      <c r="A33" s="3"/>
      <c r="B33" s="42"/>
      <c r="C33" s="3"/>
      <c r="D33" s="3"/>
      <c r="E33" s="3"/>
      <c r="F33" s="30" t="s">
        <v>44</v>
      </c>
      <c r="G33" s="3"/>
      <c r="H33" s="3"/>
      <c r="I33" s="3"/>
      <c r="J33" s="3"/>
      <c r="K33" s="3"/>
      <c r="L33" s="43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4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4">
        <v>0</v>
      </c>
      <c r="AL33" s="3"/>
      <c r="AM33" s="3"/>
      <c r="AN33" s="3"/>
      <c r="AO33" s="3"/>
      <c r="AP33" s="3"/>
      <c r="AQ33" s="3"/>
      <c r="AR33" s="42"/>
      <c r="BE33" s="45"/>
    </row>
    <row r="34" spans="1:57" s="2" customFormat="1" ht="6.95" customHeight="1">
      <c r="A34" s="36"/>
      <c r="B34" s="3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7"/>
      <c r="BE34" s="29"/>
    </row>
    <row r="35" spans="1:57" s="2" customFormat="1" ht="25.9" customHeight="1">
      <c r="A35" s="36"/>
      <c r="B35" s="37"/>
      <c r="C35" s="46"/>
      <c r="D35" s="47" t="s">
        <v>45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46</v>
      </c>
      <c r="U35" s="48"/>
      <c r="V35" s="48"/>
      <c r="W35" s="48"/>
      <c r="X35" s="50" t="s">
        <v>47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7"/>
      <c r="BE35" s="36"/>
    </row>
    <row r="36" spans="1:57" s="2" customFormat="1" ht="6.95" customHeight="1">
      <c r="A36" s="36"/>
      <c r="B36" s="37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7"/>
      <c r="BE36" s="36"/>
    </row>
    <row r="37" spans="1:57" s="2" customFormat="1" ht="14.4" customHeight="1">
      <c r="A37" s="36"/>
      <c r="B37" s="37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  <c r="BE37" s="36"/>
    </row>
    <row r="38" spans="2:44" s="1" customFormat="1" ht="14.4" customHeight="1">
      <c r="B38" s="20"/>
      <c r="AR38" s="20"/>
    </row>
    <row r="39" spans="2:44" s="1" customFormat="1" ht="14.4" customHeight="1">
      <c r="B39" s="20"/>
      <c r="AR39" s="20"/>
    </row>
    <row r="40" spans="2:44" s="1" customFormat="1" ht="14.4" customHeight="1">
      <c r="B40" s="20"/>
      <c r="AR40" s="20"/>
    </row>
    <row r="41" spans="2:44" s="1" customFormat="1" ht="14.4" customHeight="1">
      <c r="B41" s="20"/>
      <c r="AR41" s="20"/>
    </row>
    <row r="42" spans="2:44" s="1" customFormat="1" ht="14.4" customHeight="1">
      <c r="B42" s="20"/>
      <c r="AR42" s="20"/>
    </row>
    <row r="43" spans="2:44" s="1" customFormat="1" ht="14.4" customHeight="1">
      <c r="B43" s="20"/>
      <c r="AR43" s="20"/>
    </row>
    <row r="44" spans="2:44" s="1" customFormat="1" ht="14.4" customHeight="1">
      <c r="B44" s="20"/>
      <c r="AR44" s="20"/>
    </row>
    <row r="45" spans="2:44" s="1" customFormat="1" ht="14.4" customHeight="1">
      <c r="B45" s="20"/>
      <c r="AR45" s="20"/>
    </row>
    <row r="46" spans="2:44" s="1" customFormat="1" ht="14.4" customHeight="1">
      <c r="B46" s="20"/>
      <c r="AR46" s="20"/>
    </row>
    <row r="47" spans="2:44" s="1" customFormat="1" ht="14.4" customHeight="1">
      <c r="B47" s="20"/>
      <c r="AR47" s="20"/>
    </row>
    <row r="48" spans="2:44" s="1" customFormat="1" ht="14.4" customHeight="1">
      <c r="B48" s="20"/>
      <c r="AR48" s="20"/>
    </row>
    <row r="49" spans="2:44" s="2" customFormat="1" ht="14.4" customHeight="1">
      <c r="B49" s="53"/>
      <c r="D49" s="54" t="s">
        <v>48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49</v>
      </c>
      <c r="AI49" s="55"/>
      <c r="AJ49" s="55"/>
      <c r="AK49" s="55"/>
      <c r="AL49" s="55"/>
      <c r="AM49" s="55"/>
      <c r="AN49" s="55"/>
      <c r="AO49" s="55"/>
      <c r="AR49" s="53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">
      <c r="A60" s="36"/>
      <c r="B60" s="37"/>
      <c r="C60" s="36"/>
      <c r="D60" s="56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6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6" t="s">
        <v>50</v>
      </c>
      <c r="AI60" s="39"/>
      <c r="AJ60" s="39"/>
      <c r="AK60" s="39"/>
      <c r="AL60" s="39"/>
      <c r="AM60" s="56" t="s">
        <v>51</v>
      </c>
      <c r="AN60" s="39"/>
      <c r="AO60" s="39"/>
      <c r="AP60" s="36"/>
      <c r="AQ60" s="36"/>
      <c r="AR60" s="37"/>
      <c r="BE60" s="36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">
      <c r="A64" s="36"/>
      <c r="B64" s="37"/>
      <c r="C64" s="36"/>
      <c r="D64" s="54" t="s">
        <v>52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4" t="s">
        <v>53</v>
      </c>
      <c r="AI64" s="57"/>
      <c r="AJ64" s="57"/>
      <c r="AK64" s="57"/>
      <c r="AL64" s="57"/>
      <c r="AM64" s="57"/>
      <c r="AN64" s="57"/>
      <c r="AO64" s="57"/>
      <c r="AP64" s="36"/>
      <c r="AQ64" s="36"/>
      <c r="AR64" s="37"/>
      <c r="BE64" s="36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">
      <c r="A75" s="36"/>
      <c r="B75" s="37"/>
      <c r="C75" s="36"/>
      <c r="D75" s="56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6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6" t="s">
        <v>50</v>
      </c>
      <c r="AI75" s="39"/>
      <c r="AJ75" s="39"/>
      <c r="AK75" s="39"/>
      <c r="AL75" s="39"/>
      <c r="AM75" s="56" t="s">
        <v>51</v>
      </c>
      <c r="AN75" s="39"/>
      <c r="AO75" s="39"/>
      <c r="AP75" s="36"/>
      <c r="AQ75" s="36"/>
      <c r="AR75" s="37"/>
      <c r="BE75" s="36"/>
    </row>
    <row r="76" spans="1:57" s="2" customFormat="1" ht="12">
      <c r="A76" s="36"/>
      <c r="B76" s="37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7"/>
      <c r="BE76" s="36"/>
    </row>
    <row r="77" spans="1:57" s="2" customFormat="1" ht="6.95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37"/>
      <c r="BE77" s="36"/>
    </row>
    <row r="81" spans="1:57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37"/>
      <c r="BE81" s="36"/>
    </row>
    <row r="82" spans="1:57" s="2" customFormat="1" ht="24.95" customHeight="1">
      <c r="A82" s="36"/>
      <c r="B82" s="37"/>
      <c r="C82" s="21" t="s">
        <v>54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7"/>
      <c r="BE82" s="36"/>
    </row>
    <row r="83" spans="1:57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7"/>
      <c r="BE83" s="36"/>
    </row>
    <row r="84" spans="1:57" s="4" customFormat="1" ht="12" customHeight="1">
      <c r="A84" s="4"/>
      <c r="B84" s="62"/>
      <c r="C84" s="30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201627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2"/>
      <c r="BE84" s="4"/>
    </row>
    <row r="85" spans="1:57" s="5" customFormat="1" ht="36.95" customHeight="1">
      <c r="A85" s="5"/>
      <c r="B85" s="63"/>
      <c r="C85" s="64" t="s">
        <v>16</v>
      </c>
      <c r="D85" s="5"/>
      <c r="E85" s="5"/>
      <c r="F85" s="5"/>
      <c r="G85" s="5"/>
      <c r="H85" s="5"/>
      <c r="I85" s="5"/>
      <c r="J85" s="5"/>
      <c r="K85" s="5"/>
      <c r="L85" s="65" t="str">
        <f>K6</f>
        <v>III/3308 Velenka - Semice, rekonstrukce silnice - PD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3"/>
      <c r="BE85" s="5"/>
    </row>
    <row r="86" spans="1:57" s="2" customFormat="1" ht="6.95" customHeight="1">
      <c r="A86" s="36"/>
      <c r="B86" s="37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7"/>
      <c r="BE86" s="36"/>
    </row>
    <row r="87" spans="1:57" s="2" customFormat="1" ht="12" customHeight="1">
      <c r="A87" s="36"/>
      <c r="B87" s="37"/>
      <c r="C87" s="30" t="s">
        <v>20</v>
      </c>
      <c r="D87" s="36"/>
      <c r="E87" s="36"/>
      <c r="F87" s="36"/>
      <c r="G87" s="36"/>
      <c r="H87" s="36"/>
      <c r="I87" s="36"/>
      <c r="J87" s="36"/>
      <c r="K87" s="36"/>
      <c r="L87" s="66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0" t="s">
        <v>22</v>
      </c>
      <c r="AJ87" s="36"/>
      <c r="AK87" s="36"/>
      <c r="AL87" s="36"/>
      <c r="AM87" s="67" t="str">
        <f>IF(AN8="","",AN8)</f>
        <v>13. 12. 2018</v>
      </c>
      <c r="AN87" s="67"/>
      <c r="AO87" s="36"/>
      <c r="AP87" s="36"/>
      <c r="AQ87" s="36"/>
      <c r="AR87" s="37"/>
      <c r="BE87" s="36"/>
    </row>
    <row r="88" spans="1:57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7"/>
      <c r="BE88" s="36"/>
    </row>
    <row r="89" spans="1:57" s="2" customFormat="1" ht="15.15" customHeight="1">
      <c r="A89" s="36"/>
      <c r="B89" s="37"/>
      <c r="C89" s="30" t="s">
        <v>24</v>
      </c>
      <c r="D89" s="36"/>
      <c r="E89" s="36"/>
      <c r="F89" s="36"/>
      <c r="G89" s="36"/>
      <c r="H89" s="36"/>
      <c r="I89" s="36"/>
      <c r="J89" s="36"/>
      <c r="K89" s="36"/>
      <c r="L89" s="4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0" t="s">
        <v>29</v>
      </c>
      <c r="AJ89" s="36"/>
      <c r="AK89" s="36"/>
      <c r="AL89" s="36"/>
      <c r="AM89" s="68" t="str">
        <f>IF(E17="","",E17)</f>
        <v>FORVIA CZ, s.r.o.</v>
      </c>
      <c r="AN89" s="4"/>
      <c r="AO89" s="4"/>
      <c r="AP89" s="4"/>
      <c r="AQ89" s="36"/>
      <c r="AR89" s="37"/>
      <c r="AS89" s="69" t="s">
        <v>55</v>
      </c>
      <c r="AT89" s="70"/>
      <c r="AU89" s="71"/>
      <c r="AV89" s="71"/>
      <c r="AW89" s="71"/>
      <c r="AX89" s="71"/>
      <c r="AY89" s="71"/>
      <c r="AZ89" s="71"/>
      <c r="BA89" s="71"/>
      <c r="BB89" s="71"/>
      <c r="BC89" s="71"/>
      <c r="BD89" s="72"/>
      <c r="BE89" s="36"/>
    </row>
    <row r="90" spans="1:57" s="2" customFormat="1" ht="15.15" customHeight="1">
      <c r="A90" s="36"/>
      <c r="B90" s="37"/>
      <c r="C90" s="30" t="s">
        <v>27</v>
      </c>
      <c r="D90" s="36"/>
      <c r="E90" s="36"/>
      <c r="F90" s="36"/>
      <c r="G90" s="36"/>
      <c r="H90" s="36"/>
      <c r="I90" s="36"/>
      <c r="J90" s="36"/>
      <c r="K90" s="36"/>
      <c r="L90" s="4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0" t="s">
        <v>32</v>
      </c>
      <c r="AJ90" s="36"/>
      <c r="AK90" s="36"/>
      <c r="AL90" s="36"/>
      <c r="AM90" s="68" t="str">
        <f>IF(E20="","",E20)</f>
        <v xml:space="preserve"> </v>
      </c>
      <c r="AN90" s="4"/>
      <c r="AO90" s="4"/>
      <c r="AP90" s="4"/>
      <c r="AQ90" s="36"/>
      <c r="AR90" s="37"/>
      <c r="AS90" s="73"/>
      <c r="AT90" s="74"/>
      <c r="AU90" s="75"/>
      <c r="AV90" s="75"/>
      <c r="AW90" s="75"/>
      <c r="AX90" s="75"/>
      <c r="AY90" s="75"/>
      <c r="AZ90" s="75"/>
      <c r="BA90" s="75"/>
      <c r="BB90" s="75"/>
      <c r="BC90" s="75"/>
      <c r="BD90" s="76"/>
      <c r="BE90" s="36"/>
    </row>
    <row r="91" spans="1:57" s="2" customFormat="1" ht="10.8" customHeight="1">
      <c r="A91" s="36"/>
      <c r="B91" s="37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7"/>
      <c r="AS91" s="73"/>
      <c r="AT91" s="74"/>
      <c r="AU91" s="75"/>
      <c r="AV91" s="75"/>
      <c r="AW91" s="75"/>
      <c r="AX91" s="75"/>
      <c r="AY91" s="75"/>
      <c r="AZ91" s="75"/>
      <c r="BA91" s="75"/>
      <c r="BB91" s="75"/>
      <c r="BC91" s="75"/>
      <c r="BD91" s="76"/>
      <c r="BE91" s="36"/>
    </row>
    <row r="92" spans="1:57" s="2" customFormat="1" ht="29.25" customHeight="1">
      <c r="A92" s="36"/>
      <c r="B92" s="37"/>
      <c r="C92" s="77" t="s">
        <v>56</v>
      </c>
      <c r="D92" s="78"/>
      <c r="E92" s="78"/>
      <c r="F92" s="78"/>
      <c r="G92" s="78"/>
      <c r="H92" s="79"/>
      <c r="I92" s="80" t="s">
        <v>57</v>
      </c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81" t="s">
        <v>58</v>
      </c>
      <c r="AH92" s="78"/>
      <c r="AI92" s="78"/>
      <c r="AJ92" s="78"/>
      <c r="AK92" s="78"/>
      <c r="AL92" s="78"/>
      <c r="AM92" s="78"/>
      <c r="AN92" s="80" t="s">
        <v>59</v>
      </c>
      <c r="AO92" s="78"/>
      <c r="AP92" s="82"/>
      <c r="AQ92" s="83" t="s">
        <v>60</v>
      </c>
      <c r="AR92" s="37"/>
      <c r="AS92" s="84" t="s">
        <v>61</v>
      </c>
      <c r="AT92" s="85" t="s">
        <v>62</v>
      </c>
      <c r="AU92" s="85" t="s">
        <v>63</v>
      </c>
      <c r="AV92" s="85" t="s">
        <v>64</v>
      </c>
      <c r="AW92" s="85" t="s">
        <v>65</v>
      </c>
      <c r="AX92" s="85" t="s">
        <v>66</v>
      </c>
      <c r="AY92" s="85" t="s">
        <v>67</v>
      </c>
      <c r="AZ92" s="85" t="s">
        <v>68</v>
      </c>
      <c r="BA92" s="85" t="s">
        <v>69</v>
      </c>
      <c r="BB92" s="85" t="s">
        <v>70</v>
      </c>
      <c r="BC92" s="85" t="s">
        <v>71</v>
      </c>
      <c r="BD92" s="86" t="s">
        <v>72</v>
      </c>
      <c r="BE92" s="36"/>
    </row>
    <row r="93" spans="1:57" s="2" customFormat="1" ht="10.8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7"/>
      <c r="AS93" s="87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9"/>
      <c r="BE93" s="36"/>
    </row>
    <row r="94" spans="1:90" s="6" customFormat="1" ht="32.4" customHeight="1">
      <c r="A94" s="6"/>
      <c r="B94" s="90"/>
      <c r="C94" s="91" t="s">
        <v>73</v>
      </c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3">
        <f>ROUND(SUM(AG95:AG98),2)</f>
        <v>0</v>
      </c>
      <c r="AH94" s="93"/>
      <c r="AI94" s="93"/>
      <c r="AJ94" s="93"/>
      <c r="AK94" s="93"/>
      <c r="AL94" s="93"/>
      <c r="AM94" s="93"/>
      <c r="AN94" s="94">
        <f>SUM(AG94,AT94)</f>
        <v>0</v>
      </c>
      <c r="AO94" s="94"/>
      <c r="AP94" s="94"/>
      <c r="AQ94" s="95" t="s">
        <v>1</v>
      </c>
      <c r="AR94" s="90"/>
      <c r="AS94" s="96">
        <f>ROUND(SUM(AS95:AS98),2)</f>
        <v>0</v>
      </c>
      <c r="AT94" s="97">
        <f>ROUND(SUM(AV94:AW94),2)</f>
        <v>0</v>
      </c>
      <c r="AU94" s="98">
        <f>ROUND(SUM(AU95:AU98),5)</f>
        <v>0</v>
      </c>
      <c r="AV94" s="97">
        <f>ROUND(AZ94*L29,2)</f>
        <v>0</v>
      </c>
      <c r="AW94" s="97">
        <f>ROUND(BA94*L30,2)</f>
        <v>0</v>
      </c>
      <c r="AX94" s="97">
        <f>ROUND(BB94*L29,2)</f>
        <v>0</v>
      </c>
      <c r="AY94" s="97">
        <f>ROUND(BC94*L30,2)</f>
        <v>0</v>
      </c>
      <c r="AZ94" s="97">
        <f>ROUND(SUM(AZ95:AZ98),2)</f>
        <v>0</v>
      </c>
      <c r="BA94" s="97">
        <f>ROUND(SUM(BA95:BA98),2)</f>
        <v>0</v>
      </c>
      <c r="BB94" s="97">
        <f>ROUND(SUM(BB95:BB98),2)</f>
        <v>0</v>
      </c>
      <c r="BC94" s="97">
        <f>ROUND(SUM(BC95:BC98),2)</f>
        <v>0</v>
      </c>
      <c r="BD94" s="99">
        <f>ROUND(SUM(BD95:BD98),2)</f>
        <v>0</v>
      </c>
      <c r="BE94" s="6"/>
      <c r="BS94" s="100" t="s">
        <v>74</v>
      </c>
      <c r="BT94" s="100" t="s">
        <v>75</v>
      </c>
      <c r="BU94" s="101" t="s">
        <v>76</v>
      </c>
      <c r="BV94" s="100" t="s">
        <v>77</v>
      </c>
      <c r="BW94" s="100" t="s">
        <v>4</v>
      </c>
      <c r="BX94" s="100" t="s">
        <v>78</v>
      </c>
      <c r="CL94" s="100" t="s">
        <v>1</v>
      </c>
    </row>
    <row r="95" spans="1:91" s="7" customFormat="1" ht="16.5" customHeight="1">
      <c r="A95" s="102" t="s">
        <v>79</v>
      </c>
      <c r="B95" s="103"/>
      <c r="C95" s="104"/>
      <c r="D95" s="105" t="s">
        <v>80</v>
      </c>
      <c r="E95" s="105"/>
      <c r="F95" s="105"/>
      <c r="G95" s="105"/>
      <c r="H95" s="105"/>
      <c r="I95" s="106"/>
      <c r="J95" s="105" t="s">
        <v>81</v>
      </c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7">
        <f>'SO 101 - Komunikace'!J30</f>
        <v>0</v>
      </c>
      <c r="AH95" s="106"/>
      <c r="AI95" s="106"/>
      <c r="AJ95" s="106"/>
      <c r="AK95" s="106"/>
      <c r="AL95" s="106"/>
      <c r="AM95" s="106"/>
      <c r="AN95" s="107">
        <f>SUM(AG95,AT95)</f>
        <v>0</v>
      </c>
      <c r="AO95" s="106"/>
      <c r="AP95" s="106"/>
      <c r="AQ95" s="108" t="s">
        <v>82</v>
      </c>
      <c r="AR95" s="103"/>
      <c r="AS95" s="109">
        <v>0</v>
      </c>
      <c r="AT95" s="110">
        <f>ROUND(SUM(AV95:AW95),2)</f>
        <v>0</v>
      </c>
      <c r="AU95" s="111">
        <f>'SO 101 - Komunikace'!P124</f>
        <v>0</v>
      </c>
      <c r="AV95" s="110">
        <f>'SO 101 - Komunikace'!J33</f>
        <v>0</v>
      </c>
      <c r="AW95" s="110">
        <f>'SO 101 - Komunikace'!J34</f>
        <v>0</v>
      </c>
      <c r="AX95" s="110">
        <f>'SO 101 - Komunikace'!J35</f>
        <v>0</v>
      </c>
      <c r="AY95" s="110">
        <f>'SO 101 - Komunikace'!J36</f>
        <v>0</v>
      </c>
      <c r="AZ95" s="110">
        <f>'SO 101 - Komunikace'!F33</f>
        <v>0</v>
      </c>
      <c r="BA95" s="110">
        <f>'SO 101 - Komunikace'!F34</f>
        <v>0</v>
      </c>
      <c r="BB95" s="110">
        <f>'SO 101 - Komunikace'!F35</f>
        <v>0</v>
      </c>
      <c r="BC95" s="110">
        <f>'SO 101 - Komunikace'!F36</f>
        <v>0</v>
      </c>
      <c r="BD95" s="112">
        <f>'SO 101 - Komunikace'!F37</f>
        <v>0</v>
      </c>
      <c r="BE95" s="7"/>
      <c r="BT95" s="113" t="s">
        <v>83</v>
      </c>
      <c r="BV95" s="113" t="s">
        <v>77</v>
      </c>
      <c r="BW95" s="113" t="s">
        <v>84</v>
      </c>
      <c r="BX95" s="113" t="s">
        <v>4</v>
      </c>
      <c r="CL95" s="113" t="s">
        <v>1</v>
      </c>
      <c r="CM95" s="113" t="s">
        <v>85</v>
      </c>
    </row>
    <row r="96" spans="1:91" s="7" customFormat="1" ht="16.5" customHeight="1">
      <c r="A96" s="102" t="s">
        <v>79</v>
      </c>
      <c r="B96" s="103"/>
      <c r="C96" s="104"/>
      <c r="D96" s="105" t="s">
        <v>86</v>
      </c>
      <c r="E96" s="105"/>
      <c r="F96" s="105"/>
      <c r="G96" s="105"/>
      <c r="H96" s="105"/>
      <c r="I96" s="106"/>
      <c r="J96" s="105" t="s">
        <v>87</v>
      </c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7">
        <f>'SO 201 - Most 3308-2, km ...'!J30</f>
        <v>0</v>
      </c>
      <c r="AH96" s="106"/>
      <c r="AI96" s="106"/>
      <c r="AJ96" s="106"/>
      <c r="AK96" s="106"/>
      <c r="AL96" s="106"/>
      <c r="AM96" s="106"/>
      <c r="AN96" s="107">
        <f>SUM(AG96,AT96)</f>
        <v>0</v>
      </c>
      <c r="AO96" s="106"/>
      <c r="AP96" s="106"/>
      <c r="AQ96" s="108" t="s">
        <v>82</v>
      </c>
      <c r="AR96" s="103"/>
      <c r="AS96" s="109">
        <v>0</v>
      </c>
      <c r="AT96" s="110">
        <f>ROUND(SUM(AV96:AW96),2)</f>
        <v>0</v>
      </c>
      <c r="AU96" s="111">
        <f>'SO 201 - Most 3308-2, km ...'!P120</f>
        <v>0</v>
      </c>
      <c r="AV96" s="110">
        <f>'SO 201 - Most 3308-2, km ...'!J33</f>
        <v>0</v>
      </c>
      <c r="AW96" s="110">
        <f>'SO 201 - Most 3308-2, km ...'!J34</f>
        <v>0</v>
      </c>
      <c r="AX96" s="110">
        <f>'SO 201 - Most 3308-2, km ...'!J35</f>
        <v>0</v>
      </c>
      <c r="AY96" s="110">
        <f>'SO 201 - Most 3308-2, km ...'!J36</f>
        <v>0</v>
      </c>
      <c r="AZ96" s="110">
        <f>'SO 201 - Most 3308-2, km ...'!F33</f>
        <v>0</v>
      </c>
      <c r="BA96" s="110">
        <f>'SO 201 - Most 3308-2, km ...'!F34</f>
        <v>0</v>
      </c>
      <c r="BB96" s="110">
        <f>'SO 201 - Most 3308-2, km ...'!F35</f>
        <v>0</v>
      </c>
      <c r="BC96" s="110">
        <f>'SO 201 - Most 3308-2, km ...'!F36</f>
        <v>0</v>
      </c>
      <c r="BD96" s="112">
        <f>'SO 201 - Most 3308-2, km ...'!F37</f>
        <v>0</v>
      </c>
      <c r="BE96" s="7"/>
      <c r="BT96" s="113" t="s">
        <v>83</v>
      </c>
      <c r="BV96" s="113" t="s">
        <v>77</v>
      </c>
      <c r="BW96" s="113" t="s">
        <v>88</v>
      </c>
      <c r="BX96" s="113" t="s">
        <v>4</v>
      </c>
      <c r="CL96" s="113" t="s">
        <v>1</v>
      </c>
      <c r="CM96" s="113" t="s">
        <v>85</v>
      </c>
    </row>
    <row r="97" spans="1:91" s="7" customFormat="1" ht="16.5" customHeight="1">
      <c r="A97" s="102" t="s">
        <v>79</v>
      </c>
      <c r="B97" s="103"/>
      <c r="C97" s="104"/>
      <c r="D97" s="105" t="s">
        <v>89</v>
      </c>
      <c r="E97" s="105"/>
      <c r="F97" s="105"/>
      <c r="G97" s="105"/>
      <c r="H97" s="105"/>
      <c r="I97" s="106"/>
      <c r="J97" s="105" t="s">
        <v>90</v>
      </c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7">
        <f>'SO 301 - Propustek 1P, km...'!J30</f>
        <v>0</v>
      </c>
      <c r="AH97" s="106"/>
      <c r="AI97" s="106"/>
      <c r="AJ97" s="106"/>
      <c r="AK97" s="106"/>
      <c r="AL97" s="106"/>
      <c r="AM97" s="106"/>
      <c r="AN97" s="107">
        <f>SUM(AG97,AT97)</f>
        <v>0</v>
      </c>
      <c r="AO97" s="106"/>
      <c r="AP97" s="106"/>
      <c r="AQ97" s="108" t="s">
        <v>82</v>
      </c>
      <c r="AR97" s="103"/>
      <c r="AS97" s="109">
        <v>0</v>
      </c>
      <c r="AT97" s="110">
        <f>ROUND(SUM(AV97:AW97),2)</f>
        <v>0</v>
      </c>
      <c r="AU97" s="111">
        <f>'SO 301 - Propustek 1P, km...'!P123</f>
        <v>0</v>
      </c>
      <c r="AV97" s="110">
        <f>'SO 301 - Propustek 1P, km...'!J33</f>
        <v>0</v>
      </c>
      <c r="AW97" s="110">
        <f>'SO 301 - Propustek 1P, km...'!J34</f>
        <v>0</v>
      </c>
      <c r="AX97" s="110">
        <f>'SO 301 - Propustek 1P, km...'!J35</f>
        <v>0</v>
      </c>
      <c r="AY97" s="110">
        <f>'SO 301 - Propustek 1P, km...'!J36</f>
        <v>0</v>
      </c>
      <c r="AZ97" s="110">
        <f>'SO 301 - Propustek 1P, km...'!F33</f>
        <v>0</v>
      </c>
      <c r="BA97" s="110">
        <f>'SO 301 - Propustek 1P, km...'!F34</f>
        <v>0</v>
      </c>
      <c r="BB97" s="110">
        <f>'SO 301 - Propustek 1P, km...'!F35</f>
        <v>0</v>
      </c>
      <c r="BC97" s="110">
        <f>'SO 301 - Propustek 1P, km...'!F36</f>
        <v>0</v>
      </c>
      <c r="BD97" s="112">
        <f>'SO 301 - Propustek 1P, km...'!F37</f>
        <v>0</v>
      </c>
      <c r="BE97" s="7"/>
      <c r="BT97" s="113" t="s">
        <v>83</v>
      </c>
      <c r="BV97" s="113" t="s">
        <v>77</v>
      </c>
      <c r="BW97" s="113" t="s">
        <v>91</v>
      </c>
      <c r="BX97" s="113" t="s">
        <v>4</v>
      </c>
      <c r="CL97" s="113" t="s">
        <v>1</v>
      </c>
      <c r="CM97" s="113" t="s">
        <v>85</v>
      </c>
    </row>
    <row r="98" spans="1:91" s="7" customFormat="1" ht="16.5" customHeight="1">
      <c r="A98" s="102" t="s">
        <v>79</v>
      </c>
      <c r="B98" s="103"/>
      <c r="C98" s="104"/>
      <c r="D98" s="105" t="s">
        <v>92</v>
      </c>
      <c r="E98" s="105"/>
      <c r="F98" s="105"/>
      <c r="G98" s="105"/>
      <c r="H98" s="105"/>
      <c r="I98" s="106"/>
      <c r="J98" s="105" t="s">
        <v>93</v>
      </c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7">
        <f>'SO 000 - Vedlejší rozpočt...'!J30</f>
        <v>0</v>
      </c>
      <c r="AH98" s="106"/>
      <c r="AI98" s="106"/>
      <c r="AJ98" s="106"/>
      <c r="AK98" s="106"/>
      <c r="AL98" s="106"/>
      <c r="AM98" s="106"/>
      <c r="AN98" s="107">
        <f>SUM(AG98,AT98)</f>
        <v>0</v>
      </c>
      <c r="AO98" s="106"/>
      <c r="AP98" s="106"/>
      <c r="AQ98" s="108" t="s">
        <v>82</v>
      </c>
      <c r="AR98" s="103"/>
      <c r="AS98" s="114">
        <v>0</v>
      </c>
      <c r="AT98" s="115">
        <f>ROUND(SUM(AV98:AW98),2)</f>
        <v>0</v>
      </c>
      <c r="AU98" s="116">
        <f>'SO 000 - Vedlejší rozpočt...'!P117</f>
        <v>0</v>
      </c>
      <c r="AV98" s="115">
        <f>'SO 000 - Vedlejší rozpočt...'!J33</f>
        <v>0</v>
      </c>
      <c r="AW98" s="115">
        <f>'SO 000 - Vedlejší rozpočt...'!J34</f>
        <v>0</v>
      </c>
      <c r="AX98" s="115">
        <f>'SO 000 - Vedlejší rozpočt...'!J35</f>
        <v>0</v>
      </c>
      <c r="AY98" s="115">
        <f>'SO 000 - Vedlejší rozpočt...'!J36</f>
        <v>0</v>
      </c>
      <c r="AZ98" s="115">
        <f>'SO 000 - Vedlejší rozpočt...'!F33</f>
        <v>0</v>
      </c>
      <c r="BA98" s="115">
        <f>'SO 000 - Vedlejší rozpočt...'!F34</f>
        <v>0</v>
      </c>
      <c r="BB98" s="115">
        <f>'SO 000 - Vedlejší rozpočt...'!F35</f>
        <v>0</v>
      </c>
      <c r="BC98" s="115">
        <f>'SO 000 - Vedlejší rozpočt...'!F36</f>
        <v>0</v>
      </c>
      <c r="BD98" s="117">
        <f>'SO 000 - Vedlejší rozpočt...'!F37</f>
        <v>0</v>
      </c>
      <c r="BE98" s="7"/>
      <c r="BT98" s="113" t="s">
        <v>83</v>
      </c>
      <c r="BV98" s="113" t="s">
        <v>77</v>
      </c>
      <c r="BW98" s="113" t="s">
        <v>94</v>
      </c>
      <c r="BX98" s="113" t="s">
        <v>4</v>
      </c>
      <c r="CL98" s="113" t="s">
        <v>1</v>
      </c>
      <c r="CM98" s="113" t="s">
        <v>85</v>
      </c>
    </row>
    <row r="99" spans="1:57" s="2" customFormat="1" ht="30" customHeight="1">
      <c r="A99" s="36"/>
      <c r="B99" s="37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7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  <row r="100" spans="1:57" s="2" customFormat="1" ht="6.95" customHeight="1">
      <c r="A100" s="36"/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37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</sheetData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101 - Komunikace'!C2" display="/"/>
    <hyperlink ref="A96" location="'SO 201 - Most 3308-2, km ...'!C2" display="/"/>
    <hyperlink ref="A97" location="'SO 301 - Propustek 1P, km...'!C2" display="/"/>
    <hyperlink ref="A98" location="'SO 000 - Vedlejší rozpoč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95</v>
      </c>
      <c r="L4" s="20"/>
      <c r="M4" s="11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30" t="s">
        <v>16</v>
      </c>
      <c r="L6" s="20"/>
    </row>
    <row r="7" spans="2:12" s="1" customFormat="1" ht="16.5" customHeight="1">
      <c r="B7" s="20"/>
      <c r="E7" s="119" t="str">
        <f>'Rekapitulace stavby'!K6</f>
        <v>III/3308 Velenka - Semice, rekonstrukce silnice - PD</v>
      </c>
      <c r="F7" s="30"/>
      <c r="G7" s="30"/>
      <c r="H7" s="30"/>
      <c r="L7" s="20"/>
    </row>
    <row r="8" spans="1:31" s="2" customFormat="1" ht="12" customHeight="1">
      <c r="A8" s="36"/>
      <c r="B8" s="37"/>
      <c r="C8" s="36"/>
      <c r="D8" s="30" t="s">
        <v>96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97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30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30" t="s">
        <v>22</v>
      </c>
      <c r="J12" s="67" t="str">
        <f>'Rekapitulace stavby'!AN8</f>
        <v>13. 12. 2018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30" t="s">
        <v>25</v>
      </c>
      <c r="J14" s="25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 xml:space="preserve"> </v>
      </c>
      <c r="F15" s="36"/>
      <c r="G15" s="36"/>
      <c r="H15" s="36"/>
      <c r="I15" s="30" t="s">
        <v>26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27</v>
      </c>
      <c r="E17" s="36"/>
      <c r="F17" s="36"/>
      <c r="G17" s="36"/>
      <c r="H17" s="36"/>
      <c r="I17" s="30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30" t="s">
        <v>26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29</v>
      </c>
      <c r="E20" s="36"/>
      <c r="F20" s="36"/>
      <c r="G20" s="36"/>
      <c r="H20" s="36"/>
      <c r="I20" s="30" t="s">
        <v>25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>FORVIA CZ, s.r.o.</v>
      </c>
      <c r="F21" s="36"/>
      <c r="G21" s="36"/>
      <c r="H21" s="36"/>
      <c r="I21" s="30" t="s">
        <v>26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32</v>
      </c>
      <c r="E23" s="36"/>
      <c r="F23" s="36"/>
      <c r="G23" s="36"/>
      <c r="H23" s="36"/>
      <c r="I23" s="30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30" t="s">
        <v>26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33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0"/>
      <c r="B27" s="121"/>
      <c r="C27" s="120"/>
      <c r="D27" s="120"/>
      <c r="E27" s="34" t="s">
        <v>1</v>
      </c>
      <c r="F27" s="34"/>
      <c r="G27" s="34"/>
      <c r="H27" s="34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3" t="s">
        <v>35</v>
      </c>
      <c r="E30" s="36"/>
      <c r="F30" s="36"/>
      <c r="G30" s="36"/>
      <c r="H30" s="36"/>
      <c r="I30" s="36"/>
      <c r="J30" s="94">
        <f>ROUND(J124,2)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8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37</v>
      </c>
      <c r="G32" s="36"/>
      <c r="H32" s="36"/>
      <c r="I32" s="41" t="s">
        <v>36</v>
      </c>
      <c r="J32" s="41" t="s">
        <v>38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24" t="s">
        <v>39</v>
      </c>
      <c r="E33" s="30" t="s">
        <v>40</v>
      </c>
      <c r="F33" s="125">
        <f>ROUND((SUM(BE124:BE643)),2)</f>
        <v>0</v>
      </c>
      <c r="G33" s="36"/>
      <c r="H33" s="36"/>
      <c r="I33" s="126">
        <v>0.21</v>
      </c>
      <c r="J33" s="125">
        <f>ROUND(((SUM(BE124:BE643))*I33),2)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41</v>
      </c>
      <c r="F34" s="125">
        <f>ROUND((SUM(BF124:BF643)),2)</f>
        <v>0</v>
      </c>
      <c r="G34" s="36"/>
      <c r="H34" s="36"/>
      <c r="I34" s="126">
        <v>0.15</v>
      </c>
      <c r="J34" s="125">
        <f>ROUND(((SUM(BF124:BF643))*I34),2)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42</v>
      </c>
      <c r="F35" s="125">
        <f>ROUND((SUM(BG124:BG643)),2)</f>
        <v>0</v>
      </c>
      <c r="G35" s="36"/>
      <c r="H35" s="36"/>
      <c r="I35" s="126">
        <v>0.21</v>
      </c>
      <c r="J35" s="125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43</v>
      </c>
      <c r="F36" s="125">
        <f>ROUND((SUM(BH124:BH643)),2)</f>
        <v>0</v>
      </c>
      <c r="G36" s="36"/>
      <c r="H36" s="36"/>
      <c r="I36" s="126">
        <v>0.15</v>
      </c>
      <c r="J36" s="125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44</v>
      </c>
      <c r="F37" s="125">
        <f>ROUND((SUM(BI124:BI643)),2)</f>
        <v>0</v>
      </c>
      <c r="G37" s="36"/>
      <c r="H37" s="36"/>
      <c r="I37" s="126">
        <v>0</v>
      </c>
      <c r="J37" s="12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27"/>
      <c r="D39" s="128" t="s">
        <v>45</v>
      </c>
      <c r="E39" s="79"/>
      <c r="F39" s="79"/>
      <c r="G39" s="129" t="s">
        <v>46</v>
      </c>
      <c r="H39" s="130" t="s">
        <v>47</v>
      </c>
      <c r="I39" s="79"/>
      <c r="J39" s="131">
        <f>SUM(J30:J37)</f>
        <v>0</v>
      </c>
      <c r="K39" s="132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3"/>
      <c r="D50" s="54" t="s">
        <v>48</v>
      </c>
      <c r="E50" s="55"/>
      <c r="F50" s="55"/>
      <c r="G50" s="54" t="s">
        <v>49</v>
      </c>
      <c r="H50" s="55"/>
      <c r="I50" s="5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50</v>
      </c>
      <c r="E61" s="39"/>
      <c r="F61" s="133" t="s">
        <v>51</v>
      </c>
      <c r="G61" s="56" t="s">
        <v>50</v>
      </c>
      <c r="H61" s="39"/>
      <c r="I61" s="39"/>
      <c r="J61" s="134" t="s">
        <v>51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52</v>
      </c>
      <c r="E65" s="57"/>
      <c r="F65" s="57"/>
      <c r="G65" s="54" t="s">
        <v>53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50</v>
      </c>
      <c r="E76" s="39"/>
      <c r="F76" s="133" t="s">
        <v>51</v>
      </c>
      <c r="G76" s="56" t="s">
        <v>50</v>
      </c>
      <c r="H76" s="39"/>
      <c r="I76" s="39"/>
      <c r="J76" s="134" t="s">
        <v>51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98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6"/>
      <c r="D85" s="36"/>
      <c r="E85" s="119" t="str">
        <f>E7</f>
        <v>III/3308 Velenka - Semice, rekonstrukce silnice - PD</v>
      </c>
      <c r="F85" s="30"/>
      <c r="G85" s="30"/>
      <c r="H85" s="30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96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6"/>
      <c r="D87" s="36"/>
      <c r="E87" s="65" t="str">
        <f>E9</f>
        <v>SO 101 - Komunikace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6"/>
      <c r="E89" s="36"/>
      <c r="F89" s="25" t="str">
        <f>F12</f>
        <v xml:space="preserve"> </v>
      </c>
      <c r="G89" s="36"/>
      <c r="H89" s="36"/>
      <c r="I89" s="30" t="s">
        <v>22</v>
      </c>
      <c r="J89" s="67" t="str">
        <f>IF(J12="","",J12)</f>
        <v>13. 12. 2018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6"/>
      <c r="E91" s="36"/>
      <c r="F91" s="25" t="str">
        <f>E15</f>
        <v xml:space="preserve"> </v>
      </c>
      <c r="G91" s="36"/>
      <c r="H91" s="36"/>
      <c r="I91" s="30" t="s">
        <v>29</v>
      </c>
      <c r="J91" s="34" t="str">
        <f>E21</f>
        <v>FORVIA CZ, s.r.o.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6"/>
      <c r="E92" s="36"/>
      <c r="F92" s="25" t="str">
        <f>IF(E18="","",E18)</f>
        <v>Vyplň údaj</v>
      </c>
      <c r="G92" s="36"/>
      <c r="H92" s="36"/>
      <c r="I92" s="30" t="s">
        <v>32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35" t="s">
        <v>99</v>
      </c>
      <c r="D94" s="127"/>
      <c r="E94" s="127"/>
      <c r="F94" s="127"/>
      <c r="G94" s="127"/>
      <c r="H94" s="127"/>
      <c r="I94" s="127"/>
      <c r="J94" s="136" t="s">
        <v>100</v>
      </c>
      <c r="K94" s="127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37" t="s">
        <v>101</v>
      </c>
      <c r="D96" s="36"/>
      <c r="E96" s="36"/>
      <c r="F96" s="36"/>
      <c r="G96" s="36"/>
      <c r="H96" s="36"/>
      <c r="I96" s="36"/>
      <c r="J96" s="94">
        <f>J124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102</v>
      </c>
    </row>
    <row r="97" spans="1:31" s="9" customFormat="1" ht="24.95" customHeight="1">
      <c r="A97" s="9"/>
      <c r="B97" s="138"/>
      <c r="C97" s="9"/>
      <c r="D97" s="139" t="s">
        <v>103</v>
      </c>
      <c r="E97" s="140"/>
      <c r="F97" s="140"/>
      <c r="G97" s="140"/>
      <c r="H97" s="140"/>
      <c r="I97" s="140"/>
      <c r="J97" s="141">
        <f>J125</f>
        <v>0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2"/>
      <c r="C98" s="10"/>
      <c r="D98" s="143" t="s">
        <v>104</v>
      </c>
      <c r="E98" s="144"/>
      <c r="F98" s="144"/>
      <c r="G98" s="144"/>
      <c r="H98" s="144"/>
      <c r="I98" s="144"/>
      <c r="J98" s="145">
        <f>J126</f>
        <v>0</v>
      </c>
      <c r="K98" s="10"/>
      <c r="L98" s="14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2"/>
      <c r="C99" s="10"/>
      <c r="D99" s="143" t="s">
        <v>105</v>
      </c>
      <c r="E99" s="144"/>
      <c r="F99" s="144"/>
      <c r="G99" s="144"/>
      <c r="H99" s="144"/>
      <c r="I99" s="144"/>
      <c r="J99" s="145">
        <f>J260</f>
        <v>0</v>
      </c>
      <c r="K99" s="10"/>
      <c r="L99" s="14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2"/>
      <c r="C100" s="10"/>
      <c r="D100" s="143" t="s">
        <v>106</v>
      </c>
      <c r="E100" s="144"/>
      <c r="F100" s="144"/>
      <c r="G100" s="144"/>
      <c r="H100" s="144"/>
      <c r="I100" s="144"/>
      <c r="J100" s="145">
        <f>J331</f>
        <v>0</v>
      </c>
      <c r="K100" s="10"/>
      <c r="L100" s="14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2"/>
      <c r="C101" s="10"/>
      <c r="D101" s="143" t="s">
        <v>107</v>
      </c>
      <c r="E101" s="144"/>
      <c r="F101" s="144"/>
      <c r="G101" s="144"/>
      <c r="H101" s="144"/>
      <c r="I101" s="144"/>
      <c r="J101" s="145">
        <f>J351</f>
        <v>0</v>
      </c>
      <c r="K101" s="10"/>
      <c r="L101" s="14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2"/>
      <c r="C102" s="10"/>
      <c r="D102" s="143" t="s">
        <v>108</v>
      </c>
      <c r="E102" s="144"/>
      <c r="F102" s="144"/>
      <c r="G102" s="144"/>
      <c r="H102" s="144"/>
      <c r="I102" s="144"/>
      <c r="J102" s="145">
        <f>J441</f>
        <v>0</v>
      </c>
      <c r="K102" s="10"/>
      <c r="L102" s="14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2"/>
      <c r="C103" s="10"/>
      <c r="D103" s="143" t="s">
        <v>109</v>
      </c>
      <c r="E103" s="144"/>
      <c r="F103" s="144"/>
      <c r="G103" s="144"/>
      <c r="H103" s="144"/>
      <c r="I103" s="144"/>
      <c r="J103" s="145">
        <f>J483</f>
        <v>0</v>
      </c>
      <c r="K103" s="10"/>
      <c r="L103" s="14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38"/>
      <c r="C104" s="9"/>
      <c r="D104" s="139" t="s">
        <v>110</v>
      </c>
      <c r="E104" s="140"/>
      <c r="F104" s="140"/>
      <c r="G104" s="140"/>
      <c r="H104" s="140"/>
      <c r="I104" s="140"/>
      <c r="J104" s="141">
        <f>J628</f>
        <v>0</v>
      </c>
      <c r="K104" s="9"/>
      <c r="L104" s="13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6"/>
      <c r="B105" s="37"/>
      <c r="C105" s="36"/>
      <c r="D105" s="36"/>
      <c r="E105" s="36"/>
      <c r="F105" s="36"/>
      <c r="G105" s="36"/>
      <c r="H105" s="36"/>
      <c r="I105" s="36"/>
      <c r="J105" s="36"/>
      <c r="K105" s="36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10" spans="1:31" s="2" customFormat="1" ht="6.95" customHeight="1">
      <c r="A110" s="36"/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4.95" customHeight="1">
      <c r="A111" s="36"/>
      <c r="B111" s="37"/>
      <c r="C111" s="21" t="s">
        <v>111</v>
      </c>
      <c r="D111" s="36"/>
      <c r="E111" s="36"/>
      <c r="F111" s="36"/>
      <c r="G111" s="36"/>
      <c r="H111" s="36"/>
      <c r="I111" s="36"/>
      <c r="J111" s="36"/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6"/>
      <c r="D112" s="36"/>
      <c r="E112" s="36"/>
      <c r="F112" s="36"/>
      <c r="G112" s="36"/>
      <c r="H112" s="36"/>
      <c r="I112" s="36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16</v>
      </c>
      <c r="D113" s="36"/>
      <c r="E113" s="36"/>
      <c r="F113" s="36"/>
      <c r="G113" s="36"/>
      <c r="H113" s="36"/>
      <c r="I113" s="36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6"/>
      <c r="D114" s="36"/>
      <c r="E114" s="119" t="str">
        <f>E7</f>
        <v>III/3308 Velenka - Semice, rekonstrukce silnice - PD</v>
      </c>
      <c r="F114" s="30"/>
      <c r="G114" s="30"/>
      <c r="H114" s="30"/>
      <c r="I114" s="36"/>
      <c r="J114" s="36"/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96</v>
      </c>
      <c r="D115" s="36"/>
      <c r="E115" s="36"/>
      <c r="F115" s="36"/>
      <c r="G115" s="36"/>
      <c r="H115" s="36"/>
      <c r="I115" s="36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6"/>
      <c r="D116" s="36"/>
      <c r="E116" s="65" t="str">
        <f>E9</f>
        <v>SO 101 - Komunikace</v>
      </c>
      <c r="F116" s="36"/>
      <c r="G116" s="36"/>
      <c r="H116" s="36"/>
      <c r="I116" s="36"/>
      <c r="J116" s="36"/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6"/>
      <c r="D117" s="36"/>
      <c r="E117" s="36"/>
      <c r="F117" s="36"/>
      <c r="G117" s="36"/>
      <c r="H117" s="36"/>
      <c r="I117" s="36"/>
      <c r="J117" s="36"/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20</v>
      </c>
      <c r="D118" s="36"/>
      <c r="E118" s="36"/>
      <c r="F118" s="25" t="str">
        <f>F12</f>
        <v xml:space="preserve"> </v>
      </c>
      <c r="G118" s="36"/>
      <c r="H118" s="36"/>
      <c r="I118" s="30" t="s">
        <v>22</v>
      </c>
      <c r="J118" s="67" t="str">
        <f>IF(J12="","",J12)</f>
        <v>13. 12. 2018</v>
      </c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6"/>
      <c r="D119" s="36"/>
      <c r="E119" s="36"/>
      <c r="F119" s="36"/>
      <c r="G119" s="36"/>
      <c r="H119" s="36"/>
      <c r="I119" s="36"/>
      <c r="J119" s="36"/>
      <c r="K119" s="36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24</v>
      </c>
      <c r="D120" s="36"/>
      <c r="E120" s="36"/>
      <c r="F120" s="25" t="str">
        <f>E15</f>
        <v xml:space="preserve"> </v>
      </c>
      <c r="G120" s="36"/>
      <c r="H120" s="36"/>
      <c r="I120" s="30" t="s">
        <v>29</v>
      </c>
      <c r="J120" s="34" t="str">
        <f>E21</f>
        <v>FORVIA CZ, s.r.o.</v>
      </c>
      <c r="K120" s="36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15" customHeight="1">
      <c r="A121" s="36"/>
      <c r="B121" s="37"/>
      <c r="C121" s="30" t="s">
        <v>27</v>
      </c>
      <c r="D121" s="36"/>
      <c r="E121" s="36"/>
      <c r="F121" s="25" t="str">
        <f>IF(E18="","",E18)</f>
        <v>Vyplň údaj</v>
      </c>
      <c r="G121" s="36"/>
      <c r="H121" s="36"/>
      <c r="I121" s="30" t="s">
        <v>32</v>
      </c>
      <c r="J121" s="34" t="str">
        <f>E24</f>
        <v xml:space="preserve"> </v>
      </c>
      <c r="K121" s="36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" customHeight="1">
      <c r="A122" s="36"/>
      <c r="B122" s="37"/>
      <c r="C122" s="36"/>
      <c r="D122" s="36"/>
      <c r="E122" s="36"/>
      <c r="F122" s="36"/>
      <c r="G122" s="36"/>
      <c r="H122" s="36"/>
      <c r="I122" s="36"/>
      <c r="J122" s="36"/>
      <c r="K122" s="36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1" customFormat="1" ht="29.25" customHeight="1">
      <c r="A123" s="146"/>
      <c r="B123" s="147"/>
      <c r="C123" s="148" t="s">
        <v>112</v>
      </c>
      <c r="D123" s="149" t="s">
        <v>60</v>
      </c>
      <c r="E123" s="149" t="s">
        <v>56</v>
      </c>
      <c r="F123" s="149" t="s">
        <v>57</v>
      </c>
      <c r="G123" s="149" t="s">
        <v>113</v>
      </c>
      <c r="H123" s="149" t="s">
        <v>114</v>
      </c>
      <c r="I123" s="149" t="s">
        <v>115</v>
      </c>
      <c r="J123" s="150" t="s">
        <v>100</v>
      </c>
      <c r="K123" s="151" t="s">
        <v>116</v>
      </c>
      <c r="L123" s="152"/>
      <c r="M123" s="84" t="s">
        <v>1</v>
      </c>
      <c r="N123" s="85" t="s">
        <v>39</v>
      </c>
      <c r="O123" s="85" t="s">
        <v>117</v>
      </c>
      <c r="P123" s="85" t="s">
        <v>118</v>
      </c>
      <c r="Q123" s="85" t="s">
        <v>119</v>
      </c>
      <c r="R123" s="85" t="s">
        <v>120</v>
      </c>
      <c r="S123" s="85" t="s">
        <v>121</v>
      </c>
      <c r="T123" s="86" t="s">
        <v>122</v>
      </c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</row>
    <row r="124" spans="1:63" s="2" customFormat="1" ht="22.8" customHeight="1">
      <c r="A124" s="36"/>
      <c r="B124" s="37"/>
      <c r="C124" s="91" t="s">
        <v>123</v>
      </c>
      <c r="D124" s="36"/>
      <c r="E124" s="36"/>
      <c r="F124" s="36"/>
      <c r="G124" s="36"/>
      <c r="H124" s="36"/>
      <c r="I124" s="36"/>
      <c r="J124" s="153">
        <f>BK124</f>
        <v>0</v>
      </c>
      <c r="K124" s="36"/>
      <c r="L124" s="37"/>
      <c r="M124" s="87"/>
      <c r="N124" s="71"/>
      <c r="O124" s="88"/>
      <c r="P124" s="154">
        <f>P125+P628</f>
        <v>0</v>
      </c>
      <c r="Q124" s="88"/>
      <c r="R124" s="154">
        <f>R125+R628</f>
        <v>0</v>
      </c>
      <c r="S124" s="88"/>
      <c r="T124" s="155">
        <f>T125+T628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7" t="s">
        <v>74</v>
      </c>
      <c r="AU124" s="17" t="s">
        <v>102</v>
      </c>
      <c r="BK124" s="156">
        <f>BK125+BK628</f>
        <v>0</v>
      </c>
    </row>
    <row r="125" spans="1:63" s="12" customFormat="1" ht="25.9" customHeight="1">
      <c r="A125" s="12"/>
      <c r="B125" s="157"/>
      <c r="C125" s="12"/>
      <c r="D125" s="158" t="s">
        <v>74</v>
      </c>
      <c r="E125" s="159" t="s">
        <v>124</v>
      </c>
      <c r="F125" s="159" t="s">
        <v>125</v>
      </c>
      <c r="G125" s="12"/>
      <c r="H125" s="12"/>
      <c r="I125" s="160"/>
      <c r="J125" s="161">
        <f>BK125</f>
        <v>0</v>
      </c>
      <c r="K125" s="12"/>
      <c r="L125" s="157"/>
      <c r="M125" s="162"/>
      <c r="N125" s="163"/>
      <c r="O125" s="163"/>
      <c r="P125" s="164">
        <f>P126+P260+P331+P351+P441+P483</f>
        <v>0</v>
      </c>
      <c r="Q125" s="163"/>
      <c r="R125" s="164">
        <f>R126+R260+R331+R351+R441+R483</f>
        <v>0</v>
      </c>
      <c r="S125" s="163"/>
      <c r="T125" s="165">
        <f>T126+T260+T331+T351+T441+T483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58" t="s">
        <v>83</v>
      </c>
      <c r="AT125" s="166" t="s">
        <v>74</v>
      </c>
      <c r="AU125" s="166" t="s">
        <v>75</v>
      </c>
      <c r="AY125" s="158" t="s">
        <v>126</v>
      </c>
      <c r="BK125" s="167">
        <f>BK126+BK260+BK331+BK351+BK441+BK483</f>
        <v>0</v>
      </c>
    </row>
    <row r="126" spans="1:63" s="12" customFormat="1" ht="22.8" customHeight="1">
      <c r="A126" s="12"/>
      <c r="B126" s="157"/>
      <c r="C126" s="12"/>
      <c r="D126" s="158" t="s">
        <v>74</v>
      </c>
      <c r="E126" s="168" t="s">
        <v>83</v>
      </c>
      <c r="F126" s="168" t="s">
        <v>127</v>
      </c>
      <c r="G126" s="12"/>
      <c r="H126" s="12"/>
      <c r="I126" s="160"/>
      <c r="J126" s="169">
        <f>BK126</f>
        <v>0</v>
      </c>
      <c r="K126" s="12"/>
      <c r="L126" s="157"/>
      <c r="M126" s="162"/>
      <c r="N126" s="163"/>
      <c r="O126" s="163"/>
      <c r="P126" s="164">
        <f>SUM(P127:P259)</f>
        <v>0</v>
      </c>
      <c r="Q126" s="163"/>
      <c r="R126" s="164">
        <f>SUM(R127:R259)</f>
        <v>0</v>
      </c>
      <c r="S126" s="163"/>
      <c r="T126" s="165">
        <f>SUM(T127:T259)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8" t="s">
        <v>83</v>
      </c>
      <c r="AT126" s="166" t="s">
        <v>74</v>
      </c>
      <c r="AU126" s="166" t="s">
        <v>83</v>
      </c>
      <c r="AY126" s="158" t="s">
        <v>126</v>
      </c>
      <c r="BK126" s="167">
        <f>SUM(BK127:BK259)</f>
        <v>0</v>
      </c>
    </row>
    <row r="127" spans="1:65" s="2" customFormat="1" ht="21.75" customHeight="1">
      <c r="A127" s="36"/>
      <c r="B127" s="170"/>
      <c r="C127" s="171" t="s">
        <v>128</v>
      </c>
      <c r="D127" s="171" t="s">
        <v>129</v>
      </c>
      <c r="E127" s="172" t="s">
        <v>130</v>
      </c>
      <c r="F127" s="173" t="s">
        <v>131</v>
      </c>
      <c r="G127" s="174" t="s">
        <v>132</v>
      </c>
      <c r="H127" s="175">
        <v>18</v>
      </c>
      <c r="I127" s="176"/>
      <c r="J127" s="177">
        <f>ROUND(I127*H127,2)</f>
        <v>0</v>
      </c>
      <c r="K127" s="178"/>
      <c r="L127" s="37"/>
      <c r="M127" s="179" t="s">
        <v>1</v>
      </c>
      <c r="N127" s="180" t="s">
        <v>40</v>
      </c>
      <c r="O127" s="75"/>
      <c r="P127" s="181">
        <f>O127*H127</f>
        <v>0</v>
      </c>
      <c r="Q127" s="181">
        <v>0</v>
      </c>
      <c r="R127" s="181">
        <f>Q127*H127</f>
        <v>0</v>
      </c>
      <c r="S127" s="181">
        <v>0</v>
      </c>
      <c r="T127" s="182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3" t="s">
        <v>133</v>
      </c>
      <c r="AT127" s="183" t="s">
        <v>129</v>
      </c>
      <c r="AU127" s="183" t="s">
        <v>85</v>
      </c>
      <c r="AY127" s="17" t="s">
        <v>126</v>
      </c>
      <c r="BE127" s="184">
        <f>IF(N127="základní",J127,0)</f>
        <v>0</v>
      </c>
      <c r="BF127" s="184">
        <f>IF(N127="snížená",J127,0)</f>
        <v>0</v>
      </c>
      <c r="BG127" s="184">
        <f>IF(N127="zákl. přenesená",J127,0)</f>
        <v>0</v>
      </c>
      <c r="BH127" s="184">
        <f>IF(N127="sníž. přenesená",J127,0)</f>
        <v>0</v>
      </c>
      <c r="BI127" s="184">
        <f>IF(N127="nulová",J127,0)</f>
        <v>0</v>
      </c>
      <c r="BJ127" s="17" t="s">
        <v>83</v>
      </c>
      <c r="BK127" s="184">
        <f>ROUND(I127*H127,2)</f>
        <v>0</v>
      </c>
      <c r="BL127" s="17" t="s">
        <v>133</v>
      </c>
      <c r="BM127" s="183" t="s">
        <v>134</v>
      </c>
    </row>
    <row r="128" spans="1:47" s="2" customFormat="1" ht="12">
      <c r="A128" s="36"/>
      <c r="B128" s="37"/>
      <c r="C128" s="36"/>
      <c r="D128" s="185" t="s">
        <v>135</v>
      </c>
      <c r="E128" s="36"/>
      <c r="F128" s="186" t="s">
        <v>136</v>
      </c>
      <c r="G128" s="36"/>
      <c r="H128" s="36"/>
      <c r="I128" s="187"/>
      <c r="J128" s="36"/>
      <c r="K128" s="36"/>
      <c r="L128" s="37"/>
      <c r="M128" s="188"/>
      <c r="N128" s="189"/>
      <c r="O128" s="75"/>
      <c r="P128" s="75"/>
      <c r="Q128" s="75"/>
      <c r="R128" s="75"/>
      <c r="S128" s="75"/>
      <c r="T128" s="7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7" t="s">
        <v>135</v>
      </c>
      <c r="AU128" s="17" t="s">
        <v>85</v>
      </c>
    </row>
    <row r="129" spans="1:47" s="2" customFormat="1" ht="12">
      <c r="A129" s="36"/>
      <c r="B129" s="37"/>
      <c r="C129" s="36"/>
      <c r="D129" s="185" t="s">
        <v>137</v>
      </c>
      <c r="E129" s="36"/>
      <c r="F129" s="190" t="s">
        <v>138</v>
      </c>
      <c r="G129" s="36"/>
      <c r="H129" s="36"/>
      <c r="I129" s="187"/>
      <c r="J129" s="36"/>
      <c r="K129" s="36"/>
      <c r="L129" s="37"/>
      <c r="M129" s="188"/>
      <c r="N129" s="189"/>
      <c r="O129" s="75"/>
      <c r="P129" s="75"/>
      <c r="Q129" s="75"/>
      <c r="R129" s="75"/>
      <c r="S129" s="75"/>
      <c r="T129" s="7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7" t="s">
        <v>137</v>
      </c>
      <c r="AU129" s="17" t="s">
        <v>85</v>
      </c>
    </row>
    <row r="130" spans="1:51" s="13" customFormat="1" ht="12">
      <c r="A130" s="13"/>
      <c r="B130" s="191"/>
      <c r="C130" s="13"/>
      <c r="D130" s="185" t="s">
        <v>139</v>
      </c>
      <c r="E130" s="192" t="s">
        <v>1</v>
      </c>
      <c r="F130" s="193" t="s">
        <v>140</v>
      </c>
      <c r="G130" s="13"/>
      <c r="H130" s="194">
        <v>18</v>
      </c>
      <c r="I130" s="195"/>
      <c r="J130" s="13"/>
      <c r="K130" s="13"/>
      <c r="L130" s="191"/>
      <c r="M130" s="196"/>
      <c r="N130" s="197"/>
      <c r="O130" s="197"/>
      <c r="P130" s="197"/>
      <c r="Q130" s="197"/>
      <c r="R130" s="197"/>
      <c r="S130" s="197"/>
      <c r="T130" s="19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92" t="s">
        <v>139</v>
      </c>
      <c r="AU130" s="192" t="s">
        <v>85</v>
      </c>
      <c r="AV130" s="13" t="s">
        <v>85</v>
      </c>
      <c r="AW130" s="13" t="s">
        <v>31</v>
      </c>
      <c r="AX130" s="13" t="s">
        <v>83</v>
      </c>
      <c r="AY130" s="192" t="s">
        <v>126</v>
      </c>
    </row>
    <row r="131" spans="1:65" s="2" customFormat="1" ht="21.75" customHeight="1">
      <c r="A131" s="36"/>
      <c r="B131" s="170"/>
      <c r="C131" s="171" t="s">
        <v>85</v>
      </c>
      <c r="D131" s="171" t="s">
        <v>129</v>
      </c>
      <c r="E131" s="172" t="s">
        <v>141</v>
      </c>
      <c r="F131" s="173" t="s">
        <v>142</v>
      </c>
      <c r="G131" s="174" t="s">
        <v>143</v>
      </c>
      <c r="H131" s="175">
        <v>1491.236</v>
      </c>
      <c r="I131" s="176"/>
      <c r="J131" s="177">
        <f>ROUND(I131*H131,2)</f>
        <v>0</v>
      </c>
      <c r="K131" s="178"/>
      <c r="L131" s="37"/>
      <c r="M131" s="179" t="s">
        <v>1</v>
      </c>
      <c r="N131" s="180" t="s">
        <v>40</v>
      </c>
      <c r="O131" s="75"/>
      <c r="P131" s="181">
        <f>O131*H131</f>
        <v>0</v>
      </c>
      <c r="Q131" s="181">
        <v>0</v>
      </c>
      <c r="R131" s="181">
        <f>Q131*H131</f>
        <v>0</v>
      </c>
      <c r="S131" s="181">
        <v>0</v>
      </c>
      <c r="T131" s="182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3" t="s">
        <v>133</v>
      </c>
      <c r="AT131" s="183" t="s">
        <v>129</v>
      </c>
      <c r="AU131" s="183" t="s">
        <v>85</v>
      </c>
      <c r="AY131" s="17" t="s">
        <v>126</v>
      </c>
      <c r="BE131" s="184">
        <f>IF(N131="základní",J131,0)</f>
        <v>0</v>
      </c>
      <c r="BF131" s="184">
        <f>IF(N131="snížená",J131,0)</f>
        <v>0</v>
      </c>
      <c r="BG131" s="184">
        <f>IF(N131="zákl. přenesená",J131,0)</f>
        <v>0</v>
      </c>
      <c r="BH131" s="184">
        <f>IF(N131="sníž. přenesená",J131,0)</f>
        <v>0</v>
      </c>
      <c r="BI131" s="184">
        <f>IF(N131="nulová",J131,0)</f>
        <v>0</v>
      </c>
      <c r="BJ131" s="17" t="s">
        <v>83</v>
      </c>
      <c r="BK131" s="184">
        <f>ROUND(I131*H131,2)</f>
        <v>0</v>
      </c>
      <c r="BL131" s="17" t="s">
        <v>133</v>
      </c>
      <c r="BM131" s="183" t="s">
        <v>144</v>
      </c>
    </row>
    <row r="132" spans="1:47" s="2" customFormat="1" ht="12">
      <c r="A132" s="36"/>
      <c r="B132" s="37"/>
      <c r="C132" s="36"/>
      <c r="D132" s="185" t="s">
        <v>135</v>
      </c>
      <c r="E132" s="36"/>
      <c r="F132" s="186" t="s">
        <v>145</v>
      </c>
      <c r="G132" s="36"/>
      <c r="H132" s="36"/>
      <c r="I132" s="187"/>
      <c r="J132" s="36"/>
      <c r="K132" s="36"/>
      <c r="L132" s="37"/>
      <c r="M132" s="188"/>
      <c r="N132" s="189"/>
      <c r="O132" s="75"/>
      <c r="P132" s="75"/>
      <c r="Q132" s="75"/>
      <c r="R132" s="75"/>
      <c r="S132" s="75"/>
      <c r="T132" s="7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7" t="s">
        <v>135</v>
      </c>
      <c r="AU132" s="17" t="s">
        <v>85</v>
      </c>
    </row>
    <row r="133" spans="1:47" s="2" customFormat="1" ht="12">
      <c r="A133" s="36"/>
      <c r="B133" s="37"/>
      <c r="C133" s="36"/>
      <c r="D133" s="185" t="s">
        <v>137</v>
      </c>
      <c r="E133" s="36"/>
      <c r="F133" s="190" t="s">
        <v>146</v>
      </c>
      <c r="G133" s="36"/>
      <c r="H133" s="36"/>
      <c r="I133" s="187"/>
      <c r="J133" s="36"/>
      <c r="K133" s="36"/>
      <c r="L133" s="37"/>
      <c r="M133" s="188"/>
      <c r="N133" s="189"/>
      <c r="O133" s="75"/>
      <c r="P133" s="75"/>
      <c r="Q133" s="75"/>
      <c r="R133" s="75"/>
      <c r="S133" s="75"/>
      <c r="T133" s="7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7" t="s">
        <v>137</v>
      </c>
      <c r="AU133" s="17" t="s">
        <v>85</v>
      </c>
    </row>
    <row r="134" spans="1:51" s="13" customFormat="1" ht="12">
      <c r="A134" s="13"/>
      <c r="B134" s="191"/>
      <c r="C134" s="13"/>
      <c r="D134" s="185" t="s">
        <v>139</v>
      </c>
      <c r="E134" s="192" t="s">
        <v>1</v>
      </c>
      <c r="F134" s="193" t="s">
        <v>147</v>
      </c>
      <c r="G134" s="13"/>
      <c r="H134" s="194">
        <v>347</v>
      </c>
      <c r="I134" s="195"/>
      <c r="J134" s="13"/>
      <c r="K134" s="13"/>
      <c r="L134" s="191"/>
      <c r="M134" s="196"/>
      <c r="N134" s="197"/>
      <c r="O134" s="197"/>
      <c r="P134" s="197"/>
      <c r="Q134" s="197"/>
      <c r="R134" s="197"/>
      <c r="S134" s="197"/>
      <c r="T134" s="19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2" t="s">
        <v>139</v>
      </c>
      <c r="AU134" s="192" t="s">
        <v>85</v>
      </c>
      <c r="AV134" s="13" t="s">
        <v>85</v>
      </c>
      <c r="AW134" s="13" t="s">
        <v>31</v>
      </c>
      <c r="AX134" s="13" t="s">
        <v>75</v>
      </c>
      <c r="AY134" s="192" t="s">
        <v>126</v>
      </c>
    </row>
    <row r="135" spans="1:51" s="13" customFormat="1" ht="12">
      <c r="A135" s="13"/>
      <c r="B135" s="191"/>
      <c r="C135" s="13"/>
      <c r="D135" s="185" t="s">
        <v>139</v>
      </c>
      <c r="E135" s="192" t="s">
        <v>1</v>
      </c>
      <c r="F135" s="193" t="s">
        <v>148</v>
      </c>
      <c r="G135" s="13"/>
      <c r="H135" s="194">
        <v>211.4</v>
      </c>
      <c r="I135" s="195"/>
      <c r="J135" s="13"/>
      <c r="K135" s="13"/>
      <c r="L135" s="191"/>
      <c r="M135" s="196"/>
      <c r="N135" s="197"/>
      <c r="O135" s="197"/>
      <c r="P135" s="197"/>
      <c r="Q135" s="197"/>
      <c r="R135" s="197"/>
      <c r="S135" s="197"/>
      <c r="T135" s="19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2" t="s">
        <v>139</v>
      </c>
      <c r="AU135" s="192" t="s">
        <v>85</v>
      </c>
      <c r="AV135" s="13" t="s">
        <v>85</v>
      </c>
      <c r="AW135" s="13" t="s">
        <v>31</v>
      </c>
      <c r="AX135" s="13" t="s">
        <v>75</v>
      </c>
      <c r="AY135" s="192" t="s">
        <v>126</v>
      </c>
    </row>
    <row r="136" spans="1:51" s="13" customFormat="1" ht="12">
      <c r="A136" s="13"/>
      <c r="B136" s="191"/>
      <c r="C136" s="13"/>
      <c r="D136" s="185" t="s">
        <v>139</v>
      </c>
      <c r="E136" s="192" t="s">
        <v>1</v>
      </c>
      <c r="F136" s="193" t="s">
        <v>149</v>
      </c>
      <c r="G136" s="13"/>
      <c r="H136" s="194">
        <v>634.7</v>
      </c>
      <c r="I136" s="195"/>
      <c r="J136" s="13"/>
      <c r="K136" s="13"/>
      <c r="L136" s="191"/>
      <c r="M136" s="196"/>
      <c r="N136" s="197"/>
      <c r="O136" s="197"/>
      <c r="P136" s="197"/>
      <c r="Q136" s="197"/>
      <c r="R136" s="197"/>
      <c r="S136" s="197"/>
      <c r="T136" s="19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2" t="s">
        <v>139</v>
      </c>
      <c r="AU136" s="192" t="s">
        <v>85</v>
      </c>
      <c r="AV136" s="13" t="s">
        <v>85</v>
      </c>
      <c r="AW136" s="13" t="s">
        <v>31</v>
      </c>
      <c r="AX136" s="13" t="s">
        <v>75</v>
      </c>
      <c r="AY136" s="192" t="s">
        <v>126</v>
      </c>
    </row>
    <row r="137" spans="1:51" s="13" customFormat="1" ht="12">
      <c r="A137" s="13"/>
      <c r="B137" s="191"/>
      <c r="C137" s="13"/>
      <c r="D137" s="185" t="s">
        <v>139</v>
      </c>
      <c r="E137" s="192" t="s">
        <v>1</v>
      </c>
      <c r="F137" s="193" t="s">
        <v>150</v>
      </c>
      <c r="G137" s="13"/>
      <c r="H137" s="194">
        <v>280</v>
      </c>
      <c r="I137" s="195"/>
      <c r="J137" s="13"/>
      <c r="K137" s="13"/>
      <c r="L137" s="191"/>
      <c r="M137" s="196"/>
      <c r="N137" s="197"/>
      <c r="O137" s="197"/>
      <c r="P137" s="197"/>
      <c r="Q137" s="197"/>
      <c r="R137" s="197"/>
      <c r="S137" s="197"/>
      <c r="T137" s="19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92" t="s">
        <v>139</v>
      </c>
      <c r="AU137" s="192" t="s">
        <v>85</v>
      </c>
      <c r="AV137" s="13" t="s">
        <v>85</v>
      </c>
      <c r="AW137" s="13" t="s">
        <v>31</v>
      </c>
      <c r="AX137" s="13" t="s">
        <v>75</v>
      </c>
      <c r="AY137" s="192" t="s">
        <v>126</v>
      </c>
    </row>
    <row r="138" spans="1:51" s="13" customFormat="1" ht="12">
      <c r="A138" s="13"/>
      <c r="B138" s="191"/>
      <c r="C138" s="13"/>
      <c r="D138" s="185" t="s">
        <v>139</v>
      </c>
      <c r="E138" s="192" t="s">
        <v>1</v>
      </c>
      <c r="F138" s="193" t="s">
        <v>151</v>
      </c>
      <c r="G138" s="13"/>
      <c r="H138" s="194">
        <v>13.36</v>
      </c>
      <c r="I138" s="195"/>
      <c r="J138" s="13"/>
      <c r="K138" s="13"/>
      <c r="L138" s="191"/>
      <c r="M138" s="196"/>
      <c r="N138" s="197"/>
      <c r="O138" s="197"/>
      <c r="P138" s="197"/>
      <c r="Q138" s="197"/>
      <c r="R138" s="197"/>
      <c r="S138" s="197"/>
      <c r="T138" s="19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2" t="s">
        <v>139</v>
      </c>
      <c r="AU138" s="192" t="s">
        <v>85</v>
      </c>
      <c r="AV138" s="13" t="s">
        <v>85</v>
      </c>
      <c r="AW138" s="13" t="s">
        <v>31</v>
      </c>
      <c r="AX138" s="13" t="s">
        <v>75</v>
      </c>
      <c r="AY138" s="192" t="s">
        <v>126</v>
      </c>
    </row>
    <row r="139" spans="1:51" s="13" customFormat="1" ht="12">
      <c r="A139" s="13"/>
      <c r="B139" s="191"/>
      <c r="C139" s="13"/>
      <c r="D139" s="185" t="s">
        <v>139</v>
      </c>
      <c r="E139" s="192" t="s">
        <v>1</v>
      </c>
      <c r="F139" s="193" t="s">
        <v>152</v>
      </c>
      <c r="G139" s="13"/>
      <c r="H139" s="194">
        <v>4.776</v>
      </c>
      <c r="I139" s="195"/>
      <c r="J139" s="13"/>
      <c r="K139" s="13"/>
      <c r="L139" s="191"/>
      <c r="M139" s="196"/>
      <c r="N139" s="197"/>
      <c r="O139" s="197"/>
      <c r="P139" s="197"/>
      <c r="Q139" s="197"/>
      <c r="R139" s="197"/>
      <c r="S139" s="197"/>
      <c r="T139" s="19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2" t="s">
        <v>139</v>
      </c>
      <c r="AU139" s="192" t="s">
        <v>85</v>
      </c>
      <c r="AV139" s="13" t="s">
        <v>85</v>
      </c>
      <c r="AW139" s="13" t="s">
        <v>31</v>
      </c>
      <c r="AX139" s="13" t="s">
        <v>75</v>
      </c>
      <c r="AY139" s="192" t="s">
        <v>126</v>
      </c>
    </row>
    <row r="140" spans="1:65" s="2" customFormat="1" ht="21.75" customHeight="1">
      <c r="A140" s="36"/>
      <c r="B140" s="170"/>
      <c r="C140" s="171" t="s">
        <v>153</v>
      </c>
      <c r="D140" s="171" t="s">
        <v>129</v>
      </c>
      <c r="E140" s="172" t="s">
        <v>154</v>
      </c>
      <c r="F140" s="173" t="s">
        <v>142</v>
      </c>
      <c r="G140" s="174" t="s">
        <v>143</v>
      </c>
      <c r="H140" s="175">
        <v>351.6</v>
      </c>
      <c r="I140" s="176"/>
      <c r="J140" s="177">
        <f>ROUND(I140*H140,2)</f>
        <v>0</v>
      </c>
      <c r="K140" s="178"/>
      <c r="L140" s="37"/>
      <c r="M140" s="179" t="s">
        <v>1</v>
      </c>
      <c r="N140" s="180" t="s">
        <v>40</v>
      </c>
      <c r="O140" s="75"/>
      <c r="P140" s="181">
        <f>O140*H140</f>
        <v>0</v>
      </c>
      <c r="Q140" s="181">
        <v>0</v>
      </c>
      <c r="R140" s="181">
        <f>Q140*H140</f>
        <v>0</v>
      </c>
      <c r="S140" s="181">
        <v>0</v>
      </c>
      <c r="T140" s="182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3" t="s">
        <v>133</v>
      </c>
      <c r="AT140" s="183" t="s">
        <v>129</v>
      </c>
      <c r="AU140" s="183" t="s">
        <v>85</v>
      </c>
      <c r="AY140" s="17" t="s">
        <v>126</v>
      </c>
      <c r="BE140" s="184">
        <f>IF(N140="základní",J140,0)</f>
        <v>0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17" t="s">
        <v>83</v>
      </c>
      <c r="BK140" s="184">
        <f>ROUND(I140*H140,2)</f>
        <v>0</v>
      </c>
      <c r="BL140" s="17" t="s">
        <v>133</v>
      </c>
      <c r="BM140" s="183" t="s">
        <v>155</v>
      </c>
    </row>
    <row r="141" spans="1:47" s="2" customFormat="1" ht="12">
      <c r="A141" s="36"/>
      <c r="B141" s="37"/>
      <c r="C141" s="36"/>
      <c r="D141" s="185" t="s">
        <v>135</v>
      </c>
      <c r="E141" s="36"/>
      <c r="F141" s="186" t="s">
        <v>156</v>
      </c>
      <c r="G141" s="36"/>
      <c r="H141" s="36"/>
      <c r="I141" s="187"/>
      <c r="J141" s="36"/>
      <c r="K141" s="36"/>
      <c r="L141" s="37"/>
      <c r="M141" s="188"/>
      <c r="N141" s="189"/>
      <c r="O141" s="75"/>
      <c r="P141" s="75"/>
      <c r="Q141" s="75"/>
      <c r="R141" s="75"/>
      <c r="S141" s="75"/>
      <c r="T141" s="7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7" t="s">
        <v>135</v>
      </c>
      <c r="AU141" s="17" t="s">
        <v>85</v>
      </c>
    </row>
    <row r="142" spans="1:47" s="2" customFormat="1" ht="12">
      <c r="A142" s="36"/>
      <c r="B142" s="37"/>
      <c r="C142" s="36"/>
      <c r="D142" s="185" t="s">
        <v>137</v>
      </c>
      <c r="E142" s="36"/>
      <c r="F142" s="190" t="s">
        <v>146</v>
      </c>
      <c r="G142" s="36"/>
      <c r="H142" s="36"/>
      <c r="I142" s="187"/>
      <c r="J142" s="36"/>
      <c r="K142" s="36"/>
      <c r="L142" s="37"/>
      <c r="M142" s="188"/>
      <c r="N142" s="189"/>
      <c r="O142" s="75"/>
      <c r="P142" s="75"/>
      <c r="Q142" s="75"/>
      <c r="R142" s="75"/>
      <c r="S142" s="75"/>
      <c r="T142" s="7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7" t="s">
        <v>137</v>
      </c>
      <c r="AU142" s="17" t="s">
        <v>85</v>
      </c>
    </row>
    <row r="143" spans="1:51" s="13" customFormat="1" ht="12">
      <c r="A143" s="13"/>
      <c r="B143" s="191"/>
      <c r="C143" s="13"/>
      <c r="D143" s="185" t="s">
        <v>139</v>
      </c>
      <c r="E143" s="192" t="s">
        <v>1</v>
      </c>
      <c r="F143" s="193" t="s">
        <v>157</v>
      </c>
      <c r="G143" s="13"/>
      <c r="H143" s="194">
        <v>351.6</v>
      </c>
      <c r="I143" s="195"/>
      <c r="J143" s="13"/>
      <c r="K143" s="13"/>
      <c r="L143" s="191"/>
      <c r="M143" s="196"/>
      <c r="N143" s="197"/>
      <c r="O143" s="197"/>
      <c r="P143" s="197"/>
      <c r="Q143" s="197"/>
      <c r="R143" s="197"/>
      <c r="S143" s="197"/>
      <c r="T143" s="19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2" t="s">
        <v>139</v>
      </c>
      <c r="AU143" s="192" t="s">
        <v>85</v>
      </c>
      <c r="AV143" s="13" t="s">
        <v>85</v>
      </c>
      <c r="AW143" s="13" t="s">
        <v>31</v>
      </c>
      <c r="AX143" s="13" t="s">
        <v>75</v>
      </c>
      <c r="AY143" s="192" t="s">
        <v>126</v>
      </c>
    </row>
    <row r="144" spans="1:65" s="2" customFormat="1" ht="21.75" customHeight="1">
      <c r="A144" s="36"/>
      <c r="B144" s="170"/>
      <c r="C144" s="171" t="s">
        <v>133</v>
      </c>
      <c r="D144" s="171" t="s">
        <v>129</v>
      </c>
      <c r="E144" s="172" t="s">
        <v>158</v>
      </c>
      <c r="F144" s="173" t="s">
        <v>159</v>
      </c>
      <c r="G144" s="174" t="s">
        <v>160</v>
      </c>
      <c r="H144" s="175">
        <v>158</v>
      </c>
      <c r="I144" s="176"/>
      <c r="J144" s="177">
        <f>ROUND(I144*H144,2)</f>
        <v>0</v>
      </c>
      <c r="K144" s="178"/>
      <c r="L144" s="37"/>
      <c r="M144" s="179" t="s">
        <v>1</v>
      </c>
      <c r="N144" s="180" t="s">
        <v>40</v>
      </c>
      <c r="O144" s="75"/>
      <c r="P144" s="181">
        <f>O144*H144</f>
        <v>0</v>
      </c>
      <c r="Q144" s="181">
        <v>0</v>
      </c>
      <c r="R144" s="181">
        <f>Q144*H144</f>
        <v>0</v>
      </c>
      <c r="S144" s="181">
        <v>0</v>
      </c>
      <c r="T144" s="182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3" t="s">
        <v>133</v>
      </c>
      <c r="AT144" s="183" t="s">
        <v>129</v>
      </c>
      <c r="AU144" s="183" t="s">
        <v>85</v>
      </c>
      <c r="AY144" s="17" t="s">
        <v>126</v>
      </c>
      <c r="BE144" s="184">
        <f>IF(N144="základní",J144,0)</f>
        <v>0</v>
      </c>
      <c r="BF144" s="184">
        <f>IF(N144="snížená",J144,0)</f>
        <v>0</v>
      </c>
      <c r="BG144" s="184">
        <f>IF(N144="zákl. přenesená",J144,0)</f>
        <v>0</v>
      </c>
      <c r="BH144" s="184">
        <f>IF(N144="sníž. přenesená",J144,0)</f>
        <v>0</v>
      </c>
      <c r="BI144" s="184">
        <f>IF(N144="nulová",J144,0)</f>
        <v>0</v>
      </c>
      <c r="BJ144" s="17" t="s">
        <v>83</v>
      </c>
      <c r="BK144" s="184">
        <f>ROUND(I144*H144,2)</f>
        <v>0</v>
      </c>
      <c r="BL144" s="17" t="s">
        <v>133</v>
      </c>
      <c r="BM144" s="183" t="s">
        <v>161</v>
      </c>
    </row>
    <row r="145" spans="1:47" s="2" customFormat="1" ht="12">
      <c r="A145" s="36"/>
      <c r="B145" s="37"/>
      <c r="C145" s="36"/>
      <c r="D145" s="185" t="s">
        <v>135</v>
      </c>
      <c r="E145" s="36"/>
      <c r="F145" s="186" t="s">
        <v>159</v>
      </c>
      <c r="G145" s="36"/>
      <c r="H145" s="36"/>
      <c r="I145" s="187"/>
      <c r="J145" s="36"/>
      <c r="K145" s="36"/>
      <c r="L145" s="37"/>
      <c r="M145" s="188"/>
      <c r="N145" s="189"/>
      <c r="O145" s="75"/>
      <c r="P145" s="75"/>
      <c r="Q145" s="75"/>
      <c r="R145" s="75"/>
      <c r="S145" s="75"/>
      <c r="T145" s="7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7" t="s">
        <v>135</v>
      </c>
      <c r="AU145" s="17" t="s">
        <v>85</v>
      </c>
    </row>
    <row r="146" spans="1:47" s="2" customFormat="1" ht="12">
      <c r="A146" s="36"/>
      <c r="B146" s="37"/>
      <c r="C146" s="36"/>
      <c r="D146" s="185" t="s">
        <v>137</v>
      </c>
      <c r="E146" s="36"/>
      <c r="F146" s="190" t="s">
        <v>162</v>
      </c>
      <c r="G146" s="36"/>
      <c r="H146" s="36"/>
      <c r="I146" s="187"/>
      <c r="J146" s="36"/>
      <c r="K146" s="36"/>
      <c r="L146" s="37"/>
      <c r="M146" s="188"/>
      <c r="N146" s="189"/>
      <c r="O146" s="75"/>
      <c r="P146" s="75"/>
      <c r="Q146" s="75"/>
      <c r="R146" s="75"/>
      <c r="S146" s="75"/>
      <c r="T146" s="7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7" t="s">
        <v>137</v>
      </c>
      <c r="AU146" s="17" t="s">
        <v>85</v>
      </c>
    </row>
    <row r="147" spans="1:51" s="13" customFormat="1" ht="12">
      <c r="A147" s="13"/>
      <c r="B147" s="191"/>
      <c r="C147" s="13"/>
      <c r="D147" s="185" t="s">
        <v>139</v>
      </c>
      <c r="E147" s="192" t="s">
        <v>1</v>
      </c>
      <c r="F147" s="193" t="s">
        <v>163</v>
      </c>
      <c r="G147" s="13"/>
      <c r="H147" s="194">
        <v>158</v>
      </c>
      <c r="I147" s="195"/>
      <c r="J147" s="13"/>
      <c r="K147" s="13"/>
      <c r="L147" s="191"/>
      <c r="M147" s="196"/>
      <c r="N147" s="197"/>
      <c r="O147" s="197"/>
      <c r="P147" s="197"/>
      <c r="Q147" s="197"/>
      <c r="R147" s="197"/>
      <c r="S147" s="197"/>
      <c r="T147" s="19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2" t="s">
        <v>139</v>
      </c>
      <c r="AU147" s="192" t="s">
        <v>85</v>
      </c>
      <c r="AV147" s="13" t="s">
        <v>85</v>
      </c>
      <c r="AW147" s="13" t="s">
        <v>31</v>
      </c>
      <c r="AX147" s="13" t="s">
        <v>83</v>
      </c>
      <c r="AY147" s="192" t="s">
        <v>126</v>
      </c>
    </row>
    <row r="148" spans="1:65" s="2" customFormat="1" ht="16.5" customHeight="1">
      <c r="A148" s="36"/>
      <c r="B148" s="170"/>
      <c r="C148" s="171" t="s">
        <v>164</v>
      </c>
      <c r="D148" s="171" t="s">
        <v>129</v>
      </c>
      <c r="E148" s="172" t="s">
        <v>165</v>
      </c>
      <c r="F148" s="173" t="s">
        <v>166</v>
      </c>
      <c r="G148" s="174" t="s">
        <v>143</v>
      </c>
      <c r="H148" s="175">
        <v>1196.7</v>
      </c>
      <c r="I148" s="176"/>
      <c r="J148" s="177">
        <f>ROUND(I148*H148,2)</f>
        <v>0</v>
      </c>
      <c r="K148" s="178"/>
      <c r="L148" s="37"/>
      <c r="M148" s="179" t="s">
        <v>1</v>
      </c>
      <c r="N148" s="180" t="s">
        <v>40</v>
      </c>
      <c r="O148" s="75"/>
      <c r="P148" s="181">
        <f>O148*H148</f>
        <v>0</v>
      </c>
      <c r="Q148" s="181">
        <v>0</v>
      </c>
      <c r="R148" s="181">
        <f>Q148*H148</f>
        <v>0</v>
      </c>
      <c r="S148" s="181">
        <v>0</v>
      </c>
      <c r="T148" s="182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3" t="s">
        <v>133</v>
      </c>
      <c r="AT148" s="183" t="s">
        <v>129</v>
      </c>
      <c r="AU148" s="183" t="s">
        <v>85</v>
      </c>
      <c r="AY148" s="17" t="s">
        <v>126</v>
      </c>
      <c r="BE148" s="184">
        <f>IF(N148="základní",J148,0)</f>
        <v>0</v>
      </c>
      <c r="BF148" s="184">
        <f>IF(N148="snížená",J148,0)</f>
        <v>0</v>
      </c>
      <c r="BG148" s="184">
        <f>IF(N148="zákl. přenesená",J148,0)</f>
        <v>0</v>
      </c>
      <c r="BH148" s="184">
        <f>IF(N148="sníž. přenesená",J148,0)</f>
        <v>0</v>
      </c>
      <c r="BI148" s="184">
        <f>IF(N148="nulová",J148,0)</f>
        <v>0</v>
      </c>
      <c r="BJ148" s="17" t="s">
        <v>83</v>
      </c>
      <c r="BK148" s="184">
        <f>ROUND(I148*H148,2)</f>
        <v>0</v>
      </c>
      <c r="BL148" s="17" t="s">
        <v>133</v>
      </c>
      <c r="BM148" s="183" t="s">
        <v>167</v>
      </c>
    </row>
    <row r="149" spans="1:47" s="2" customFormat="1" ht="12">
      <c r="A149" s="36"/>
      <c r="B149" s="37"/>
      <c r="C149" s="36"/>
      <c r="D149" s="185" t="s">
        <v>135</v>
      </c>
      <c r="E149" s="36"/>
      <c r="F149" s="186" t="s">
        <v>166</v>
      </c>
      <c r="G149" s="36"/>
      <c r="H149" s="36"/>
      <c r="I149" s="187"/>
      <c r="J149" s="36"/>
      <c r="K149" s="36"/>
      <c r="L149" s="37"/>
      <c r="M149" s="188"/>
      <c r="N149" s="189"/>
      <c r="O149" s="75"/>
      <c r="P149" s="75"/>
      <c r="Q149" s="75"/>
      <c r="R149" s="75"/>
      <c r="S149" s="75"/>
      <c r="T149" s="7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7" t="s">
        <v>135</v>
      </c>
      <c r="AU149" s="17" t="s">
        <v>85</v>
      </c>
    </row>
    <row r="150" spans="1:47" s="2" customFormat="1" ht="12">
      <c r="A150" s="36"/>
      <c r="B150" s="37"/>
      <c r="C150" s="36"/>
      <c r="D150" s="185" t="s">
        <v>137</v>
      </c>
      <c r="E150" s="36"/>
      <c r="F150" s="190" t="s">
        <v>168</v>
      </c>
      <c r="G150" s="36"/>
      <c r="H150" s="36"/>
      <c r="I150" s="187"/>
      <c r="J150" s="36"/>
      <c r="K150" s="36"/>
      <c r="L150" s="37"/>
      <c r="M150" s="188"/>
      <c r="N150" s="189"/>
      <c r="O150" s="75"/>
      <c r="P150" s="75"/>
      <c r="Q150" s="75"/>
      <c r="R150" s="75"/>
      <c r="S150" s="75"/>
      <c r="T150" s="7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7" t="s">
        <v>137</v>
      </c>
      <c r="AU150" s="17" t="s">
        <v>85</v>
      </c>
    </row>
    <row r="151" spans="1:51" s="13" customFormat="1" ht="12">
      <c r="A151" s="13"/>
      <c r="B151" s="191"/>
      <c r="C151" s="13"/>
      <c r="D151" s="185" t="s">
        <v>139</v>
      </c>
      <c r="E151" s="192" t="s">
        <v>1</v>
      </c>
      <c r="F151" s="193" t="s">
        <v>169</v>
      </c>
      <c r="G151" s="13"/>
      <c r="H151" s="194">
        <v>1196.7</v>
      </c>
      <c r="I151" s="195"/>
      <c r="J151" s="13"/>
      <c r="K151" s="13"/>
      <c r="L151" s="191"/>
      <c r="M151" s="196"/>
      <c r="N151" s="197"/>
      <c r="O151" s="197"/>
      <c r="P151" s="197"/>
      <c r="Q151" s="197"/>
      <c r="R151" s="197"/>
      <c r="S151" s="197"/>
      <c r="T151" s="19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2" t="s">
        <v>139</v>
      </c>
      <c r="AU151" s="192" t="s">
        <v>85</v>
      </c>
      <c r="AV151" s="13" t="s">
        <v>85</v>
      </c>
      <c r="AW151" s="13" t="s">
        <v>31</v>
      </c>
      <c r="AX151" s="13" t="s">
        <v>83</v>
      </c>
      <c r="AY151" s="192" t="s">
        <v>126</v>
      </c>
    </row>
    <row r="152" spans="1:65" s="2" customFormat="1" ht="21.75" customHeight="1">
      <c r="A152" s="36"/>
      <c r="B152" s="170"/>
      <c r="C152" s="171" t="s">
        <v>170</v>
      </c>
      <c r="D152" s="171" t="s">
        <v>129</v>
      </c>
      <c r="E152" s="172" t="s">
        <v>171</v>
      </c>
      <c r="F152" s="173" t="s">
        <v>172</v>
      </c>
      <c r="G152" s="174" t="s">
        <v>143</v>
      </c>
      <c r="H152" s="175">
        <v>6534.92</v>
      </c>
      <c r="I152" s="176"/>
      <c r="J152" s="177">
        <f>ROUND(I152*H152,2)</f>
        <v>0</v>
      </c>
      <c r="K152" s="178"/>
      <c r="L152" s="37"/>
      <c r="M152" s="179" t="s">
        <v>1</v>
      </c>
      <c r="N152" s="180" t="s">
        <v>40</v>
      </c>
      <c r="O152" s="75"/>
      <c r="P152" s="181">
        <f>O152*H152</f>
        <v>0</v>
      </c>
      <c r="Q152" s="181">
        <v>0</v>
      </c>
      <c r="R152" s="181">
        <f>Q152*H152</f>
        <v>0</v>
      </c>
      <c r="S152" s="181">
        <v>0</v>
      </c>
      <c r="T152" s="182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3" t="s">
        <v>133</v>
      </c>
      <c r="AT152" s="183" t="s">
        <v>129</v>
      </c>
      <c r="AU152" s="183" t="s">
        <v>85</v>
      </c>
      <c r="AY152" s="17" t="s">
        <v>126</v>
      </c>
      <c r="BE152" s="184">
        <f>IF(N152="základní",J152,0)</f>
        <v>0</v>
      </c>
      <c r="BF152" s="184">
        <f>IF(N152="snížená",J152,0)</f>
        <v>0</v>
      </c>
      <c r="BG152" s="184">
        <f>IF(N152="zákl. přenesená",J152,0)</f>
        <v>0</v>
      </c>
      <c r="BH152" s="184">
        <f>IF(N152="sníž. přenesená",J152,0)</f>
        <v>0</v>
      </c>
      <c r="BI152" s="184">
        <f>IF(N152="nulová",J152,0)</f>
        <v>0</v>
      </c>
      <c r="BJ152" s="17" t="s">
        <v>83</v>
      </c>
      <c r="BK152" s="184">
        <f>ROUND(I152*H152,2)</f>
        <v>0</v>
      </c>
      <c r="BL152" s="17" t="s">
        <v>133</v>
      </c>
      <c r="BM152" s="183" t="s">
        <v>173</v>
      </c>
    </row>
    <row r="153" spans="1:47" s="2" customFormat="1" ht="12">
      <c r="A153" s="36"/>
      <c r="B153" s="37"/>
      <c r="C153" s="36"/>
      <c r="D153" s="185" t="s">
        <v>135</v>
      </c>
      <c r="E153" s="36"/>
      <c r="F153" s="186" t="s">
        <v>174</v>
      </c>
      <c r="G153" s="36"/>
      <c r="H153" s="36"/>
      <c r="I153" s="187"/>
      <c r="J153" s="36"/>
      <c r="K153" s="36"/>
      <c r="L153" s="37"/>
      <c r="M153" s="188"/>
      <c r="N153" s="189"/>
      <c r="O153" s="75"/>
      <c r="P153" s="75"/>
      <c r="Q153" s="75"/>
      <c r="R153" s="75"/>
      <c r="S153" s="75"/>
      <c r="T153" s="7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7" t="s">
        <v>135</v>
      </c>
      <c r="AU153" s="17" t="s">
        <v>85</v>
      </c>
    </row>
    <row r="154" spans="1:47" s="2" customFormat="1" ht="12">
      <c r="A154" s="36"/>
      <c r="B154" s="37"/>
      <c r="C154" s="36"/>
      <c r="D154" s="185" t="s">
        <v>137</v>
      </c>
      <c r="E154" s="36"/>
      <c r="F154" s="190" t="s">
        <v>175</v>
      </c>
      <c r="G154" s="36"/>
      <c r="H154" s="36"/>
      <c r="I154" s="187"/>
      <c r="J154" s="36"/>
      <c r="K154" s="36"/>
      <c r="L154" s="37"/>
      <c r="M154" s="188"/>
      <c r="N154" s="189"/>
      <c r="O154" s="75"/>
      <c r="P154" s="75"/>
      <c r="Q154" s="75"/>
      <c r="R154" s="75"/>
      <c r="S154" s="75"/>
      <c r="T154" s="7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7" t="s">
        <v>137</v>
      </c>
      <c r="AU154" s="17" t="s">
        <v>85</v>
      </c>
    </row>
    <row r="155" spans="1:51" s="13" customFormat="1" ht="12">
      <c r="A155" s="13"/>
      <c r="B155" s="191"/>
      <c r="C155" s="13"/>
      <c r="D155" s="185" t="s">
        <v>139</v>
      </c>
      <c r="E155" s="192" t="s">
        <v>1</v>
      </c>
      <c r="F155" s="193" t="s">
        <v>176</v>
      </c>
      <c r="G155" s="13"/>
      <c r="H155" s="194">
        <v>3586.32</v>
      </c>
      <c r="I155" s="195"/>
      <c r="J155" s="13"/>
      <c r="K155" s="13"/>
      <c r="L155" s="191"/>
      <c r="M155" s="196"/>
      <c r="N155" s="197"/>
      <c r="O155" s="197"/>
      <c r="P155" s="197"/>
      <c r="Q155" s="197"/>
      <c r="R155" s="197"/>
      <c r="S155" s="197"/>
      <c r="T155" s="19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2" t="s">
        <v>139</v>
      </c>
      <c r="AU155" s="192" t="s">
        <v>85</v>
      </c>
      <c r="AV155" s="13" t="s">
        <v>85</v>
      </c>
      <c r="AW155" s="13" t="s">
        <v>31</v>
      </c>
      <c r="AX155" s="13" t="s">
        <v>75</v>
      </c>
      <c r="AY155" s="192" t="s">
        <v>126</v>
      </c>
    </row>
    <row r="156" spans="1:51" s="13" customFormat="1" ht="12">
      <c r="A156" s="13"/>
      <c r="B156" s="191"/>
      <c r="C156" s="13"/>
      <c r="D156" s="185" t="s">
        <v>139</v>
      </c>
      <c r="E156" s="192" t="s">
        <v>1</v>
      </c>
      <c r="F156" s="193" t="s">
        <v>177</v>
      </c>
      <c r="G156" s="13"/>
      <c r="H156" s="194">
        <v>1595.6</v>
      </c>
      <c r="I156" s="195"/>
      <c r="J156" s="13"/>
      <c r="K156" s="13"/>
      <c r="L156" s="191"/>
      <c r="M156" s="196"/>
      <c r="N156" s="197"/>
      <c r="O156" s="197"/>
      <c r="P156" s="197"/>
      <c r="Q156" s="197"/>
      <c r="R156" s="197"/>
      <c r="S156" s="197"/>
      <c r="T156" s="19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2" t="s">
        <v>139</v>
      </c>
      <c r="AU156" s="192" t="s">
        <v>85</v>
      </c>
      <c r="AV156" s="13" t="s">
        <v>85</v>
      </c>
      <c r="AW156" s="13" t="s">
        <v>31</v>
      </c>
      <c r="AX156" s="13" t="s">
        <v>75</v>
      </c>
      <c r="AY156" s="192" t="s">
        <v>126</v>
      </c>
    </row>
    <row r="157" spans="1:51" s="13" customFormat="1" ht="12">
      <c r="A157" s="13"/>
      <c r="B157" s="191"/>
      <c r="C157" s="13"/>
      <c r="D157" s="185" t="s">
        <v>139</v>
      </c>
      <c r="E157" s="192" t="s">
        <v>1</v>
      </c>
      <c r="F157" s="193" t="s">
        <v>178</v>
      </c>
      <c r="G157" s="13"/>
      <c r="H157" s="194">
        <v>1125</v>
      </c>
      <c r="I157" s="195"/>
      <c r="J157" s="13"/>
      <c r="K157" s="13"/>
      <c r="L157" s="191"/>
      <c r="M157" s="196"/>
      <c r="N157" s="197"/>
      <c r="O157" s="197"/>
      <c r="P157" s="197"/>
      <c r="Q157" s="197"/>
      <c r="R157" s="197"/>
      <c r="S157" s="197"/>
      <c r="T157" s="19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2" t="s">
        <v>139</v>
      </c>
      <c r="AU157" s="192" t="s">
        <v>85</v>
      </c>
      <c r="AV157" s="13" t="s">
        <v>85</v>
      </c>
      <c r="AW157" s="13" t="s">
        <v>31</v>
      </c>
      <c r="AX157" s="13" t="s">
        <v>75</v>
      </c>
      <c r="AY157" s="192" t="s">
        <v>126</v>
      </c>
    </row>
    <row r="158" spans="1:51" s="14" customFormat="1" ht="12">
      <c r="A158" s="14"/>
      <c r="B158" s="199"/>
      <c r="C158" s="14"/>
      <c r="D158" s="185" t="s">
        <v>139</v>
      </c>
      <c r="E158" s="200" t="s">
        <v>1</v>
      </c>
      <c r="F158" s="201" t="s">
        <v>179</v>
      </c>
      <c r="G158" s="14"/>
      <c r="H158" s="200" t="s">
        <v>1</v>
      </c>
      <c r="I158" s="202"/>
      <c r="J158" s="14"/>
      <c r="K158" s="14"/>
      <c r="L158" s="199"/>
      <c r="M158" s="203"/>
      <c r="N158" s="204"/>
      <c r="O158" s="204"/>
      <c r="P158" s="204"/>
      <c r="Q158" s="204"/>
      <c r="R158" s="204"/>
      <c r="S158" s="204"/>
      <c r="T158" s="20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00" t="s">
        <v>139</v>
      </c>
      <c r="AU158" s="200" t="s">
        <v>85</v>
      </c>
      <c r="AV158" s="14" t="s">
        <v>83</v>
      </c>
      <c r="AW158" s="14" t="s">
        <v>31</v>
      </c>
      <c r="AX158" s="14" t="s">
        <v>75</v>
      </c>
      <c r="AY158" s="200" t="s">
        <v>126</v>
      </c>
    </row>
    <row r="159" spans="1:51" s="13" customFormat="1" ht="12">
      <c r="A159" s="13"/>
      <c r="B159" s="191"/>
      <c r="C159" s="13"/>
      <c r="D159" s="185" t="s">
        <v>139</v>
      </c>
      <c r="E159" s="192" t="s">
        <v>1</v>
      </c>
      <c r="F159" s="193" t="s">
        <v>180</v>
      </c>
      <c r="G159" s="13"/>
      <c r="H159" s="194">
        <v>13.5</v>
      </c>
      <c r="I159" s="195"/>
      <c r="J159" s="13"/>
      <c r="K159" s="13"/>
      <c r="L159" s="191"/>
      <c r="M159" s="196"/>
      <c r="N159" s="197"/>
      <c r="O159" s="197"/>
      <c r="P159" s="197"/>
      <c r="Q159" s="197"/>
      <c r="R159" s="197"/>
      <c r="S159" s="197"/>
      <c r="T159" s="19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2" t="s">
        <v>139</v>
      </c>
      <c r="AU159" s="192" t="s">
        <v>85</v>
      </c>
      <c r="AV159" s="13" t="s">
        <v>85</v>
      </c>
      <c r="AW159" s="13" t="s">
        <v>31</v>
      </c>
      <c r="AX159" s="13" t="s">
        <v>75</v>
      </c>
      <c r="AY159" s="192" t="s">
        <v>126</v>
      </c>
    </row>
    <row r="160" spans="1:51" s="13" customFormat="1" ht="12">
      <c r="A160" s="13"/>
      <c r="B160" s="191"/>
      <c r="C160" s="13"/>
      <c r="D160" s="185" t="s">
        <v>139</v>
      </c>
      <c r="E160" s="192" t="s">
        <v>1</v>
      </c>
      <c r="F160" s="193" t="s">
        <v>181</v>
      </c>
      <c r="G160" s="13"/>
      <c r="H160" s="194">
        <v>33</v>
      </c>
      <c r="I160" s="195"/>
      <c r="J160" s="13"/>
      <c r="K160" s="13"/>
      <c r="L160" s="191"/>
      <c r="M160" s="196"/>
      <c r="N160" s="197"/>
      <c r="O160" s="197"/>
      <c r="P160" s="197"/>
      <c r="Q160" s="197"/>
      <c r="R160" s="197"/>
      <c r="S160" s="197"/>
      <c r="T160" s="19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2" t="s">
        <v>139</v>
      </c>
      <c r="AU160" s="192" t="s">
        <v>85</v>
      </c>
      <c r="AV160" s="13" t="s">
        <v>85</v>
      </c>
      <c r="AW160" s="13" t="s">
        <v>31</v>
      </c>
      <c r="AX160" s="13" t="s">
        <v>75</v>
      </c>
      <c r="AY160" s="192" t="s">
        <v>126</v>
      </c>
    </row>
    <row r="161" spans="1:51" s="13" customFormat="1" ht="12">
      <c r="A161" s="13"/>
      <c r="B161" s="191"/>
      <c r="C161" s="13"/>
      <c r="D161" s="185" t="s">
        <v>139</v>
      </c>
      <c r="E161" s="192" t="s">
        <v>1</v>
      </c>
      <c r="F161" s="193" t="s">
        <v>182</v>
      </c>
      <c r="G161" s="13"/>
      <c r="H161" s="194">
        <v>16.5</v>
      </c>
      <c r="I161" s="195"/>
      <c r="J161" s="13"/>
      <c r="K161" s="13"/>
      <c r="L161" s="191"/>
      <c r="M161" s="196"/>
      <c r="N161" s="197"/>
      <c r="O161" s="197"/>
      <c r="P161" s="197"/>
      <c r="Q161" s="197"/>
      <c r="R161" s="197"/>
      <c r="S161" s="197"/>
      <c r="T161" s="19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2" t="s">
        <v>139</v>
      </c>
      <c r="AU161" s="192" t="s">
        <v>85</v>
      </c>
      <c r="AV161" s="13" t="s">
        <v>85</v>
      </c>
      <c r="AW161" s="13" t="s">
        <v>31</v>
      </c>
      <c r="AX161" s="13" t="s">
        <v>75</v>
      </c>
      <c r="AY161" s="192" t="s">
        <v>126</v>
      </c>
    </row>
    <row r="162" spans="1:51" s="13" customFormat="1" ht="12">
      <c r="A162" s="13"/>
      <c r="B162" s="191"/>
      <c r="C162" s="13"/>
      <c r="D162" s="185" t="s">
        <v>139</v>
      </c>
      <c r="E162" s="192" t="s">
        <v>1</v>
      </c>
      <c r="F162" s="193" t="s">
        <v>183</v>
      </c>
      <c r="G162" s="13"/>
      <c r="H162" s="194">
        <v>10.5</v>
      </c>
      <c r="I162" s="195"/>
      <c r="J162" s="13"/>
      <c r="K162" s="13"/>
      <c r="L162" s="191"/>
      <c r="M162" s="196"/>
      <c r="N162" s="197"/>
      <c r="O162" s="197"/>
      <c r="P162" s="197"/>
      <c r="Q162" s="197"/>
      <c r="R162" s="197"/>
      <c r="S162" s="197"/>
      <c r="T162" s="19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2" t="s">
        <v>139</v>
      </c>
      <c r="AU162" s="192" t="s">
        <v>85</v>
      </c>
      <c r="AV162" s="13" t="s">
        <v>85</v>
      </c>
      <c r="AW162" s="13" t="s">
        <v>31</v>
      </c>
      <c r="AX162" s="13" t="s">
        <v>75</v>
      </c>
      <c r="AY162" s="192" t="s">
        <v>126</v>
      </c>
    </row>
    <row r="163" spans="1:51" s="13" customFormat="1" ht="12">
      <c r="A163" s="13"/>
      <c r="B163" s="191"/>
      <c r="C163" s="13"/>
      <c r="D163" s="185" t="s">
        <v>139</v>
      </c>
      <c r="E163" s="192" t="s">
        <v>1</v>
      </c>
      <c r="F163" s="193" t="s">
        <v>184</v>
      </c>
      <c r="G163" s="13"/>
      <c r="H163" s="194">
        <v>13.5</v>
      </c>
      <c r="I163" s="195"/>
      <c r="J163" s="13"/>
      <c r="K163" s="13"/>
      <c r="L163" s="191"/>
      <c r="M163" s="196"/>
      <c r="N163" s="197"/>
      <c r="O163" s="197"/>
      <c r="P163" s="197"/>
      <c r="Q163" s="197"/>
      <c r="R163" s="197"/>
      <c r="S163" s="197"/>
      <c r="T163" s="19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2" t="s">
        <v>139</v>
      </c>
      <c r="AU163" s="192" t="s">
        <v>85</v>
      </c>
      <c r="AV163" s="13" t="s">
        <v>85</v>
      </c>
      <c r="AW163" s="13" t="s">
        <v>31</v>
      </c>
      <c r="AX163" s="13" t="s">
        <v>75</v>
      </c>
      <c r="AY163" s="192" t="s">
        <v>126</v>
      </c>
    </row>
    <row r="164" spans="1:51" s="13" customFormat="1" ht="12">
      <c r="A164" s="13"/>
      <c r="B164" s="191"/>
      <c r="C164" s="13"/>
      <c r="D164" s="185" t="s">
        <v>139</v>
      </c>
      <c r="E164" s="192" t="s">
        <v>1</v>
      </c>
      <c r="F164" s="193" t="s">
        <v>185</v>
      </c>
      <c r="G164" s="13"/>
      <c r="H164" s="194">
        <v>12</v>
      </c>
      <c r="I164" s="195"/>
      <c r="J164" s="13"/>
      <c r="K164" s="13"/>
      <c r="L164" s="191"/>
      <c r="M164" s="196"/>
      <c r="N164" s="197"/>
      <c r="O164" s="197"/>
      <c r="P164" s="197"/>
      <c r="Q164" s="197"/>
      <c r="R164" s="197"/>
      <c r="S164" s="197"/>
      <c r="T164" s="19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2" t="s">
        <v>139</v>
      </c>
      <c r="AU164" s="192" t="s">
        <v>85</v>
      </c>
      <c r="AV164" s="13" t="s">
        <v>85</v>
      </c>
      <c r="AW164" s="13" t="s">
        <v>31</v>
      </c>
      <c r="AX164" s="13" t="s">
        <v>75</v>
      </c>
      <c r="AY164" s="192" t="s">
        <v>126</v>
      </c>
    </row>
    <row r="165" spans="1:51" s="13" customFormat="1" ht="12">
      <c r="A165" s="13"/>
      <c r="B165" s="191"/>
      <c r="C165" s="13"/>
      <c r="D165" s="185" t="s">
        <v>139</v>
      </c>
      <c r="E165" s="192" t="s">
        <v>1</v>
      </c>
      <c r="F165" s="193" t="s">
        <v>186</v>
      </c>
      <c r="G165" s="13"/>
      <c r="H165" s="194">
        <v>10.5</v>
      </c>
      <c r="I165" s="195"/>
      <c r="J165" s="13"/>
      <c r="K165" s="13"/>
      <c r="L165" s="191"/>
      <c r="M165" s="196"/>
      <c r="N165" s="197"/>
      <c r="O165" s="197"/>
      <c r="P165" s="197"/>
      <c r="Q165" s="197"/>
      <c r="R165" s="197"/>
      <c r="S165" s="197"/>
      <c r="T165" s="19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2" t="s">
        <v>139</v>
      </c>
      <c r="AU165" s="192" t="s">
        <v>85</v>
      </c>
      <c r="AV165" s="13" t="s">
        <v>85</v>
      </c>
      <c r="AW165" s="13" t="s">
        <v>31</v>
      </c>
      <c r="AX165" s="13" t="s">
        <v>75</v>
      </c>
      <c r="AY165" s="192" t="s">
        <v>126</v>
      </c>
    </row>
    <row r="166" spans="1:51" s="13" customFormat="1" ht="12">
      <c r="A166" s="13"/>
      <c r="B166" s="191"/>
      <c r="C166" s="13"/>
      <c r="D166" s="185" t="s">
        <v>139</v>
      </c>
      <c r="E166" s="192" t="s">
        <v>1</v>
      </c>
      <c r="F166" s="193" t="s">
        <v>187</v>
      </c>
      <c r="G166" s="13"/>
      <c r="H166" s="194">
        <v>12</v>
      </c>
      <c r="I166" s="195"/>
      <c r="J166" s="13"/>
      <c r="K166" s="13"/>
      <c r="L166" s="191"/>
      <c r="M166" s="196"/>
      <c r="N166" s="197"/>
      <c r="O166" s="197"/>
      <c r="P166" s="197"/>
      <c r="Q166" s="197"/>
      <c r="R166" s="197"/>
      <c r="S166" s="197"/>
      <c r="T166" s="19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92" t="s">
        <v>139</v>
      </c>
      <c r="AU166" s="192" t="s">
        <v>85</v>
      </c>
      <c r="AV166" s="13" t="s">
        <v>85</v>
      </c>
      <c r="AW166" s="13" t="s">
        <v>31</v>
      </c>
      <c r="AX166" s="13" t="s">
        <v>75</v>
      </c>
      <c r="AY166" s="192" t="s">
        <v>126</v>
      </c>
    </row>
    <row r="167" spans="1:51" s="13" customFormat="1" ht="12">
      <c r="A167" s="13"/>
      <c r="B167" s="191"/>
      <c r="C167" s="13"/>
      <c r="D167" s="185" t="s">
        <v>139</v>
      </c>
      <c r="E167" s="192" t="s">
        <v>1</v>
      </c>
      <c r="F167" s="193" t="s">
        <v>188</v>
      </c>
      <c r="G167" s="13"/>
      <c r="H167" s="194">
        <v>12</v>
      </c>
      <c r="I167" s="195"/>
      <c r="J167" s="13"/>
      <c r="K167" s="13"/>
      <c r="L167" s="191"/>
      <c r="M167" s="196"/>
      <c r="N167" s="197"/>
      <c r="O167" s="197"/>
      <c r="P167" s="197"/>
      <c r="Q167" s="197"/>
      <c r="R167" s="197"/>
      <c r="S167" s="197"/>
      <c r="T167" s="19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92" t="s">
        <v>139</v>
      </c>
      <c r="AU167" s="192" t="s">
        <v>85</v>
      </c>
      <c r="AV167" s="13" t="s">
        <v>85</v>
      </c>
      <c r="AW167" s="13" t="s">
        <v>31</v>
      </c>
      <c r="AX167" s="13" t="s">
        <v>75</v>
      </c>
      <c r="AY167" s="192" t="s">
        <v>126</v>
      </c>
    </row>
    <row r="168" spans="1:51" s="13" customFormat="1" ht="12">
      <c r="A168" s="13"/>
      <c r="B168" s="191"/>
      <c r="C168" s="13"/>
      <c r="D168" s="185" t="s">
        <v>139</v>
      </c>
      <c r="E168" s="192" t="s">
        <v>1</v>
      </c>
      <c r="F168" s="193" t="s">
        <v>189</v>
      </c>
      <c r="G168" s="13"/>
      <c r="H168" s="194">
        <v>12</v>
      </c>
      <c r="I168" s="195"/>
      <c r="J168" s="13"/>
      <c r="K168" s="13"/>
      <c r="L168" s="191"/>
      <c r="M168" s="196"/>
      <c r="N168" s="197"/>
      <c r="O168" s="197"/>
      <c r="P168" s="197"/>
      <c r="Q168" s="197"/>
      <c r="R168" s="197"/>
      <c r="S168" s="197"/>
      <c r="T168" s="19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2" t="s">
        <v>139</v>
      </c>
      <c r="AU168" s="192" t="s">
        <v>85</v>
      </c>
      <c r="AV168" s="13" t="s">
        <v>85</v>
      </c>
      <c r="AW168" s="13" t="s">
        <v>31</v>
      </c>
      <c r="AX168" s="13" t="s">
        <v>75</v>
      </c>
      <c r="AY168" s="192" t="s">
        <v>126</v>
      </c>
    </row>
    <row r="169" spans="1:51" s="13" customFormat="1" ht="12">
      <c r="A169" s="13"/>
      <c r="B169" s="191"/>
      <c r="C169" s="13"/>
      <c r="D169" s="185" t="s">
        <v>139</v>
      </c>
      <c r="E169" s="192" t="s">
        <v>1</v>
      </c>
      <c r="F169" s="193" t="s">
        <v>190</v>
      </c>
      <c r="G169" s="13"/>
      <c r="H169" s="194">
        <v>12</v>
      </c>
      <c r="I169" s="195"/>
      <c r="J169" s="13"/>
      <c r="K169" s="13"/>
      <c r="L169" s="191"/>
      <c r="M169" s="196"/>
      <c r="N169" s="197"/>
      <c r="O169" s="197"/>
      <c r="P169" s="197"/>
      <c r="Q169" s="197"/>
      <c r="R169" s="197"/>
      <c r="S169" s="197"/>
      <c r="T169" s="19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2" t="s">
        <v>139</v>
      </c>
      <c r="AU169" s="192" t="s">
        <v>85</v>
      </c>
      <c r="AV169" s="13" t="s">
        <v>85</v>
      </c>
      <c r="AW169" s="13" t="s">
        <v>31</v>
      </c>
      <c r="AX169" s="13" t="s">
        <v>75</v>
      </c>
      <c r="AY169" s="192" t="s">
        <v>126</v>
      </c>
    </row>
    <row r="170" spans="1:51" s="13" customFormat="1" ht="12">
      <c r="A170" s="13"/>
      <c r="B170" s="191"/>
      <c r="C170" s="13"/>
      <c r="D170" s="185" t="s">
        <v>139</v>
      </c>
      <c r="E170" s="192" t="s">
        <v>1</v>
      </c>
      <c r="F170" s="193" t="s">
        <v>191</v>
      </c>
      <c r="G170" s="13"/>
      <c r="H170" s="194">
        <v>9</v>
      </c>
      <c r="I170" s="195"/>
      <c r="J170" s="13"/>
      <c r="K170" s="13"/>
      <c r="L170" s="191"/>
      <c r="M170" s="196"/>
      <c r="N170" s="197"/>
      <c r="O170" s="197"/>
      <c r="P170" s="197"/>
      <c r="Q170" s="197"/>
      <c r="R170" s="197"/>
      <c r="S170" s="197"/>
      <c r="T170" s="19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92" t="s">
        <v>139</v>
      </c>
      <c r="AU170" s="192" t="s">
        <v>85</v>
      </c>
      <c r="AV170" s="13" t="s">
        <v>85</v>
      </c>
      <c r="AW170" s="13" t="s">
        <v>31</v>
      </c>
      <c r="AX170" s="13" t="s">
        <v>75</v>
      </c>
      <c r="AY170" s="192" t="s">
        <v>126</v>
      </c>
    </row>
    <row r="171" spans="1:51" s="13" customFormat="1" ht="12">
      <c r="A171" s="13"/>
      <c r="B171" s="191"/>
      <c r="C171" s="13"/>
      <c r="D171" s="185" t="s">
        <v>139</v>
      </c>
      <c r="E171" s="192" t="s">
        <v>1</v>
      </c>
      <c r="F171" s="193" t="s">
        <v>192</v>
      </c>
      <c r="G171" s="13"/>
      <c r="H171" s="194">
        <v>18</v>
      </c>
      <c r="I171" s="195"/>
      <c r="J171" s="13"/>
      <c r="K171" s="13"/>
      <c r="L171" s="191"/>
      <c r="M171" s="196"/>
      <c r="N171" s="197"/>
      <c r="O171" s="197"/>
      <c r="P171" s="197"/>
      <c r="Q171" s="197"/>
      <c r="R171" s="197"/>
      <c r="S171" s="197"/>
      <c r="T171" s="19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2" t="s">
        <v>139</v>
      </c>
      <c r="AU171" s="192" t="s">
        <v>85</v>
      </c>
      <c r="AV171" s="13" t="s">
        <v>85</v>
      </c>
      <c r="AW171" s="13" t="s">
        <v>31</v>
      </c>
      <c r="AX171" s="13" t="s">
        <v>75</v>
      </c>
      <c r="AY171" s="192" t="s">
        <v>126</v>
      </c>
    </row>
    <row r="172" spans="1:51" s="13" customFormat="1" ht="12">
      <c r="A172" s="13"/>
      <c r="B172" s="191"/>
      <c r="C172" s="13"/>
      <c r="D172" s="185" t="s">
        <v>139</v>
      </c>
      <c r="E172" s="192" t="s">
        <v>1</v>
      </c>
      <c r="F172" s="193" t="s">
        <v>193</v>
      </c>
      <c r="G172" s="13"/>
      <c r="H172" s="194">
        <v>10.5</v>
      </c>
      <c r="I172" s="195"/>
      <c r="J172" s="13"/>
      <c r="K172" s="13"/>
      <c r="L172" s="191"/>
      <c r="M172" s="196"/>
      <c r="N172" s="197"/>
      <c r="O172" s="197"/>
      <c r="P172" s="197"/>
      <c r="Q172" s="197"/>
      <c r="R172" s="197"/>
      <c r="S172" s="197"/>
      <c r="T172" s="19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2" t="s">
        <v>139</v>
      </c>
      <c r="AU172" s="192" t="s">
        <v>85</v>
      </c>
      <c r="AV172" s="13" t="s">
        <v>85</v>
      </c>
      <c r="AW172" s="13" t="s">
        <v>31</v>
      </c>
      <c r="AX172" s="13" t="s">
        <v>75</v>
      </c>
      <c r="AY172" s="192" t="s">
        <v>126</v>
      </c>
    </row>
    <row r="173" spans="1:51" s="13" customFormat="1" ht="12">
      <c r="A173" s="13"/>
      <c r="B173" s="191"/>
      <c r="C173" s="13"/>
      <c r="D173" s="185" t="s">
        <v>139</v>
      </c>
      <c r="E173" s="192" t="s">
        <v>1</v>
      </c>
      <c r="F173" s="193" t="s">
        <v>194</v>
      </c>
      <c r="G173" s="13"/>
      <c r="H173" s="194">
        <v>13.5</v>
      </c>
      <c r="I173" s="195"/>
      <c r="J173" s="13"/>
      <c r="K173" s="13"/>
      <c r="L173" s="191"/>
      <c r="M173" s="196"/>
      <c r="N173" s="197"/>
      <c r="O173" s="197"/>
      <c r="P173" s="197"/>
      <c r="Q173" s="197"/>
      <c r="R173" s="197"/>
      <c r="S173" s="197"/>
      <c r="T173" s="19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92" t="s">
        <v>139</v>
      </c>
      <c r="AU173" s="192" t="s">
        <v>85</v>
      </c>
      <c r="AV173" s="13" t="s">
        <v>85</v>
      </c>
      <c r="AW173" s="13" t="s">
        <v>31</v>
      </c>
      <c r="AX173" s="13" t="s">
        <v>75</v>
      </c>
      <c r="AY173" s="192" t="s">
        <v>126</v>
      </c>
    </row>
    <row r="174" spans="1:51" s="13" customFormat="1" ht="12">
      <c r="A174" s="13"/>
      <c r="B174" s="191"/>
      <c r="C174" s="13"/>
      <c r="D174" s="185" t="s">
        <v>139</v>
      </c>
      <c r="E174" s="192" t="s">
        <v>1</v>
      </c>
      <c r="F174" s="193" t="s">
        <v>195</v>
      </c>
      <c r="G174" s="13"/>
      <c r="H174" s="194">
        <v>9</v>
      </c>
      <c r="I174" s="195"/>
      <c r="J174" s="13"/>
      <c r="K174" s="13"/>
      <c r="L174" s="191"/>
      <c r="M174" s="196"/>
      <c r="N174" s="197"/>
      <c r="O174" s="197"/>
      <c r="P174" s="197"/>
      <c r="Q174" s="197"/>
      <c r="R174" s="197"/>
      <c r="S174" s="197"/>
      <c r="T174" s="19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2" t="s">
        <v>139</v>
      </c>
      <c r="AU174" s="192" t="s">
        <v>85</v>
      </c>
      <c r="AV174" s="13" t="s">
        <v>85</v>
      </c>
      <c r="AW174" s="13" t="s">
        <v>31</v>
      </c>
      <c r="AX174" s="13" t="s">
        <v>75</v>
      </c>
      <c r="AY174" s="192" t="s">
        <v>126</v>
      </c>
    </row>
    <row r="175" spans="1:51" s="13" customFormat="1" ht="12">
      <c r="A175" s="13"/>
      <c r="B175" s="191"/>
      <c r="C175" s="13"/>
      <c r="D175" s="185" t="s">
        <v>139</v>
      </c>
      <c r="E175" s="192" t="s">
        <v>1</v>
      </c>
      <c r="F175" s="193" t="s">
        <v>196</v>
      </c>
      <c r="G175" s="13"/>
      <c r="H175" s="194">
        <v>10.5</v>
      </c>
      <c r="I175" s="195"/>
      <c r="J175" s="13"/>
      <c r="K175" s="13"/>
      <c r="L175" s="191"/>
      <c r="M175" s="196"/>
      <c r="N175" s="197"/>
      <c r="O175" s="197"/>
      <c r="P175" s="197"/>
      <c r="Q175" s="197"/>
      <c r="R175" s="197"/>
      <c r="S175" s="197"/>
      <c r="T175" s="19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92" t="s">
        <v>139</v>
      </c>
      <c r="AU175" s="192" t="s">
        <v>85</v>
      </c>
      <c r="AV175" s="13" t="s">
        <v>85</v>
      </c>
      <c r="AW175" s="13" t="s">
        <v>31</v>
      </c>
      <c r="AX175" s="13" t="s">
        <v>75</v>
      </c>
      <c r="AY175" s="192" t="s">
        <v>126</v>
      </c>
    </row>
    <row r="176" spans="1:65" s="2" customFormat="1" ht="21.75" customHeight="1">
      <c r="A176" s="36"/>
      <c r="B176" s="170"/>
      <c r="C176" s="171" t="s">
        <v>197</v>
      </c>
      <c r="D176" s="171" t="s">
        <v>129</v>
      </c>
      <c r="E176" s="172" t="s">
        <v>198</v>
      </c>
      <c r="F176" s="173" t="s">
        <v>172</v>
      </c>
      <c r="G176" s="174" t="s">
        <v>143</v>
      </c>
      <c r="H176" s="175">
        <v>3908.61</v>
      </c>
      <c r="I176" s="176"/>
      <c r="J176" s="177">
        <f>ROUND(I176*H176,2)</f>
        <v>0</v>
      </c>
      <c r="K176" s="178"/>
      <c r="L176" s="37"/>
      <c r="M176" s="179" t="s">
        <v>1</v>
      </c>
      <c r="N176" s="180" t="s">
        <v>40</v>
      </c>
      <c r="O176" s="75"/>
      <c r="P176" s="181">
        <f>O176*H176</f>
        <v>0</v>
      </c>
      <c r="Q176" s="181">
        <v>0</v>
      </c>
      <c r="R176" s="181">
        <f>Q176*H176</f>
        <v>0</v>
      </c>
      <c r="S176" s="181">
        <v>0</v>
      </c>
      <c r="T176" s="182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3" t="s">
        <v>133</v>
      </c>
      <c r="AT176" s="183" t="s">
        <v>129</v>
      </c>
      <c r="AU176" s="183" t="s">
        <v>85</v>
      </c>
      <c r="AY176" s="17" t="s">
        <v>126</v>
      </c>
      <c r="BE176" s="184">
        <f>IF(N176="základní",J176,0)</f>
        <v>0</v>
      </c>
      <c r="BF176" s="184">
        <f>IF(N176="snížená",J176,0)</f>
        <v>0</v>
      </c>
      <c r="BG176" s="184">
        <f>IF(N176="zákl. přenesená",J176,0)</f>
        <v>0</v>
      </c>
      <c r="BH176" s="184">
        <f>IF(N176="sníž. přenesená",J176,0)</f>
        <v>0</v>
      </c>
      <c r="BI176" s="184">
        <f>IF(N176="nulová",J176,0)</f>
        <v>0</v>
      </c>
      <c r="BJ176" s="17" t="s">
        <v>83</v>
      </c>
      <c r="BK176" s="184">
        <f>ROUND(I176*H176,2)</f>
        <v>0</v>
      </c>
      <c r="BL176" s="17" t="s">
        <v>133</v>
      </c>
      <c r="BM176" s="183" t="s">
        <v>199</v>
      </c>
    </row>
    <row r="177" spans="1:47" s="2" customFormat="1" ht="12">
      <c r="A177" s="36"/>
      <c r="B177" s="37"/>
      <c r="C177" s="36"/>
      <c r="D177" s="185" t="s">
        <v>135</v>
      </c>
      <c r="E177" s="36"/>
      <c r="F177" s="186" t="s">
        <v>200</v>
      </c>
      <c r="G177" s="36"/>
      <c r="H177" s="36"/>
      <c r="I177" s="187"/>
      <c r="J177" s="36"/>
      <c r="K177" s="36"/>
      <c r="L177" s="37"/>
      <c r="M177" s="188"/>
      <c r="N177" s="189"/>
      <c r="O177" s="75"/>
      <c r="P177" s="75"/>
      <c r="Q177" s="75"/>
      <c r="R177" s="75"/>
      <c r="S177" s="75"/>
      <c r="T177" s="7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7" t="s">
        <v>135</v>
      </c>
      <c r="AU177" s="17" t="s">
        <v>85</v>
      </c>
    </row>
    <row r="178" spans="1:47" s="2" customFormat="1" ht="12">
      <c r="A178" s="36"/>
      <c r="B178" s="37"/>
      <c r="C178" s="36"/>
      <c r="D178" s="185" t="s">
        <v>137</v>
      </c>
      <c r="E178" s="36"/>
      <c r="F178" s="190" t="s">
        <v>175</v>
      </c>
      <c r="G178" s="36"/>
      <c r="H178" s="36"/>
      <c r="I178" s="187"/>
      <c r="J178" s="36"/>
      <c r="K178" s="36"/>
      <c r="L178" s="37"/>
      <c r="M178" s="188"/>
      <c r="N178" s="189"/>
      <c r="O178" s="75"/>
      <c r="P178" s="75"/>
      <c r="Q178" s="75"/>
      <c r="R178" s="75"/>
      <c r="S178" s="75"/>
      <c r="T178" s="7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7" t="s">
        <v>137</v>
      </c>
      <c r="AU178" s="17" t="s">
        <v>85</v>
      </c>
    </row>
    <row r="179" spans="1:51" s="13" customFormat="1" ht="12">
      <c r="A179" s="13"/>
      <c r="B179" s="191"/>
      <c r="C179" s="13"/>
      <c r="D179" s="185" t="s">
        <v>139</v>
      </c>
      <c r="E179" s="192" t="s">
        <v>1</v>
      </c>
      <c r="F179" s="193" t="s">
        <v>201</v>
      </c>
      <c r="G179" s="13"/>
      <c r="H179" s="194">
        <v>251.16</v>
      </c>
      <c r="I179" s="195"/>
      <c r="J179" s="13"/>
      <c r="K179" s="13"/>
      <c r="L179" s="191"/>
      <c r="M179" s="196"/>
      <c r="N179" s="197"/>
      <c r="O179" s="197"/>
      <c r="P179" s="197"/>
      <c r="Q179" s="197"/>
      <c r="R179" s="197"/>
      <c r="S179" s="197"/>
      <c r="T179" s="19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92" t="s">
        <v>139</v>
      </c>
      <c r="AU179" s="192" t="s">
        <v>85</v>
      </c>
      <c r="AV179" s="13" t="s">
        <v>85</v>
      </c>
      <c r="AW179" s="13" t="s">
        <v>31</v>
      </c>
      <c r="AX179" s="13" t="s">
        <v>75</v>
      </c>
      <c r="AY179" s="192" t="s">
        <v>126</v>
      </c>
    </row>
    <row r="180" spans="1:51" s="13" customFormat="1" ht="12">
      <c r="A180" s="13"/>
      <c r="B180" s="191"/>
      <c r="C180" s="13"/>
      <c r="D180" s="185" t="s">
        <v>139</v>
      </c>
      <c r="E180" s="192" t="s">
        <v>1</v>
      </c>
      <c r="F180" s="193" t="s">
        <v>202</v>
      </c>
      <c r="G180" s="13"/>
      <c r="H180" s="194">
        <v>127.75</v>
      </c>
      <c r="I180" s="195"/>
      <c r="J180" s="13"/>
      <c r="K180" s="13"/>
      <c r="L180" s="191"/>
      <c r="M180" s="196"/>
      <c r="N180" s="197"/>
      <c r="O180" s="197"/>
      <c r="P180" s="197"/>
      <c r="Q180" s="197"/>
      <c r="R180" s="197"/>
      <c r="S180" s="197"/>
      <c r="T180" s="19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2" t="s">
        <v>139</v>
      </c>
      <c r="AU180" s="192" t="s">
        <v>85</v>
      </c>
      <c r="AV180" s="13" t="s">
        <v>85</v>
      </c>
      <c r="AW180" s="13" t="s">
        <v>31</v>
      </c>
      <c r="AX180" s="13" t="s">
        <v>75</v>
      </c>
      <c r="AY180" s="192" t="s">
        <v>126</v>
      </c>
    </row>
    <row r="181" spans="1:51" s="13" customFormat="1" ht="12">
      <c r="A181" s="13"/>
      <c r="B181" s="191"/>
      <c r="C181" s="13"/>
      <c r="D181" s="185" t="s">
        <v>139</v>
      </c>
      <c r="E181" s="192" t="s">
        <v>1</v>
      </c>
      <c r="F181" s="193" t="s">
        <v>203</v>
      </c>
      <c r="G181" s="13"/>
      <c r="H181" s="194">
        <v>3291.84</v>
      </c>
      <c r="I181" s="195"/>
      <c r="J181" s="13"/>
      <c r="K181" s="13"/>
      <c r="L181" s="191"/>
      <c r="M181" s="196"/>
      <c r="N181" s="197"/>
      <c r="O181" s="197"/>
      <c r="P181" s="197"/>
      <c r="Q181" s="197"/>
      <c r="R181" s="197"/>
      <c r="S181" s="197"/>
      <c r="T181" s="19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92" t="s">
        <v>139</v>
      </c>
      <c r="AU181" s="192" t="s">
        <v>85</v>
      </c>
      <c r="AV181" s="13" t="s">
        <v>85</v>
      </c>
      <c r="AW181" s="13" t="s">
        <v>31</v>
      </c>
      <c r="AX181" s="13" t="s">
        <v>75</v>
      </c>
      <c r="AY181" s="192" t="s">
        <v>126</v>
      </c>
    </row>
    <row r="182" spans="1:51" s="13" customFormat="1" ht="12">
      <c r="A182" s="13"/>
      <c r="B182" s="191"/>
      <c r="C182" s="13"/>
      <c r="D182" s="185" t="s">
        <v>139</v>
      </c>
      <c r="E182" s="192" t="s">
        <v>1</v>
      </c>
      <c r="F182" s="193" t="s">
        <v>204</v>
      </c>
      <c r="G182" s="13"/>
      <c r="H182" s="194">
        <v>136.71</v>
      </c>
      <c r="I182" s="195"/>
      <c r="J182" s="13"/>
      <c r="K182" s="13"/>
      <c r="L182" s="191"/>
      <c r="M182" s="196"/>
      <c r="N182" s="197"/>
      <c r="O182" s="197"/>
      <c r="P182" s="197"/>
      <c r="Q182" s="197"/>
      <c r="R182" s="197"/>
      <c r="S182" s="197"/>
      <c r="T182" s="19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92" t="s">
        <v>139</v>
      </c>
      <c r="AU182" s="192" t="s">
        <v>85</v>
      </c>
      <c r="AV182" s="13" t="s">
        <v>85</v>
      </c>
      <c r="AW182" s="13" t="s">
        <v>31</v>
      </c>
      <c r="AX182" s="13" t="s">
        <v>75</v>
      </c>
      <c r="AY182" s="192" t="s">
        <v>126</v>
      </c>
    </row>
    <row r="183" spans="1:51" s="13" customFormat="1" ht="12">
      <c r="A183" s="13"/>
      <c r="B183" s="191"/>
      <c r="C183" s="13"/>
      <c r="D183" s="185" t="s">
        <v>139</v>
      </c>
      <c r="E183" s="192" t="s">
        <v>1</v>
      </c>
      <c r="F183" s="193" t="s">
        <v>205</v>
      </c>
      <c r="G183" s="13"/>
      <c r="H183" s="194">
        <v>101.15</v>
      </c>
      <c r="I183" s="195"/>
      <c r="J183" s="13"/>
      <c r="K183" s="13"/>
      <c r="L183" s="191"/>
      <c r="M183" s="196"/>
      <c r="N183" s="197"/>
      <c r="O183" s="197"/>
      <c r="P183" s="197"/>
      <c r="Q183" s="197"/>
      <c r="R183" s="197"/>
      <c r="S183" s="197"/>
      <c r="T183" s="19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92" t="s">
        <v>139</v>
      </c>
      <c r="AU183" s="192" t="s">
        <v>85</v>
      </c>
      <c r="AV183" s="13" t="s">
        <v>85</v>
      </c>
      <c r="AW183" s="13" t="s">
        <v>31</v>
      </c>
      <c r="AX183" s="13" t="s">
        <v>75</v>
      </c>
      <c r="AY183" s="192" t="s">
        <v>126</v>
      </c>
    </row>
    <row r="184" spans="1:65" s="2" customFormat="1" ht="16.5" customHeight="1">
      <c r="A184" s="36"/>
      <c r="B184" s="170"/>
      <c r="C184" s="171" t="s">
        <v>206</v>
      </c>
      <c r="D184" s="171" t="s">
        <v>129</v>
      </c>
      <c r="E184" s="172" t="s">
        <v>207</v>
      </c>
      <c r="F184" s="173" t="s">
        <v>208</v>
      </c>
      <c r="G184" s="174" t="s">
        <v>209</v>
      </c>
      <c r="H184" s="175">
        <v>2933</v>
      </c>
      <c r="I184" s="176"/>
      <c r="J184" s="177">
        <f>ROUND(I184*H184,2)</f>
        <v>0</v>
      </c>
      <c r="K184" s="178"/>
      <c r="L184" s="37"/>
      <c r="M184" s="179" t="s">
        <v>1</v>
      </c>
      <c r="N184" s="180" t="s">
        <v>40</v>
      </c>
      <c r="O184" s="75"/>
      <c r="P184" s="181">
        <f>O184*H184</f>
        <v>0</v>
      </c>
      <c r="Q184" s="181">
        <v>0</v>
      </c>
      <c r="R184" s="181">
        <f>Q184*H184</f>
        <v>0</v>
      </c>
      <c r="S184" s="181">
        <v>0</v>
      </c>
      <c r="T184" s="182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83" t="s">
        <v>133</v>
      </c>
      <c r="AT184" s="183" t="s">
        <v>129</v>
      </c>
      <c r="AU184" s="183" t="s">
        <v>85</v>
      </c>
      <c r="AY184" s="17" t="s">
        <v>126</v>
      </c>
      <c r="BE184" s="184">
        <f>IF(N184="základní",J184,0)</f>
        <v>0</v>
      </c>
      <c r="BF184" s="184">
        <f>IF(N184="snížená",J184,0)</f>
        <v>0</v>
      </c>
      <c r="BG184" s="184">
        <f>IF(N184="zákl. přenesená",J184,0)</f>
        <v>0</v>
      </c>
      <c r="BH184" s="184">
        <f>IF(N184="sníž. přenesená",J184,0)</f>
        <v>0</v>
      </c>
      <c r="BI184" s="184">
        <f>IF(N184="nulová",J184,0)</f>
        <v>0</v>
      </c>
      <c r="BJ184" s="17" t="s">
        <v>83</v>
      </c>
      <c r="BK184" s="184">
        <f>ROUND(I184*H184,2)</f>
        <v>0</v>
      </c>
      <c r="BL184" s="17" t="s">
        <v>133</v>
      </c>
      <c r="BM184" s="183" t="s">
        <v>210</v>
      </c>
    </row>
    <row r="185" spans="1:47" s="2" customFormat="1" ht="12">
      <c r="A185" s="36"/>
      <c r="B185" s="37"/>
      <c r="C185" s="36"/>
      <c r="D185" s="185" t="s">
        <v>135</v>
      </c>
      <c r="E185" s="36"/>
      <c r="F185" s="186" t="s">
        <v>208</v>
      </c>
      <c r="G185" s="36"/>
      <c r="H185" s="36"/>
      <c r="I185" s="187"/>
      <c r="J185" s="36"/>
      <c r="K185" s="36"/>
      <c r="L185" s="37"/>
      <c r="M185" s="188"/>
      <c r="N185" s="189"/>
      <c r="O185" s="75"/>
      <c r="P185" s="75"/>
      <c r="Q185" s="75"/>
      <c r="R185" s="75"/>
      <c r="S185" s="75"/>
      <c r="T185" s="7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7" t="s">
        <v>135</v>
      </c>
      <c r="AU185" s="17" t="s">
        <v>85</v>
      </c>
    </row>
    <row r="186" spans="1:47" s="2" customFormat="1" ht="12">
      <c r="A186" s="36"/>
      <c r="B186" s="37"/>
      <c r="C186" s="36"/>
      <c r="D186" s="185" t="s">
        <v>137</v>
      </c>
      <c r="E186" s="36"/>
      <c r="F186" s="190" t="s">
        <v>211</v>
      </c>
      <c r="G186" s="36"/>
      <c r="H186" s="36"/>
      <c r="I186" s="187"/>
      <c r="J186" s="36"/>
      <c r="K186" s="36"/>
      <c r="L186" s="37"/>
      <c r="M186" s="188"/>
      <c r="N186" s="189"/>
      <c r="O186" s="75"/>
      <c r="P186" s="75"/>
      <c r="Q186" s="75"/>
      <c r="R186" s="75"/>
      <c r="S186" s="75"/>
      <c r="T186" s="7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7" t="s">
        <v>137</v>
      </c>
      <c r="AU186" s="17" t="s">
        <v>85</v>
      </c>
    </row>
    <row r="187" spans="1:51" s="13" customFormat="1" ht="12">
      <c r="A187" s="13"/>
      <c r="B187" s="191"/>
      <c r="C187" s="13"/>
      <c r="D187" s="185" t="s">
        <v>139</v>
      </c>
      <c r="E187" s="192" t="s">
        <v>1</v>
      </c>
      <c r="F187" s="193" t="s">
        <v>212</v>
      </c>
      <c r="G187" s="13"/>
      <c r="H187" s="194">
        <v>2933</v>
      </c>
      <c r="I187" s="195"/>
      <c r="J187" s="13"/>
      <c r="K187" s="13"/>
      <c r="L187" s="191"/>
      <c r="M187" s="196"/>
      <c r="N187" s="197"/>
      <c r="O187" s="197"/>
      <c r="P187" s="197"/>
      <c r="Q187" s="197"/>
      <c r="R187" s="197"/>
      <c r="S187" s="197"/>
      <c r="T187" s="19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92" t="s">
        <v>139</v>
      </c>
      <c r="AU187" s="192" t="s">
        <v>85</v>
      </c>
      <c r="AV187" s="13" t="s">
        <v>85</v>
      </c>
      <c r="AW187" s="13" t="s">
        <v>31</v>
      </c>
      <c r="AX187" s="13" t="s">
        <v>83</v>
      </c>
      <c r="AY187" s="192" t="s">
        <v>126</v>
      </c>
    </row>
    <row r="188" spans="1:65" s="2" customFormat="1" ht="16.5" customHeight="1">
      <c r="A188" s="36"/>
      <c r="B188" s="170"/>
      <c r="C188" s="171" t="s">
        <v>213</v>
      </c>
      <c r="D188" s="171" t="s">
        <v>129</v>
      </c>
      <c r="E188" s="172" t="s">
        <v>214</v>
      </c>
      <c r="F188" s="173" t="s">
        <v>215</v>
      </c>
      <c r="G188" s="174" t="s">
        <v>160</v>
      </c>
      <c r="H188" s="175">
        <v>3989</v>
      </c>
      <c r="I188" s="176"/>
      <c r="J188" s="177">
        <f>ROUND(I188*H188,2)</f>
        <v>0</v>
      </c>
      <c r="K188" s="178"/>
      <c r="L188" s="37"/>
      <c r="M188" s="179" t="s">
        <v>1</v>
      </c>
      <c r="N188" s="180" t="s">
        <v>40</v>
      </c>
      <c r="O188" s="75"/>
      <c r="P188" s="181">
        <f>O188*H188</f>
        <v>0</v>
      </c>
      <c r="Q188" s="181">
        <v>0</v>
      </c>
      <c r="R188" s="181">
        <f>Q188*H188</f>
        <v>0</v>
      </c>
      <c r="S188" s="181">
        <v>0</v>
      </c>
      <c r="T188" s="182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83" t="s">
        <v>133</v>
      </c>
      <c r="AT188" s="183" t="s">
        <v>129</v>
      </c>
      <c r="AU188" s="183" t="s">
        <v>85</v>
      </c>
      <c r="AY188" s="17" t="s">
        <v>126</v>
      </c>
      <c r="BE188" s="184">
        <f>IF(N188="základní",J188,0)</f>
        <v>0</v>
      </c>
      <c r="BF188" s="184">
        <f>IF(N188="snížená",J188,0)</f>
        <v>0</v>
      </c>
      <c r="BG188" s="184">
        <f>IF(N188="zákl. přenesená",J188,0)</f>
        <v>0</v>
      </c>
      <c r="BH188" s="184">
        <f>IF(N188="sníž. přenesená",J188,0)</f>
        <v>0</v>
      </c>
      <c r="BI188" s="184">
        <f>IF(N188="nulová",J188,0)</f>
        <v>0</v>
      </c>
      <c r="BJ188" s="17" t="s">
        <v>83</v>
      </c>
      <c r="BK188" s="184">
        <f>ROUND(I188*H188,2)</f>
        <v>0</v>
      </c>
      <c r="BL188" s="17" t="s">
        <v>133</v>
      </c>
      <c r="BM188" s="183" t="s">
        <v>216</v>
      </c>
    </row>
    <row r="189" spans="1:47" s="2" customFormat="1" ht="12">
      <c r="A189" s="36"/>
      <c r="B189" s="37"/>
      <c r="C189" s="36"/>
      <c r="D189" s="185" t="s">
        <v>135</v>
      </c>
      <c r="E189" s="36"/>
      <c r="F189" s="186" t="s">
        <v>215</v>
      </c>
      <c r="G189" s="36"/>
      <c r="H189" s="36"/>
      <c r="I189" s="187"/>
      <c r="J189" s="36"/>
      <c r="K189" s="36"/>
      <c r="L189" s="37"/>
      <c r="M189" s="188"/>
      <c r="N189" s="189"/>
      <c r="O189" s="75"/>
      <c r="P189" s="75"/>
      <c r="Q189" s="75"/>
      <c r="R189" s="75"/>
      <c r="S189" s="75"/>
      <c r="T189" s="7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7" t="s">
        <v>135</v>
      </c>
      <c r="AU189" s="17" t="s">
        <v>85</v>
      </c>
    </row>
    <row r="190" spans="1:47" s="2" customFormat="1" ht="12">
      <c r="A190" s="36"/>
      <c r="B190" s="37"/>
      <c r="C190" s="36"/>
      <c r="D190" s="185" t="s">
        <v>137</v>
      </c>
      <c r="E190" s="36"/>
      <c r="F190" s="190" t="s">
        <v>211</v>
      </c>
      <c r="G190" s="36"/>
      <c r="H190" s="36"/>
      <c r="I190" s="187"/>
      <c r="J190" s="36"/>
      <c r="K190" s="36"/>
      <c r="L190" s="37"/>
      <c r="M190" s="188"/>
      <c r="N190" s="189"/>
      <c r="O190" s="75"/>
      <c r="P190" s="75"/>
      <c r="Q190" s="75"/>
      <c r="R190" s="75"/>
      <c r="S190" s="75"/>
      <c r="T190" s="7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7" t="s">
        <v>137</v>
      </c>
      <c r="AU190" s="17" t="s">
        <v>85</v>
      </c>
    </row>
    <row r="191" spans="1:51" s="13" customFormat="1" ht="12">
      <c r="A191" s="13"/>
      <c r="B191" s="191"/>
      <c r="C191" s="13"/>
      <c r="D191" s="185" t="s">
        <v>139</v>
      </c>
      <c r="E191" s="192" t="s">
        <v>1</v>
      </c>
      <c r="F191" s="193" t="s">
        <v>217</v>
      </c>
      <c r="G191" s="13"/>
      <c r="H191" s="194">
        <v>3989</v>
      </c>
      <c r="I191" s="195"/>
      <c r="J191" s="13"/>
      <c r="K191" s="13"/>
      <c r="L191" s="191"/>
      <c r="M191" s="196"/>
      <c r="N191" s="197"/>
      <c r="O191" s="197"/>
      <c r="P191" s="197"/>
      <c r="Q191" s="197"/>
      <c r="R191" s="197"/>
      <c r="S191" s="197"/>
      <c r="T191" s="19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92" t="s">
        <v>139</v>
      </c>
      <c r="AU191" s="192" t="s">
        <v>85</v>
      </c>
      <c r="AV191" s="13" t="s">
        <v>85</v>
      </c>
      <c r="AW191" s="13" t="s">
        <v>31</v>
      </c>
      <c r="AX191" s="13" t="s">
        <v>83</v>
      </c>
      <c r="AY191" s="192" t="s">
        <v>126</v>
      </c>
    </row>
    <row r="192" spans="1:65" s="2" customFormat="1" ht="16.5" customHeight="1">
      <c r="A192" s="36"/>
      <c r="B192" s="170"/>
      <c r="C192" s="171" t="s">
        <v>218</v>
      </c>
      <c r="D192" s="171" t="s">
        <v>129</v>
      </c>
      <c r="E192" s="172" t="s">
        <v>219</v>
      </c>
      <c r="F192" s="173" t="s">
        <v>220</v>
      </c>
      <c r="G192" s="174" t="s">
        <v>160</v>
      </c>
      <c r="H192" s="175">
        <v>165</v>
      </c>
      <c r="I192" s="176"/>
      <c r="J192" s="177">
        <f>ROUND(I192*H192,2)</f>
        <v>0</v>
      </c>
      <c r="K192" s="178"/>
      <c r="L192" s="37"/>
      <c r="M192" s="179" t="s">
        <v>1</v>
      </c>
      <c r="N192" s="180" t="s">
        <v>40</v>
      </c>
      <c r="O192" s="75"/>
      <c r="P192" s="181">
        <f>O192*H192</f>
        <v>0</v>
      </c>
      <c r="Q192" s="181">
        <v>0</v>
      </c>
      <c r="R192" s="181">
        <f>Q192*H192</f>
        <v>0</v>
      </c>
      <c r="S192" s="181">
        <v>0</v>
      </c>
      <c r="T192" s="182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83" t="s">
        <v>133</v>
      </c>
      <c r="AT192" s="183" t="s">
        <v>129</v>
      </c>
      <c r="AU192" s="183" t="s">
        <v>85</v>
      </c>
      <c r="AY192" s="17" t="s">
        <v>126</v>
      </c>
      <c r="BE192" s="184">
        <f>IF(N192="základní",J192,0)</f>
        <v>0</v>
      </c>
      <c r="BF192" s="184">
        <f>IF(N192="snížená",J192,0)</f>
        <v>0</v>
      </c>
      <c r="BG192" s="184">
        <f>IF(N192="zákl. přenesená",J192,0)</f>
        <v>0</v>
      </c>
      <c r="BH192" s="184">
        <f>IF(N192="sníž. přenesená",J192,0)</f>
        <v>0</v>
      </c>
      <c r="BI192" s="184">
        <f>IF(N192="nulová",J192,0)</f>
        <v>0</v>
      </c>
      <c r="BJ192" s="17" t="s">
        <v>83</v>
      </c>
      <c r="BK192" s="184">
        <f>ROUND(I192*H192,2)</f>
        <v>0</v>
      </c>
      <c r="BL192" s="17" t="s">
        <v>133</v>
      </c>
      <c r="BM192" s="183" t="s">
        <v>221</v>
      </c>
    </row>
    <row r="193" spans="1:47" s="2" customFormat="1" ht="12">
      <c r="A193" s="36"/>
      <c r="B193" s="37"/>
      <c r="C193" s="36"/>
      <c r="D193" s="185" t="s">
        <v>135</v>
      </c>
      <c r="E193" s="36"/>
      <c r="F193" s="186" t="s">
        <v>222</v>
      </c>
      <c r="G193" s="36"/>
      <c r="H193" s="36"/>
      <c r="I193" s="187"/>
      <c r="J193" s="36"/>
      <c r="K193" s="36"/>
      <c r="L193" s="37"/>
      <c r="M193" s="188"/>
      <c r="N193" s="189"/>
      <c r="O193" s="75"/>
      <c r="P193" s="75"/>
      <c r="Q193" s="75"/>
      <c r="R193" s="75"/>
      <c r="S193" s="75"/>
      <c r="T193" s="7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7" t="s">
        <v>135</v>
      </c>
      <c r="AU193" s="17" t="s">
        <v>85</v>
      </c>
    </row>
    <row r="194" spans="1:47" s="2" customFormat="1" ht="12">
      <c r="A194" s="36"/>
      <c r="B194" s="37"/>
      <c r="C194" s="36"/>
      <c r="D194" s="185" t="s">
        <v>137</v>
      </c>
      <c r="E194" s="36"/>
      <c r="F194" s="190" t="s">
        <v>211</v>
      </c>
      <c r="G194" s="36"/>
      <c r="H194" s="36"/>
      <c r="I194" s="187"/>
      <c r="J194" s="36"/>
      <c r="K194" s="36"/>
      <c r="L194" s="37"/>
      <c r="M194" s="188"/>
      <c r="N194" s="189"/>
      <c r="O194" s="75"/>
      <c r="P194" s="75"/>
      <c r="Q194" s="75"/>
      <c r="R194" s="75"/>
      <c r="S194" s="75"/>
      <c r="T194" s="7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7" t="s">
        <v>137</v>
      </c>
      <c r="AU194" s="17" t="s">
        <v>85</v>
      </c>
    </row>
    <row r="195" spans="1:51" s="13" customFormat="1" ht="12">
      <c r="A195" s="13"/>
      <c r="B195" s="191"/>
      <c r="C195" s="13"/>
      <c r="D195" s="185" t="s">
        <v>139</v>
      </c>
      <c r="E195" s="192" t="s">
        <v>1</v>
      </c>
      <c r="F195" s="193" t="s">
        <v>223</v>
      </c>
      <c r="G195" s="13"/>
      <c r="H195" s="194">
        <v>165</v>
      </c>
      <c r="I195" s="195"/>
      <c r="J195" s="13"/>
      <c r="K195" s="13"/>
      <c r="L195" s="191"/>
      <c r="M195" s="196"/>
      <c r="N195" s="197"/>
      <c r="O195" s="197"/>
      <c r="P195" s="197"/>
      <c r="Q195" s="197"/>
      <c r="R195" s="197"/>
      <c r="S195" s="197"/>
      <c r="T195" s="19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92" t="s">
        <v>139</v>
      </c>
      <c r="AU195" s="192" t="s">
        <v>85</v>
      </c>
      <c r="AV195" s="13" t="s">
        <v>85</v>
      </c>
      <c r="AW195" s="13" t="s">
        <v>31</v>
      </c>
      <c r="AX195" s="13" t="s">
        <v>83</v>
      </c>
      <c r="AY195" s="192" t="s">
        <v>126</v>
      </c>
    </row>
    <row r="196" spans="1:65" s="2" customFormat="1" ht="21.75" customHeight="1">
      <c r="A196" s="36"/>
      <c r="B196" s="170"/>
      <c r="C196" s="171" t="s">
        <v>224</v>
      </c>
      <c r="D196" s="171" t="s">
        <v>129</v>
      </c>
      <c r="E196" s="172" t="s">
        <v>225</v>
      </c>
      <c r="F196" s="173" t="s">
        <v>226</v>
      </c>
      <c r="G196" s="174" t="s">
        <v>143</v>
      </c>
      <c r="H196" s="175">
        <v>1064.4</v>
      </c>
      <c r="I196" s="176"/>
      <c r="J196" s="177">
        <f>ROUND(I196*H196,2)</f>
        <v>0</v>
      </c>
      <c r="K196" s="178"/>
      <c r="L196" s="37"/>
      <c r="M196" s="179" t="s">
        <v>1</v>
      </c>
      <c r="N196" s="180" t="s">
        <v>40</v>
      </c>
      <c r="O196" s="75"/>
      <c r="P196" s="181">
        <f>O196*H196</f>
        <v>0</v>
      </c>
      <c r="Q196" s="181">
        <v>0</v>
      </c>
      <c r="R196" s="181">
        <f>Q196*H196</f>
        <v>0</v>
      </c>
      <c r="S196" s="181">
        <v>0</v>
      </c>
      <c r="T196" s="182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83" t="s">
        <v>133</v>
      </c>
      <c r="AT196" s="183" t="s">
        <v>129</v>
      </c>
      <c r="AU196" s="183" t="s">
        <v>85</v>
      </c>
      <c r="AY196" s="17" t="s">
        <v>126</v>
      </c>
      <c r="BE196" s="184">
        <f>IF(N196="základní",J196,0)</f>
        <v>0</v>
      </c>
      <c r="BF196" s="184">
        <f>IF(N196="snížená",J196,0)</f>
        <v>0</v>
      </c>
      <c r="BG196" s="184">
        <f>IF(N196="zákl. přenesená",J196,0)</f>
        <v>0</v>
      </c>
      <c r="BH196" s="184">
        <f>IF(N196="sníž. přenesená",J196,0)</f>
        <v>0</v>
      </c>
      <c r="BI196" s="184">
        <f>IF(N196="nulová",J196,0)</f>
        <v>0</v>
      </c>
      <c r="BJ196" s="17" t="s">
        <v>83</v>
      </c>
      <c r="BK196" s="184">
        <f>ROUND(I196*H196,2)</f>
        <v>0</v>
      </c>
      <c r="BL196" s="17" t="s">
        <v>133</v>
      </c>
      <c r="BM196" s="183" t="s">
        <v>227</v>
      </c>
    </row>
    <row r="197" spans="1:47" s="2" customFormat="1" ht="12">
      <c r="A197" s="36"/>
      <c r="B197" s="37"/>
      <c r="C197" s="36"/>
      <c r="D197" s="185" t="s">
        <v>135</v>
      </c>
      <c r="E197" s="36"/>
      <c r="F197" s="186" t="s">
        <v>226</v>
      </c>
      <c r="G197" s="36"/>
      <c r="H197" s="36"/>
      <c r="I197" s="187"/>
      <c r="J197" s="36"/>
      <c r="K197" s="36"/>
      <c r="L197" s="37"/>
      <c r="M197" s="188"/>
      <c r="N197" s="189"/>
      <c r="O197" s="75"/>
      <c r="P197" s="75"/>
      <c r="Q197" s="75"/>
      <c r="R197" s="75"/>
      <c r="S197" s="75"/>
      <c r="T197" s="7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7" t="s">
        <v>135</v>
      </c>
      <c r="AU197" s="17" t="s">
        <v>85</v>
      </c>
    </row>
    <row r="198" spans="1:47" s="2" customFormat="1" ht="12">
      <c r="A198" s="36"/>
      <c r="B198" s="37"/>
      <c r="C198" s="36"/>
      <c r="D198" s="185" t="s">
        <v>137</v>
      </c>
      <c r="E198" s="36"/>
      <c r="F198" s="190" t="s">
        <v>228</v>
      </c>
      <c r="G198" s="36"/>
      <c r="H198" s="36"/>
      <c r="I198" s="187"/>
      <c r="J198" s="36"/>
      <c r="K198" s="36"/>
      <c r="L198" s="37"/>
      <c r="M198" s="188"/>
      <c r="N198" s="189"/>
      <c r="O198" s="75"/>
      <c r="P198" s="75"/>
      <c r="Q198" s="75"/>
      <c r="R198" s="75"/>
      <c r="S198" s="75"/>
      <c r="T198" s="7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7" t="s">
        <v>137</v>
      </c>
      <c r="AU198" s="17" t="s">
        <v>85</v>
      </c>
    </row>
    <row r="199" spans="1:51" s="13" customFormat="1" ht="12">
      <c r="A199" s="13"/>
      <c r="B199" s="191"/>
      <c r="C199" s="13"/>
      <c r="D199" s="185" t="s">
        <v>139</v>
      </c>
      <c r="E199" s="192" t="s">
        <v>1</v>
      </c>
      <c r="F199" s="193" t="s">
        <v>229</v>
      </c>
      <c r="G199" s="13"/>
      <c r="H199" s="194">
        <v>1064.4</v>
      </c>
      <c r="I199" s="195"/>
      <c r="J199" s="13"/>
      <c r="K199" s="13"/>
      <c r="L199" s="191"/>
      <c r="M199" s="196"/>
      <c r="N199" s="197"/>
      <c r="O199" s="197"/>
      <c r="P199" s="197"/>
      <c r="Q199" s="197"/>
      <c r="R199" s="197"/>
      <c r="S199" s="197"/>
      <c r="T199" s="19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92" t="s">
        <v>139</v>
      </c>
      <c r="AU199" s="192" t="s">
        <v>85</v>
      </c>
      <c r="AV199" s="13" t="s">
        <v>85</v>
      </c>
      <c r="AW199" s="13" t="s">
        <v>31</v>
      </c>
      <c r="AX199" s="13" t="s">
        <v>75</v>
      </c>
      <c r="AY199" s="192" t="s">
        <v>126</v>
      </c>
    </row>
    <row r="200" spans="1:65" s="2" customFormat="1" ht="21.75" customHeight="1">
      <c r="A200" s="36"/>
      <c r="B200" s="170"/>
      <c r="C200" s="171" t="s">
        <v>230</v>
      </c>
      <c r="D200" s="171" t="s">
        <v>129</v>
      </c>
      <c r="E200" s="172" t="s">
        <v>231</v>
      </c>
      <c r="F200" s="173" t="s">
        <v>232</v>
      </c>
      <c r="G200" s="174" t="s">
        <v>143</v>
      </c>
      <c r="H200" s="175">
        <v>804.3</v>
      </c>
      <c r="I200" s="176"/>
      <c r="J200" s="177">
        <f>ROUND(I200*H200,2)</f>
        <v>0</v>
      </c>
      <c r="K200" s="178"/>
      <c r="L200" s="37"/>
      <c r="M200" s="179" t="s">
        <v>1</v>
      </c>
      <c r="N200" s="180" t="s">
        <v>40</v>
      </c>
      <c r="O200" s="75"/>
      <c r="P200" s="181">
        <f>O200*H200</f>
        <v>0</v>
      </c>
      <c r="Q200" s="181">
        <v>0</v>
      </c>
      <c r="R200" s="181">
        <f>Q200*H200</f>
        <v>0</v>
      </c>
      <c r="S200" s="181">
        <v>0</v>
      </c>
      <c r="T200" s="182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83" t="s">
        <v>133</v>
      </c>
      <c r="AT200" s="183" t="s">
        <v>129</v>
      </c>
      <c r="AU200" s="183" t="s">
        <v>85</v>
      </c>
      <c r="AY200" s="17" t="s">
        <v>126</v>
      </c>
      <c r="BE200" s="184">
        <f>IF(N200="základní",J200,0)</f>
        <v>0</v>
      </c>
      <c r="BF200" s="184">
        <f>IF(N200="snížená",J200,0)</f>
        <v>0</v>
      </c>
      <c r="BG200" s="184">
        <f>IF(N200="zákl. přenesená",J200,0)</f>
        <v>0</v>
      </c>
      <c r="BH200" s="184">
        <f>IF(N200="sníž. přenesená",J200,0)</f>
        <v>0</v>
      </c>
      <c r="BI200" s="184">
        <f>IF(N200="nulová",J200,0)</f>
        <v>0</v>
      </c>
      <c r="BJ200" s="17" t="s">
        <v>83</v>
      </c>
      <c r="BK200" s="184">
        <f>ROUND(I200*H200,2)</f>
        <v>0</v>
      </c>
      <c r="BL200" s="17" t="s">
        <v>133</v>
      </c>
      <c r="BM200" s="183" t="s">
        <v>233</v>
      </c>
    </row>
    <row r="201" spans="1:47" s="2" customFormat="1" ht="12">
      <c r="A201" s="36"/>
      <c r="B201" s="37"/>
      <c r="C201" s="36"/>
      <c r="D201" s="185" t="s">
        <v>135</v>
      </c>
      <c r="E201" s="36"/>
      <c r="F201" s="186" t="s">
        <v>232</v>
      </c>
      <c r="G201" s="36"/>
      <c r="H201" s="36"/>
      <c r="I201" s="187"/>
      <c r="J201" s="36"/>
      <c r="K201" s="36"/>
      <c r="L201" s="37"/>
      <c r="M201" s="188"/>
      <c r="N201" s="189"/>
      <c r="O201" s="75"/>
      <c r="P201" s="75"/>
      <c r="Q201" s="75"/>
      <c r="R201" s="75"/>
      <c r="S201" s="75"/>
      <c r="T201" s="7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7" t="s">
        <v>135</v>
      </c>
      <c r="AU201" s="17" t="s">
        <v>85</v>
      </c>
    </row>
    <row r="202" spans="1:47" s="2" customFormat="1" ht="12">
      <c r="A202" s="36"/>
      <c r="B202" s="37"/>
      <c r="C202" s="36"/>
      <c r="D202" s="185" t="s">
        <v>137</v>
      </c>
      <c r="E202" s="36"/>
      <c r="F202" s="190" t="s">
        <v>234</v>
      </c>
      <c r="G202" s="36"/>
      <c r="H202" s="36"/>
      <c r="I202" s="187"/>
      <c r="J202" s="36"/>
      <c r="K202" s="36"/>
      <c r="L202" s="37"/>
      <c r="M202" s="188"/>
      <c r="N202" s="189"/>
      <c r="O202" s="75"/>
      <c r="P202" s="75"/>
      <c r="Q202" s="75"/>
      <c r="R202" s="75"/>
      <c r="S202" s="75"/>
      <c r="T202" s="7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7" t="s">
        <v>137</v>
      </c>
      <c r="AU202" s="17" t="s">
        <v>85</v>
      </c>
    </row>
    <row r="203" spans="1:51" s="13" customFormat="1" ht="12">
      <c r="A203" s="13"/>
      <c r="B203" s="191"/>
      <c r="C203" s="13"/>
      <c r="D203" s="185" t="s">
        <v>139</v>
      </c>
      <c r="E203" s="192" t="s">
        <v>1</v>
      </c>
      <c r="F203" s="193" t="s">
        <v>235</v>
      </c>
      <c r="G203" s="13"/>
      <c r="H203" s="194">
        <v>750</v>
      </c>
      <c r="I203" s="195"/>
      <c r="J203" s="13"/>
      <c r="K203" s="13"/>
      <c r="L203" s="191"/>
      <c r="M203" s="196"/>
      <c r="N203" s="197"/>
      <c r="O203" s="197"/>
      <c r="P203" s="197"/>
      <c r="Q203" s="197"/>
      <c r="R203" s="197"/>
      <c r="S203" s="197"/>
      <c r="T203" s="19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92" t="s">
        <v>139</v>
      </c>
      <c r="AU203" s="192" t="s">
        <v>85</v>
      </c>
      <c r="AV203" s="13" t="s">
        <v>85</v>
      </c>
      <c r="AW203" s="13" t="s">
        <v>31</v>
      </c>
      <c r="AX203" s="13" t="s">
        <v>75</v>
      </c>
      <c r="AY203" s="192" t="s">
        <v>126</v>
      </c>
    </row>
    <row r="204" spans="1:51" s="13" customFormat="1" ht="12">
      <c r="A204" s="13"/>
      <c r="B204" s="191"/>
      <c r="C204" s="13"/>
      <c r="D204" s="185" t="s">
        <v>139</v>
      </c>
      <c r="E204" s="192" t="s">
        <v>1</v>
      </c>
      <c r="F204" s="193" t="s">
        <v>236</v>
      </c>
      <c r="G204" s="13"/>
      <c r="H204" s="194">
        <v>3</v>
      </c>
      <c r="I204" s="195"/>
      <c r="J204" s="13"/>
      <c r="K204" s="13"/>
      <c r="L204" s="191"/>
      <c r="M204" s="196"/>
      <c r="N204" s="197"/>
      <c r="O204" s="197"/>
      <c r="P204" s="197"/>
      <c r="Q204" s="197"/>
      <c r="R204" s="197"/>
      <c r="S204" s="197"/>
      <c r="T204" s="19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92" t="s">
        <v>139</v>
      </c>
      <c r="AU204" s="192" t="s">
        <v>85</v>
      </c>
      <c r="AV204" s="13" t="s">
        <v>85</v>
      </c>
      <c r="AW204" s="13" t="s">
        <v>31</v>
      </c>
      <c r="AX204" s="13" t="s">
        <v>75</v>
      </c>
      <c r="AY204" s="192" t="s">
        <v>126</v>
      </c>
    </row>
    <row r="205" spans="1:51" s="13" customFormat="1" ht="12">
      <c r="A205" s="13"/>
      <c r="B205" s="191"/>
      <c r="C205" s="13"/>
      <c r="D205" s="185" t="s">
        <v>139</v>
      </c>
      <c r="E205" s="192" t="s">
        <v>1</v>
      </c>
      <c r="F205" s="193" t="s">
        <v>237</v>
      </c>
      <c r="G205" s="13"/>
      <c r="H205" s="194">
        <v>6.9</v>
      </c>
      <c r="I205" s="195"/>
      <c r="J205" s="13"/>
      <c r="K205" s="13"/>
      <c r="L205" s="191"/>
      <c r="M205" s="196"/>
      <c r="N205" s="197"/>
      <c r="O205" s="197"/>
      <c r="P205" s="197"/>
      <c r="Q205" s="197"/>
      <c r="R205" s="197"/>
      <c r="S205" s="197"/>
      <c r="T205" s="19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92" t="s">
        <v>139</v>
      </c>
      <c r="AU205" s="192" t="s">
        <v>85</v>
      </c>
      <c r="AV205" s="13" t="s">
        <v>85</v>
      </c>
      <c r="AW205" s="13" t="s">
        <v>31</v>
      </c>
      <c r="AX205" s="13" t="s">
        <v>75</v>
      </c>
      <c r="AY205" s="192" t="s">
        <v>126</v>
      </c>
    </row>
    <row r="206" spans="1:51" s="13" customFormat="1" ht="12">
      <c r="A206" s="13"/>
      <c r="B206" s="191"/>
      <c r="C206" s="13"/>
      <c r="D206" s="185" t="s">
        <v>139</v>
      </c>
      <c r="E206" s="192" t="s">
        <v>1</v>
      </c>
      <c r="F206" s="193" t="s">
        <v>238</v>
      </c>
      <c r="G206" s="13"/>
      <c r="H206" s="194">
        <v>3.6</v>
      </c>
      <c r="I206" s="195"/>
      <c r="J206" s="13"/>
      <c r="K206" s="13"/>
      <c r="L206" s="191"/>
      <c r="M206" s="196"/>
      <c r="N206" s="197"/>
      <c r="O206" s="197"/>
      <c r="P206" s="197"/>
      <c r="Q206" s="197"/>
      <c r="R206" s="197"/>
      <c r="S206" s="197"/>
      <c r="T206" s="19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92" t="s">
        <v>139</v>
      </c>
      <c r="AU206" s="192" t="s">
        <v>85</v>
      </c>
      <c r="AV206" s="13" t="s">
        <v>85</v>
      </c>
      <c r="AW206" s="13" t="s">
        <v>31</v>
      </c>
      <c r="AX206" s="13" t="s">
        <v>75</v>
      </c>
      <c r="AY206" s="192" t="s">
        <v>126</v>
      </c>
    </row>
    <row r="207" spans="1:51" s="13" customFormat="1" ht="12">
      <c r="A207" s="13"/>
      <c r="B207" s="191"/>
      <c r="C207" s="13"/>
      <c r="D207" s="185" t="s">
        <v>139</v>
      </c>
      <c r="E207" s="192" t="s">
        <v>1</v>
      </c>
      <c r="F207" s="193" t="s">
        <v>239</v>
      </c>
      <c r="G207" s="13"/>
      <c r="H207" s="194">
        <v>2.4</v>
      </c>
      <c r="I207" s="195"/>
      <c r="J207" s="13"/>
      <c r="K207" s="13"/>
      <c r="L207" s="191"/>
      <c r="M207" s="196"/>
      <c r="N207" s="197"/>
      <c r="O207" s="197"/>
      <c r="P207" s="197"/>
      <c r="Q207" s="197"/>
      <c r="R207" s="197"/>
      <c r="S207" s="197"/>
      <c r="T207" s="19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92" t="s">
        <v>139</v>
      </c>
      <c r="AU207" s="192" t="s">
        <v>85</v>
      </c>
      <c r="AV207" s="13" t="s">
        <v>85</v>
      </c>
      <c r="AW207" s="13" t="s">
        <v>31</v>
      </c>
      <c r="AX207" s="13" t="s">
        <v>75</v>
      </c>
      <c r="AY207" s="192" t="s">
        <v>126</v>
      </c>
    </row>
    <row r="208" spans="1:51" s="13" customFormat="1" ht="12">
      <c r="A208" s="13"/>
      <c r="B208" s="191"/>
      <c r="C208" s="13"/>
      <c r="D208" s="185" t="s">
        <v>139</v>
      </c>
      <c r="E208" s="192" t="s">
        <v>1</v>
      </c>
      <c r="F208" s="193" t="s">
        <v>240</v>
      </c>
      <c r="G208" s="13"/>
      <c r="H208" s="194">
        <v>3</v>
      </c>
      <c r="I208" s="195"/>
      <c r="J208" s="13"/>
      <c r="K208" s="13"/>
      <c r="L208" s="191"/>
      <c r="M208" s="196"/>
      <c r="N208" s="197"/>
      <c r="O208" s="197"/>
      <c r="P208" s="197"/>
      <c r="Q208" s="197"/>
      <c r="R208" s="197"/>
      <c r="S208" s="197"/>
      <c r="T208" s="19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92" t="s">
        <v>139</v>
      </c>
      <c r="AU208" s="192" t="s">
        <v>85</v>
      </c>
      <c r="AV208" s="13" t="s">
        <v>85</v>
      </c>
      <c r="AW208" s="13" t="s">
        <v>31</v>
      </c>
      <c r="AX208" s="13" t="s">
        <v>75</v>
      </c>
      <c r="AY208" s="192" t="s">
        <v>126</v>
      </c>
    </row>
    <row r="209" spans="1:51" s="13" customFormat="1" ht="12">
      <c r="A209" s="13"/>
      <c r="B209" s="191"/>
      <c r="C209" s="13"/>
      <c r="D209" s="185" t="s">
        <v>139</v>
      </c>
      <c r="E209" s="192" t="s">
        <v>1</v>
      </c>
      <c r="F209" s="193" t="s">
        <v>241</v>
      </c>
      <c r="G209" s="13"/>
      <c r="H209" s="194">
        <v>4.05</v>
      </c>
      <c r="I209" s="195"/>
      <c r="J209" s="13"/>
      <c r="K209" s="13"/>
      <c r="L209" s="191"/>
      <c r="M209" s="196"/>
      <c r="N209" s="197"/>
      <c r="O209" s="197"/>
      <c r="P209" s="197"/>
      <c r="Q209" s="197"/>
      <c r="R209" s="197"/>
      <c r="S209" s="197"/>
      <c r="T209" s="19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92" t="s">
        <v>139</v>
      </c>
      <c r="AU209" s="192" t="s">
        <v>85</v>
      </c>
      <c r="AV209" s="13" t="s">
        <v>85</v>
      </c>
      <c r="AW209" s="13" t="s">
        <v>31</v>
      </c>
      <c r="AX209" s="13" t="s">
        <v>75</v>
      </c>
      <c r="AY209" s="192" t="s">
        <v>126</v>
      </c>
    </row>
    <row r="210" spans="1:51" s="13" customFormat="1" ht="12">
      <c r="A210" s="13"/>
      <c r="B210" s="191"/>
      <c r="C210" s="13"/>
      <c r="D210" s="185" t="s">
        <v>139</v>
      </c>
      <c r="E210" s="192" t="s">
        <v>1</v>
      </c>
      <c r="F210" s="193" t="s">
        <v>242</v>
      </c>
      <c r="G210" s="13"/>
      <c r="H210" s="194">
        <v>3.6</v>
      </c>
      <c r="I210" s="195"/>
      <c r="J210" s="13"/>
      <c r="K210" s="13"/>
      <c r="L210" s="191"/>
      <c r="M210" s="196"/>
      <c r="N210" s="197"/>
      <c r="O210" s="197"/>
      <c r="P210" s="197"/>
      <c r="Q210" s="197"/>
      <c r="R210" s="197"/>
      <c r="S210" s="197"/>
      <c r="T210" s="19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92" t="s">
        <v>139</v>
      </c>
      <c r="AU210" s="192" t="s">
        <v>85</v>
      </c>
      <c r="AV210" s="13" t="s">
        <v>85</v>
      </c>
      <c r="AW210" s="13" t="s">
        <v>31</v>
      </c>
      <c r="AX210" s="13" t="s">
        <v>75</v>
      </c>
      <c r="AY210" s="192" t="s">
        <v>126</v>
      </c>
    </row>
    <row r="211" spans="1:51" s="13" customFormat="1" ht="12">
      <c r="A211" s="13"/>
      <c r="B211" s="191"/>
      <c r="C211" s="13"/>
      <c r="D211" s="185" t="s">
        <v>139</v>
      </c>
      <c r="E211" s="192" t="s">
        <v>1</v>
      </c>
      <c r="F211" s="193" t="s">
        <v>243</v>
      </c>
      <c r="G211" s="13"/>
      <c r="H211" s="194">
        <v>2.7</v>
      </c>
      <c r="I211" s="195"/>
      <c r="J211" s="13"/>
      <c r="K211" s="13"/>
      <c r="L211" s="191"/>
      <c r="M211" s="196"/>
      <c r="N211" s="197"/>
      <c r="O211" s="197"/>
      <c r="P211" s="197"/>
      <c r="Q211" s="197"/>
      <c r="R211" s="197"/>
      <c r="S211" s="197"/>
      <c r="T211" s="19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92" t="s">
        <v>139</v>
      </c>
      <c r="AU211" s="192" t="s">
        <v>85</v>
      </c>
      <c r="AV211" s="13" t="s">
        <v>85</v>
      </c>
      <c r="AW211" s="13" t="s">
        <v>31</v>
      </c>
      <c r="AX211" s="13" t="s">
        <v>75</v>
      </c>
      <c r="AY211" s="192" t="s">
        <v>126</v>
      </c>
    </row>
    <row r="212" spans="1:51" s="13" customFormat="1" ht="12">
      <c r="A212" s="13"/>
      <c r="B212" s="191"/>
      <c r="C212" s="13"/>
      <c r="D212" s="185" t="s">
        <v>139</v>
      </c>
      <c r="E212" s="192" t="s">
        <v>1</v>
      </c>
      <c r="F212" s="193" t="s">
        <v>244</v>
      </c>
      <c r="G212" s="13"/>
      <c r="H212" s="194">
        <v>2.7</v>
      </c>
      <c r="I212" s="195"/>
      <c r="J212" s="13"/>
      <c r="K212" s="13"/>
      <c r="L212" s="191"/>
      <c r="M212" s="196"/>
      <c r="N212" s="197"/>
      <c r="O212" s="197"/>
      <c r="P212" s="197"/>
      <c r="Q212" s="197"/>
      <c r="R212" s="197"/>
      <c r="S212" s="197"/>
      <c r="T212" s="19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92" t="s">
        <v>139</v>
      </c>
      <c r="AU212" s="192" t="s">
        <v>85</v>
      </c>
      <c r="AV212" s="13" t="s">
        <v>85</v>
      </c>
      <c r="AW212" s="13" t="s">
        <v>31</v>
      </c>
      <c r="AX212" s="13" t="s">
        <v>75</v>
      </c>
      <c r="AY212" s="192" t="s">
        <v>126</v>
      </c>
    </row>
    <row r="213" spans="1:51" s="13" customFormat="1" ht="12">
      <c r="A213" s="13"/>
      <c r="B213" s="191"/>
      <c r="C213" s="13"/>
      <c r="D213" s="185" t="s">
        <v>139</v>
      </c>
      <c r="E213" s="192" t="s">
        <v>1</v>
      </c>
      <c r="F213" s="193" t="s">
        <v>245</v>
      </c>
      <c r="G213" s="13"/>
      <c r="H213" s="194">
        <v>2.7</v>
      </c>
      <c r="I213" s="195"/>
      <c r="J213" s="13"/>
      <c r="K213" s="13"/>
      <c r="L213" s="191"/>
      <c r="M213" s="196"/>
      <c r="N213" s="197"/>
      <c r="O213" s="197"/>
      <c r="P213" s="197"/>
      <c r="Q213" s="197"/>
      <c r="R213" s="197"/>
      <c r="S213" s="197"/>
      <c r="T213" s="19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92" t="s">
        <v>139</v>
      </c>
      <c r="AU213" s="192" t="s">
        <v>85</v>
      </c>
      <c r="AV213" s="13" t="s">
        <v>85</v>
      </c>
      <c r="AW213" s="13" t="s">
        <v>31</v>
      </c>
      <c r="AX213" s="13" t="s">
        <v>75</v>
      </c>
      <c r="AY213" s="192" t="s">
        <v>126</v>
      </c>
    </row>
    <row r="214" spans="1:51" s="13" customFormat="1" ht="12">
      <c r="A214" s="13"/>
      <c r="B214" s="191"/>
      <c r="C214" s="13"/>
      <c r="D214" s="185" t="s">
        <v>139</v>
      </c>
      <c r="E214" s="192" t="s">
        <v>1</v>
      </c>
      <c r="F214" s="193" t="s">
        <v>246</v>
      </c>
      <c r="G214" s="13"/>
      <c r="H214" s="194">
        <v>2.7</v>
      </c>
      <c r="I214" s="195"/>
      <c r="J214" s="13"/>
      <c r="K214" s="13"/>
      <c r="L214" s="191"/>
      <c r="M214" s="196"/>
      <c r="N214" s="197"/>
      <c r="O214" s="197"/>
      <c r="P214" s="197"/>
      <c r="Q214" s="197"/>
      <c r="R214" s="197"/>
      <c r="S214" s="197"/>
      <c r="T214" s="19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92" t="s">
        <v>139</v>
      </c>
      <c r="AU214" s="192" t="s">
        <v>85</v>
      </c>
      <c r="AV214" s="13" t="s">
        <v>85</v>
      </c>
      <c r="AW214" s="13" t="s">
        <v>31</v>
      </c>
      <c r="AX214" s="13" t="s">
        <v>75</v>
      </c>
      <c r="AY214" s="192" t="s">
        <v>126</v>
      </c>
    </row>
    <row r="215" spans="1:51" s="13" customFormat="1" ht="12">
      <c r="A215" s="13"/>
      <c r="B215" s="191"/>
      <c r="C215" s="13"/>
      <c r="D215" s="185" t="s">
        <v>139</v>
      </c>
      <c r="E215" s="192" t="s">
        <v>1</v>
      </c>
      <c r="F215" s="193" t="s">
        <v>247</v>
      </c>
      <c r="G215" s="13"/>
      <c r="H215" s="194">
        <v>2.1</v>
      </c>
      <c r="I215" s="195"/>
      <c r="J215" s="13"/>
      <c r="K215" s="13"/>
      <c r="L215" s="191"/>
      <c r="M215" s="196"/>
      <c r="N215" s="197"/>
      <c r="O215" s="197"/>
      <c r="P215" s="197"/>
      <c r="Q215" s="197"/>
      <c r="R215" s="197"/>
      <c r="S215" s="197"/>
      <c r="T215" s="19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192" t="s">
        <v>139</v>
      </c>
      <c r="AU215" s="192" t="s">
        <v>85</v>
      </c>
      <c r="AV215" s="13" t="s">
        <v>85</v>
      </c>
      <c r="AW215" s="13" t="s">
        <v>31</v>
      </c>
      <c r="AX215" s="13" t="s">
        <v>75</v>
      </c>
      <c r="AY215" s="192" t="s">
        <v>126</v>
      </c>
    </row>
    <row r="216" spans="1:51" s="13" customFormat="1" ht="12">
      <c r="A216" s="13"/>
      <c r="B216" s="191"/>
      <c r="C216" s="13"/>
      <c r="D216" s="185" t="s">
        <v>139</v>
      </c>
      <c r="E216" s="192" t="s">
        <v>1</v>
      </c>
      <c r="F216" s="193" t="s">
        <v>248</v>
      </c>
      <c r="G216" s="13"/>
      <c r="H216" s="194">
        <v>3.9</v>
      </c>
      <c r="I216" s="195"/>
      <c r="J216" s="13"/>
      <c r="K216" s="13"/>
      <c r="L216" s="191"/>
      <c r="M216" s="196"/>
      <c r="N216" s="197"/>
      <c r="O216" s="197"/>
      <c r="P216" s="197"/>
      <c r="Q216" s="197"/>
      <c r="R216" s="197"/>
      <c r="S216" s="197"/>
      <c r="T216" s="19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92" t="s">
        <v>139</v>
      </c>
      <c r="AU216" s="192" t="s">
        <v>85</v>
      </c>
      <c r="AV216" s="13" t="s">
        <v>85</v>
      </c>
      <c r="AW216" s="13" t="s">
        <v>31</v>
      </c>
      <c r="AX216" s="13" t="s">
        <v>75</v>
      </c>
      <c r="AY216" s="192" t="s">
        <v>126</v>
      </c>
    </row>
    <row r="217" spans="1:51" s="13" customFormat="1" ht="12">
      <c r="A217" s="13"/>
      <c r="B217" s="191"/>
      <c r="C217" s="13"/>
      <c r="D217" s="185" t="s">
        <v>139</v>
      </c>
      <c r="E217" s="192" t="s">
        <v>1</v>
      </c>
      <c r="F217" s="193" t="s">
        <v>249</v>
      </c>
      <c r="G217" s="13"/>
      <c r="H217" s="194">
        <v>2.4</v>
      </c>
      <c r="I217" s="195"/>
      <c r="J217" s="13"/>
      <c r="K217" s="13"/>
      <c r="L217" s="191"/>
      <c r="M217" s="196"/>
      <c r="N217" s="197"/>
      <c r="O217" s="197"/>
      <c r="P217" s="197"/>
      <c r="Q217" s="197"/>
      <c r="R217" s="197"/>
      <c r="S217" s="197"/>
      <c r="T217" s="19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92" t="s">
        <v>139</v>
      </c>
      <c r="AU217" s="192" t="s">
        <v>85</v>
      </c>
      <c r="AV217" s="13" t="s">
        <v>85</v>
      </c>
      <c r="AW217" s="13" t="s">
        <v>31</v>
      </c>
      <c r="AX217" s="13" t="s">
        <v>75</v>
      </c>
      <c r="AY217" s="192" t="s">
        <v>126</v>
      </c>
    </row>
    <row r="218" spans="1:51" s="13" customFormat="1" ht="12">
      <c r="A218" s="13"/>
      <c r="B218" s="191"/>
      <c r="C218" s="13"/>
      <c r="D218" s="185" t="s">
        <v>139</v>
      </c>
      <c r="E218" s="192" t="s">
        <v>1</v>
      </c>
      <c r="F218" s="193" t="s">
        <v>250</v>
      </c>
      <c r="G218" s="13"/>
      <c r="H218" s="194">
        <v>3</v>
      </c>
      <c r="I218" s="195"/>
      <c r="J218" s="13"/>
      <c r="K218" s="13"/>
      <c r="L218" s="191"/>
      <c r="M218" s="196"/>
      <c r="N218" s="197"/>
      <c r="O218" s="197"/>
      <c r="P218" s="197"/>
      <c r="Q218" s="197"/>
      <c r="R218" s="197"/>
      <c r="S218" s="197"/>
      <c r="T218" s="19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92" t="s">
        <v>139</v>
      </c>
      <c r="AU218" s="192" t="s">
        <v>85</v>
      </c>
      <c r="AV218" s="13" t="s">
        <v>85</v>
      </c>
      <c r="AW218" s="13" t="s">
        <v>31</v>
      </c>
      <c r="AX218" s="13" t="s">
        <v>75</v>
      </c>
      <c r="AY218" s="192" t="s">
        <v>126</v>
      </c>
    </row>
    <row r="219" spans="1:51" s="13" customFormat="1" ht="12">
      <c r="A219" s="13"/>
      <c r="B219" s="191"/>
      <c r="C219" s="13"/>
      <c r="D219" s="185" t="s">
        <v>139</v>
      </c>
      <c r="E219" s="192" t="s">
        <v>1</v>
      </c>
      <c r="F219" s="193" t="s">
        <v>251</v>
      </c>
      <c r="G219" s="13"/>
      <c r="H219" s="194">
        <v>3.15</v>
      </c>
      <c r="I219" s="195"/>
      <c r="J219" s="13"/>
      <c r="K219" s="13"/>
      <c r="L219" s="191"/>
      <c r="M219" s="196"/>
      <c r="N219" s="197"/>
      <c r="O219" s="197"/>
      <c r="P219" s="197"/>
      <c r="Q219" s="197"/>
      <c r="R219" s="197"/>
      <c r="S219" s="197"/>
      <c r="T219" s="19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92" t="s">
        <v>139</v>
      </c>
      <c r="AU219" s="192" t="s">
        <v>85</v>
      </c>
      <c r="AV219" s="13" t="s">
        <v>85</v>
      </c>
      <c r="AW219" s="13" t="s">
        <v>31</v>
      </c>
      <c r="AX219" s="13" t="s">
        <v>75</v>
      </c>
      <c r="AY219" s="192" t="s">
        <v>126</v>
      </c>
    </row>
    <row r="220" spans="1:51" s="13" customFormat="1" ht="12">
      <c r="A220" s="13"/>
      <c r="B220" s="191"/>
      <c r="C220" s="13"/>
      <c r="D220" s="185" t="s">
        <v>139</v>
      </c>
      <c r="E220" s="192" t="s">
        <v>1</v>
      </c>
      <c r="F220" s="193" t="s">
        <v>252</v>
      </c>
      <c r="G220" s="13"/>
      <c r="H220" s="194">
        <v>2.4</v>
      </c>
      <c r="I220" s="195"/>
      <c r="J220" s="13"/>
      <c r="K220" s="13"/>
      <c r="L220" s="191"/>
      <c r="M220" s="196"/>
      <c r="N220" s="197"/>
      <c r="O220" s="197"/>
      <c r="P220" s="197"/>
      <c r="Q220" s="197"/>
      <c r="R220" s="197"/>
      <c r="S220" s="197"/>
      <c r="T220" s="19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92" t="s">
        <v>139</v>
      </c>
      <c r="AU220" s="192" t="s">
        <v>85</v>
      </c>
      <c r="AV220" s="13" t="s">
        <v>85</v>
      </c>
      <c r="AW220" s="13" t="s">
        <v>31</v>
      </c>
      <c r="AX220" s="13" t="s">
        <v>75</v>
      </c>
      <c r="AY220" s="192" t="s">
        <v>126</v>
      </c>
    </row>
    <row r="221" spans="1:65" s="2" customFormat="1" ht="21.75" customHeight="1">
      <c r="A221" s="36"/>
      <c r="B221" s="170"/>
      <c r="C221" s="171" t="s">
        <v>253</v>
      </c>
      <c r="D221" s="171" t="s">
        <v>129</v>
      </c>
      <c r="E221" s="172" t="s">
        <v>254</v>
      </c>
      <c r="F221" s="173" t="s">
        <v>255</v>
      </c>
      <c r="G221" s="174" t="s">
        <v>143</v>
      </c>
      <c r="H221" s="175">
        <v>54</v>
      </c>
      <c r="I221" s="176"/>
      <c r="J221" s="177">
        <f>ROUND(I221*H221,2)</f>
        <v>0</v>
      </c>
      <c r="K221" s="178"/>
      <c r="L221" s="37"/>
      <c r="M221" s="179" t="s">
        <v>1</v>
      </c>
      <c r="N221" s="180" t="s">
        <v>40</v>
      </c>
      <c r="O221" s="75"/>
      <c r="P221" s="181">
        <f>O221*H221</f>
        <v>0</v>
      </c>
      <c r="Q221" s="181">
        <v>0</v>
      </c>
      <c r="R221" s="181">
        <f>Q221*H221</f>
        <v>0</v>
      </c>
      <c r="S221" s="181">
        <v>0</v>
      </c>
      <c r="T221" s="182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3" t="s">
        <v>133</v>
      </c>
      <c r="AT221" s="183" t="s">
        <v>129</v>
      </c>
      <c r="AU221" s="183" t="s">
        <v>85</v>
      </c>
      <c r="AY221" s="17" t="s">
        <v>126</v>
      </c>
      <c r="BE221" s="184">
        <f>IF(N221="základní",J221,0)</f>
        <v>0</v>
      </c>
      <c r="BF221" s="184">
        <f>IF(N221="snížená",J221,0)</f>
        <v>0</v>
      </c>
      <c r="BG221" s="184">
        <f>IF(N221="zákl. přenesená",J221,0)</f>
        <v>0</v>
      </c>
      <c r="BH221" s="184">
        <f>IF(N221="sníž. přenesená",J221,0)</f>
        <v>0</v>
      </c>
      <c r="BI221" s="184">
        <f>IF(N221="nulová",J221,0)</f>
        <v>0</v>
      </c>
      <c r="BJ221" s="17" t="s">
        <v>83</v>
      </c>
      <c r="BK221" s="184">
        <f>ROUND(I221*H221,2)</f>
        <v>0</v>
      </c>
      <c r="BL221" s="17" t="s">
        <v>133</v>
      </c>
      <c r="BM221" s="183" t="s">
        <v>256</v>
      </c>
    </row>
    <row r="222" spans="1:47" s="2" customFormat="1" ht="12">
      <c r="A222" s="36"/>
      <c r="B222" s="37"/>
      <c r="C222" s="36"/>
      <c r="D222" s="185" t="s">
        <v>135</v>
      </c>
      <c r="E222" s="36"/>
      <c r="F222" s="186" t="s">
        <v>255</v>
      </c>
      <c r="G222" s="36"/>
      <c r="H222" s="36"/>
      <c r="I222" s="187"/>
      <c r="J222" s="36"/>
      <c r="K222" s="36"/>
      <c r="L222" s="37"/>
      <c r="M222" s="188"/>
      <c r="N222" s="189"/>
      <c r="O222" s="75"/>
      <c r="P222" s="75"/>
      <c r="Q222" s="75"/>
      <c r="R222" s="75"/>
      <c r="S222" s="75"/>
      <c r="T222" s="7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7" t="s">
        <v>135</v>
      </c>
      <c r="AU222" s="17" t="s">
        <v>85</v>
      </c>
    </row>
    <row r="223" spans="1:47" s="2" customFormat="1" ht="12">
      <c r="A223" s="36"/>
      <c r="B223" s="37"/>
      <c r="C223" s="36"/>
      <c r="D223" s="185" t="s">
        <v>137</v>
      </c>
      <c r="E223" s="36"/>
      <c r="F223" s="190" t="s">
        <v>257</v>
      </c>
      <c r="G223" s="36"/>
      <c r="H223" s="36"/>
      <c r="I223" s="187"/>
      <c r="J223" s="36"/>
      <c r="K223" s="36"/>
      <c r="L223" s="37"/>
      <c r="M223" s="188"/>
      <c r="N223" s="189"/>
      <c r="O223" s="75"/>
      <c r="P223" s="75"/>
      <c r="Q223" s="75"/>
      <c r="R223" s="75"/>
      <c r="S223" s="75"/>
      <c r="T223" s="7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7" t="s">
        <v>137</v>
      </c>
      <c r="AU223" s="17" t="s">
        <v>85</v>
      </c>
    </row>
    <row r="224" spans="1:51" s="13" customFormat="1" ht="12">
      <c r="A224" s="13"/>
      <c r="B224" s="191"/>
      <c r="C224" s="13"/>
      <c r="D224" s="185" t="s">
        <v>139</v>
      </c>
      <c r="E224" s="192" t="s">
        <v>1</v>
      </c>
      <c r="F224" s="193" t="s">
        <v>258</v>
      </c>
      <c r="G224" s="13"/>
      <c r="H224" s="194">
        <v>3.2</v>
      </c>
      <c r="I224" s="195"/>
      <c r="J224" s="13"/>
      <c r="K224" s="13"/>
      <c r="L224" s="191"/>
      <c r="M224" s="196"/>
      <c r="N224" s="197"/>
      <c r="O224" s="197"/>
      <c r="P224" s="197"/>
      <c r="Q224" s="197"/>
      <c r="R224" s="197"/>
      <c r="S224" s="197"/>
      <c r="T224" s="19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192" t="s">
        <v>139</v>
      </c>
      <c r="AU224" s="192" t="s">
        <v>85</v>
      </c>
      <c r="AV224" s="13" t="s">
        <v>85</v>
      </c>
      <c r="AW224" s="13" t="s">
        <v>31</v>
      </c>
      <c r="AX224" s="13" t="s">
        <v>75</v>
      </c>
      <c r="AY224" s="192" t="s">
        <v>126</v>
      </c>
    </row>
    <row r="225" spans="1:51" s="13" customFormat="1" ht="12">
      <c r="A225" s="13"/>
      <c r="B225" s="191"/>
      <c r="C225" s="13"/>
      <c r="D225" s="185" t="s">
        <v>139</v>
      </c>
      <c r="E225" s="192" t="s">
        <v>1</v>
      </c>
      <c r="F225" s="193" t="s">
        <v>259</v>
      </c>
      <c r="G225" s="13"/>
      <c r="H225" s="194">
        <v>8.4</v>
      </c>
      <c r="I225" s="195"/>
      <c r="J225" s="13"/>
      <c r="K225" s="13"/>
      <c r="L225" s="191"/>
      <c r="M225" s="196"/>
      <c r="N225" s="197"/>
      <c r="O225" s="197"/>
      <c r="P225" s="197"/>
      <c r="Q225" s="197"/>
      <c r="R225" s="197"/>
      <c r="S225" s="197"/>
      <c r="T225" s="19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92" t="s">
        <v>139</v>
      </c>
      <c r="AU225" s="192" t="s">
        <v>85</v>
      </c>
      <c r="AV225" s="13" t="s">
        <v>85</v>
      </c>
      <c r="AW225" s="13" t="s">
        <v>31</v>
      </c>
      <c r="AX225" s="13" t="s">
        <v>75</v>
      </c>
      <c r="AY225" s="192" t="s">
        <v>126</v>
      </c>
    </row>
    <row r="226" spans="1:51" s="13" customFormat="1" ht="12">
      <c r="A226" s="13"/>
      <c r="B226" s="191"/>
      <c r="C226" s="13"/>
      <c r="D226" s="185" t="s">
        <v>139</v>
      </c>
      <c r="E226" s="192" t="s">
        <v>1</v>
      </c>
      <c r="F226" s="193" t="s">
        <v>260</v>
      </c>
      <c r="G226" s="13"/>
      <c r="H226" s="194">
        <v>4</v>
      </c>
      <c r="I226" s="195"/>
      <c r="J226" s="13"/>
      <c r="K226" s="13"/>
      <c r="L226" s="191"/>
      <c r="M226" s="196"/>
      <c r="N226" s="197"/>
      <c r="O226" s="197"/>
      <c r="P226" s="197"/>
      <c r="Q226" s="197"/>
      <c r="R226" s="197"/>
      <c r="S226" s="197"/>
      <c r="T226" s="19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92" t="s">
        <v>139</v>
      </c>
      <c r="AU226" s="192" t="s">
        <v>85</v>
      </c>
      <c r="AV226" s="13" t="s">
        <v>85</v>
      </c>
      <c r="AW226" s="13" t="s">
        <v>31</v>
      </c>
      <c r="AX226" s="13" t="s">
        <v>75</v>
      </c>
      <c r="AY226" s="192" t="s">
        <v>126</v>
      </c>
    </row>
    <row r="227" spans="1:51" s="13" customFormat="1" ht="12">
      <c r="A227" s="13"/>
      <c r="B227" s="191"/>
      <c r="C227" s="13"/>
      <c r="D227" s="185" t="s">
        <v>139</v>
      </c>
      <c r="E227" s="192" t="s">
        <v>1</v>
      </c>
      <c r="F227" s="193" t="s">
        <v>261</v>
      </c>
      <c r="G227" s="13"/>
      <c r="H227" s="194">
        <v>2.4</v>
      </c>
      <c r="I227" s="195"/>
      <c r="J227" s="13"/>
      <c r="K227" s="13"/>
      <c r="L227" s="191"/>
      <c r="M227" s="196"/>
      <c r="N227" s="197"/>
      <c r="O227" s="197"/>
      <c r="P227" s="197"/>
      <c r="Q227" s="197"/>
      <c r="R227" s="197"/>
      <c r="S227" s="197"/>
      <c r="T227" s="19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92" t="s">
        <v>139</v>
      </c>
      <c r="AU227" s="192" t="s">
        <v>85</v>
      </c>
      <c r="AV227" s="13" t="s">
        <v>85</v>
      </c>
      <c r="AW227" s="13" t="s">
        <v>31</v>
      </c>
      <c r="AX227" s="13" t="s">
        <v>75</v>
      </c>
      <c r="AY227" s="192" t="s">
        <v>126</v>
      </c>
    </row>
    <row r="228" spans="1:51" s="13" customFormat="1" ht="12">
      <c r="A228" s="13"/>
      <c r="B228" s="191"/>
      <c r="C228" s="13"/>
      <c r="D228" s="185" t="s">
        <v>139</v>
      </c>
      <c r="E228" s="192" t="s">
        <v>1</v>
      </c>
      <c r="F228" s="193" t="s">
        <v>262</v>
      </c>
      <c r="G228" s="13"/>
      <c r="H228" s="194">
        <v>3.2</v>
      </c>
      <c r="I228" s="195"/>
      <c r="J228" s="13"/>
      <c r="K228" s="13"/>
      <c r="L228" s="191"/>
      <c r="M228" s="196"/>
      <c r="N228" s="197"/>
      <c r="O228" s="197"/>
      <c r="P228" s="197"/>
      <c r="Q228" s="197"/>
      <c r="R228" s="197"/>
      <c r="S228" s="197"/>
      <c r="T228" s="19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92" t="s">
        <v>139</v>
      </c>
      <c r="AU228" s="192" t="s">
        <v>85</v>
      </c>
      <c r="AV228" s="13" t="s">
        <v>85</v>
      </c>
      <c r="AW228" s="13" t="s">
        <v>31</v>
      </c>
      <c r="AX228" s="13" t="s">
        <v>75</v>
      </c>
      <c r="AY228" s="192" t="s">
        <v>126</v>
      </c>
    </row>
    <row r="229" spans="1:51" s="13" customFormat="1" ht="12">
      <c r="A229" s="13"/>
      <c r="B229" s="191"/>
      <c r="C229" s="13"/>
      <c r="D229" s="185" t="s">
        <v>139</v>
      </c>
      <c r="E229" s="192" t="s">
        <v>1</v>
      </c>
      <c r="F229" s="193" t="s">
        <v>263</v>
      </c>
      <c r="G229" s="13"/>
      <c r="H229" s="194">
        <v>2.8</v>
      </c>
      <c r="I229" s="195"/>
      <c r="J229" s="13"/>
      <c r="K229" s="13"/>
      <c r="L229" s="191"/>
      <c r="M229" s="196"/>
      <c r="N229" s="197"/>
      <c r="O229" s="197"/>
      <c r="P229" s="197"/>
      <c r="Q229" s="197"/>
      <c r="R229" s="197"/>
      <c r="S229" s="197"/>
      <c r="T229" s="19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92" t="s">
        <v>139</v>
      </c>
      <c r="AU229" s="192" t="s">
        <v>85</v>
      </c>
      <c r="AV229" s="13" t="s">
        <v>85</v>
      </c>
      <c r="AW229" s="13" t="s">
        <v>31</v>
      </c>
      <c r="AX229" s="13" t="s">
        <v>75</v>
      </c>
      <c r="AY229" s="192" t="s">
        <v>126</v>
      </c>
    </row>
    <row r="230" spans="1:51" s="13" customFormat="1" ht="12">
      <c r="A230" s="13"/>
      <c r="B230" s="191"/>
      <c r="C230" s="13"/>
      <c r="D230" s="185" t="s">
        <v>139</v>
      </c>
      <c r="E230" s="192" t="s">
        <v>1</v>
      </c>
      <c r="F230" s="193" t="s">
        <v>264</v>
      </c>
      <c r="G230" s="13"/>
      <c r="H230" s="194">
        <v>2.4</v>
      </c>
      <c r="I230" s="195"/>
      <c r="J230" s="13"/>
      <c r="K230" s="13"/>
      <c r="L230" s="191"/>
      <c r="M230" s="196"/>
      <c r="N230" s="197"/>
      <c r="O230" s="197"/>
      <c r="P230" s="197"/>
      <c r="Q230" s="197"/>
      <c r="R230" s="197"/>
      <c r="S230" s="197"/>
      <c r="T230" s="19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192" t="s">
        <v>139</v>
      </c>
      <c r="AU230" s="192" t="s">
        <v>85</v>
      </c>
      <c r="AV230" s="13" t="s">
        <v>85</v>
      </c>
      <c r="AW230" s="13" t="s">
        <v>31</v>
      </c>
      <c r="AX230" s="13" t="s">
        <v>75</v>
      </c>
      <c r="AY230" s="192" t="s">
        <v>126</v>
      </c>
    </row>
    <row r="231" spans="1:51" s="13" customFormat="1" ht="12">
      <c r="A231" s="13"/>
      <c r="B231" s="191"/>
      <c r="C231" s="13"/>
      <c r="D231" s="185" t="s">
        <v>139</v>
      </c>
      <c r="E231" s="192" t="s">
        <v>1</v>
      </c>
      <c r="F231" s="193" t="s">
        <v>265</v>
      </c>
      <c r="G231" s="13"/>
      <c r="H231" s="194">
        <v>2.8</v>
      </c>
      <c r="I231" s="195"/>
      <c r="J231" s="13"/>
      <c r="K231" s="13"/>
      <c r="L231" s="191"/>
      <c r="M231" s="196"/>
      <c r="N231" s="197"/>
      <c r="O231" s="197"/>
      <c r="P231" s="197"/>
      <c r="Q231" s="197"/>
      <c r="R231" s="197"/>
      <c r="S231" s="197"/>
      <c r="T231" s="19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192" t="s">
        <v>139</v>
      </c>
      <c r="AU231" s="192" t="s">
        <v>85</v>
      </c>
      <c r="AV231" s="13" t="s">
        <v>85</v>
      </c>
      <c r="AW231" s="13" t="s">
        <v>31</v>
      </c>
      <c r="AX231" s="13" t="s">
        <v>75</v>
      </c>
      <c r="AY231" s="192" t="s">
        <v>126</v>
      </c>
    </row>
    <row r="232" spans="1:51" s="13" customFormat="1" ht="12">
      <c r="A232" s="13"/>
      <c r="B232" s="191"/>
      <c r="C232" s="13"/>
      <c r="D232" s="185" t="s">
        <v>139</v>
      </c>
      <c r="E232" s="192" t="s">
        <v>1</v>
      </c>
      <c r="F232" s="193" t="s">
        <v>266</v>
      </c>
      <c r="G232" s="13"/>
      <c r="H232" s="194">
        <v>2.8</v>
      </c>
      <c r="I232" s="195"/>
      <c r="J232" s="13"/>
      <c r="K232" s="13"/>
      <c r="L232" s="191"/>
      <c r="M232" s="196"/>
      <c r="N232" s="197"/>
      <c r="O232" s="197"/>
      <c r="P232" s="197"/>
      <c r="Q232" s="197"/>
      <c r="R232" s="197"/>
      <c r="S232" s="197"/>
      <c r="T232" s="19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92" t="s">
        <v>139</v>
      </c>
      <c r="AU232" s="192" t="s">
        <v>85</v>
      </c>
      <c r="AV232" s="13" t="s">
        <v>85</v>
      </c>
      <c r="AW232" s="13" t="s">
        <v>31</v>
      </c>
      <c r="AX232" s="13" t="s">
        <v>75</v>
      </c>
      <c r="AY232" s="192" t="s">
        <v>126</v>
      </c>
    </row>
    <row r="233" spans="1:51" s="13" customFormat="1" ht="12">
      <c r="A233" s="13"/>
      <c r="B233" s="191"/>
      <c r="C233" s="13"/>
      <c r="D233" s="185" t="s">
        <v>139</v>
      </c>
      <c r="E233" s="192" t="s">
        <v>1</v>
      </c>
      <c r="F233" s="193" t="s">
        <v>267</v>
      </c>
      <c r="G233" s="13"/>
      <c r="H233" s="194">
        <v>2.8</v>
      </c>
      <c r="I233" s="195"/>
      <c r="J233" s="13"/>
      <c r="K233" s="13"/>
      <c r="L233" s="191"/>
      <c r="M233" s="196"/>
      <c r="N233" s="197"/>
      <c r="O233" s="197"/>
      <c r="P233" s="197"/>
      <c r="Q233" s="197"/>
      <c r="R233" s="197"/>
      <c r="S233" s="197"/>
      <c r="T233" s="19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92" t="s">
        <v>139</v>
      </c>
      <c r="AU233" s="192" t="s">
        <v>85</v>
      </c>
      <c r="AV233" s="13" t="s">
        <v>85</v>
      </c>
      <c r="AW233" s="13" t="s">
        <v>31</v>
      </c>
      <c r="AX233" s="13" t="s">
        <v>75</v>
      </c>
      <c r="AY233" s="192" t="s">
        <v>126</v>
      </c>
    </row>
    <row r="234" spans="1:51" s="13" customFormat="1" ht="12">
      <c r="A234" s="13"/>
      <c r="B234" s="191"/>
      <c r="C234" s="13"/>
      <c r="D234" s="185" t="s">
        <v>139</v>
      </c>
      <c r="E234" s="192" t="s">
        <v>1</v>
      </c>
      <c r="F234" s="193" t="s">
        <v>268</v>
      </c>
      <c r="G234" s="13"/>
      <c r="H234" s="194">
        <v>2.8</v>
      </c>
      <c r="I234" s="195"/>
      <c r="J234" s="13"/>
      <c r="K234" s="13"/>
      <c r="L234" s="191"/>
      <c r="M234" s="196"/>
      <c r="N234" s="197"/>
      <c r="O234" s="197"/>
      <c r="P234" s="197"/>
      <c r="Q234" s="197"/>
      <c r="R234" s="197"/>
      <c r="S234" s="197"/>
      <c r="T234" s="19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192" t="s">
        <v>139</v>
      </c>
      <c r="AU234" s="192" t="s">
        <v>85</v>
      </c>
      <c r="AV234" s="13" t="s">
        <v>85</v>
      </c>
      <c r="AW234" s="13" t="s">
        <v>31</v>
      </c>
      <c r="AX234" s="13" t="s">
        <v>75</v>
      </c>
      <c r="AY234" s="192" t="s">
        <v>126</v>
      </c>
    </row>
    <row r="235" spans="1:51" s="13" customFormat="1" ht="12">
      <c r="A235" s="13"/>
      <c r="B235" s="191"/>
      <c r="C235" s="13"/>
      <c r="D235" s="185" t="s">
        <v>139</v>
      </c>
      <c r="E235" s="192" t="s">
        <v>1</v>
      </c>
      <c r="F235" s="193" t="s">
        <v>269</v>
      </c>
      <c r="G235" s="13"/>
      <c r="H235" s="194">
        <v>2</v>
      </c>
      <c r="I235" s="195"/>
      <c r="J235" s="13"/>
      <c r="K235" s="13"/>
      <c r="L235" s="191"/>
      <c r="M235" s="196"/>
      <c r="N235" s="197"/>
      <c r="O235" s="197"/>
      <c r="P235" s="197"/>
      <c r="Q235" s="197"/>
      <c r="R235" s="197"/>
      <c r="S235" s="197"/>
      <c r="T235" s="19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92" t="s">
        <v>139</v>
      </c>
      <c r="AU235" s="192" t="s">
        <v>85</v>
      </c>
      <c r="AV235" s="13" t="s">
        <v>85</v>
      </c>
      <c r="AW235" s="13" t="s">
        <v>31</v>
      </c>
      <c r="AX235" s="13" t="s">
        <v>75</v>
      </c>
      <c r="AY235" s="192" t="s">
        <v>126</v>
      </c>
    </row>
    <row r="236" spans="1:51" s="13" customFormat="1" ht="12">
      <c r="A236" s="13"/>
      <c r="B236" s="191"/>
      <c r="C236" s="13"/>
      <c r="D236" s="185" t="s">
        <v>139</v>
      </c>
      <c r="E236" s="192" t="s">
        <v>1</v>
      </c>
      <c r="F236" s="193" t="s">
        <v>270</v>
      </c>
      <c r="G236" s="13"/>
      <c r="H236" s="194">
        <v>4.4</v>
      </c>
      <c r="I236" s="195"/>
      <c r="J236" s="13"/>
      <c r="K236" s="13"/>
      <c r="L236" s="191"/>
      <c r="M236" s="196"/>
      <c r="N236" s="197"/>
      <c r="O236" s="197"/>
      <c r="P236" s="197"/>
      <c r="Q236" s="197"/>
      <c r="R236" s="197"/>
      <c r="S236" s="197"/>
      <c r="T236" s="19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92" t="s">
        <v>139</v>
      </c>
      <c r="AU236" s="192" t="s">
        <v>85</v>
      </c>
      <c r="AV236" s="13" t="s">
        <v>85</v>
      </c>
      <c r="AW236" s="13" t="s">
        <v>31</v>
      </c>
      <c r="AX236" s="13" t="s">
        <v>75</v>
      </c>
      <c r="AY236" s="192" t="s">
        <v>126</v>
      </c>
    </row>
    <row r="237" spans="1:51" s="13" customFormat="1" ht="12">
      <c r="A237" s="13"/>
      <c r="B237" s="191"/>
      <c r="C237" s="13"/>
      <c r="D237" s="185" t="s">
        <v>139</v>
      </c>
      <c r="E237" s="192" t="s">
        <v>1</v>
      </c>
      <c r="F237" s="193" t="s">
        <v>271</v>
      </c>
      <c r="G237" s="13"/>
      <c r="H237" s="194">
        <v>2.4</v>
      </c>
      <c r="I237" s="195"/>
      <c r="J237" s="13"/>
      <c r="K237" s="13"/>
      <c r="L237" s="191"/>
      <c r="M237" s="196"/>
      <c r="N237" s="197"/>
      <c r="O237" s="197"/>
      <c r="P237" s="197"/>
      <c r="Q237" s="197"/>
      <c r="R237" s="197"/>
      <c r="S237" s="197"/>
      <c r="T237" s="19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92" t="s">
        <v>139</v>
      </c>
      <c r="AU237" s="192" t="s">
        <v>85</v>
      </c>
      <c r="AV237" s="13" t="s">
        <v>85</v>
      </c>
      <c r="AW237" s="13" t="s">
        <v>31</v>
      </c>
      <c r="AX237" s="13" t="s">
        <v>75</v>
      </c>
      <c r="AY237" s="192" t="s">
        <v>126</v>
      </c>
    </row>
    <row r="238" spans="1:51" s="13" customFormat="1" ht="12">
      <c r="A238" s="13"/>
      <c r="B238" s="191"/>
      <c r="C238" s="13"/>
      <c r="D238" s="185" t="s">
        <v>139</v>
      </c>
      <c r="E238" s="192" t="s">
        <v>1</v>
      </c>
      <c r="F238" s="193" t="s">
        <v>272</v>
      </c>
      <c r="G238" s="13"/>
      <c r="H238" s="194">
        <v>3.2</v>
      </c>
      <c r="I238" s="195"/>
      <c r="J238" s="13"/>
      <c r="K238" s="13"/>
      <c r="L238" s="191"/>
      <c r="M238" s="196"/>
      <c r="N238" s="197"/>
      <c r="O238" s="197"/>
      <c r="P238" s="197"/>
      <c r="Q238" s="197"/>
      <c r="R238" s="197"/>
      <c r="S238" s="197"/>
      <c r="T238" s="19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92" t="s">
        <v>139</v>
      </c>
      <c r="AU238" s="192" t="s">
        <v>85</v>
      </c>
      <c r="AV238" s="13" t="s">
        <v>85</v>
      </c>
      <c r="AW238" s="13" t="s">
        <v>31</v>
      </c>
      <c r="AX238" s="13" t="s">
        <v>75</v>
      </c>
      <c r="AY238" s="192" t="s">
        <v>126</v>
      </c>
    </row>
    <row r="239" spans="1:51" s="13" customFormat="1" ht="12">
      <c r="A239" s="13"/>
      <c r="B239" s="191"/>
      <c r="C239" s="13"/>
      <c r="D239" s="185" t="s">
        <v>139</v>
      </c>
      <c r="E239" s="192" t="s">
        <v>1</v>
      </c>
      <c r="F239" s="193" t="s">
        <v>273</v>
      </c>
      <c r="G239" s="13"/>
      <c r="H239" s="194">
        <v>2</v>
      </c>
      <c r="I239" s="195"/>
      <c r="J239" s="13"/>
      <c r="K239" s="13"/>
      <c r="L239" s="191"/>
      <c r="M239" s="196"/>
      <c r="N239" s="197"/>
      <c r="O239" s="197"/>
      <c r="P239" s="197"/>
      <c r="Q239" s="197"/>
      <c r="R239" s="197"/>
      <c r="S239" s="197"/>
      <c r="T239" s="19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92" t="s">
        <v>139</v>
      </c>
      <c r="AU239" s="192" t="s">
        <v>85</v>
      </c>
      <c r="AV239" s="13" t="s">
        <v>85</v>
      </c>
      <c r="AW239" s="13" t="s">
        <v>31</v>
      </c>
      <c r="AX239" s="13" t="s">
        <v>75</v>
      </c>
      <c r="AY239" s="192" t="s">
        <v>126</v>
      </c>
    </row>
    <row r="240" spans="1:51" s="13" customFormat="1" ht="12">
      <c r="A240" s="13"/>
      <c r="B240" s="191"/>
      <c r="C240" s="13"/>
      <c r="D240" s="185" t="s">
        <v>139</v>
      </c>
      <c r="E240" s="192" t="s">
        <v>1</v>
      </c>
      <c r="F240" s="193" t="s">
        <v>274</v>
      </c>
      <c r="G240" s="13"/>
      <c r="H240" s="194">
        <v>2.4</v>
      </c>
      <c r="I240" s="195"/>
      <c r="J240" s="13"/>
      <c r="K240" s="13"/>
      <c r="L240" s="191"/>
      <c r="M240" s="196"/>
      <c r="N240" s="197"/>
      <c r="O240" s="197"/>
      <c r="P240" s="197"/>
      <c r="Q240" s="197"/>
      <c r="R240" s="197"/>
      <c r="S240" s="197"/>
      <c r="T240" s="19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192" t="s">
        <v>139</v>
      </c>
      <c r="AU240" s="192" t="s">
        <v>85</v>
      </c>
      <c r="AV240" s="13" t="s">
        <v>85</v>
      </c>
      <c r="AW240" s="13" t="s">
        <v>31</v>
      </c>
      <c r="AX240" s="13" t="s">
        <v>75</v>
      </c>
      <c r="AY240" s="192" t="s">
        <v>126</v>
      </c>
    </row>
    <row r="241" spans="1:65" s="2" customFormat="1" ht="16.5" customHeight="1">
      <c r="A241" s="36"/>
      <c r="B241" s="170"/>
      <c r="C241" s="171" t="s">
        <v>275</v>
      </c>
      <c r="D241" s="171" t="s">
        <v>129</v>
      </c>
      <c r="E241" s="172" t="s">
        <v>276</v>
      </c>
      <c r="F241" s="173" t="s">
        <v>277</v>
      </c>
      <c r="G241" s="174" t="s">
        <v>143</v>
      </c>
      <c r="H241" s="175">
        <v>1196.7</v>
      </c>
      <c r="I241" s="176"/>
      <c r="J241" s="177">
        <f>ROUND(I241*H241,2)</f>
        <v>0</v>
      </c>
      <c r="K241" s="178"/>
      <c r="L241" s="37"/>
      <c r="M241" s="179" t="s">
        <v>1</v>
      </c>
      <c r="N241" s="180" t="s">
        <v>40</v>
      </c>
      <c r="O241" s="75"/>
      <c r="P241" s="181">
        <f>O241*H241</f>
        <v>0</v>
      </c>
      <c r="Q241" s="181">
        <v>0</v>
      </c>
      <c r="R241" s="181">
        <f>Q241*H241</f>
        <v>0</v>
      </c>
      <c r="S241" s="181">
        <v>0</v>
      </c>
      <c r="T241" s="182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83" t="s">
        <v>133</v>
      </c>
      <c r="AT241" s="183" t="s">
        <v>129</v>
      </c>
      <c r="AU241" s="183" t="s">
        <v>85</v>
      </c>
      <c r="AY241" s="17" t="s">
        <v>126</v>
      </c>
      <c r="BE241" s="184">
        <f>IF(N241="základní",J241,0)</f>
        <v>0</v>
      </c>
      <c r="BF241" s="184">
        <f>IF(N241="snížená",J241,0)</f>
        <v>0</v>
      </c>
      <c r="BG241" s="184">
        <f>IF(N241="zákl. přenesená",J241,0)</f>
        <v>0</v>
      </c>
      <c r="BH241" s="184">
        <f>IF(N241="sníž. přenesená",J241,0)</f>
        <v>0</v>
      </c>
      <c r="BI241" s="184">
        <f>IF(N241="nulová",J241,0)</f>
        <v>0</v>
      </c>
      <c r="BJ241" s="17" t="s">
        <v>83</v>
      </c>
      <c r="BK241" s="184">
        <f>ROUND(I241*H241,2)</f>
        <v>0</v>
      </c>
      <c r="BL241" s="17" t="s">
        <v>133</v>
      </c>
      <c r="BM241" s="183" t="s">
        <v>278</v>
      </c>
    </row>
    <row r="242" spans="1:47" s="2" customFormat="1" ht="12">
      <c r="A242" s="36"/>
      <c r="B242" s="37"/>
      <c r="C242" s="36"/>
      <c r="D242" s="185" t="s">
        <v>135</v>
      </c>
      <c r="E242" s="36"/>
      <c r="F242" s="186" t="s">
        <v>277</v>
      </c>
      <c r="G242" s="36"/>
      <c r="H242" s="36"/>
      <c r="I242" s="187"/>
      <c r="J242" s="36"/>
      <c r="K242" s="36"/>
      <c r="L242" s="37"/>
      <c r="M242" s="188"/>
      <c r="N242" s="189"/>
      <c r="O242" s="75"/>
      <c r="P242" s="75"/>
      <c r="Q242" s="75"/>
      <c r="R242" s="75"/>
      <c r="S242" s="75"/>
      <c r="T242" s="7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7" t="s">
        <v>135</v>
      </c>
      <c r="AU242" s="17" t="s">
        <v>85</v>
      </c>
    </row>
    <row r="243" spans="1:47" s="2" customFormat="1" ht="12">
      <c r="A243" s="36"/>
      <c r="B243" s="37"/>
      <c r="C243" s="36"/>
      <c r="D243" s="185" t="s">
        <v>137</v>
      </c>
      <c r="E243" s="36"/>
      <c r="F243" s="190" t="s">
        <v>279</v>
      </c>
      <c r="G243" s="36"/>
      <c r="H243" s="36"/>
      <c r="I243" s="187"/>
      <c r="J243" s="36"/>
      <c r="K243" s="36"/>
      <c r="L243" s="37"/>
      <c r="M243" s="188"/>
      <c r="N243" s="189"/>
      <c r="O243" s="75"/>
      <c r="P243" s="75"/>
      <c r="Q243" s="75"/>
      <c r="R243" s="75"/>
      <c r="S243" s="75"/>
      <c r="T243" s="7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7" t="s">
        <v>137</v>
      </c>
      <c r="AU243" s="17" t="s">
        <v>85</v>
      </c>
    </row>
    <row r="244" spans="1:51" s="13" customFormat="1" ht="12">
      <c r="A244" s="13"/>
      <c r="B244" s="191"/>
      <c r="C244" s="13"/>
      <c r="D244" s="185" t="s">
        <v>139</v>
      </c>
      <c r="E244" s="192" t="s">
        <v>1</v>
      </c>
      <c r="F244" s="193" t="s">
        <v>280</v>
      </c>
      <c r="G244" s="13"/>
      <c r="H244" s="194">
        <v>1196.7</v>
      </c>
      <c r="I244" s="195"/>
      <c r="J244" s="13"/>
      <c r="K244" s="13"/>
      <c r="L244" s="191"/>
      <c r="M244" s="196"/>
      <c r="N244" s="197"/>
      <c r="O244" s="197"/>
      <c r="P244" s="197"/>
      <c r="Q244" s="197"/>
      <c r="R244" s="197"/>
      <c r="S244" s="197"/>
      <c r="T244" s="19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92" t="s">
        <v>139</v>
      </c>
      <c r="AU244" s="192" t="s">
        <v>85</v>
      </c>
      <c r="AV244" s="13" t="s">
        <v>85</v>
      </c>
      <c r="AW244" s="13" t="s">
        <v>31</v>
      </c>
      <c r="AX244" s="13" t="s">
        <v>83</v>
      </c>
      <c r="AY244" s="192" t="s">
        <v>126</v>
      </c>
    </row>
    <row r="245" spans="1:65" s="2" customFormat="1" ht="21.75" customHeight="1">
      <c r="A245" s="36"/>
      <c r="B245" s="170"/>
      <c r="C245" s="171" t="s">
        <v>8</v>
      </c>
      <c r="D245" s="171" t="s">
        <v>129</v>
      </c>
      <c r="E245" s="172" t="s">
        <v>281</v>
      </c>
      <c r="F245" s="173" t="s">
        <v>282</v>
      </c>
      <c r="G245" s="174" t="s">
        <v>209</v>
      </c>
      <c r="H245" s="175">
        <v>7978</v>
      </c>
      <c r="I245" s="176"/>
      <c r="J245" s="177">
        <f>ROUND(I245*H245,2)</f>
        <v>0</v>
      </c>
      <c r="K245" s="178"/>
      <c r="L245" s="37"/>
      <c r="M245" s="179" t="s">
        <v>1</v>
      </c>
      <c r="N245" s="180" t="s">
        <v>40</v>
      </c>
      <c r="O245" s="75"/>
      <c r="P245" s="181">
        <f>O245*H245</f>
        <v>0</v>
      </c>
      <c r="Q245" s="181">
        <v>0</v>
      </c>
      <c r="R245" s="181">
        <f>Q245*H245</f>
        <v>0</v>
      </c>
      <c r="S245" s="181">
        <v>0</v>
      </c>
      <c r="T245" s="182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83" t="s">
        <v>133</v>
      </c>
      <c r="AT245" s="183" t="s">
        <v>129</v>
      </c>
      <c r="AU245" s="183" t="s">
        <v>85</v>
      </c>
      <c r="AY245" s="17" t="s">
        <v>126</v>
      </c>
      <c r="BE245" s="184">
        <f>IF(N245="základní",J245,0)</f>
        <v>0</v>
      </c>
      <c r="BF245" s="184">
        <f>IF(N245="snížená",J245,0)</f>
        <v>0</v>
      </c>
      <c r="BG245" s="184">
        <f>IF(N245="zákl. přenesená",J245,0)</f>
        <v>0</v>
      </c>
      <c r="BH245" s="184">
        <f>IF(N245="sníž. přenesená",J245,0)</f>
        <v>0</v>
      </c>
      <c r="BI245" s="184">
        <f>IF(N245="nulová",J245,0)</f>
        <v>0</v>
      </c>
      <c r="BJ245" s="17" t="s">
        <v>83</v>
      </c>
      <c r="BK245" s="184">
        <f>ROUND(I245*H245,2)</f>
        <v>0</v>
      </c>
      <c r="BL245" s="17" t="s">
        <v>133</v>
      </c>
      <c r="BM245" s="183" t="s">
        <v>283</v>
      </c>
    </row>
    <row r="246" spans="1:47" s="2" customFormat="1" ht="12">
      <c r="A246" s="36"/>
      <c r="B246" s="37"/>
      <c r="C246" s="36"/>
      <c r="D246" s="185" t="s">
        <v>135</v>
      </c>
      <c r="E246" s="36"/>
      <c r="F246" s="186" t="s">
        <v>282</v>
      </c>
      <c r="G246" s="36"/>
      <c r="H246" s="36"/>
      <c r="I246" s="187"/>
      <c r="J246" s="36"/>
      <c r="K246" s="36"/>
      <c r="L246" s="37"/>
      <c r="M246" s="188"/>
      <c r="N246" s="189"/>
      <c r="O246" s="75"/>
      <c r="P246" s="75"/>
      <c r="Q246" s="75"/>
      <c r="R246" s="75"/>
      <c r="S246" s="75"/>
      <c r="T246" s="7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7" t="s">
        <v>135</v>
      </c>
      <c r="AU246" s="17" t="s">
        <v>85</v>
      </c>
    </row>
    <row r="247" spans="1:47" s="2" customFormat="1" ht="12">
      <c r="A247" s="36"/>
      <c r="B247" s="37"/>
      <c r="C247" s="36"/>
      <c r="D247" s="185" t="s">
        <v>137</v>
      </c>
      <c r="E247" s="36"/>
      <c r="F247" s="190" t="s">
        <v>284</v>
      </c>
      <c r="G247" s="36"/>
      <c r="H247" s="36"/>
      <c r="I247" s="187"/>
      <c r="J247" s="36"/>
      <c r="K247" s="36"/>
      <c r="L247" s="37"/>
      <c r="M247" s="188"/>
      <c r="N247" s="189"/>
      <c r="O247" s="75"/>
      <c r="P247" s="75"/>
      <c r="Q247" s="75"/>
      <c r="R247" s="75"/>
      <c r="S247" s="75"/>
      <c r="T247" s="7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T247" s="17" t="s">
        <v>137</v>
      </c>
      <c r="AU247" s="17" t="s">
        <v>85</v>
      </c>
    </row>
    <row r="248" spans="1:51" s="13" customFormat="1" ht="12">
      <c r="A248" s="13"/>
      <c r="B248" s="191"/>
      <c r="C248" s="13"/>
      <c r="D248" s="185" t="s">
        <v>139</v>
      </c>
      <c r="E248" s="192" t="s">
        <v>1</v>
      </c>
      <c r="F248" s="193" t="s">
        <v>285</v>
      </c>
      <c r="G248" s="13"/>
      <c r="H248" s="194">
        <v>7978</v>
      </c>
      <c r="I248" s="195"/>
      <c r="J248" s="13"/>
      <c r="K248" s="13"/>
      <c r="L248" s="191"/>
      <c r="M248" s="196"/>
      <c r="N248" s="197"/>
      <c r="O248" s="197"/>
      <c r="P248" s="197"/>
      <c r="Q248" s="197"/>
      <c r="R248" s="197"/>
      <c r="S248" s="197"/>
      <c r="T248" s="19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92" t="s">
        <v>139</v>
      </c>
      <c r="AU248" s="192" t="s">
        <v>85</v>
      </c>
      <c r="AV248" s="13" t="s">
        <v>85</v>
      </c>
      <c r="AW248" s="13" t="s">
        <v>31</v>
      </c>
      <c r="AX248" s="13" t="s">
        <v>83</v>
      </c>
      <c r="AY248" s="192" t="s">
        <v>126</v>
      </c>
    </row>
    <row r="249" spans="1:65" s="2" customFormat="1" ht="16.5" customHeight="1">
      <c r="A249" s="36"/>
      <c r="B249" s="170"/>
      <c r="C249" s="171" t="s">
        <v>286</v>
      </c>
      <c r="D249" s="171" t="s">
        <v>129</v>
      </c>
      <c r="E249" s="172" t="s">
        <v>287</v>
      </c>
      <c r="F249" s="173" t="s">
        <v>288</v>
      </c>
      <c r="G249" s="174" t="s">
        <v>132</v>
      </c>
      <c r="H249" s="175">
        <v>54</v>
      </c>
      <c r="I249" s="176"/>
      <c r="J249" s="177">
        <f>ROUND(I249*H249,2)</f>
        <v>0</v>
      </c>
      <c r="K249" s="178"/>
      <c r="L249" s="37"/>
      <c r="M249" s="179" t="s">
        <v>1</v>
      </c>
      <c r="N249" s="180" t="s">
        <v>40</v>
      </c>
      <c r="O249" s="75"/>
      <c r="P249" s="181">
        <f>O249*H249</f>
        <v>0</v>
      </c>
      <c r="Q249" s="181">
        <v>0</v>
      </c>
      <c r="R249" s="181">
        <f>Q249*H249</f>
        <v>0</v>
      </c>
      <c r="S249" s="181">
        <v>0</v>
      </c>
      <c r="T249" s="182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3" t="s">
        <v>133</v>
      </c>
      <c r="AT249" s="183" t="s">
        <v>129</v>
      </c>
      <c r="AU249" s="183" t="s">
        <v>85</v>
      </c>
      <c r="AY249" s="17" t="s">
        <v>126</v>
      </c>
      <c r="BE249" s="184">
        <f>IF(N249="základní",J249,0)</f>
        <v>0</v>
      </c>
      <c r="BF249" s="184">
        <f>IF(N249="snížená",J249,0)</f>
        <v>0</v>
      </c>
      <c r="BG249" s="184">
        <f>IF(N249="zákl. přenesená",J249,0)</f>
        <v>0</v>
      </c>
      <c r="BH249" s="184">
        <f>IF(N249="sníž. přenesená",J249,0)</f>
        <v>0</v>
      </c>
      <c r="BI249" s="184">
        <f>IF(N249="nulová",J249,0)</f>
        <v>0</v>
      </c>
      <c r="BJ249" s="17" t="s">
        <v>83</v>
      </c>
      <c r="BK249" s="184">
        <f>ROUND(I249*H249,2)</f>
        <v>0</v>
      </c>
      <c r="BL249" s="17" t="s">
        <v>133</v>
      </c>
      <c r="BM249" s="183" t="s">
        <v>289</v>
      </c>
    </row>
    <row r="250" spans="1:47" s="2" customFormat="1" ht="12">
      <c r="A250" s="36"/>
      <c r="B250" s="37"/>
      <c r="C250" s="36"/>
      <c r="D250" s="185" t="s">
        <v>135</v>
      </c>
      <c r="E250" s="36"/>
      <c r="F250" s="186" t="s">
        <v>288</v>
      </c>
      <c r="G250" s="36"/>
      <c r="H250" s="36"/>
      <c r="I250" s="187"/>
      <c r="J250" s="36"/>
      <c r="K250" s="36"/>
      <c r="L250" s="37"/>
      <c r="M250" s="188"/>
      <c r="N250" s="189"/>
      <c r="O250" s="75"/>
      <c r="P250" s="75"/>
      <c r="Q250" s="75"/>
      <c r="R250" s="75"/>
      <c r="S250" s="75"/>
      <c r="T250" s="7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7" t="s">
        <v>135</v>
      </c>
      <c r="AU250" s="17" t="s">
        <v>85</v>
      </c>
    </row>
    <row r="251" spans="1:47" s="2" customFormat="1" ht="12">
      <c r="A251" s="36"/>
      <c r="B251" s="37"/>
      <c r="C251" s="36"/>
      <c r="D251" s="185" t="s">
        <v>137</v>
      </c>
      <c r="E251" s="36"/>
      <c r="F251" s="190" t="s">
        <v>290</v>
      </c>
      <c r="G251" s="36"/>
      <c r="H251" s="36"/>
      <c r="I251" s="187"/>
      <c r="J251" s="36"/>
      <c r="K251" s="36"/>
      <c r="L251" s="37"/>
      <c r="M251" s="188"/>
      <c r="N251" s="189"/>
      <c r="O251" s="75"/>
      <c r="P251" s="75"/>
      <c r="Q251" s="75"/>
      <c r="R251" s="75"/>
      <c r="S251" s="75"/>
      <c r="T251" s="7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7" t="s">
        <v>137</v>
      </c>
      <c r="AU251" s="17" t="s">
        <v>85</v>
      </c>
    </row>
    <row r="252" spans="1:51" s="13" customFormat="1" ht="12">
      <c r="A252" s="13"/>
      <c r="B252" s="191"/>
      <c r="C252" s="13"/>
      <c r="D252" s="185" t="s">
        <v>139</v>
      </c>
      <c r="E252" s="192" t="s">
        <v>1</v>
      </c>
      <c r="F252" s="193" t="s">
        <v>291</v>
      </c>
      <c r="G252" s="13"/>
      <c r="H252" s="194">
        <v>54</v>
      </c>
      <c r="I252" s="195"/>
      <c r="J252" s="13"/>
      <c r="K252" s="13"/>
      <c r="L252" s="191"/>
      <c r="M252" s="196"/>
      <c r="N252" s="197"/>
      <c r="O252" s="197"/>
      <c r="P252" s="197"/>
      <c r="Q252" s="197"/>
      <c r="R252" s="197"/>
      <c r="S252" s="197"/>
      <c r="T252" s="19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92" t="s">
        <v>139</v>
      </c>
      <c r="AU252" s="192" t="s">
        <v>85</v>
      </c>
      <c r="AV252" s="13" t="s">
        <v>85</v>
      </c>
      <c r="AW252" s="13" t="s">
        <v>31</v>
      </c>
      <c r="AX252" s="13" t="s">
        <v>83</v>
      </c>
      <c r="AY252" s="192" t="s">
        <v>126</v>
      </c>
    </row>
    <row r="253" spans="1:65" s="2" customFormat="1" ht="21.75" customHeight="1">
      <c r="A253" s="36"/>
      <c r="B253" s="170"/>
      <c r="C253" s="171" t="s">
        <v>292</v>
      </c>
      <c r="D253" s="171" t="s">
        <v>129</v>
      </c>
      <c r="E253" s="172" t="s">
        <v>293</v>
      </c>
      <c r="F253" s="173" t="s">
        <v>294</v>
      </c>
      <c r="G253" s="174" t="s">
        <v>132</v>
      </c>
      <c r="H253" s="175">
        <v>54</v>
      </c>
      <c r="I253" s="176"/>
      <c r="J253" s="177">
        <f>ROUND(I253*H253,2)</f>
        <v>0</v>
      </c>
      <c r="K253" s="178"/>
      <c r="L253" s="37"/>
      <c r="M253" s="179" t="s">
        <v>1</v>
      </c>
      <c r="N253" s="180" t="s">
        <v>40</v>
      </c>
      <c r="O253" s="75"/>
      <c r="P253" s="181">
        <f>O253*H253</f>
        <v>0</v>
      </c>
      <c r="Q253" s="181">
        <v>0</v>
      </c>
      <c r="R253" s="181">
        <f>Q253*H253</f>
        <v>0</v>
      </c>
      <c r="S253" s="181">
        <v>0</v>
      </c>
      <c r="T253" s="182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83" t="s">
        <v>133</v>
      </c>
      <c r="AT253" s="183" t="s">
        <v>129</v>
      </c>
      <c r="AU253" s="183" t="s">
        <v>85</v>
      </c>
      <c r="AY253" s="17" t="s">
        <v>126</v>
      </c>
      <c r="BE253" s="184">
        <f>IF(N253="základní",J253,0)</f>
        <v>0</v>
      </c>
      <c r="BF253" s="184">
        <f>IF(N253="snížená",J253,0)</f>
        <v>0</v>
      </c>
      <c r="BG253" s="184">
        <f>IF(N253="zákl. přenesená",J253,0)</f>
        <v>0</v>
      </c>
      <c r="BH253" s="184">
        <f>IF(N253="sníž. přenesená",J253,0)</f>
        <v>0</v>
      </c>
      <c r="BI253" s="184">
        <f>IF(N253="nulová",J253,0)</f>
        <v>0</v>
      </c>
      <c r="BJ253" s="17" t="s">
        <v>83</v>
      </c>
      <c r="BK253" s="184">
        <f>ROUND(I253*H253,2)</f>
        <v>0</v>
      </c>
      <c r="BL253" s="17" t="s">
        <v>133</v>
      </c>
      <c r="BM253" s="183" t="s">
        <v>295</v>
      </c>
    </row>
    <row r="254" spans="1:47" s="2" customFormat="1" ht="12">
      <c r="A254" s="36"/>
      <c r="B254" s="37"/>
      <c r="C254" s="36"/>
      <c r="D254" s="185" t="s">
        <v>135</v>
      </c>
      <c r="E254" s="36"/>
      <c r="F254" s="186" t="s">
        <v>294</v>
      </c>
      <c r="G254" s="36"/>
      <c r="H254" s="36"/>
      <c r="I254" s="187"/>
      <c r="J254" s="36"/>
      <c r="K254" s="36"/>
      <c r="L254" s="37"/>
      <c r="M254" s="188"/>
      <c r="N254" s="189"/>
      <c r="O254" s="75"/>
      <c r="P254" s="75"/>
      <c r="Q254" s="75"/>
      <c r="R254" s="75"/>
      <c r="S254" s="75"/>
      <c r="T254" s="7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7" t="s">
        <v>135</v>
      </c>
      <c r="AU254" s="17" t="s">
        <v>85</v>
      </c>
    </row>
    <row r="255" spans="1:47" s="2" customFormat="1" ht="12">
      <c r="A255" s="36"/>
      <c r="B255" s="37"/>
      <c r="C255" s="36"/>
      <c r="D255" s="185" t="s">
        <v>137</v>
      </c>
      <c r="E255" s="36"/>
      <c r="F255" s="190" t="s">
        <v>296</v>
      </c>
      <c r="G255" s="36"/>
      <c r="H255" s="36"/>
      <c r="I255" s="187"/>
      <c r="J255" s="36"/>
      <c r="K255" s="36"/>
      <c r="L255" s="37"/>
      <c r="M255" s="188"/>
      <c r="N255" s="189"/>
      <c r="O255" s="75"/>
      <c r="P255" s="75"/>
      <c r="Q255" s="75"/>
      <c r="R255" s="75"/>
      <c r="S255" s="75"/>
      <c r="T255" s="7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T255" s="17" t="s">
        <v>137</v>
      </c>
      <c r="AU255" s="17" t="s">
        <v>85</v>
      </c>
    </row>
    <row r="256" spans="1:51" s="13" customFormat="1" ht="12">
      <c r="A256" s="13"/>
      <c r="B256" s="191"/>
      <c r="C256" s="13"/>
      <c r="D256" s="185" t="s">
        <v>139</v>
      </c>
      <c r="E256" s="192" t="s">
        <v>1</v>
      </c>
      <c r="F256" s="193" t="s">
        <v>291</v>
      </c>
      <c r="G256" s="13"/>
      <c r="H256" s="194">
        <v>54</v>
      </c>
      <c r="I256" s="195"/>
      <c r="J256" s="13"/>
      <c r="K256" s="13"/>
      <c r="L256" s="191"/>
      <c r="M256" s="196"/>
      <c r="N256" s="197"/>
      <c r="O256" s="197"/>
      <c r="P256" s="197"/>
      <c r="Q256" s="197"/>
      <c r="R256" s="197"/>
      <c r="S256" s="197"/>
      <c r="T256" s="19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192" t="s">
        <v>139</v>
      </c>
      <c r="AU256" s="192" t="s">
        <v>85</v>
      </c>
      <c r="AV256" s="13" t="s">
        <v>85</v>
      </c>
      <c r="AW256" s="13" t="s">
        <v>31</v>
      </c>
      <c r="AX256" s="13" t="s">
        <v>83</v>
      </c>
      <c r="AY256" s="192" t="s">
        <v>126</v>
      </c>
    </row>
    <row r="257" spans="1:65" s="2" customFormat="1" ht="33" customHeight="1">
      <c r="A257" s="36"/>
      <c r="B257" s="170"/>
      <c r="C257" s="171" t="s">
        <v>297</v>
      </c>
      <c r="D257" s="171" t="s">
        <v>129</v>
      </c>
      <c r="E257" s="172" t="s">
        <v>298</v>
      </c>
      <c r="F257" s="173" t="s">
        <v>299</v>
      </c>
      <c r="G257" s="174" t="s">
        <v>132</v>
      </c>
      <c r="H257" s="175">
        <v>18</v>
      </c>
      <c r="I257" s="176"/>
      <c r="J257" s="177">
        <f>ROUND(I257*H257,2)</f>
        <v>0</v>
      </c>
      <c r="K257" s="178"/>
      <c r="L257" s="37"/>
      <c r="M257" s="179" t="s">
        <v>1</v>
      </c>
      <c r="N257" s="180" t="s">
        <v>40</v>
      </c>
      <c r="O257" s="75"/>
      <c r="P257" s="181">
        <f>O257*H257</f>
        <v>0</v>
      </c>
      <c r="Q257" s="181">
        <v>0</v>
      </c>
      <c r="R257" s="181">
        <f>Q257*H257</f>
        <v>0</v>
      </c>
      <c r="S257" s="181">
        <v>0</v>
      </c>
      <c r="T257" s="182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3" t="s">
        <v>133</v>
      </c>
      <c r="AT257" s="183" t="s">
        <v>129</v>
      </c>
      <c r="AU257" s="183" t="s">
        <v>85</v>
      </c>
      <c r="AY257" s="17" t="s">
        <v>126</v>
      </c>
      <c r="BE257" s="184">
        <f>IF(N257="základní",J257,0)</f>
        <v>0</v>
      </c>
      <c r="BF257" s="184">
        <f>IF(N257="snížená",J257,0)</f>
        <v>0</v>
      </c>
      <c r="BG257" s="184">
        <f>IF(N257="zákl. přenesená",J257,0)</f>
        <v>0</v>
      </c>
      <c r="BH257" s="184">
        <f>IF(N257="sníž. přenesená",J257,0)</f>
        <v>0</v>
      </c>
      <c r="BI257" s="184">
        <f>IF(N257="nulová",J257,0)</f>
        <v>0</v>
      </c>
      <c r="BJ257" s="17" t="s">
        <v>83</v>
      </c>
      <c r="BK257" s="184">
        <f>ROUND(I257*H257,2)</f>
        <v>0</v>
      </c>
      <c r="BL257" s="17" t="s">
        <v>133</v>
      </c>
      <c r="BM257" s="183" t="s">
        <v>300</v>
      </c>
    </row>
    <row r="258" spans="1:47" s="2" customFormat="1" ht="12">
      <c r="A258" s="36"/>
      <c r="B258" s="37"/>
      <c r="C258" s="36"/>
      <c r="D258" s="185" t="s">
        <v>135</v>
      </c>
      <c r="E258" s="36"/>
      <c r="F258" s="186" t="s">
        <v>301</v>
      </c>
      <c r="G258" s="36"/>
      <c r="H258" s="36"/>
      <c r="I258" s="187"/>
      <c r="J258" s="36"/>
      <c r="K258" s="36"/>
      <c r="L258" s="37"/>
      <c r="M258" s="188"/>
      <c r="N258" s="189"/>
      <c r="O258" s="75"/>
      <c r="P258" s="75"/>
      <c r="Q258" s="75"/>
      <c r="R258" s="75"/>
      <c r="S258" s="75"/>
      <c r="T258" s="7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T258" s="17" t="s">
        <v>135</v>
      </c>
      <c r="AU258" s="17" t="s">
        <v>85</v>
      </c>
    </row>
    <row r="259" spans="1:47" s="2" customFormat="1" ht="12">
      <c r="A259" s="36"/>
      <c r="B259" s="37"/>
      <c r="C259" s="36"/>
      <c r="D259" s="185" t="s">
        <v>137</v>
      </c>
      <c r="E259" s="36"/>
      <c r="F259" s="190" t="s">
        <v>302</v>
      </c>
      <c r="G259" s="36"/>
      <c r="H259" s="36"/>
      <c r="I259" s="187"/>
      <c r="J259" s="36"/>
      <c r="K259" s="36"/>
      <c r="L259" s="37"/>
      <c r="M259" s="188"/>
      <c r="N259" s="189"/>
      <c r="O259" s="75"/>
      <c r="P259" s="75"/>
      <c r="Q259" s="75"/>
      <c r="R259" s="75"/>
      <c r="S259" s="75"/>
      <c r="T259" s="7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T259" s="17" t="s">
        <v>137</v>
      </c>
      <c r="AU259" s="17" t="s">
        <v>85</v>
      </c>
    </row>
    <row r="260" spans="1:63" s="12" customFormat="1" ht="22.8" customHeight="1">
      <c r="A260" s="12"/>
      <c r="B260" s="157"/>
      <c r="C260" s="12"/>
      <c r="D260" s="158" t="s">
        <v>74</v>
      </c>
      <c r="E260" s="168" t="s">
        <v>85</v>
      </c>
      <c r="F260" s="168" t="s">
        <v>303</v>
      </c>
      <c r="G260" s="12"/>
      <c r="H260" s="12"/>
      <c r="I260" s="160"/>
      <c r="J260" s="169">
        <f>BK260</f>
        <v>0</v>
      </c>
      <c r="K260" s="12"/>
      <c r="L260" s="157"/>
      <c r="M260" s="162"/>
      <c r="N260" s="163"/>
      <c r="O260" s="163"/>
      <c r="P260" s="164">
        <f>SUM(P261:P330)</f>
        <v>0</v>
      </c>
      <c r="Q260" s="163"/>
      <c r="R260" s="164">
        <f>SUM(R261:R330)</f>
        <v>0</v>
      </c>
      <c r="S260" s="163"/>
      <c r="T260" s="165">
        <f>SUM(T261:T330)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158" t="s">
        <v>83</v>
      </c>
      <c r="AT260" s="166" t="s">
        <v>74</v>
      </c>
      <c r="AU260" s="166" t="s">
        <v>83</v>
      </c>
      <c r="AY260" s="158" t="s">
        <v>126</v>
      </c>
      <c r="BK260" s="167">
        <f>SUM(BK261:BK330)</f>
        <v>0</v>
      </c>
    </row>
    <row r="261" spans="1:65" s="2" customFormat="1" ht="21.75" customHeight="1">
      <c r="A261" s="36"/>
      <c r="B261" s="170"/>
      <c r="C261" s="171" t="s">
        <v>304</v>
      </c>
      <c r="D261" s="171" t="s">
        <v>129</v>
      </c>
      <c r="E261" s="172" t="s">
        <v>305</v>
      </c>
      <c r="F261" s="173" t="s">
        <v>306</v>
      </c>
      <c r="G261" s="174" t="s">
        <v>160</v>
      </c>
      <c r="H261" s="175">
        <v>3750</v>
      </c>
      <c r="I261" s="176"/>
      <c r="J261" s="177">
        <f>ROUND(I261*H261,2)</f>
        <v>0</v>
      </c>
      <c r="K261" s="178"/>
      <c r="L261" s="37"/>
      <c r="M261" s="179" t="s">
        <v>1</v>
      </c>
      <c r="N261" s="180" t="s">
        <v>40</v>
      </c>
      <c r="O261" s="75"/>
      <c r="P261" s="181">
        <f>O261*H261</f>
        <v>0</v>
      </c>
      <c r="Q261" s="181">
        <v>0</v>
      </c>
      <c r="R261" s="181">
        <f>Q261*H261</f>
        <v>0</v>
      </c>
      <c r="S261" s="181">
        <v>0</v>
      </c>
      <c r="T261" s="182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3" t="s">
        <v>133</v>
      </c>
      <c r="AT261" s="183" t="s">
        <v>129</v>
      </c>
      <c r="AU261" s="183" t="s">
        <v>85</v>
      </c>
      <c r="AY261" s="17" t="s">
        <v>126</v>
      </c>
      <c r="BE261" s="184">
        <f>IF(N261="základní",J261,0)</f>
        <v>0</v>
      </c>
      <c r="BF261" s="184">
        <f>IF(N261="snížená",J261,0)</f>
        <v>0</v>
      </c>
      <c r="BG261" s="184">
        <f>IF(N261="zákl. přenesená",J261,0)</f>
        <v>0</v>
      </c>
      <c r="BH261" s="184">
        <f>IF(N261="sníž. přenesená",J261,0)</f>
        <v>0</v>
      </c>
      <c r="BI261" s="184">
        <f>IF(N261="nulová",J261,0)</f>
        <v>0</v>
      </c>
      <c r="BJ261" s="17" t="s">
        <v>83</v>
      </c>
      <c r="BK261" s="184">
        <f>ROUND(I261*H261,2)</f>
        <v>0</v>
      </c>
      <c r="BL261" s="17" t="s">
        <v>133</v>
      </c>
      <c r="BM261" s="183" t="s">
        <v>307</v>
      </c>
    </row>
    <row r="262" spans="1:47" s="2" customFormat="1" ht="12">
      <c r="A262" s="36"/>
      <c r="B262" s="37"/>
      <c r="C262" s="36"/>
      <c r="D262" s="185" t="s">
        <v>135</v>
      </c>
      <c r="E262" s="36"/>
      <c r="F262" s="186" t="s">
        <v>308</v>
      </c>
      <c r="G262" s="36"/>
      <c r="H262" s="36"/>
      <c r="I262" s="187"/>
      <c r="J262" s="36"/>
      <c r="K262" s="36"/>
      <c r="L262" s="37"/>
      <c r="M262" s="188"/>
      <c r="N262" s="189"/>
      <c r="O262" s="75"/>
      <c r="P262" s="75"/>
      <c r="Q262" s="75"/>
      <c r="R262" s="75"/>
      <c r="S262" s="75"/>
      <c r="T262" s="7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T262" s="17" t="s">
        <v>135</v>
      </c>
      <c r="AU262" s="17" t="s">
        <v>85</v>
      </c>
    </row>
    <row r="263" spans="1:47" s="2" customFormat="1" ht="12">
      <c r="A263" s="36"/>
      <c r="B263" s="37"/>
      <c r="C263" s="36"/>
      <c r="D263" s="185" t="s">
        <v>137</v>
      </c>
      <c r="E263" s="36"/>
      <c r="F263" s="190" t="s">
        <v>309</v>
      </c>
      <c r="G263" s="36"/>
      <c r="H263" s="36"/>
      <c r="I263" s="187"/>
      <c r="J263" s="36"/>
      <c r="K263" s="36"/>
      <c r="L263" s="37"/>
      <c r="M263" s="188"/>
      <c r="N263" s="189"/>
      <c r="O263" s="75"/>
      <c r="P263" s="75"/>
      <c r="Q263" s="75"/>
      <c r="R263" s="75"/>
      <c r="S263" s="75"/>
      <c r="T263" s="7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7" t="s">
        <v>137</v>
      </c>
      <c r="AU263" s="17" t="s">
        <v>85</v>
      </c>
    </row>
    <row r="264" spans="1:51" s="13" customFormat="1" ht="12">
      <c r="A264" s="13"/>
      <c r="B264" s="191"/>
      <c r="C264" s="13"/>
      <c r="D264" s="185" t="s">
        <v>139</v>
      </c>
      <c r="E264" s="192" t="s">
        <v>1</v>
      </c>
      <c r="F264" s="193" t="s">
        <v>310</v>
      </c>
      <c r="G264" s="13"/>
      <c r="H264" s="194">
        <v>3750</v>
      </c>
      <c r="I264" s="195"/>
      <c r="J264" s="13"/>
      <c r="K264" s="13"/>
      <c r="L264" s="191"/>
      <c r="M264" s="196"/>
      <c r="N264" s="197"/>
      <c r="O264" s="197"/>
      <c r="P264" s="197"/>
      <c r="Q264" s="197"/>
      <c r="R264" s="197"/>
      <c r="S264" s="197"/>
      <c r="T264" s="19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92" t="s">
        <v>139</v>
      </c>
      <c r="AU264" s="192" t="s">
        <v>85</v>
      </c>
      <c r="AV264" s="13" t="s">
        <v>85</v>
      </c>
      <c r="AW264" s="13" t="s">
        <v>31</v>
      </c>
      <c r="AX264" s="13" t="s">
        <v>83</v>
      </c>
      <c r="AY264" s="192" t="s">
        <v>126</v>
      </c>
    </row>
    <row r="265" spans="1:65" s="2" customFormat="1" ht="16.5" customHeight="1">
      <c r="A265" s="36"/>
      <c r="B265" s="170"/>
      <c r="C265" s="171" t="s">
        <v>311</v>
      </c>
      <c r="D265" s="171" t="s">
        <v>129</v>
      </c>
      <c r="E265" s="172" t="s">
        <v>312</v>
      </c>
      <c r="F265" s="173" t="s">
        <v>313</v>
      </c>
      <c r="G265" s="174" t="s">
        <v>143</v>
      </c>
      <c r="H265" s="175">
        <v>3291.84</v>
      </c>
      <c r="I265" s="176"/>
      <c r="J265" s="177">
        <f>ROUND(I265*H265,2)</f>
        <v>0</v>
      </c>
      <c r="K265" s="178"/>
      <c r="L265" s="37"/>
      <c r="M265" s="179" t="s">
        <v>1</v>
      </c>
      <c r="N265" s="180" t="s">
        <v>40</v>
      </c>
      <c r="O265" s="75"/>
      <c r="P265" s="181">
        <f>O265*H265</f>
        <v>0</v>
      </c>
      <c r="Q265" s="181">
        <v>0</v>
      </c>
      <c r="R265" s="181">
        <f>Q265*H265</f>
        <v>0</v>
      </c>
      <c r="S265" s="181">
        <v>0</v>
      </c>
      <c r="T265" s="182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83" t="s">
        <v>133</v>
      </c>
      <c r="AT265" s="183" t="s">
        <v>129</v>
      </c>
      <c r="AU265" s="183" t="s">
        <v>85</v>
      </c>
      <c r="AY265" s="17" t="s">
        <v>126</v>
      </c>
      <c r="BE265" s="184">
        <f>IF(N265="základní",J265,0)</f>
        <v>0</v>
      </c>
      <c r="BF265" s="184">
        <f>IF(N265="snížená",J265,0)</f>
        <v>0</v>
      </c>
      <c r="BG265" s="184">
        <f>IF(N265="zákl. přenesená",J265,0)</f>
        <v>0</v>
      </c>
      <c r="BH265" s="184">
        <f>IF(N265="sníž. přenesená",J265,0)</f>
        <v>0</v>
      </c>
      <c r="BI265" s="184">
        <f>IF(N265="nulová",J265,0)</f>
        <v>0</v>
      </c>
      <c r="BJ265" s="17" t="s">
        <v>83</v>
      </c>
      <c r="BK265" s="184">
        <f>ROUND(I265*H265,2)</f>
        <v>0</v>
      </c>
      <c r="BL265" s="17" t="s">
        <v>133</v>
      </c>
      <c r="BM265" s="183" t="s">
        <v>314</v>
      </c>
    </row>
    <row r="266" spans="1:47" s="2" customFormat="1" ht="12">
      <c r="A266" s="36"/>
      <c r="B266" s="37"/>
      <c r="C266" s="36"/>
      <c r="D266" s="185" t="s">
        <v>135</v>
      </c>
      <c r="E266" s="36"/>
      <c r="F266" s="186" t="s">
        <v>315</v>
      </c>
      <c r="G266" s="36"/>
      <c r="H266" s="36"/>
      <c r="I266" s="187"/>
      <c r="J266" s="36"/>
      <c r="K266" s="36"/>
      <c r="L266" s="37"/>
      <c r="M266" s="188"/>
      <c r="N266" s="189"/>
      <c r="O266" s="75"/>
      <c r="P266" s="75"/>
      <c r="Q266" s="75"/>
      <c r="R266" s="75"/>
      <c r="S266" s="75"/>
      <c r="T266" s="7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T266" s="17" t="s">
        <v>135</v>
      </c>
      <c r="AU266" s="17" t="s">
        <v>85</v>
      </c>
    </row>
    <row r="267" spans="1:47" s="2" customFormat="1" ht="12">
      <c r="A267" s="36"/>
      <c r="B267" s="37"/>
      <c r="C267" s="36"/>
      <c r="D267" s="185" t="s">
        <v>137</v>
      </c>
      <c r="E267" s="36"/>
      <c r="F267" s="190" t="s">
        <v>316</v>
      </c>
      <c r="G267" s="36"/>
      <c r="H267" s="36"/>
      <c r="I267" s="187"/>
      <c r="J267" s="36"/>
      <c r="K267" s="36"/>
      <c r="L267" s="37"/>
      <c r="M267" s="188"/>
      <c r="N267" s="189"/>
      <c r="O267" s="75"/>
      <c r="P267" s="75"/>
      <c r="Q267" s="75"/>
      <c r="R267" s="75"/>
      <c r="S267" s="75"/>
      <c r="T267" s="7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7" t="s">
        <v>137</v>
      </c>
      <c r="AU267" s="17" t="s">
        <v>85</v>
      </c>
    </row>
    <row r="268" spans="1:51" s="13" customFormat="1" ht="12">
      <c r="A268" s="13"/>
      <c r="B268" s="191"/>
      <c r="C268" s="13"/>
      <c r="D268" s="185" t="s">
        <v>139</v>
      </c>
      <c r="E268" s="192" t="s">
        <v>1</v>
      </c>
      <c r="F268" s="193" t="s">
        <v>317</v>
      </c>
      <c r="G268" s="13"/>
      <c r="H268" s="194">
        <v>3291.84</v>
      </c>
      <c r="I268" s="195"/>
      <c r="J268" s="13"/>
      <c r="K268" s="13"/>
      <c r="L268" s="191"/>
      <c r="M268" s="196"/>
      <c r="N268" s="197"/>
      <c r="O268" s="197"/>
      <c r="P268" s="197"/>
      <c r="Q268" s="197"/>
      <c r="R268" s="197"/>
      <c r="S268" s="197"/>
      <c r="T268" s="19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192" t="s">
        <v>139</v>
      </c>
      <c r="AU268" s="192" t="s">
        <v>85</v>
      </c>
      <c r="AV268" s="13" t="s">
        <v>85</v>
      </c>
      <c r="AW268" s="13" t="s">
        <v>31</v>
      </c>
      <c r="AX268" s="13" t="s">
        <v>75</v>
      </c>
      <c r="AY268" s="192" t="s">
        <v>126</v>
      </c>
    </row>
    <row r="269" spans="1:65" s="2" customFormat="1" ht="16.5" customHeight="1">
      <c r="A269" s="36"/>
      <c r="B269" s="170"/>
      <c r="C269" s="171" t="s">
        <v>318</v>
      </c>
      <c r="D269" s="171" t="s">
        <v>129</v>
      </c>
      <c r="E269" s="172" t="s">
        <v>319</v>
      </c>
      <c r="F269" s="173" t="s">
        <v>320</v>
      </c>
      <c r="G269" s="174" t="s">
        <v>143</v>
      </c>
      <c r="H269" s="175">
        <v>20.725</v>
      </c>
      <c r="I269" s="176"/>
      <c r="J269" s="177">
        <f>ROUND(I269*H269,2)</f>
        <v>0</v>
      </c>
      <c r="K269" s="178"/>
      <c r="L269" s="37"/>
      <c r="M269" s="179" t="s">
        <v>1</v>
      </c>
      <c r="N269" s="180" t="s">
        <v>40</v>
      </c>
      <c r="O269" s="75"/>
      <c r="P269" s="181">
        <f>O269*H269</f>
        <v>0</v>
      </c>
      <c r="Q269" s="181">
        <v>0</v>
      </c>
      <c r="R269" s="181">
        <f>Q269*H269</f>
        <v>0</v>
      </c>
      <c r="S269" s="181">
        <v>0</v>
      </c>
      <c r="T269" s="182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83" t="s">
        <v>133</v>
      </c>
      <c r="AT269" s="183" t="s">
        <v>129</v>
      </c>
      <c r="AU269" s="183" t="s">
        <v>85</v>
      </c>
      <c r="AY269" s="17" t="s">
        <v>126</v>
      </c>
      <c r="BE269" s="184">
        <f>IF(N269="základní",J269,0)</f>
        <v>0</v>
      </c>
      <c r="BF269" s="184">
        <f>IF(N269="snížená",J269,0)</f>
        <v>0</v>
      </c>
      <c r="BG269" s="184">
        <f>IF(N269="zákl. přenesená",J269,0)</f>
        <v>0</v>
      </c>
      <c r="BH269" s="184">
        <f>IF(N269="sníž. přenesená",J269,0)</f>
        <v>0</v>
      </c>
      <c r="BI269" s="184">
        <f>IF(N269="nulová",J269,0)</f>
        <v>0</v>
      </c>
      <c r="BJ269" s="17" t="s">
        <v>83</v>
      </c>
      <c r="BK269" s="184">
        <f>ROUND(I269*H269,2)</f>
        <v>0</v>
      </c>
      <c r="BL269" s="17" t="s">
        <v>133</v>
      </c>
      <c r="BM269" s="183" t="s">
        <v>321</v>
      </c>
    </row>
    <row r="270" spans="1:47" s="2" customFormat="1" ht="12">
      <c r="A270" s="36"/>
      <c r="B270" s="37"/>
      <c r="C270" s="36"/>
      <c r="D270" s="185" t="s">
        <v>135</v>
      </c>
      <c r="E270" s="36"/>
      <c r="F270" s="186" t="s">
        <v>320</v>
      </c>
      <c r="G270" s="36"/>
      <c r="H270" s="36"/>
      <c r="I270" s="187"/>
      <c r="J270" s="36"/>
      <c r="K270" s="36"/>
      <c r="L270" s="37"/>
      <c r="M270" s="188"/>
      <c r="N270" s="189"/>
      <c r="O270" s="75"/>
      <c r="P270" s="75"/>
      <c r="Q270" s="75"/>
      <c r="R270" s="75"/>
      <c r="S270" s="75"/>
      <c r="T270" s="7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T270" s="17" t="s">
        <v>135</v>
      </c>
      <c r="AU270" s="17" t="s">
        <v>85</v>
      </c>
    </row>
    <row r="271" spans="1:47" s="2" customFormat="1" ht="12">
      <c r="A271" s="36"/>
      <c r="B271" s="37"/>
      <c r="C271" s="36"/>
      <c r="D271" s="185" t="s">
        <v>137</v>
      </c>
      <c r="E271" s="36"/>
      <c r="F271" s="190" t="s">
        <v>322</v>
      </c>
      <c r="G271" s="36"/>
      <c r="H271" s="36"/>
      <c r="I271" s="187"/>
      <c r="J271" s="36"/>
      <c r="K271" s="36"/>
      <c r="L271" s="37"/>
      <c r="M271" s="188"/>
      <c r="N271" s="189"/>
      <c r="O271" s="75"/>
      <c r="P271" s="75"/>
      <c r="Q271" s="75"/>
      <c r="R271" s="75"/>
      <c r="S271" s="75"/>
      <c r="T271" s="7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T271" s="17" t="s">
        <v>137</v>
      </c>
      <c r="AU271" s="17" t="s">
        <v>85</v>
      </c>
    </row>
    <row r="272" spans="1:51" s="14" customFormat="1" ht="12">
      <c r="A272" s="14"/>
      <c r="B272" s="199"/>
      <c r="C272" s="14"/>
      <c r="D272" s="185" t="s">
        <v>139</v>
      </c>
      <c r="E272" s="200" t="s">
        <v>1</v>
      </c>
      <c r="F272" s="201" t="s">
        <v>323</v>
      </c>
      <c r="G272" s="14"/>
      <c r="H272" s="200" t="s">
        <v>1</v>
      </c>
      <c r="I272" s="202"/>
      <c r="J272" s="14"/>
      <c r="K272" s="14"/>
      <c r="L272" s="199"/>
      <c r="M272" s="203"/>
      <c r="N272" s="204"/>
      <c r="O272" s="204"/>
      <c r="P272" s="204"/>
      <c r="Q272" s="204"/>
      <c r="R272" s="204"/>
      <c r="S272" s="204"/>
      <c r="T272" s="205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00" t="s">
        <v>139</v>
      </c>
      <c r="AU272" s="200" t="s">
        <v>85</v>
      </c>
      <c r="AV272" s="14" t="s">
        <v>83</v>
      </c>
      <c r="AW272" s="14" t="s">
        <v>31</v>
      </c>
      <c r="AX272" s="14" t="s">
        <v>75</v>
      </c>
      <c r="AY272" s="200" t="s">
        <v>126</v>
      </c>
    </row>
    <row r="273" spans="1:51" s="13" customFormat="1" ht="12">
      <c r="A273" s="13"/>
      <c r="B273" s="191"/>
      <c r="C273" s="13"/>
      <c r="D273" s="185" t="s">
        <v>139</v>
      </c>
      <c r="E273" s="192" t="s">
        <v>1</v>
      </c>
      <c r="F273" s="193" t="s">
        <v>324</v>
      </c>
      <c r="G273" s="13"/>
      <c r="H273" s="194">
        <v>0.225</v>
      </c>
      <c r="I273" s="195"/>
      <c r="J273" s="13"/>
      <c r="K273" s="13"/>
      <c r="L273" s="191"/>
      <c r="M273" s="196"/>
      <c r="N273" s="197"/>
      <c r="O273" s="197"/>
      <c r="P273" s="197"/>
      <c r="Q273" s="197"/>
      <c r="R273" s="197"/>
      <c r="S273" s="197"/>
      <c r="T273" s="19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192" t="s">
        <v>139</v>
      </c>
      <c r="AU273" s="192" t="s">
        <v>85</v>
      </c>
      <c r="AV273" s="13" t="s">
        <v>85</v>
      </c>
      <c r="AW273" s="13" t="s">
        <v>31</v>
      </c>
      <c r="AX273" s="13" t="s">
        <v>75</v>
      </c>
      <c r="AY273" s="192" t="s">
        <v>126</v>
      </c>
    </row>
    <row r="274" spans="1:51" s="13" customFormat="1" ht="12">
      <c r="A274" s="13"/>
      <c r="B274" s="191"/>
      <c r="C274" s="13"/>
      <c r="D274" s="185" t="s">
        <v>139</v>
      </c>
      <c r="E274" s="192" t="s">
        <v>1</v>
      </c>
      <c r="F274" s="193" t="s">
        <v>325</v>
      </c>
      <c r="G274" s="13"/>
      <c r="H274" s="194">
        <v>1</v>
      </c>
      <c r="I274" s="195"/>
      <c r="J274" s="13"/>
      <c r="K274" s="13"/>
      <c r="L274" s="191"/>
      <c r="M274" s="196"/>
      <c r="N274" s="197"/>
      <c r="O274" s="197"/>
      <c r="P274" s="197"/>
      <c r="Q274" s="197"/>
      <c r="R274" s="197"/>
      <c r="S274" s="197"/>
      <c r="T274" s="19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192" t="s">
        <v>139</v>
      </c>
      <c r="AU274" s="192" t="s">
        <v>85</v>
      </c>
      <c r="AV274" s="13" t="s">
        <v>85</v>
      </c>
      <c r="AW274" s="13" t="s">
        <v>31</v>
      </c>
      <c r="AX274" s="13" t="s">
        <v>75</v>
      </c>
      <c r="AY274" s="192" t="s">
        <v>126</v>
      </c>
    </row>
    <row r="275" spans="1:51" s="14" customFormat="1" ht="12">
      <c r="A275" s="14"/>
      <c r="B275" s="199"/>
      <c r="C275" s="14"/>
      <c r="D275" s="185" t="s">
        <v>139</v>
      </c>
      <c r="E275" s="200" t="s">
        <v>1</v>
      </c>
      <c r="F275" s="201" t="s">
        <v>326</v>
      </c>
      <c r="G275" s="14"/>
      <c r="H275" s="200" t="s">
        <v>1</v>
      </c>
      <c r="I275" s="202"/>
      <c r="J275" s="14"/>
      <c r="K275" s="14"/>
      <c r="L275" s="199"/>
      <c r="M275" s="203"/>
      <c r="N275" s="204"/>
      <c r="O275" s="204"/>
      <c r="P275" s="204"/>
      <c r="Q275" s="204"/>
      <c r="R275" s="204"/>
      <c r="S275" s="204"/>
      <c r="T275" s="205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00" t="s">
        <v>139</v>
      </c>
      <c r="AU275" s="200" t="s">
        <v>85</v>
      </c>
      <c r="AV275" s="14" t="s">
        <v>83</v>
      </c>
      <c r="AW275" s="14" t="s">
        <v>31</v>
      </c>
      <c r="AX275" s="14" t="s">
        <v>75</v>
      </c>
      <c r="AY275" s="200" t="s">
        <v>126</v>
      </c>
    </row>
    <row r="276" spans="1:51" s="13" customFormat="1" ht="12">
      <c r="A276" s="13"/>
      <c r="B276" s="191"/>
      <c r="C276" s="13"/>
      <c r="D276" s="185" t="s">
        <v>139</v>
      </c>
      <c r="E276" s="192" t="s">
        <v>1</v>
      </c>
      <c r="F276" s="193" t="s">
        <v>324</v>
      </c>
      <c r="G276" s="13"/>
      <c r="H276" s="194">
        <v>0.225</v>
      </c>
      <c r="I276" s="195"/>
      <c r="J276" s="13"/>
      <c r="K276" s="13"/>
      <c r="L276" s="191"/>
      <c r="M276" s="196"/>
      <c r="N276" s="197"/>
      <c r="O276" s="197"/>
      <c r="P276" s="197"/>
      <c r="Q276" s="197"/>
      <c r="R276" s="197"/>
      <c r="S276" s="197"/>
      <c r="T276" s="19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192" t="s">
        <v>139</v>
      </c>
      <c r="AU276" s="192" t="s">
        <v>85</v>
      </c>
      <c r="AV276" s="13" t="s">
        <v>85</v>
      </c>
      <c r="AW276" s="13" t="s">
        <v>31</v>
      </c>
      <c r="AX276" s="13" t="s">
        <v>75</v>
      </c>
      <c r="AY276" s="192" t="s">
        <v>126</v>
      </c>
    </row>
    <row r="277" spans="1:51" s="13" customFormat="1" ht="12">
      <c r="A277" s="13"/>
      <c r="B277" s="191"/>
      <c r="C277" s="13"/>
      <c r="D277" s="185" t="s">
        <v>139</v>
      </c>
      <c r="E277" s="192" t="s">
        <v>1</v>
      </c>
      <c r="F277" s="193" t="s">
        <v>327</v>
      </c>
      <c r="G277" s="13"/>
      <c r="H277" s="194">
        <v>2.3</v>
      </c>
      <c r="I277" s="195"/>
      <c r="J277" s="13"/>
      <c r="K277" s="13"/>
      <c r="L277" s="191"/>
      <c r="M277" s="196"/>
      <c r="N277" s="197"/>
      <c r="O277" s="197"/>
      <c r="P277" s="197"/>
      <c r="Q277" s="197"/>
      <c r="R277" s="197"/>
      <c r="S277" s="197"/>
      <c r="T277" s="19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192" t="s">
        <v>139</v>
      </c>
      <c r="AU277" s="192" t="s">
        <v>85</v>
      </c>
      <c r="AV277" s="13" t="s">
        <v>85</v>
      </c>
      <c r="AW277" s="13" t="s">
        <v>31</v>
      </c>
      <c r="AX277" s="13" t="s">
        <v>75</v>
      </c>
      <c r="AY277" s="192" t="s">
        <v>126</v>
      </c>
    </row>
    <row r="278" spans="1:51" s="14" customFormat="1" ht="12">
      <c r="A278" s="14"/>
      <c r="B278" s="199"/>
      <c r="C278" s="14"/>
      <c r="D278" s="185" t="s">
        <v>139</v>
      </c>
      <c r="E278" s="200" t="s">
        <v>1</v>
      </c>
      <c r="F278" s="201" t="s">
        <v>328</v>
      </c>
      <c r="G278" s="14"/>
      <c r="H278" s="200" t="s">
        <v>1</v>
      </c>
      <c r="I278" s="202"/>
      <c r="J278" s="14"/>
      <c r="K278" s="14"/>
      <c r="L278" s="199"/>
      <c r="M278" s="203"/>
      <c r="N278" s="204"/>
      <c r="O278" s="204"/>
      <c r="P278" s="204"/>
      <c r="Q278" s="204"/>
      <c r="R278" s="204"/>
      <c r="S278" s="204"/>
      <c r="T278" s="205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00" t="s">
        <v>139</v>
      </c>
      <c r="AU278" s="200" t="s">
        <v>85</v>
      </c>
      <c r="AV278" s="14" t="s">
        <v>83</v>
      </c>
      <c r="AW278" s="14" t="s">
        <v>31</v>
      </c>
      <c r="AX278" s="14" t="s">
        <v>75</v>
      </c>
      <c r="AY278" s="200" t="s">
        <v>126</v>
      </c>
    </row>
    <row r="279" spans="1:51" s="13" customFormat="1" ht="12">
      <c r="A279" s="13"/>
      <c r="B279" s="191"/>
      <c r="C279" s="13"/>
      <c r="D279" s="185" t="s">
        <v>139</v>
      </c>
      <c r="E279" s="192" t="s">
        <v>1</v>
      </c>
      <c r="F279" s="193" t="s">
        <v>324</v>
      </c>
      <c r="G279" s="13"/>
      <c r="H279" s="194">
        <v>0.225</v>
      </c>
      <c r="I279" s="195"/>
      <c r="J279" s="13"/>
      <c r="K279" s="13"/>
      <c r="L279" s="191"/>
      <c r="M279" s="196"/>
      <c r="N279" s="197"/>
      <c r="O279" s="197"/>
      <c r="P279" s="197"/>
      <c r="Q279" s="197"/>
      <c r="R279" s="197"/>
      <c r="S279" s="197"/>
      <c r="T279" s="19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192" t="s">
        <v>139</v>
      </c>
      <c r="AU279" s="192" t="s">
        <v>85</v>
      </c>
      <c r="AV279" s="13" t="s">
        <v>85</v>
      </c>
      <c r="AW279" s="13" t="s">
        <v>31</v>
      </c>
      <c r="AX279" s="13" t="s">
        <v>75</v>
      </c>
      <c r="AY279" s="192" t="s">
        <v>126</v>
      </c>
    </row>
    <row r="280" spans="1:51" s="13" customFormat="1" ht="12">
      <c r="A280" s="13"/>
      <c r="B280" s="191"/>
      <c r="C280" s="13"/>
      <c r="D280" s="185" t="s">
        <v>139</v>
      </c>
      <c r="E280" s="192" t="s">
        <v>1</v>
      </c>
      <c r="F280" s="193" t="s">
        <v>329</v>
      </c>
      <c r="G280" s="13"/>
      <c r="H280" s="194">
        <v>1.2</v>
      </c>
      <c r="I280" s="195"/>
      <c r="J280" s="13"/>
      <c r="K280" s="13"/>
      <c r="L280" s="191"/>
      <c r="M280" s="196"/>
      <c r="N280" s="197"/>
      <c r="O280" s="197"/>
      <c r="P280" s="197"/>
      <c r="Q280" s="197"/>
      <c r="R280" s="197"/>
      <c r="S280" s="197"/>
      <c r="T280" s="19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192" t="s">
        <v>139</v>
      </c>
      <c r="AU280" s="192" t="s">
        <v>85</v>
      </c>
      <c r="AV280" s="13" t="s">
        <v>85</v>
      </c>
      <c r="AW280" s="13" t="s">
        <v>31</v>
      </c>
      <c r="AX280" s="13" t="s">
        <v>75</v>
      </c>
      <c r="AY280" s="192" t="s">
        <v>126</v>
      </c>
    </row>
    <row r="281" spans="1:51" s="14" customFormat="1" ht="12">
      <c r="A281" s="14"/>
      <c r="B281" s="199"/>
      <c r="C281" s="14"/>
      <c r="D281" s="185" t="s">
        <v>139</v>
      </c>
      <c r="E281" s="200" t="s">
        <v>1</v>
      </c>
      <c r="F281" s="201" t="s">
        <v>330</v>
      </c>
      <c r="G281" s="14"/>
      <c r="H281" s="200" t="s">
        <v>1</v>
      </c>
      <c r="I281" s="202"/>
      <c r="J281" s="14"/>
      <c r="K281" s="14"/>
      <c r="L281" s="199"/>
      <c r="M281" s="203"/>
      <c r="N281" s="204"/>
      <c r="O281" s="204"/>
      <c r="P281" s="204"/>
      <c r="Q281" s="204"/>
      <c r="R281" s="204"/>
      <c r="S281" s="204"/>
      <c r="T281" s="205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00" t="s">
        <v>139</v>
      </c>
      <c r="AU281" s="200" t="s">
        <v>85</v>
      </c>
      <c r="AV281" s="14" t="s">
        <v>83</v>
      </c>
      <c r="AW281" s="14" t="s">
        <v>31</v>
      </c>
      <c r="AX281" s="14" t="s">
        <v>75</v>
      </c>
      <c r="AY281" s="200" t="s">
        <v>126</v>
      </c>
    </row>
    <row r="282" spans="1:51" s="13" customFormat="1" ht="12">
      <c r="A282" s="13"/>
      <c r="B282" s="191"/>
      <c r="C282" s="13"/>
      <c r="D282" s="185" t="s">
        <v>139</v>
      </c>
      <c r="E282" s="192" t="s">
        <v>1</v>
      </c>
      <c r="F282" s="193" t="s">
        <v>324</v>
      </c>
      <c r="G282" s="13"/>
      <c r="H282" s="194">
        <v>0.225</v>
      </c>
      <c r="I282" s="195"/>
      <c r="J282" s="13"/>
      <c r="K282" s="13"/>
      <c r="L282" s="191"/>
      <c r="M282" s="196"/>
      <c r="N282" s="197"/>
      <c r="O282" s="197"/>
      <c r="P282" s="197"/>
      <c r="Q282" s="197"/>
      <c r="R282" s="197"/>
      <c r="S282" s="197"/>
      <c r="T282" s="19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192" t="s">
        <v>139</v>
      </c>
      <c r="AU282" s="192" t="s">
        <v>85</v>
      </c>
      <c r="AV282" s="13" t="s">
        <v>85</v>
      </c>
      <c r="AW282" s="13" t="s">
        <v>31</v>
      </c>
      <c r="AX282" s="13" t="s">
        <v>75</v>
      </c>
      <c r="AY282" s="192" t="s">
        <v>126</v>
      </c>
    </row>
    <row r="283" spans="1:51" s="13" customFormat="1" ht="12">
      <c r="A283" s="13"/>
      <c r="B283" s="191"/>
      <c r="C283" s="13"/>
      <c r="D283" s="185" t="s">
        <v>139</v>
      </c>
      <c r="E283" s="192" t="s">
        <v>1</v>
      </c>
      <c r="F283" s="193" t="s">
        <v>331</v>
      </c>
      <c r="G283" s="13"/>
      <c r="H283" s="194">
        <v>0.8</v>
      </c>
      <c r="I283" s="195"/>
      <c r="J283" s="13"/>
      <c r="K283" s="13"/>
      <c r="L283" s="191"/>
      <c r="M283" s="196"/>
      <c r="N283" s="197"/>
      <c r="O283" s="197"/>
      <c r="P283" s="197"/>
      <c r="Q283" s="197"/>
      <c r="R283" s="197"/>
      <c r="S283" s="197"/>
      <c r="T283" s="19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192" t="s">
        <v>139</v>
      </c>
      <c r="AU283" s="192" t="s">
        <v>85</v>
      </c>
      <c r="AV283" s="13" t="s">
        <v>85</v>
      </c>
      <c r="AW283" s="13" t="s">
        <v>31</v>
      </c>
      <c r="AX283" s="13" t="s">
        <v>75</v>
      </c>
      <c r="AY283" s="192" t="s">
        <v>126</v>
      </c>
    </row>
    <row r="284" spans="1:51" s="14" customFormat="1" ht="12">
      <c r="A284" s="14"/>
      <c r="B284" s="199"/>
      <c r="C284" s="14"/>
      <c r="D284" s="185" t="s">
        <v>139</v>
      </c>
      <c r="E284" s="200" t="s">
        <v>1</v>
      </c>
      <c r="F284" s="201" t="s">
        <v>332</v>
      </c>
      <c r="G284" s="14"/>
      <c r="H284" s="200" t="s">
        <v>1</v>
      </c>
      <c r="I284" s="202"/>
      <c r="J284" s="14"/>
      <c r="K284" s="14"/>
      <c r="L284" s="199"/>
      <c r="M284" s="203"/>
      <c r="N284" s="204"/>
      <c r="O284" s="204"/>
      <c r="P284" s="204"/>
      <c r="Q284" s="204"/>
      <c r="R284" s="204"/>
      <c r="S284" s="204"/>
      <c r="T284" s="205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00" t="s">
        <v>139</v>
      </c>
      <c r="AU284" s="200" t="s">
        <v>85</v>
      </c>
      <c r="AV284" s="14" t="s">
        <v>83</v>
      </c>
      <c r="AW284" s="14" t="s">
        <v>31</v>
      </c>
      <c r="AX284" s="14" t="s">
        <v>75</v>
      </c>
      <c r="AY284" s="200" t="s">
        <v>126</v>
      </c>
    </row>
    <row r="285" spans="1:51" s="13" customFormat="1" ht="12">
      <c r="A285" s="13"/>
      <c r="B285" s="191"/>
      <c r="C285" s="13"/>
      <c r="D285" s="185" t="s">
        <v>139</v>
      </c>
      <c r="E285" s="192" t="s">
        <v>1</v>
      </c>
      <c r="F285" s="193" t="s">
        <v>324</v>
      </c>
      <c r="G285" s="13"/>
      <c r="H285" s="194">
        <v>0.225</v>
      </c>
      <c r="I285" s="195"/>
      <c r="J285" s="13"/>
      <c r="K285" s="13"/>
      <c r="L285" s="191"/>
      <c r="M285" s="196"/>
      <c r="N285" s="197"/>
      <c r="O285" s="197"/>
      <c r="P285" s="197"/>
      <c r="Q285" s="197"/>
      <c r="R285" s="197"/>
      <c r="S285" s="197"/>
      <c r="T285" s="19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192" t="s">
        <v>139</v>
      </c>
      <c r="AU285" s="192" t="s">
        <v>85</v>
      </c>
      <c r="AV285" s="13" t="s">
        <v>85</v>
      </c>
      <c r="AW285" s="13" t="s">
        <v>31</v>
      </c>
      <c r="AX285" s="13" t="s">
        <v>75</v>
      </c>
      <c r="AY285" s="192" t="s">
        <v>126</v>
      </c>
    </row>
    <row r="286" spans="1:51" s="13" customFormat="1" ht="12">
      <c r="A286" s="13"/>
      <c r="B286" s="191"/>
      <c r="C286" s="13"/>
      <c r="D286" s="185" t="s">
        <v>139</v>
      </c>
      <c r="E286" s="192" t="s">
        <v>1</v>
      </c>
      <c r="F286" s="193" t="s">
        <v>325</v>
      </c>
      <c r="G286" s="13"/>
      <c r="H286" s="194">
        <v>1</v>
      </c>
      <c r="I286" s="195"/>
      <c r="J286" s="13"/>
      <c r="K286" s="13"/>
      <c r="L286" s="191"/>
      <c r="M286" s="196"/>
      <c r="N286" s="197"/>
      <c r="O286" s="197"/>
      <c r="P286" s="197"/>
      <c r="Q286" s="197"/>
      <c r="R286" s="197"/>
      <c r="S286" s="197"/>
      <c r="T286" s="19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192" t="s">
        <v>139</v>
      </c>
      <c r="AU286" s="192" t="s">
        <v>85</v>
      </c>
      <c r="AV286" s="13" t="s">
        <v>85</v>
      </c>
      <c r="AW286" s="13" t="s">
        <v>31</v>
      </c>
      <c r="AX286" s="13" t="s">
        <v>75</v>
      </c>
      <c r="AY286" s="192" t="s">
        <v>126</v>
      </c>
    </row>
    <row r="287" spans="1:51" s="14" customFormat="1" ht="12">
      <c r="A287" s="14"/>
      <c r="B287" s="199"/>
      <c r="C287" s="14"/>
      <c r="D287" s="185" t="s">
        <v>139</v>
      </c>
      <c r="E287" s="200" t="s">
        <v>1</v>
      </c>
      <c r="F287" s="201" t="s">
        <v>333</v>
      </c>
      <c r="G287" s="14"/>
      <c r="H287" s="200" t="s">
        <v>1</v>
      </c>
      <c r="I287" s="202"/>
      <c r="J287" s="14"/>
      <c r="K287" s="14"/>
      <c r="L287" s="199"/>
      <c r="M287" s="203"/>
      <c r="N287" s="204"/>
      <c r="O287" s="204"/>
      <c r="P287" s="204"/>
      <c r="Q287" s="204"/>
      <c r="R287" s="204"/>
      <c r="S287" s="204"/>
      <c r="T287" s="205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00" t="s">
        <v>139</v>
      </c>
      <c r="AU287" s="200" t="s">
        <v>85</v>
      </c>
      <c r="AV287" s="14" t="s">
        <v>83</v>
      </c>
      <c r="AW287" s="14" t="s">
        <v>31</v>
      </c>
      <c r="AX287" s="14" t="s">
        <v>75</v>
      </c>
      <c r="AY287" s="200" t="s">
        <v>126</v>
      </c>
    </row>
    <row r="288" spans="1:51" s="13" customFormat="1" ht="12">
      <c r="A288" s="13"/>
      <c r="B288" s="191"/>
      <c r="C288" s="13"/>
      <c r="D288" s="185" t="s">
        <v>139</v>
      </c>
      <c r="E288" s="192" t="s">
        <v>1</v>
      </c>
      <c r="F288" s="193" t="s">
        <v>324</v>
      </c>
      <c r="G288" s="13"/>
      <c r="H288" s="194">
        <v>0.225</v>
      </c>
      <c r="I288" s="195"/>
      <c r="J288" s="13"/>
      <c r="K288" s="13"/>
      <c r="L288" s="191"/>
      <c r="M288" s="196"/>
      <c r="N288" s="197"/>
      <c r="O288" s="197"/>
      <c r="P288" s="197"/>
      <c r="Q288" s="197"/>
      <c r="R288" s="197"/>
      <c r="S288" s="197"/>
      <c r="T288" s="19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192" t="s">
        <v>139</v>
      </c>
      <c r="AU288" s="192" t="s">
        <v>85</v>
      </c>
      <c r="AV288" s="13" t="s">
        <v>85</v>
      </c>
      <c r="AW288" s="13" t="s">
        <v>31</v>
      </c>
      <c r="AX288" s="13" t="s">
        <v>75</v>
      </c>
      <c r="AY288" s="192" t="s">
        <v>126</v>
      </c>
    </row>
    <row r="289" spans="1:51" s="13" customFormat="1" ht="12">
      <c r="A289" s="13"/>
      <c r="B289" s="191"/>
      <c r="C289" s="13"/>
      <c r="D289" s="185" t="s">
        <v>139</v>
      </c>
      <c r="E289" s="192" t="s">
        <v>1</v>
      </c>
      <c r="F289" s="193" t="s">
        <v>334</v>
      </c>
      <c r="G289" s="13"/>
      <c r="H289" s="194">
        <v>0.9</v>
      </c>
      <c r="I289" s="195"/>
      <c r="J289" s="13"/>
      <c r="K289" s="13"/>
      <c r="L289" s="191"/>
      <c r="M289" s="196"/>
      <c r="N289" s="197"/>
      <c r="O289" s="197"/>
      <c r="P289" s="197"/>
      <c r="Q289" s="197"/>
      <c r="R289" s="197"/>
      <c r="S289" s="197"/>
      <c r="T289" s="19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192" t="s">
        <v>139</v>
      </c>
      <c r="AU289" s="192" t="s">
        <v>85</v>
      </c>
      <c r="AV289" s="13" t="s">
        <v>85</v>
      </c>
      <c r="AW289" s="13" t="s">
        <v>31</v>
      </c>
      <c r="AX289" s="13" t="s">
        <v>75</v>
      </c>
      <c r="AY289" s="192" t="s">
        <v>126</v>
      </c>
    </row>
    <row r="290" spans="1:51" s="14" customFormat="1" ht="12">
      <c r="A290" s="14"/>
      <c r="B290" s="199"/>
      <c r="C290" s="14"/>
      <c r="D290" s="185" t="s">
        <v>139</v>
      </c>
      <c r="E290" s="200" t="s">
        <v>1</v>
      </c>
      <c r="F290" s="201" t="s">
        <v>335</v>
      </c>
      <c r="G290" s="14"/>
      <c r="H290" s="200" t="s">
        <v>1</v>
      </c>
      <c r="I290" s="202"/>
      <c r="J290" s="14"/>
      <c r="K290" s="14"/>
      <c r="L290" s="199"/>
      <c r="M290" s="203"/>
      <c r="N290" s="204"/>
      <c r="O290" s="204"/>
      <c r="P290" s="204"/>
      <c r="Q290" s="204"/>
      <c r="R290" s="204"/>
      <c r="S290" s="204"/>
      <c r="T290" s="205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00" t="s">
        <v>139</v>
      </c>
      <c r="AU290" s="200" t="s">
        <v>85</v>
      </c>
      <c r="AV290" s="14" t="s">
        <v>83</v>
      </c>
      <c r="AW290" s="14" t="s">
        <v>31</v>
      </c>
      <c r="AX290" s="14" t="s">
        <v>75</v>
      </c>
      <c r="AY290" s="200" t="s">
        <v>126</v>
      </c>
    </row>
    <row r="291" spans="1:51" s="13" customFormat="1" ht="12">
      <c r="A291" s="13"/>
      <c r="B291" s="191"/>
      <c r="C291" s="13"/>
      <c r="D291" s="185" t="s">
        <v>139</v>
      </c>
      <c r="E291" s="192" t="s">
        <v>1</v>
      </c>
      <c r="F291" s="193" t="s">
        <v>324</v>
      </c>
      <c r="G291" s="13"/>
      <c r="H291" s="194">
        <v>0.225</v>
      </c>
      <c r="I291" s="195"/>
      <c r="J291" s="13"/>
      <c r="K291" s="13"/>
      <c r="L291" s="191"/>
      <c r="M291" s="196"/>
      <c r="N291" s="197"/>
      <c r="O291" s="197"/>
      <c r="P291" s="197"/>
      <c r="Q291" s="197"/>
      <c r="R291" s="197"/>
      <c r="S291" s="197"/>
      <c r="T291" s="19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192" t="s">
        <v>139</v>
      </c>
      <c r="AU291" s="192" t="s">
        <v>85</v>
      </c>
      <c r="AV291" s="13" t="s">
        <v>85</v>
      </c>
      <c r="AW291" s="13" t="s">
        <v>31</v>
      </c>
      <c r="AX291" s="13" t="s">
        <v>75</v>
      </c>
      <c r="AY291" s="192" t="s">
        <v>126</v>
      </c>
    </row>
    <row r="292" spans="1:51" s="13" customFormat="1" ht="12">
      <c r="A292" s="13"/>
      <c r="B292" s="191"/>
      <c r="C292" s="13"/>
      <c r="D292" s="185" t="s">
        <v>139</v>
      </c>
      <c r="E292" s="192" t="s">
        <v>1</v>
      </c>
      <c r="F292" s="193" t="s">
        <v>331</v>
      </c>
      <c r="G292" s="13"/>
      <c r="H292" s="194">
        <v>0.8</v>
      </c>
      <c r="I292" s="195"/>
      <c r="J292" s="13"/>
      <c r="K292" s="13"/>
      <c r="L292" s="191"/>
      <c r="M292" s="196"/>
      <c r="N292" s="197"/>
      <c r="O292" s="197"/>
      <c r="P292" s="197"/>
      <c r="Q292" s="197"/>
      <c r="R292" s="197"/>
      <c r="S292" s="197"/>
      <c r="T292" s="19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192" t="s">
        <v>139</v>
      </c>
      <c r="AU292" s="192" t="s">
        <v>85</v>
      </c>
      <c r="AV292" s="13" t="s">
        <v>85</v>
      </c>
      <c r="AW292" s="13" t="s">
        <v>31</v>
      </c>
      <c r="AX292" s="13" t="s">
        <v>75</v>
      </c>
      <c r="AY292" s="192" t="s">
        <v>126</v>
      </c>
    </row>
    <row r="293" spans="1:51" s="14" customFormat="1" ht="12">
      <c r="A293" s="14"/>
      <c r="B293" s="199"/>
      <c r="C293" s="14"/>
      <c r="D293" s="185" t="s">
        <v>139</v>
      </c>
      <c r="E293" s="200" t="s">
        <v>1</v>
      </c>
      <c r="F293" s="201" t="s">
        <v>336</v>
      </c>
      <c r="G293" s="14"/>
      <c r="H293" s="200" t="s">
        <v>1</v>
      </c>
      <c r="I293" s="202"/>
      <c r="J293" s="14"/>
      <c r="K293" s="14"/>
      <c r="L293" s="199"/>
      <c r="M293" s="203"/>
      <c r="N293" s="204"/>
      <c r="O293" s="204"/>
      <c r="P293" s="204"/>
      <c r="Q293" s="204"/>
      <c r="R293" s="204"/>
      <c r="S293" s="204"/>
      <c r="T293" s="205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00" t="s">
        <v>139</v>
      </c>
      <c r="AU293" s="200" t="s">
        <v>85</v>
      </c>
      <c r="AV293" s="14" t="s">
        <v>83</v>
      </c>
      <c r="AW293" s="14" t="s">
        <v>31</v>
      </c>
      <c r="AX293" s="14" t="s">
        <v>75</v>
      </c>
      <c r="AY293" s="200" t="s">
        <v>126</v>
      </c>
    </row>
    <row r="294" spans="1:51" s="13" customFormat="1" ht="12">
      <c r="A294" s="13"/>
      <c r="B294" s="191"/>
      <c r="C294" s="13"/>
      <c r="D294" s="185" t="s">
        <v>139</v>
      </c>
      <c r="E294" s="192" t="s">
        <v>1</v>
      </c>
      <c r="F294" s="193" t="s">
        <v>324</v>
      </c>
      <c r="G294" s="13"/>
      <c r="H294" s="194">
        <v>0.225</v>
      </c>
      <c r="I294" s="195"/>
      <c r="J294" s="13"/>
      <c r="K294" s="13"/>
      <c r="L294" s="191"/>
      <c r="M294" s="196"/>
      <c r="N294" s="197"/>
      <c r="O294" s="197"/>
      <c r="P294" s="197"/>
      <c r="Q294" s="197"/>
      <c r="R294" s="197"/>
      <c r="S294" s="197"/>
      <c r="T294" s="19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192" t="s">
        <v>139</v>
      </c>
      <c r="AU294" s="192" t="s">
        <v>85</v>
      </c>
      <c r="AV294" s="13" t="s">
        <v>85</v>
      </c>
      <c r="AW294" s="13" t="s">
        <v>31</v>
      </c>
      <c r="AX294" s="13" t="s">
        <v>75</v>
      </c>
      <c r="AY294" s="192" t="s">
        <v>126</v>
      </c>
    </row>
    <row r="295" spans="1:51" s="13" customFormat="1" ht="12">
      <c r="A295" s="13"/>
      <c r="B295" s="191"/>
      <c r="C295" s="13"/>
      <c r="D295" s="185" t="s">
        <v>139</v>
      </c>
      <c r="E295" s="192" t="s">
        <v>1</v>
      </c>
      <c r="F295" s="193" t="s">
        <v>334</v>
      </c>
      <c r="G295" s="13"/>
      <c r="H295" s="194">
        <v>0.9</v>
      </c>
      <c r="I295" s="195"/>
      <c r="J295" s="13"/>
      <c r="K295" s="13"/>
      <c r="L295" s="191"/>
      <c r="M295" s="196"/>
      <c r="N295" s="197"/>
      <c r="O295" s="197"/>
      <c r="P295" s="197"/>
      <c r="Q295" s="197"/>
      <c r="R295" s="197"/>
      <c r="S295" s="197"/>
      <c r="T295" s="19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192" t="s">
        <v>139</v>
      </c>
      <c r="AU295" s="192" t="s">
        <v>85</v>
      </c>
      <c r="AV295" s="13" t="s">
        <v>85</v>
      </c>
      <c r="AW295" s="13" t="s">
        <v>31</v>
      </c>
      <c r="AX295" s="13" t="s">
        <v>75</v>
      </c>
      <c r="AY295" s="192" t="s">
        <v>126</v>
      </c>
    </row>
    <row r="296" spans="1:51" s="14" customFormat="1" ht="12">
      <c r="A296" s="14"/>
      <c r="B296" s="199"/>
      <c r="C296" s="14"/>
      <c r="D296" s="185" t="s">
        <v>139</v>
      </c>
      <c r="E296" s="200" t="s">
        <v>1</v>
      </c>
      <c r="F296" s="201" t="s">
        <v>337</v>
      </c>
      <c r="G296" s="14"/>
      <c r="H296" s="200" t="s">
        <v>1</v>
      </c>
      <c r="I296" s="202"/>
      <c r="J296" s="14"/>
      <c r="K296" s="14"/>
      <c r="L296" s="199"/>
      <c r="M296" s="203"/>
      <c r="N296" s="204"/>
      <c r="O296" s="204"/>
      <c r="P296" s="204"/>
      <c r="Q296" s="204"/>
      <c r="R296" s="204"/>
      <c r="S296" s="204"/>
      <c r="T296" s="205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00" t="s">
        <v>139</v>
      </c>
      <c r="AU296" s="200" t="s">
        <v>85</v>
      </c>
      <c r="AV296" s="14" t="s">
        <v>83</v>
      </c>
      <c r="AW296" s="14" t="s">
        <v>31</v>
      </c>
      <c r="AX296" s="14" t="s">
        <v>75</v>
      </c>
      <c r="AY296" s="200" t="s">
        <v>126</v>
      </c>
    </row>
    <row r="297" spans="1:51" s="13" customFormat="1" ht="12">
      <c r="A297" s="13"/>
      <c r="B297" s="191"/>
      <c r="C297" s="13"/>
      <c r="D297" s="185" t="s">
        <v>139</v>
      </c>
      <c r="E297" s="192" t="s">
        <v>1</v>
      </c>
      <c r="F297" s="193" t="s">
        <v>324</v>
      </c>
      <c r="G297" s="13"/>
      <c r="H297" s="194">
        <v>0.225</v>
      </c>
      <c r="I297" s="195"/>
      <c r="J297" s="13"/>
      <c r="K297" s="13"/>
      <c r="L297" s="191"/>
      <c r="M297" s="196"/>
      <c r="N297" s="197"/>
      <c r="O297" s="197"/>
      <c r="P297" s="197"/>
      <c r="Q297" s="197"/>
      <c r="R297" s="197"/>
      <c r="S297" s="197"/>
      <c r="T297" s="19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192" t="s">
        <v>139</v>
      </c>
      <c r="AU297" s="192" t="s">
        <v>85</v>
      </c>
      <c r="AV297" s="13" t="s">
        <v>85</v>
      </c>
      <c r="AW297" s="13" t="s">
        <v>31</v>
      </c>
      <c r="AX297" s="13" t="s">
        <v>75</v>
      </c>
      <c r="AY297" s="192" t="s">
        <v>126</v>
      </c>
    </row>
    <row r="298" spans="1:51" s="13" customFormat="1" ht="12">
      <c r="A298" s="13"/>
      <c r="B298" s="191"/>
      <c r="C298" s="13"/>
      <c r="D298" s="185" t="s">
        <v>139</v>
      </c>
      <c r="E298" s="192" t="s">
        <v>1</v>
      </c>
      <c r="F298" s="193" t="s">
        <v>334</v>
      </c>
      <c r="G298" s="13"/>
      <c r="H298" s="194">
        <v>0.9</v>
      </c>
      <c r="I298" s="195"/>
      <c r="J298" s="13"/>
      <c r="K298" s="13"/>
      <c r="L298" s="191"/>
      <c r="M298" s="196"/>
      <c r="N298" s="197"/>
      <c r="O298" s="197"/>
      <c r="P298" s="197"/>
      <c r="Q298" s="197"/>
      <c r="R298" s="197"/>
      <c r="S298" s="197"/>
      <c r="T298" s="19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192" t="s">
        <v>139</v>
      </c>
      <c r="AU298" s="192" t="s">
        <v>85</v>
      </c>
      <c r="AV298" s="13" t="s">
        <v>85</v>
      </c>
      <c r="AW298" s="13" t="s">
        <v>31</v>
      </c>
      <c r="AX298" s="13" t="s">
        <v>75</v>
      </c>
      <c r="AY298" s="192" t="s">
        <v>126</v>
      </c>
    </row>
    <row r="299" spans="1:51" s="14" customFormat="1" ht="12">
      <c r="A299" s="14"/>
      <c r="B299" s="199"/>
      <c r="C299" s="14"/>
      <c r="D299" s="185" t="s">
        <v>139</v>
      </c>
      <c r="E299" s="200" t="s">
        <v>1</v>
      </c>
      <c r="F299" s="201" t="s">
        <v>338</v>
      </c>
      <c r="G299" s="14"/>
      <c r="H299" s="200" t="s">
        <v>1</v>
      </c>
      <c r="I299" s="202"/>
      <c r="J299" s="14"/>
      <c r="K299" s="14"/>
      <c r="L299" s="199"/>
      <c r="M299" s="203"/>
      <c r="N299" s="204"/>
      <c r="O299" s="204"/>
      <c r="P299" s="204"/>
      <c r="Q299" s="204"/>
      <c r="R299" s="204"/>
      <c r="S299" s="204"/>
      <c r="T299" s="205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00" t="s">
        <v>139</v>
      </c>
      <c r="AU299" s="200" t="s">
        <v>85</v>
      </c>
      <c r="AV299" s="14" t="s">
        <v>83</v>
      </c>
      <c r="AW299" s="14" t="s">
        <v>31</v>
      </c>
      <c r="AX299" s="14" t="s">
        <v>75</v>
      </c>
      <c r="AY299" s="200" t="s">
        <v>126</v>
      </c>
    </row>
    <row r="300" spans="1:51" s="13" customFormat="1" ht="12">
      <c r="A300" s="13"/>
      <c r="B300" s="191"/>
      <c r="C300" s="13"/>
      <c r="D300" s="185" t="s">
        <v>139</v>
      </c>
      <c r="E300" s="192" t="s">
        <v>1</v>
      </c>
      <c r="F300" s="193" t="s">
        <v>324</v>
      </c>
      <c r="G300" s="13"/>
      <c r="H300" s="194">
        <v>0.225</v>
      </c>
      <c r="I300" s="195"/>
      <c r="J300" s="13"/>
      <c r="K300" s="13"/>
      <c r="L300" s="191"/>
      <c r="M300" s="196"/>
      <c r="N300" s="197"/>
      <c r="O300" s="197"/>
      <c r="P300" s="197"/>
      <c r="Q300" s="197"/>
      <c r="R300" s="197"/>
      <c r="S300" s="197"/>
      <c r="T300" s="19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192" t="s">
        <v>139</v>
      </c>
      <c r="AU300" s="192" t="s">
        <v>85</v>
      </c>
      <c r="AV300" s="13" t="s">
        <v>85</v>
      </c>
      <c r="AW300" s="13" t="s">
        <v>31</v>
      </c>
      <c r="AX300" s="13" t="s">
        <v>75</v>
      </c>
      <c r="AY300" s="192" t="s">
        <v>126</v>
      </c>
    </row>
    <row r="301" spans="1:51" s="13" customFormat="1" ht="12">
      <c r="A301" s="13"/>
      <c r="B301" s="191"/>
      <c r="C301" s="13"/>
      <c r="D301" s="185" t="s">
        <v>139</v>
      </c>
      <c r="E301" s="192" t="s">
        <v>1</v>
      </c>
      <c r="F301" s="193" t="s">
        <v>334</v>
      </c>
      <c r="G301" s="13"/>
      <c r="H301" s="194">
        <v>0.9</v>
      </c>
      <c r="I301" s="195"/>
      <c r="J301" s="13"/>
      <c r="K301" s="13"/>
      <c r="L301" s="191"/>
      <c r="M301" s="196"/>
      <c r="N301" s="197"/>
      <c r="O301" s="197"/>
      <c r="P301" s="197"/>
      <c r="Q301" s="197"/>
      <c r="R301" s="197"/>
      <c r="S301" s="197"/>
      <c r="T301" s="19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192" t="s">
        <v>139</v>
      </c>
      <c r="AU301" s="192" t="s">
        <v>85</v>
      </c>
      <c r="AV301" s="13" t="s">
        <v>85</v>
      </c>
      <c r="AW301" s="13" t="s">
        <v>31</v>
      </c>
      <c r="AX301" s="13" t="s">
        <v>75</v>
      </c>
      <c r="AY301" s="192" t="s">
        <v>126</v>
      </c>
    </row>
    <row r="302" spans="1:51" s="14" customFormat="1" ht="12">
      <c r="A302" s="14"/>
      <c r="B302" s="199"/>
      <c r="C302" s="14"/>
      <c r="D302" s="185" t="s">
        <v>139</v>
      </c>
      <c r="E302" s="200" t="s">
        <v>1</v>
      </c>
      <c r="F302" s="201" t="s">
        <v>339</v>
      </c>
      <c r="G302" s="14"/>
      <c r="H302" s="200" t="s">
        <v>1</v>
      </c>
      <c r="I302" s="202"/>
      <c r="J302" s="14"/>
      <c r="K302" s="14"/>
      <c r="L302" s="199"/>
      <c r="M302" s="203"/>
      <c r="N302" s="204"/>
      <c r="O302" s="204"/>
      <c r="P302" s="204"/>
      <c r="Q302" s="204"/>
      <c r="R302" s="204"/>
      <c r="S302" s="204"/>
      <c r="T302" s="205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00" t="s">
        <v>139</v>
      </c>
      <c r="AU302" s="200" t="s">
        <v>85</v>
      </c>
      <c r="AV302" s="14" t="s">
        <v>83</v>
      </c>
      <c r="AW302" s="14" t="s">
        <v>31</v>
      </c>
      <c r="AX302" s="14" t="s">
        <v>75</v>
      </c>
      <c r="AY302" s="200" t="s">
        <v>126</v>
      </c>
    </row>
    <row r="303" spans="1:51" s="13" customFormat="1" ht="12">
      <c r="A303" s="13"/>
      <c r="B303" s="191"/>
      <c r="C303" s="13"/>
      <c r="D303" s="185" t="s">
        <v>139</v>
      </c>
      <c r="E303" s="192" t="s">
        <v>1</v>
      </c>
      <c r="F303" s="193" t="s">
        <v>324</v>
      </c>
      <c r="G303" s="13"/>
      <c r="H303" s="194">
        <v>0.225</v>
      </c>
      <c r="I303" s="195"/>
      <c r="J303" s="13"/>
      <c r="K303" s="13"/>
      <c r="L303" s="191"/>
      <c r="M303" s="196"/>
      <c r="N303" s="197"/>
      <c r="O303" s="197"/>
      <c r="P303" s="197"/>
      <c r="Q303" s="197"/>
      <c r="R303" s="197"/>
      <c r="S303" s="197"/>
      <c r="T303" s="19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192" t="s">
        <v>139</v>
      </c>
      <c r="AU303" s="192" t="s">
        <v>85</v>
      </c>
      <c r="AV303" s="13" t="s">
        <v>85</v>
      </c>
      <c r="AW303" s="13" t="s">
        <v>31</v>
      </c>
      <c r="AX303" s="13" t="s">
        <v>75</v>
      </c>
      <c r="AY303" s="192" t="s">
        <v>126</v>
      </c>
    </row>
    <row r="304" spans="1:51" s="13" customFormat="1" ht="12">
      <c r="A304" s="13"/>
      <c r="B304" s="191"/>
      <c r="C304" s="13"/>
      <c r="D304" s="185" t="s">
        <v>139</v>
      </c>
      <c r="E304" s="192" t="s">
        <v>1</v>
      </c>
      <c r="F304" s="193" t="s">
        <v>334</v>
      </c>
      <c r="G304" s="13"/>
      <c r="H304" s="194">
        <v>0.9</v>
      </c>
      <c r="I304" s="195"/>
      <c r="J304" s="13"/>
      <c r="K304" s="13"/>
      <c r="L304" s="191"/>
      <c r="M304" s="196"/>
      <c r="N304" s="197"/>
      <c r="O304" s="197"/>
      <c r="P304" s="197"/>
      <c r="Q304" s="197"/>
      <c r="R304" s="197"/>
      <c r="S304" s="197"/>
      <c r="T304" s="19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192" t="s">
        <v>139</v>
      </c>
      <c r="AU304" s="192" t="s">
        <v>85</v>
      </c>
      <c r="AV304" s="13" t="s">
        <v>85</v>
      </c>
      <c r="AW304" s="13" t="s">
        <v>31</v>
      </c>
      <c r="AX304" s="13" t="s">
        <v>75</v>
      </c>
      <c r="AY304" s="192" t="s">
        <v>126</v>
      </c>
    </row>
    <row r="305" spans="1:51" s="14" customFormat="1" ht="12">
      <c r="A305" s="14"/>
      <c r="B305" s="199"/>
      <c r="C305" s="14"/>
      <c r="D305" s="185" t="s">
        <v>139</v>
      </c>
      <c r="E305" s="200" t="s">
        <v>1</v>
      </c>
      <c r="F305" s="201" t="s">
        <v>340</v>
      </c>
      <c r="G305" s="14"/>
      <c r="H305" s="200" t="s">
        <v>1</v>
      </c>
      <c r="I305" s="202"/>
      <c r="J305" s="14"/>
      <c r="K305" s="14"/>
      <c r="L305" s="199"/>
      <c r="M305" s="203"/>
      <c r="N305" s="204"/>
      <c r="O305" s="204"/>
      <c r="P305" s="204"/>
      <c r="Q305" s="204"/>
      <c r="R305" s="204"/>
      <c r="S305" s="204"/>
      <c r="T305" s="205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00" t="s">
        <v>139</v>
      </c>
      <c r="AU305" s="200" t="s">
        <v>85</v>
      </c>
      <c r="AV305" s="14" t="s">
        <v>83</v>
      </c>
      <c r="AW305" s="14" t="s">
        <v>31</v>
      </c>
      <c r="AX305" s="14" t="s">
        <v>75</v>
      </c>
      <c r="AY305" s="200" t="s">
        <v>126</v>
      </c>
    </row>
    <row r="306" spans="1:51" s="13" customFormat="1" ht="12">
      <c r="A306" s="13"/>
      <c r="B306" s="191"/>
      <c r="C306" s="13"/>
      <c r="D306" s="185" t="s">
        <v>139</v>
      </c>
      <c r="E306" s="192" t="s">
        <v>1</v>
      </c>
      <c r="F306" s="193" t="s">
        <v>324</v>
      </c>
      <c r="G306" s="13"/>
      <c r="H306" s="194">
        <v>0.225</v>
      </c>
      <c r="I306" s="195"/>
      <c r="J306" s="13"/>
      <c r="K306" s="13"/>
      <c r="L306" s="191"/>
      <c r="M306" s="196"/>
      <c r="N306" s="197"/>
      <c r="O306" s="197"/>
      <c r="P306" s="197"/>
      <c r="Q306" s="197"/>
      <c r="R306" s="197"/>
      <c r="S306" s="197"/>
      <c r="T306" s="19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192" t="s">
        <v>139</v>
      </c>
      <c r="AU306" s="192" t="s">
        <v>85</v>
      </c>
      <c r="AV306" s="13" t="s">
        <v>85</v>
      </c>
      <c r="AW306" s="13" t="s">
        <v>31</v>
      </c>
      <c r="AX306" s="13" t="s">
        <v>75</v>
      </c>
      <c r="AY306" s="192" t="s">
        <v>126</v>
      </c>
    </row>
    <row r="307" spans="1:51" s="13" customFormat="1" ht="12">
      <c r="A307" s="13"/>
      <c r="B307" s="191"/>
      <c r="C307" s="13"/>
      <c r="D307" s="185" t="s">
        <v>139</v>
      </c>
      <c r="E307" s="192" t="s">
        <v>1</v>
      </c>
      <c r="F307" s="193" t="s">
        <v>341</v>
      </c>
      <c r="G307" s="13"/>
      <c r="H307" s="194">
        <v>0.7</v>
      </c>
      <c r="I307" s="195"/>
      <c r="J307" s="13"/>
      <c r="K307" s="13"/>
      <c r="L307" s="191"/>
      <c r="M307" s="196"/>
      <c r="N307" s="197"/>
      <c r="O307" s="197"/>
      <c r="P307" s="197"/>
      <c r="Q307" s="197"/>
      <c r="R307" s="197"/>
      <c r="S307" s="197"/>
      <c r="T307" s="19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192" t="s">
        <v>139</v>
      </c>
      <c r="AU307" s="192" t="s">
        <v>85</v>
      </c>
      <c r="AV307" s="13" t="s">
        <v>85</v>
      </c>
      <c r="AW307" s="13" t="s">
        <v>31</v>
      </c>
      <c r="AX307" s="13" t="s">
        <v>75</v>
      </c>
      <c r="AY307" s="192" t="s">
        <v>126</v>
      </c>
    </row>
    <row r="308" spans="1:51" s="14" customFormat="1" ht="12">
      <c r="A308" s="14"/>
      <c r="B308" s="199"/>
      <c r="C308" s="14"/>
      <c r="D308" s="185" t="s">
        <v>139</v>
      </c>
      <c r="E308" s="200" t="s">
        <v>1</v>
      </c>
      <c r="F308" s="201" t="s">
        <v>342</v>
      </c>
      <c r="G308" s="14"/>
      <c r="H308" s="200" t="s">
        <v>1</v>
      </c>
      <c r="I308" s="202"/>
      <c r="J308" s="14"/>
      <c r="K308" s="14"/>
      <c r="L308" s="199"/>
      <c r="M308" s="203"/>
      <c r="N308" s="204"/>
      <c r="O308" s="204"/>
      <c r="P308" s="204"/>
      <c r="Q308" s="204"/>
      <c r="R308" s="204"/>
      <c r="S308" s="204"/>
      <c r="T308" s="205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00" t="s">
        <v>139</v>
      </c>
      <c r="AU308" s="200" t="s">
        <v>85</v>
      </c>
      <c r="AV308" s="14" t="s">
        <v>83</v>
      </c>
      <c r="AW308" s="14" t="s">
        <v>31</v>
      </c>
      <c r="AX308" s="14" t="s">
        <v>75</v>
      </c>
      <c r="AY308" s="200" t="s">
        <v>126</v>
      </c>
    </row>
    <row r="309" spans="1:51" s="13" customFormat="1" ht="12">
      <c r="A309" s="13"/>
      <c r="B309" s="191"/>
      <c r="C309" s="13"/>
      <c r="D309" s="185" t="s">
        <v>139</v>
      </c>
      <c r="E309" s="192" t="s">
        <v>1</v>
      </c>
      <c r="F309" s="193" t="s">
        <v>324</v>
      </c>
      <c r="G309" s="13"/>
      <c r="H309" s="194">
        <v>0.225</v>
      </c>
      <c r="I309" s="195"/>
      <c r="J309" s="13"/>
      <c r="K309" s="13"/>
      <c r="L309" s="191"/>
      <c r="M309" s="196"/>
      <c r="N309" s="197"/>
      <c r="O309" s="197"/>
      <c r="P309" s="197"/>
      <c r="Q309" s="197"/>
      <c r="R309" s="197"/>
      <c r="S309" s="197"/>
      <c r="T309" s="198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192" t="s">
        <v>139</v>
      </c>
      <c r="AU309" s="192" t="s">
        <v>85</v>
      </c>
      <c r="AV309" s="13" t="s">
        <v>85</v>
      </c>
      <c r="AW309" s="13" t="s">
        <v>31</v>
      </c>
      <c r="AX309" s="13" t="s">
        <v>75</v>
      </c>
      <c r="AY309" s="192" t="s">
        <v>126</v>
      </c>
    </row>
    <row r="310" spans="1:51" s="13" customFormat="1" ht="12">
      <c r="A310" s="13"/>
      <c r="B310" s="191"/>
      <c r="C310" s="13"/>
      <c r="D310" s="185" t="s">
        <v>139</v>
      </c>
      <c r="E310" s="192" t="s">
        <v>1</v>
      </c>
      <c r="F310" s="193" t="s">
        <v>343</v>
      </c>
      <c r="G310" s="13"/>
      <c r="H310" s="194">
        <v>1.3</v>
      </c>
      <c r="I310" s="195"/>
      <c r="J310" s="13"/>
      <c r="K310" s="13"/>
      <c r="L310" s="191"/>
      <c r="M310" s="196"/>
      <c r="N310" s="197"/>
      <c r="O310" s="197"/>
      <c r="P310" s="197"/>
      <c r="Q310" s="197"/>
      <c r="R310" s="197"/>
      <c r="S310" s="197"/>
      <c r="T310" s="198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192" t="s">
        <v>139</v>
      </c>
      <c r="AU310" s="192" t="s">
        <v>85</v>
      </c>
      <c r="AV310" s="13" t="s">
        <v>85</v>
      </c>
      <c r="AW310" s="13" t="s">
        <v>31</v>
      </c>
      <c r="AX310" s="13" t="s">
        <v>75</v>
      </c>
      <c r="AY310" s="192" t="s">
        <v>126</v>
      </c>
    </row>
    <row r="311" spans="1:51" s="14" customFormat="1" ht="12">
      <c r="A311" s="14"/>
      <c r="B311" s="199"/>
      <c r="C311" s="14"/>
      <c r="D311" s="185" t="s">
        <v>139</v>
      </c>
      <c r="E311" s="200" t="s">
        <v>1</v>
      </c>
      <c r="F311" s="201" t="s">
        <v>344</v>
      </c>
      <c r="G311" s="14"/>
      <c r="H311" s="200" t="s">
        <v>1</v>
      </c>
      <c r="I311" s="202"/>
      <c r="J311" s="14"/>
      <c r="K311" s="14"/>
      <c r="L311" s="199"/>
      <c r="M311" s="203"/>
      <c r="N311" s="204"/>
      <c r="O311" s="204"/>
      <c r="P311" s="204"/>
      <c r="Q311" s="204"/>
      <c r="R311" s="204"/>
      <c r="S311" s="204"/>
      <c r="T311" s="205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00" t="s">
        <v>139</v>
      </c>
      <c r="AU311" s="200" t="s">
        <v>85</v>
      </c>
      <c r="AV311" s="14" t="s">
        <v>83</v>
      </c>
      <c r="AW311" s="14" t="s">
        <v>31</v>
      </c>
      <c r="AX311" s="14" t="s">
        <v>75</v>
      </c>
      <c r="AY311" s="200" t="s">
        <v>126</v>
      </c>
    </row>
    <row r="312" spans="1:51" s="13" customFormat="1" ht="12">
      <c r="A312" s="13"/>
      <c r="B312" s="191"/>
      <c r="C312" s="13"/>
      <c r="D312" s="185" t="s">
        <v>139</v>
      </c>
      <c r="E312" s="192" t="s">
        <v>1</v>
      </c>
      <c r="F312" s="193" t="s">
        <v>324</v>
      </c>
      <c r="G312" s="13"/>
      <c r="H312" s="194">
        <v>0.225</v>
      </c>
      <c r="I312" s="195"/>
      <c r="J312" s="13"/>
      <c r="K312" s="13"/>
      <c r="L312" s="191"/>
      <c r="M312" s="196"/>
      <c r="N312" s="197"/>
      <c r="O312" s="197"/>
      <c r="P312" s="197"/>
      <c r="Q312" s="197"/>
      <c r="R312" s="197"/>
      <c r="S312" s="197"/>
      <c r="T312" s="19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192" t="s">
        <v>139</v>
      </c>
      <c r="AU312" s="192" t="s">
        <v>85</v>
      </c>
      <c r="AV312" s="13" t="s">
        <v>85</v>
      </c>
      <c r="AW312" s="13" t="s">
        <v>31</v>
      </c>
      <c r="AX312" s="13" t="s">
        <v>75</v>
      </c>
      <c r="AY312" s="192" t="s">
        <v>126</v>
      </c>
    </row>
    <row r="313" spans="1:51" s="13" customFormat="1" ht="12">
      <c r="A313" s="13"/>
      <c r="B313" s="191"/>
      <c r="C313" s="13"/>
      <c r="D313" s="185" t="s">
        <v>139</v>
      </c>
      <c r="E313" s="192" t="s">
        <v>1</v>
      </c>
      <c r="F313" s="193" t="s">
        <v>331</v>
      </c>
      <c r="G313" s="13"/>
      <c r="H313" s="194">
        <v>0.8</v>
      </c>
      <c r="I313" s="195"/>
      <c r="J313" s="13"/>
      <c r="K313" s="13"/>
      <c r="L313" s="191"/>
      <c r="M313" s="196"/>
      <c r="N313" s="197"/>
      <c r="O313" s="197"/>
      <c r="P313" s="197"/>
      <c r="Q313" s="197"/>
      <c r="R313" s="197"/>
      <c r="S313" s="197"/>
      <c r="T313" s="19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192" t="s">
        <v>139</v>
      </c>
      <c r="AU313" s="192" t="s">
        <v>85</v>
      </c>
      <c r="AV313" s="13" t="s">
        <v>85</v>
      </c>
      <c r="AW313" s="13" t="s">
        <v>31</v>
      </c>
      <c r="AX313" s="13" t="s">
        <v>75</v>
      </c>
      <c r="AY313" s="192" t="s">
        <v>126</v>
      </c>
    </row>
    <row r="314" spans="1:51" s="14" customFormat="1" ht="12">
      <c r="A314" s="14"/>
      <c r="B314" s="199"/>
      <c r="C314" s="14"/>
      <c r="D314" s="185" t="s">
        <v>139</v>
      </c>
      <c r="E314" s="200" t="s">
        <v>1</v>
      </c>
      <c r="F314" s="201" t="s">
        <v>345</v>
      </c>
      <c r="G314" s="14"/>
      <c r="H314" s="200" t="s">
        <v>1</v>
      </c>
      <c r="I314" s="202"/>
      <c r="J314" s="14"/>
      <c r="K314" s="14"/>
      <c r="L314" s="199"/>
      <c r="M314" s="203"/>
      <c r="N314" s="204"/>
      <c r="O314" s="204"/>
      <c r="P314" s="204"/>
      <c r="Q314" s="204"/>
      <c r="R314" s="204"/>
      <c r="S314" s="204"/>
      <c r="T314" s="205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00" t="s">
        <v>139</v>
      </c>
      <c r="AU314" s="200" t="s">
        <v>85</v>
      </c>
      <c r="AV314" s="14" t="s">
        <v>83</v>
      </c>
      <c r="AW314" s="14" t="s">
        <v>31</v>
      </c>
      <c r="AX314" s="14" t="s">
        <v>75</v>
      </c>
      <c r="AY314" s="200" t="s">
        <v>126</v>
      </c>
    </row>
    <row r="315" spans="1:51" s="13" customFormat="1" ht="12">
      <c r="A315" s="13"/>
      <c r="B315" s="191"/>
      <c r="C315" s="13"/>
      <c r="D315" s="185" t="s">
        <v>139</v>
      </c>
      <c r="E315" s="192" t="s">
        <v>1</v>
      </c>
      <c r="F315" s="193" t="s">
        <v>324</v>
      </c>
      <c r="G315" s="13"/>
      <c r="H315" s="194">
        <v>0.225</v>
      </c>
      <c r="I315" s="195"/>
      <c r="J315" s="13"/>
      <c r="K315" s="13"/>
      <c r="L315" s="191"/>
      <c r="M315" s="196"/>
      <c r="N315" s="197"/>
      <c r="O315" s="197"/>
      <c r="P315" s="197"/>
      <c r="Q315" s="197"/>
      <c r="R315" s="197"/>
      <c r="S315" s="197"/>
      <c r="T315" s="19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192" t="s">
        <v>139</v>
      </c>
      <c r="AU315" s="192" t="s">
        <v>85</v>
      </c>
      <c r="AV315" s="13" t="s">
        <v>85</v>
      </c>
      <c r="AW315" s="13" t="s">
        <v>31</v>
      </c>
      <c r="AX315" s="13" t="s">
        <v>75</v>
      </c>
      <c r="AY315" s="192" t="s">
        <v>126</v>
      </c>
    </row>
    <row r="316" spans="1:51" s="13" customFormat="1" ht="12">
      <c r="A316" s="13"/>
      <c r="B316" s="191"/>
      <c r="C316" s="13"/>
      <c r="D316" s="185" t="s">
        <v>139</v>
      </c>
      <c r="E316" s="192" t="s">
        <v>1</v>
      </c>
      <c r="F316" s="193" t="s">
        <v>325</v>
      </c>
      <c r="G316" s="13"/>
      <c r="H316" s="194">
        <v>1</v>
      </c>
      <c r="I316" s="195"/>
      <c r="J316" s="13"/>
      <c r="K316" s="13"/>
      <c r="L316" s="191"/>
      <c r="M316" s="196"/>
      <c r="N316" s="197"/>
      <c r="O316" s="197"/>
      <c r="P316" s="197"/>
      <c r="Q316" s="197"/>
      <c r="R316" s="197"/>
      <c r="S316" s="197"/>
      <c r="T316" s="19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192" t="s">
        <v>139</v>
      </c>
      <c r="AU316" s="192" t="s">
        <v>85</v>
      </c>
      <c r="AV316" s="13" t="s">
        <v>85</v>
      </c>
      <c r="AW316" s="13" t="s">
        <v>31</v>
      </c>
      <c r="AX316" s="13" t="s">
        <v>75</v>
      </c>
      <c r="AY316" s="192" t="s">
        <v>126</v>
      </c>
    </row>
    <row r="317" spans="1:51" s="14" customFormat="1" ht="12">
      <c r="A317" s="14"/>
      <c r="B317" s="199"/>
      <c r="C317" s="14"/>
      <c r="D317" s="185" t="s">
        <v>139</v>
      </c>
      <c r="E317" s="200" t="s">
        <v>1</v>
      </c>
      <c r="F317" s="201" t="s">
        <v>346</v>
      </c>
      <c r="G317" s="14"/>
      <c r="H317" s="200" t="s">
        <v>1</v>
      </c>
      <c r="I317" s="202"/>
      <c r="J317" s="14"/>
      <c r="K317" s="14"/>
      <c r="L317" s="199"/>
      <c r="M317" s="203"/>
      <c r="N317" s="204"/>
      <c r="O317" s="204"/>
      <c r="P317" s="204"/>
      <c r="Q317" s="204"/>
      <c r="R317" s="204"/>
      <c r="S317" s="204"/>
      <c r="T317" s="205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00" t="s">
        <v>139</v>
      </c>
      <c r="AU317" s="200" t="s">
        <v>85</v>
      </c>
      <c r="AV317" s="14" t="s">
        <v>83</v>
      </c>
      <c r="AW317" s="14" t="s">
        <v>31</v>
      </c>
      <c r="AX317" s="14" t="s">
        <v>75</v>
      </c>
      <c r="AY317" s="200" t="s">
        <v>126</v>
      </c>
    </row>
    <row r="318" spans="1:51" s="13" customFormat="1" ht="12">
      <c r="A318" s="13"/>
      <c r="B318" s="191"/>
      <c r="C318" s="13"/>
      <c r="D318" s="185" t="s">
        <v>139</v>
      </c>
      <c r="E318" s="192" t="s">
        <v>1</v>
      </c>
      <c r="F318" s="193" t="s">
        <v>324</v>
      </c>
      <c r="G318" s="13"/>
      <c r="H318" s="194">
        <v>0.225</v>
      </c>
      <c r="I318" s="195"/>
      <c r="J318" s="13"/>
      <c r="K318" s="13"/>
      <c r="L318" s="191"/>
      <c r="M318" s="196"/>
      <c r="N318" s="197"/>
      <c r="O318" s="197"/>
      <c r="P318" s="197"/>
      <c r="Q318" s="197"/>
      <c r="R318" s="197"/>
      <c r="S318" s="197"/>
      <c r="T318" s="198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192" t="s">
        <v>139</v>
      </c>
      <c r="AU318" s="192" t="s">
        <v>85</v>
      </c>
      <c r="AV318" s="13" t="s">
        <v>85</v>
      </c>
      <c r="AW318" s="13" t="s">
        <v>31</v>
      </c>
      <c r="AX318" s="13" t="s">
        <v>75</v>
      </c>
      <c r="AY318" s="192" t="s">
        <v>126</v>
      </c>
    </row>
    <row r="319" spans="1:51" s="13" customFormat="1" ht="12">
      <c r="A319" s="13"/>
      <c r="B319" s="191"/>
      <c r="C319" s="13"/>
      <c r="D319" s="185" t="s">
        <v>139</v>
      </c>
      <c r="E319" s="192" t="s">
        <v>1</v>
      </c>
      <c r="F319" s="193" t="s">
        <v>341</v>
      </c>
      <c r="G319" s="13"/>
      <c r="H319" s="194">
        <v>0.7</v>
      </c>
      <c r="I319" s="195"/>
      <c r="J319" s="13"/>
      <c r="K319" s="13"/>
      <c r="L319" s="191"/>
      <c r="M319" s="196"/>
      <c r="N319" s="197"/>
      <c r="O319" s="197"/>
      <c r="P319" s="197"/>
      <c r="Q319" s="197"/>
      <c r="R319" s="197"/>
      <c r="S319" s="197"/>
      <c r="T319" s="19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192" t="s">
        <v>139</v>
      </c>
      <c r="AU319" s="192" t="s">
        <v>85</v>
      </c>
      <c r="AV319" s="13" t="s">
        <v>85</v>
      </c>
      <c r="AW319" s="13" t="s">
        <v>31</v>
      </c>
      <c r="AX319" s="13" t="s">
        <v>75</v>
      </c>
      <c r="AY319" s="192" t="s">
        <v>126</v>
      </c>
    </row>
    <row r="320" spans="1:51" s="14" customFormat="1" ht="12">
      <c r="A320" s="14"/>
      <c r="B320" s="199"/>
      <c r="C320" s="14"/>
      <c r="D320" s="185" t="s">
        <v>139</v>
      </c>
      <c r="E320" s="200" t="s">
        <v>1</v>
      </c>
      <c r="F320" s="201" t="s">
        <v>347</v>
      </c>
      <c r="G320" s="14"/>
      <c r="H320" s="200" t="s">
        <v>1</v>
      </c>
      <c r="I320" s="202"/>
      <c r="J320" s="14"/>
      <c r="K320" s="14"/>
      <c r="L320" s="199"/>
      <c r="M320" s="203"/>
      <c r="N320" s="204"/>
      <c r="O320" s="204"/>
      <c r="P320" s="204"/>
      <c r="Q320" s="204"/>
      <c r="R320" s="204"/>
      <c r="S320" s="204"/>
      <c r="T320" s="205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00" t="s">
        <v>139</v>
      </c>
      <c r="AU320" s="200" t="s">
        <v>85</v>
      </c>
      <c r="AV320" s="14" t="s">
        <v>83</v>
      </c>
      <c r="AW320" s="14" t="s">
        <v>31</v>
      </c>
      <c r="AX320" s="14" t="s">
        <v>75</v>
      </c>
      <c r="AY320" s="200" t="s">
        <v>126</v>
      </c>
    </row>
    <row r="321" spans="1:51" s="13" customFormat="1" ht="12">
      <c r="A321" s="13"/>
      <c r="B321" s="191"/>
      <c r="C321" s="13"/>
      <c r="D321" s="185" t="s">
        <v>139</v>
      </c>
      <c r="E321" s="192" t="s">
        <v>1</v>
      </c>
      <c r="F321" s="193" t="s">
        <v>324</v>
      </c>
      <c r="G321" s="13"/>
      <c r="H321" s="194">
        <v>0.225</v>
      </c>
      <c r="I321" s="195"/>
      <c r="J321" s="13"/>
      <c r="K321" s="13"/>
      <c r="L321" s="191"/>
      <c r="M321" s="196"/>
      <c r="N321" s="197"/>
      <c r="O321" s="197"/>
      <c r="P321" s="197"/>
      <c r="Q321" s="197"/>
      <c r="R321" s="197"/>
      <c r="S321" s="197"/>
      <c r="T321" s="19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192" t="s">
        <v>139</v>
      </c>
      <c r="AU321" s="192" t="s">
        <v>85</v>
      </c>
      <c r="AV321" s="13" t="s">
        <v>85</v>
      </c>
      <c r="AW321" s="13" t="s">
        <v>31</v>
      </c>
      <c r="AX321" s="13" t="s">
        <v>75</v>
      </c>
      <c r="AY321" s="192" t="s">
        <v>126</v>
      </c>
    </row>
    <row r="322" spans="1:51" s="13" customFormat="1" ht="12">
      <c r="A322" s="13"/>
      <c r="B322" s="191"/>
      <c r="C322" s="13"/>
      <c r="D322" s="185" t="s">
        <v>139</v>
      </c>
      <c r="E322" s="192" t="s">
        <v>1</v>
      </c>
      <c r="F322" s="193" t="s">
        <v>331</v>
      </c>
      <c r="G322" s="13"/>
      <c r="H322" s="194">
        <v>0.8</v>
      </c>
      <c r="I322" s="195"/>
      <c r="J322" s="13"/>
      <c r="K322" s="13"/>
      <c r="L322" s="191"/>
      <c r="M322" s="196"/>
      <c r="N322" s="197"/>
      <c r="O322" s="197"/>
      <c r="P322" s="197"/>
      <c r="Q322" s="197"/>
      <c r="R322" s="197"/>
      <c r="S322" s="197"/>
      <c r="T322" s="198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192" t="s">
        <v>139</v>
      </c>
      <c r="AU322" s="192" t="s">
        <v>85</v>
      </c>
      <c r="AV322" s="13" t="s">
        <v>85</v>
      </c>
      <c r="AW322" s="13" t="s">
        <v>31</v>
      </c>
      <c r="AX322" s="13" t="s">
        <v>75</v>
      </c>
      <c r="AY322" s="192" t="s">
        <v>126</v>
      </c>
    </row>
    <row r="323" spans="1:65" s="2" customFormat="1" ht="21.75" customHeight="1">
      <c r="A323" s="36"/>
      <c r="B323" s="170"/>
      <c r="C323" s="171" t="s">
        <v>348</v>
      </c>
      <c r="D323" s="171" t="s">
        <v>129</v>
      </c>
      <c r="E323" s="172" t="s">
        <v>349</v>
      </c>
      <c r="F323" s="173" t="s">
        <v>350</v>
      </c>
      <c r="G323" s="174" t="s">
        <v>209</v>
      </c>
      <c r="H323" s="175">
        <v>6750</v>
      </c>
      <c r="I323" s="176"/>
      <c r="J323" s="177">
        <f>ROUND(I323*H323,2)</f>
        <v>0</v>
      </c>
      <c r="K323" s="178"/>
      <c r="L323" s="37"/>
      <c r="M323" s="179" t="s">
        <v>1</v>
      </c>
      <c r="N323" s="180" t="s">
        <v>40</v>
      </c>
      <c r="O323" s="75"/>
      <c r="P323" s="181">
        <f>O323*H323</f>
        <v>0</v>
      </c>
      <c r="Q323" s="181">
        <v>0</v>
      </c>
      <c r="R323" s="181">
        <f>Q323*H323</f>
        <v>0</v>
      </c>
      <c r="S323" s="181">
        <v>0</v>
      </c>
      <c r="T323" s="182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83" t="s">
        <v>133</v>
      </c>
      <c r="AT323" s="183" t="s">
        <v>129</v>
      </c>
      <c r="AU323" s="183" t="s">
        <v>85</v>
      </c>
      <c r="AY323" s="17" t="s">
        <v>126</v>
      </c>
      <c r="BE323" s="184">
        <f>IF(N323="základní",J323,0)</f>
        <v>0</v>
      </c>
      <c r="BF323" s="184">
        <f>IF(N323="snížená",J323,0)</f>
        <v>0</v>
      </c>
      <c r="BG323" s="184">
        <f>IF(N323="zákl. přenesená",J323,0)</f>
        <v>0</v>
      </c>
      <c r="BH323" s="184">
        <f>IF(N323="sníž. přenesená",J323,0)</f>
        <v>0</v>
      </c>
      <c r="BI323" s="184">
        <f>IF(N323="nulová",J323,0)</f>
        <v>0</v>
      </c>
      <c r="BJ323" s="17" t="s">
        <v>83</v>
      </c>
      <c r="BK323" s="184">
        <f>ROUND(I323*H323,2)</f>
        <v>0</v>
      </c>
      <c r="BL323" s="17" t="s">
        <v>133</v>
      </c>
      <c r="BM323" s="183" t="s">
        <v>351</v>
      </c>
    </row>
    <row r="324" spans="1:47" s="2" customFormat="1" ht="12">
      <c r="A324" s="36"/>
      <c r="B324" s="37"/>
      <c r="C324" s="36"/>
      <c r="D324" s="185" t="s">
        <v>135</v>
      </c>
      <c r="E324" s="36"/>
      <c r="F324" s="186" t="s">
        <v>352</v>
      </c>
      <c r="G324" s="36"/>
      <c r="H324" s="36"/>
      <c r="I324" s="187"/>
      <c r="J324" s="36"/>
      <c r="K324" s="36"/>
      <c r="L324" s="37"/>
      <c r="M324" s="188"/>
      <c r="N324" s="189"/>
      <c r="O324" s="75"/>
      <c r="P324" s="75"/>
      <c r="Q324" s="75"/>
      <c r="R324" s="75"/>
      <c r="S324" s="75"/>
      <c r="T324" s="7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T324" s="17" t="s">
        <v>135</v>
      </c>
      <c r="AU324" s="17" t="s">
        <v>85</v>
      </c>
    </row>
    <row r="325" spans="1:47" s="2" customFormat="1" ht="12">
      <c r="A325" s="36"/>
      <c r="B325" s="37"/>
      <c r="C325" s="36"/>
      <c r="D325" s="185" t="s">
        <v>137</v>
      </c>
      <c r="E325" s="36"/>
      <c r="F325" s="190" t="s">
        <v>353</v>
      </c>
      <c r="G325" s="36"/>
      <c r="H325" s="36"/>
      <c r="I325" s="187"/>
      <c r="J325" s="36"/>
      <c r="K325" s="36"/>
      <c r="L325" s="37"/>
      <c r="M325" s="188"/>
      <c r="N325" s="189"/>
      <c r="O325" s="75"/>
      <c r="P325" s="75"/>
      <c r="Q325" s="75"/>
      <c r="R325" s="75"/>
      <c r="S325" s="75"/>
      <c r="T325" s="7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T325" s="17" t="s">
        <v>137</v>
      </c>
      <c r="AU325" s="17" t="s">
        <v>85</v>
      </c>
    </row>
    <row r="326" spans="1:51" s="13" customFormat="1" ht="12">
      <c r="A326" s="13"/>
      <c r="B326" s="191"/>
      <c r="C326" s="13"/>
      <c r="D326" s="185" t="s">
        <v>139</v>
      </c>
      <c r="E326" s="192" t="s">
        <v>1</v>
      </c>
      <c r="F326" s="193" t="s">
        <v>354</v>
      </c>
      <c r="G326" s="13"/>
      <c r="H326" s="194">
        <v>6750</v>
      </c>
      <c r="I326" s="195"/>
      <c r="J326" s="13"/>
      <c r="K326" s="13"/>
      <c r="L326" s="191"/>
      <c r="M326" s="196"/>
      <c r="N326" s="197"/>
      <c r="O326" s="197"/>
      <c r="P326" s="197"/>
      <c r="Q326" s="197"/>
      <c r="R326" s="197"/>
      <c r="S326" s="197"/>
      <c r="T326" s="19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192" t="s">
        <v>139</v>
      </c>
      <c r="AU326" s="192" t="s">
        <v>85</v>
      </c>
      <c r="AV326" s="13" t="s">
        <v>85</v>
      </c>
      <c r="AW326" s="13" t="s">
        <v>31</v>
      </c>
      <c r="AX326" s="13" t="s">
        <v>75</v>
      </c>
      <c r="AY326" s="192" t="s">
        <v>126</v>
      </c>
    </row>
    <row r="327" spans="1:65" s="2" customFormat="1" ht="21.75" customHeight="1">
      <c r="A327" s="36"/>
      <c r="B327" s="170"/>
      <c r="C327" s="171" t="s">
        <v>7</v>
      </c>
      <c r="D327" s="171" t="s">
        <v>129</v>
      </c>
      <c r="E327" s="172" t="s">
        <v>355</v>
      </c>
      <c r="F327" s="173" t="s">
        <v>350</v>
      </c>
      <c r="G327" s="174" t="s">
        <v>209</v>
      </c>
      <c r="H327" s="175">
        <v>3291.84</v>
      </c>
      <c r="I327" s="176"/>
      <c r="J327" s="177">
        <f>ROUND(I327*H327,2)</f>
        <v>0</v>
      </c>
      <c r="K327" s="178"/>
      <c r="L327" s="37"/>
      <c r="M327" s="179" t="s">
        <v>1</v>
      </c>
      <c r="N327" s="180" t="s">
        <v>40</v>
      </c>
      <c r="O327" s="75"/>
      <c r="P327" s="181">
        <f>O327*H327</f>
        <v>0</v>
      </c>
      <c r="Q327" s="181">
        <v>0</v>
      </c>
      <c r="R327" s="181">
        <f>Q327*H327</f>
        <v>0</v>
      </c>
      <c r="S327" s="181">
        <v>0</v>
      </c>
      <c r="T327" s="182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183" t="s">
        <v>133</v>
      </c>
      <c r="AT327" s="183" t="s">
        <v>129</v>
      </c>
      <c r="AU327" s="183" t="s">
        <v>85</v>
      </c>
      <c r="AY327" s="17" t="s">
        <v>126</v>
      </c>
      <c r="BE327" s="184">
        <f>IF(N327="základní",J327,0)</f>
        <v>0</v>
      </c>
      <c r="BF327" s="184">
        <f>IF(N327="snížená",J327,0)</f>
        <v>0</v>
      </c>
      <c r="BG327" s="184">
        <f>IF(N327="zákl. přenesená",J327,0)</f>
        <v>0</v>
      </c>
      <c r="BH327" s="184">
        <f>IF(N327="sníž. přenesená",J327,0)</f>
        <v>0</v>
      </c>
      <c r="BI327" s="184">
        <f>IF(N327="nulová",J327,0)</f>
        <v>0</v>
      </c>
      <c r="BJ327" s="17" t="s">
        <v>83</v>
      </c>
      <c r="BK327" s="184">
        <f>ROUND(I327*H327,2)</f>
        <v>0</v>
      </c>
      <c r="BL327" s="17" t="s">
        <v>133</v>
      </c>
      <c r="BM327" s="183" t="s">
        <v>356</v>
      </c>
    </row>
    <row r="328" spans="1:47" s="2" customFormat="1" ht="12">
      <c r="A328" s="36"/>
      <c r="B328" s="37"/>
      <c r="C328" s="36"/>
      <c r="D328" s="185" t="s">
        <v>135</v>
      </c>
      <c r="E328" s="36"/>
      <c r="F328" s="186" t="s">
        <v>357</v>
      </c>
      <c r="G328" s="36"/>
      <c r="H328" s="36"/>
      <c r="I328" s="187"/>
      <c r="J328" s="36"/>
      <c r="K328" s="36"/>
      <c r="L328" s="37"/>
      <c r="M328" s="188"/>
      <c r="N328" s="189"/>
      <c r="O328" s="75"/>
      <c r="P328" s="75"/>
      <c r="Q328" s="75"/>
      <c r="R328" s="75"/>
      <c r="S328" s="75"/>
      <c r="T328" s="7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T328" s="17" t="s">
        <v>135</v>
      </c>
      <c r="AU328" s="17" t="s">
        <v>85</v>
      </c>
    </row>
    <row r="329" spans="1:47" s="2" customFormat="1" ht="12">
      <c r="A329" s="36"/>
      <c r="B329" s="37"/>
      <c r="C329" s="36"/>
      <c r="D329" s="185" t="s">
        <v>137</v>
      </c>
      <c r="E329" s="36"/>
      <c r="F329" s="190" t="s">
        <v>353</v>
      </c>
      <c r="G329" s="36"/>
      <c r="H329" s="36"/>
      <c r="I329" s="187"/>
      <c r="J329" s="36"/>
      <c r="K329" s="36"/>
      <c r="L329" s="37"/>
      <c r="M329" s="188"/>
      <c r="N329" s="189"/>
      <c r="O329" s="75"/>
      <c r="P329" s="75"/>
      <c r="Q329" s="75"/>
      <c r="R329" s="75"/>
      <c r="S329" s="75"/>
      <c r="T329" s="7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T329" s="17" t="s">
        <v>137</v>
      </c>
      <c r="AU329" s="17" t="s">
        <v>85</v>
      </c>
    </row>
    <row r="330" spans="1:51" s="13" customFormat="1" ht="12">
      <c r="A330" s="13"/>
      <c r="B330" s="191"/>
      <c r="C330" s="13"/>
      <c r="D330" s="185" t="s">
        <v>139</v>
      </c>
      <c r="E330" s="192" t="s">
        <v>1</v>
      </c>
      <c r="F330" s="193" t="s">
        <v>317</v>
      </c>
      <c r="G330" s="13"/>
      <c r="H330" s="194">
        <v>3291.84</v>
      </c>
      <c r="I330" s="195"/>
      <c r="J330" s="13"/>
      <c r="K330" s="13"/>
      <c r="L330" s="191"/>
      <c r="M330" s="196"/>
      <c r="N330" s="197"/>
      <c r="O330" s="197"/>
      <c r="P330" s="197"/>
      <c r="Q330" s="197"/>
      <c r="R330" s="197"/>
      <c r="S330" s="197"/>
      <c r="T330" s="19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192" t="s">
        <v>139</v>
      </c>
      <c r="AU330" s="192" t="s">
        <v>85</v>
      </c>
      <c r="AV330" s="13" t="s">
        <v>85</v>
      </c>
      <c r="AW330" s="13" t="s">
        <v>31</v>
      </c>
      <c r="AX330" s="13" t="s">
        <v>75</v>
      </c>
      <c r="AY330" s="192" t="s">
        <v>126</v>
      </c>
    </row>
    <row r="331" spans="1:63" s="12" customFormat="1" ht="22.8" customHeight="1">
      <c r="A331" s="12"/>
      <c r="B331" s="157"/>
      <c r="C331" s="12"/>
      <c r="D331" s="158" t="s">
        <v>74</v>
      </c>
      <c r="E331" s="168" t="s">
        <v>133</v>
      </c>
      <c r="F331" s="168" t="s">
        <v>358</v>
      </c>
      <c r="G331" s="12"/>
      <c r="H331" s="12"/>
      <c r="I331" s="160"/>
      <c r="J331" s="169">
        <f>BK331</f>
        <v>0</v>
      </c>
      <c r="K331" s="12"/>
      <c r="L331" s="157"/>
      <c r="M331" s="162"/>
      <c r="N331" s="163"/>
      <c r="O331" s="163"/>
      <c r="P331" s="164">
        <f>SUM(P332:P350)</f>
        <v>0</v>
      </c>
      <c r="Q331" s="163"/>
      <c r="R331" s="164">
        <f>SUM(R332:R350)</f>
        <v>0</v>
      </c>
      <c r="S331" s="163"/>
      <c r="T331" s="165">
        <f>SUM(T332:T350)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158" t="s">
        <v>83</v>
      </c>
      <c r="AT331" s="166" t="s">
        <v>74</v>
      </c>
      <c r="AU331" s="166" t="s">
        <v>83</v>
      </c>
      <c r="AY331" s="158" t="s">
        <v>126</v>
      </c>
      <c r="BK331" s="167">
        <f>SUM(BK332:BK350)</f>
        <v>0</v>
      </c>
    </row>
    <row r="332" spans="1:65" s="2" customFormat="1" ht="16.5" customHeight="1">
      <c r="A332" s="36"/>
      <c r="B332" s="170"/>
      <c r="C332" s="171" t="s">
        <v>359</v>
      </c>
      <c r="D332" s="171" t="s">
        <v>129</v>
      </c>
      <c r="E332" s="172" t="s">
        <v>360</v>
      </c>
      <c r="F332" s="173" t="s">
        <v>361</v>
      </c>
      <c r="G332" s="174" t="s">
        <v>143</v>
      </c>
      <c r="H332" s="175">
        <v>13.02</v>
      </c>
      <c r="I332" s="176"/>
      <c r="J332" s="177">
        <f>ROUND(I332*H332,2)</f>
        <v>0</v>
      </c>
      <c r="K332" s="178"/>
      <c r="L332" s="37"/>
      <c r="M332" s="179" t="s">
        <v>1</v>
      </c>
      <c r="N332" s="180" t="s">
        <v>40</v>
      </c>
      <c r="O332" s="75"/>
      <c r="P332" s="181">
        <f>O332*H332</f>
        <v>0</v>
      </c>
      <c r="Q332" s="181">
        <v>0</v>
      </c>
      <c r="R332" s="181">
        <f>Q332*H332</f>
        <v>0</v>
      </c>
      <c r="S332" s="181">
        <v>0</v>
      </c>
      <c r="T332" s="182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183" t="s">
        <v>133</v>
      </c>
      <c r="AT332" s="183" t="s">
        <v>129</v>
      </c>
      <c r="AU332" s="183" t="s">
        <v>85</v>
      </c>
      <c r="AY332" s="17" t="s">
        <v>126</v>
      </c>
      <c r="BE332" s="184">
        <f>IF(N332="základní",J332,0)</f>
        <v>0</v>
      </c>
      <c r="BF332" s="184">
        <f>IF(N332="snížená",J332,0)</f>
        <v>0</v>
      </c>
      <c r="BG332" s="184">
        <f>IF(N332="zákl. přenesená",J332,0)</f>
        <v>0</v>
      </c>
      <c r="BH332" s="184">
        <f>IF(N332="sníž. přenesená",J332,0)</f>
        <v>0</v>
      </c>
      <c r="BI332" s="184">
        <f>IF(N332="nulová",J332,0)</f>
        <v>0</v>
      </c>
      <c r="BJ332" s="17" t="s">
        <v>83</v>
      </c>
      <c r="BK332" s="184">
        <f>ROUND(I332*H332,2)</f>
        <v>0</v>
      </c>
      <c r="BL332" s="17" t="s">
        <v>133</v>
      </c>
      <c r="BM332" s="183" t="s">
        <v>362</v>
      </c>
    </row>
    <row r="333" spans="1:47" s="2" customFormat="1" ht="12">
      <c r="A333" s="36"/>
      <c r="B333" s="37"/>
      <c r="C333" s="36"/>
      <c r="D333" s="185" t="s">
        <v>135</v>
      </c>
      <c r="E333" s="36"/>
      <c r="F333" s="186" t="s">
        <v>361</v>
      </c>
      <c r="G333" s="36"/>
      <c r="H333" s="36"/>
      <c r="I333" s="187"/>
      <c r="J333" s="36"/>
      <c r="K333" s="36"/>
      <c r="L333" s="37"/>
      <c r="M333" s="188"/>
      <c r="N333" s="189"/>
      <c r="O333" s="75"/>
      <c r="P333" s="75"/>
      <c r="Q333" s="75"/>
      <c r="R333" s="75"/>
      <c r="S333" s="75"/>
      <c r="T333" s="7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T333" s="17" t="s">
        <v>135</v>
      </c>
      <c r="AU333" s="17" t="s">
        <v>85</v>
      </c>
    </row>
    <row r="334" spans="1:47" s="2" customFormat="1" ht="12">
      <c r="A334" s="36"/>
      <c r="B334" s="37"/>
      <c r="C334" s="36"/>
      <c r="D334" s="185" t="s">
        <v>137</v>
      </c>
      <c r="E334" s="36"/>
      <c r="F334" s="190" t="s">
        <v>363</v>
      </c>
      <c r="G334" s="36"/>
      <c r="H334" s="36"/>
      <c r="I334" s="187"/>
      <c r="J334" s="36"/>
      <c r="K334" s="36"/>
      <c r="L334" s="37"/>
      <c r="M334" s="188"/>
      <c r="N334" s="189"/>
      <c r="O334" s="75"/>
      <c r="P334" s="75"/>
      <c r="Q334" s="75"/>
      <c r="R334" s="75"/>
      <c r="S334" s="75"/>
      <c r="T334" s="7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T334" s="17" t="s">
        <v>137</v>
      </c>
      <c r="AU334" s="17" t="s">
        <v>85</v>
      </c>
    </row>
    <row r="335" spans="1:51" s="13" customFormat="1" ht="12">
      <c r="A335" s="13"/>
      <c r="B335" s="191"/>
      <c r="C335" s="13"/>
      <c r="D335" s="185" t="s">
        <v>139</v>
      </c>
      <c r="E335" s="192" t="s">
        <v>1</v>
      </c>
      <c r="F335" s="193" t="s">
        <v>364</v>
      </c>
      <c r="G335" s="13"/>
      <c r="H335" s="194">
        <v>0.42</v>
      </c>
      <c r="I335" s="195"/>
      <c r="J335" s="13"/>
      <c r="K335" s="13"/>
      <c r="L335" s="191"/>
      <c r="M335" s="196"/>
      <c r="N335" s="197"/>
      <c r="O335" s="197"/>
      <c r="P335" s="197"/>
      <c r="Q335" s="197"/>
      <c r="R335" s="197"/>
      <c r="S335" s="197"/>
      <c r="T335" s="198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192" t="s">
        <v>139</v>
      </c>
      <c r="AU335" s="192" t="s">
        <v>85</v>
      </c>
      <c r="AV335" s="13" t="s">
        <v>85</v>
      </c>
      <c r="AW335" s="13" t="s">
        <v>31</v>
      </c>
      <c r="AX335" s="13" t="s">
        <v>75</v>
      </c>
      <c r="AY335" s="192" t="s">
        <v>126</v>
      </c>
    </row>
    <row r="336" spans="1:51" s="13" customFormat="1" ht="12">
      <c r="A336" s="13"/>
      <c r="B336" s="191"/>
      <c r="C336" s="13"/>
      <c r="D336" s="185" t="s">
        <v>139</v>
      </c>
      <c r="E336" s="192" t="s">
        <v>1</v>
      </c>
      <c r="F336" s="193" t="s">
        <v>365</v>
      </c>
      <c r="G336" s="13"/>
      <c r="H336" s="194">
        <v>0.84</v>
      </c>
      <c r="I336" s="195"/>
      <c r="J336" s="13"/>
      <c r="K336" s="13"/>
      <c r="L336" s="191"/>
      <c r="M336" s="196"/>
      <c r="N336" s="197"/>
      <c r="O336" s="197"/>
      <c r="P336" s="197"/>
      <c r="Q336" s="197"/>
      <c r="R336" s="197"/>
      <c r="S336" s="197"/>
      <c r="T336" s="198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192" t="s">
        <v>139</v>
      </c>
      <c r="AU336" s="192" t="s">
        <v>85</v>
      </c>
      <c r="AV336" s="13" t="s">
        <v>85</v>
      </c>
      <c r="AW336" s="13" t="s">
        <v>31</v>
      </c>
      <c r="AX336" s="13" t="s">
        <v>75</v>
      </c>
      <c r="AY336" s="192" t="s">
        <v>126</v>
      </c>
    </row>
    <row r="337" spans="1:51" s="13" customFormat="1" ht="12">
      <c r="A337" s="13"/>
      <c r="B337" s="191"/>
      <c r="C337" s="13"/>
      <c r="D337" s="185" t="s">
        <v>139</v>
      </c>
      <c r="E337" s="192" t="s">
        <v>1</v>
      </c>
      <c r="F337" s="193" t="s">
        <v>366</v>
      </c>
      <c r="G337" s="13"/>
      <c r="H337" s="194">
        <v>0.84</v>
      </c>
      <c r="I337" s="195"/>
      <c r="J337" s="13"/>
      <c r="K337" s="13"/>
      <c r="L337" s="191"/>
      <c r="M337" s="196"/>
      <c r="N337" s="197"/>
      <c r="O337" s="197"/>
      <c r="P337" s="197"/>
      <c r="Q337" s="197"/>
      <c r="R337" s="197"/>
      <c r="S337" s="197"/>
      <c r="T337" s="198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192" t="s">
        <v>139</v>
      </c>
      <c r="AU337" s="192" t="s">
        <v>85</v>
      </c>
      <c r="AV337" s="13" t="s">
        <v>85</v>
      </c>
      <c r="AW337" s="13" t="s">
        <v>31</v>
      </c>
      <c r="AX337" s="13" t="s">
        <v>75</v>
      </c>
      <c r="AY337" s="192" t="s">
        <v>126</v>
      </c>
    </row>
    <row r="338" spans="1:51" s="13" customFormat="1" ht="12">
      <c r="A338" s="13"/>
      <c r="B338" s="191"/>
      <c r="C338" s="13"/>
      <c r="D338" s="185" t="s">
        <v>139</v>
      </c>
      <c r="E338" s="192" t="s">
        <v>1</v>
      </c>
      <c r="F338" s="193" t="s">
        <v>367</v>
      </c>
      <c r="G338" s="13"/>
      <c r="H338" s="194">
        <v>0.84</v>
      </c>
      <c r="I338" s="195"/>
      <c r="J338" s="13"/>
      <c r="K338" s="13"/>
      <c r="L338" s="191"/>
      <c r="M338" s="196"/>
      <c r="N338" s="197"/>
      <c r="O338" s="197"/>
      <c r="P338" s="197"/>
      <c r="Q338" s="197"/>
      <c r="R338" s="197"/>
      <c r="S338" s="197"/>
      <c r="T338" s="198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192" t="s">
        <v>139</v>
      </c>
      <c r="AU338" s="192" t="s">
        <v>85</v>
      </c>
      <c r="AV338" s="13" t="s">
        <v>85</v>
      </c>
      <c r="AW338" s="13" t="s">
        <v>31</v>
      </c>
      <c r="AX338" s="13" t="s">
        <v>75</v>
      </c>
      <c r="AY338" s="192" t="s">
        <v>126</v>
      </c>
    </row>
    <row r="339" spans="1:51" s="13" customFormat="1" ht="12">
      <c r="A339" s="13"/>
      <c r="B339" s="191"/>
      <c r="C339" s="13"/>
      <c r="D339" s="185" t="s">
        <v>139</v>
      </c>
      <c r="E339" s="192" t="s">
        <v>1</v>
      </c>
      <c r="F339" s="193" t="s">
        <v>368</v>
      </c>
      <c r="G339" s="13"/>
      <c r="H339" s="194">
        <v>0.84</v>
      </c>
      <c r="I339" s="195"/>
      <c r="J339" s="13"/>
      <c r="K339" s="13"/>
      <c r="L339" s="191"/>
      <c r="M339" s="196"/>
      <c r="N339" s="197"/>
      <c r="O339" s="197"/>
      <c r="P339" s="197"/>
      <c r="Q339" s="197"/>
      <c r="R339" s="197"/>
      <c r="S339" s="197"/>
      <c r="T339" s="198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192" t="s">
        <v>139</v>
      </c>
      <c r="AU339" s="192" t="s">
        <v>85</v>
      </c>
      <c r="AV339" s="13" t="s">
        <v>85</v>
      </c>
      <c r="AW339" s="13" t="s">
        <v>31</v>
      </c>
      <c r="AX339" s="13" t="s">
        <v>75</v>
      </c>
      <c r="AY339" s="192" t="s">
        <v>126</v>
      </c>
    </row>
    <row r="340" spans="1:51" s="13" customFormat="1" ht="12">
      <c r="A340" s="13"/>
      <c r="B340" s="191"/>
      <c r="C340" s="13"/>
      <c r="D340" s="185" t="s">
        <v>139</v>
      </c>
      <c r="E340" s="192" t="s">
        <v>1</v>
      </c>
      <c r="F340" s="193" t="s">
        <v>369</v>
      </c>
      <c r="G340" s="13"/>
      <c r="H340" s="194">
        <v>0.84</v>
      </c>
      <c r="I340" s="195"/>
      <c r="J340" s="13"/>
      <c r="K340" s="13"/>
      <c r="L340" s="191"/>
      <c r="M340" s="196"/>
      <c r="N340" s="197"/>
      <c r="O340" s="197"/>
      <c r="P340" s="197"/>
      <c r="Q340" s="197"/>
      <c r="R340" s="197"/>
      <c r="S340" s="197"/>
      <c r="T340" s="198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192" t="s">
        <v>139</v>
      </c>
      <c r="AU340" s="192" t="s">
        <v>85</v>
      </c>
      <c r="AV340" s="13" t="s">
        <v>85</v>
      </c>
      <c r="AW340" s="13" t="s">
        <v>31</v>
      </c>
      <c r="AX340" s="13" t="s">
        <v>75</v>
      </c>
      <c r="AY340" s="192" t="s">
        <v>126</v>
      </c>
    </row>
    <row r="341" spans="1:51" s="13" customFormat="1" ht="12">
      <c r="A341" s="13"/>
      <c r="B341" s="191"/>
      <c r="C341" s="13"/>
      <c r="D341" s="185" t="s">
        <v>139</v>
      </c>
      <c r="E341" s="192" t="s">
        <v>1</v>
      </c>
      <c r="F341" s="193" t="s">
        <v>370</v>
      </c>
      <c r="G341" s="13"/>
      <c r="H341" s="194">
        <v>0.84</v>
      </c>
      <c r="I341" s="195"/>
      <c r="J341" s="13"/>
      <c r="K341" s="13"/>
      <c r="L341" s="191"/>
      <c r="M341" s="196"/>
      <c r="N341" s="197"/>
      <c r="O341" s="197"/>
      <c r="P341" s="197"/>
      <c r="Q341" s="197"/>
      <c r="R341" s="197"/>
      <c r="S341" s="197"/>
      <c r="T341" s="198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192" t="s">
        <v>139</v>
      </c>
      <c r="AU341" s="192" t="s">
        <v>85</v>
      </c>
      <c r="AV341" s="13" t="s">
        <v>85</v>
      </c>
      <c r="AW341" s="13" t="s">
        <v>31</v>
      </c>
      <c r="AX341" s="13" t="s">
        <v>75</v>
      </c>
      <c r="AY341" s="192" t="s">
        <v>126</v>
      </c>
    </row>
    <row r="342" spans="1:51" s="13" customFormat="1" ht="12">
      <c r="A342" s="13"/>
      <c r="B342" s="191"/>
      <c r="C342" s="13"/>
      <c r="D342" s="185" t="s">
        <v>139</v>
      </c>
      <c r="E342" s="192" t="s">
        <v>1</v>
      </c>
      <c r="F342" s="193" t="s">
        <v>371</v>
      </c>
      <c r="G342" s="13"/>
      <c r="H342" s="194">
        <v>0.84</v>
      </c>
      <c r="I342" s="195"/>
      <c r="J342" s="13"/>
      <c r="K342" s="13"/>
      <c r="L342" s="191"/>
      <c r="M342" s="196"/>
      <c r="N342" s="197"/>
      <c r="O342" s="197"/>
      <c r="P342" s="197"/>
      <c r="Q342" s="197"/>
      <c r="R342" s="197"/>
      <c r="S342" s="197"/>
      <c r="T342" s="198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192" t="s">
        <v>139</v>
      </c>
      <c r="AU342" s="192" t="s">
        <v>85</v>
      </c>
      <c r="AV342" s="13" t="s">
        <v>85</v>
      </c>
      <c r="AW342" s="13" t="s">
        <v>31</v>
      </c>
      <c r="AX342" s="13" t="s">
        <v>75</v>
      </c>
      <c r="AY342" s="192" t="s">
        <v>126</v>
      </c>
    </row>
    <row r="343" spans="1:51" s="13" customFormat="1" ht="12">
      <c r="A343" s="13"/>
      <c r="B343" s="191"/>
      <c r="C343" s="13"/>
      <c r="D343" s="185" t="s">
        <v>139</v>
      </c>
      <c r="E343" s="192" t="s">
        <v>1</v>
      </c>
      <c r="F343" s="193" t="s">
        <v>372</v>
      </c>
      <c r="G343" s="13"/>
      <c r="H343" s="194">
        <v>0.84</v>
      </c>
      <c r="I343" s="195"/>
      <c r="J343" s="13"/>
      <c r="K343" s="13"/>
      <c r="L343" s="191"/>
      <c r="M343" s="196"/>
      <c r="N343" s="197"/>
      <c r="O343" s="197"/>
      <c r="P343" s="197"/>
      <c r="Q343" s="197"/>
      <c r="R343" s="197"/>
      <c r="S343" s="197"/>
      <c r="T343" s="198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192" t="s">
        <v>139</v>
      </c>
      <c r="AU343" s="192" t="s">
        <v>85</v>
      </c>
      <c r="AV343" s="13" t="s">
        <v>85</v>
      </c>
      <c r="AW343" s="13" t="s">
        <v>31</v>
      </c>
      <c r="AX343" s="13" t="s">
        <v>75</v>
      </c>
      <c r="AY343" s="192" t="s">
        <v>126</v>
      </c>
    </row>
    <row r="344" spans="1:51" s="13" customFormat="1" ht="12">
      <c r="A344" s="13"/>
      <c r="B344" s="191"/>
      <c r="C344" s="13"/>
      <c r="D344" s="185" t="s">
        <v>139</v>
      </c>
      <c r="E344" s="192" t="s">
        <v>1</v>
      </c>
      <c r="F344" s="193" t="s">
        <v>373</v>
      </c>
      <c r="G344" s="13"/>
      <c r="H344" s="194">
        <v>0.84</v>
      </c>
      <c r="I344" s="195"/>
      <c r="J344" s="13"/>
      <c r="K344" s="13"/>
      <c r="L344" s="191"/>
      <c r="M344" s="196"/>
      <c r="N344" s="197"/>
      <c r="O344" s="197"/>
      <c r="P344" s="197"/>
      <c r="Q344" s="197"/>
      <c r="R344" s="197"/>
      <c r="S344" s="197"/>
      <c r="T344" s="198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192" t="s">
        <v>139</v>
      </c>
      <c r="AU344" s="192" t="s">
        <v>85</v>
      </c>
      <c r="AV344" s="13" t="s">
        <v>85</v>
      </c>
      <c r="AW344" s="13" t="s">
        <v>31</v>
      </c>
      <c r="AX344" s="13" t="s">
        <v>75</v>
      </c>
      <c r="AY344" s="192" t="s">
        <v>126</v>
      </c>
    </row>
    <row r="345" spans="1:51" s="13" customFormat="1" ht="12">
      <c r="A345" s="13"/>
      <c r="B345" s="191"/>
      <c r="C345" s="13"/>
      <c r="D345" s="185" t="s">
        <v>139</v>
      </c>
      <c r="E345" s="192" t="s">
        <v>1</v>
      </c>
      <c r="F345" s="193" t="s">
        <v>374</v>
      </c>
      <c r="G345" s="13"/>
      <c r="H345" s="194">
        <v>0.84</v>
      </c>
      <c r="I345" s="195"/>
      <c r="J345" s="13"/>
      <c r="K345" s="13"/>
      <c r="L345" s="191"/>
      <c r="M345" s="196"/>
      <c r="N345" s="197"/>
      <c r="O345" s="197"/>
      <c r="P345" s="197"/>
      <c r="Q345" s="197"/>
      <c r="R345" s="197"/>
      <c r="S345" s="197"/>
      <c r="T345" s="198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192" t="s">
        <v>139</v>
      </c>
      <c r="AU345" s="192" t="s">
        <v>85</v>
      </c>
      <c r="AV345" s="13" t="s">
        <v>85</v>
      </c>
      <c r="AW345" s="13" t="s">
        <v>31</v>
      </c>
      <c r="AX345" s="13" t="s">
        <v>75</v>
      </c>
      <c r="AY345" s="192" t="s">
        <v>126</v>
      </c>
    </row>
    <row r="346" spans="1:51" s="13" customFormat="1" ht="12">
      <c r="A346" s="13"/>
      <c r="B346" s="191"/>
      <c r="C346" s="13"/>
      <c r="D346" s="185" t="s">
        <v>139</v>
      </c>
      <c r="E346" s="192" t="s">
        <v>1</v>
      </c>
      <c r="F346" s="193" t="s">
        <v>375</v>
      </c>
      <c r="G346" s="13"/>
      <c r="H346" s="194">
        <v>0.84</v>
      </c>
      <c r="I346" s="195"/>
      <c r="J346" s="13"/>
      <c r="K346" s="13"/>
      <c r="L346" s="191"/>
      <c r="M346" s="196"/>
      <c r="N346" s="197"/>
      <c r="O346" s="197"/>
      <c r="P346" s="197"/>
      <c r="Q346" s="197"/>
      <c r="R346" s="197"/>
      <c r="S346" s="197"/>
      <c r="T346" s="198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192" t="s">
        <v>139</v>
      </c>
      <c r="AU346" s="192" t="s">
        <v>85</v>
      </c>
      <c r="AV346" s="13" t="s">
        <v>85</v>
      </c>
      <c r="AW346" s="13" t="s">
        <v>31</v>
      </c>
      <c r="AX346" s="13" t="s">
        <v>75</v>
      </c>
      <c r="AY346" s="192" t="s">
        <v>126</v>
      </c>
    </row>
    <row r="347" spans="1:51" s="13" customFormat="1" ht="12">
      <c r="A347" s="13"/>
      <c r="B347" s="191"/>
      <c r="C347" s="13"/>
      <c r="D347" s="185" t="s">
        <v>139</v>
      </c>
      <c r="E347" s="192" t="s">
        <v>1</v>
      </c>
      <c r="F347" s="193" t="s">
        <v>376</v>
      </c>
      <c r="G347" s="13"/>
      <c r="H347" s="194">
        <v>0.84</v>
      </c>
      <c r="I347" s="195"/>
      <c r="J347" s="13"/>
      <c r="K347" s="13"/>
      <c r="L347" s="191"/>
      <c r="M347" s="196"/>
      <c r="N347" s="197"/>
      <c r="O347" s="197"/>
      <c r="P347" s="197"/>
      <c r="Q347" s="197"/>
      <c r="R347" s="197"/>
      <c r="S347" s="197"/>
      <c r="T347" s="198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192" t="s">
        <v>139</v>
      </c>
      <c r="AU347" s="192" t="s">
        <v>85</v>
      </c>
      <c r="AV347" s="13" t="s">
        <v>85</v>
      </c>
      <c r="AW347" s="13" t="s">
        <v>31</v>
      </c>
      <c r="AX347" s="13" t="s">
        <v>75</v>
      </c>
      <c r="AY347" s="192" t="s">
        <v>126</v>
      </c>
    </row>
    <row r="348" spans="1:51" s="13" customFormat="1" ht="12">
      <c r="A348" s="13"/>
      <c r="B348" s="191"/>
      <c r="C348" s="13"/>
      <c r="D348" s="185" t="s">
        <v>139</v>
      </c>
      <c r="E348" s="192" t="s">
        <v>1</v>
      </c>
      <c r="F348" s="193" t="s">
        <v>377</v>
      </c>
      <c r="G348" s="13"/>
      <c r="H348" s="194">
        <v>0.84</v>
      </c>
      <c r="I348" s="195"/>
      <c r="J348" s="13"/>
      <c r="K348" s="13"/>
      <c r="L348" s="191"/>
      <c r="M348" s="196"/>
      <c r="N348" s="197"/>
      <c r="O348" s="197"/>
      <c r="P348" s="197"/>
      <c r="Q348" s="197"/>
      <c r="R348" s="197"/>
      <c r="S348" s="197"/>
      <c r="T348" s="198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192" t="s">
        <v>139</v>
      </c>
      <c r="AU348" s="192" t="s">
        <v>85</v>
      </c>
      <c r="AV348" s="13" t="s">
        <v>85</v>
      </c>
      <c r="AW348" s="13" t="s">
        <v>31</v>
      </c>
      <c r="AX348" s="13" t="s">
        <v>75</v>
      </c>
      <c r="AY348" s="192" t="s">
        <v>126</v>
      </c>
    </row>
    <row r="349" spans="1:51" s="13" customFormat="1" ht="12">
      <c r="A349" s="13"/>
      <c r="B349" s="191"/>
      <c r="C349" s="13"/>
      <c r="D349" s="185" t="s">
        <v>139</v>
      </c>
      <c r="E349" s="192" t="s">
        <v>1</v>
      </c>
      <c r="F349" s="193" t="s">
        <v>378</v>
      </c>
      <c r="G349" s="13"/>
      <c r="H349" s="194">
        <v>0.84</v>
      </c>
      <c r="I349" s="195"/>
      <c r="J349" s="13"/>
      <c r="K349" s="13"/>
      <c r="L349" s="191"/>
      <c r="M349" s="196"/>
      <c r="N349" s="197"/>
      <c r="O349" s="197"/>
      <c r="P349" s="197"/>
      <c r="Q349" s="197"/>
      <c r="R349" s="197"/>
      <c r="S349" s="197"/>
      <c r="T349" s="198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192" t="s">
        <v>139</v>
      </c>
      <c r="AU349" s="192" t="s">
        <v>85</v>
      </c>
      <c r="AV349" s="13" t="s">
        <v>85</v>
      </c>
      <c r="AW349" s="13" t="s">
        <v>31</v>
      </c>
      <c r="AX349" s="13" t="s">
        <v>75</v>
      </c>
      <c r="AY349" s="192" t="s">
        <v>126</v>
      </c>
    </row>
    <row r="350" spans="1:51" s="13" customFormat="1" ht="12">
      <c r="A350" s="13"/>
      <c r="B350" s="191"/>
      <c r="C350" s="13"/>
      <c r="D350" s="185" t="s">
        <v>139</v>
      </c>
      <c r="E350" s="192" t="s">
        <v>1</v>
      </c>
      <c r="F350" s="193" t="s">
        <v>379</v>
      </c>
      <c r="G350" s="13"/>
      <c r="H350" s="194">
        <v>0.84</v>
      </c>
      <c r="I350" s="195"/>
      <c r="J350" s="13"/>
      <c r="K350" s="13"/>
      <c r="L350" s="191"/>
      <c r="M350" s="196"/>
      <c r="N350" s="197"/>
      <c r="O350" s="197"/>
      <c r="P350" s="197"/>
      <c r="Q350" s="197"/>
      <c r="R350" s="197"/>
      <c r="S350" s="197"/>
      <c r="T350" s="198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192" t="s">
        <v>139</v>
      </c>
      <c r="AU350" s="192" t="s">
        <v>85</v>
      </c>
      <c r="AV350" s="13" t="s">
        <v>85</v>
      </c>
      <c r="AW350" s="13" t="s">
        <v>31</v>
      </c>
      <c r="AX350" s="13" t="s">
        <v>75</v>
      </c>
      <c r="AY350" s="192" t="s">
        <v>126</v>
      </c>
    </row>
    <row r="351" spans="1:63" s="12" customFormat="1" ht="22.8" customHeight="1">
      <c r="A351" s="12"/>
      <c r="B351" s="157"/>
      <c r="C351" s="12"/>
      <c r="D351" s="158" t="s">
        <v>74</v>
      </c>
      <c r="E351" s="168" t="s">
        <v>164</v>
      </c>
      <c r="F351" s="168" t="s">
        <v>81</v>
      </c>
      <c r="G351" s="12"/>
      <c r="H351" s="12"/>
      <c r="I351" s="160"/>
      <c r="J351" s="169">
        <f>BK351</f>
        <v>0</v>
      </c>
      <c r="K351" s="12"/>
      <c r="L351" s="157"/>
      <c r="M351" s="162"/>
      <c r="N351" s="163"/>
      <c r="O351" s="163"/>
      <c r="P351" s="164">
        <f>SUM(P352:P440)</f>
        <v>0</v>
      </c>
      <c r="Q351" s="163"/>
      <c r="R351" s="164">
        <f>SUM(R352:R440)</f>
        <v>0</v>
      </c>
      <c r="S351" s="163"/>
      <c r="T351" s="165">
        <f>SUM(T352:T440)</f>
        <v>0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158" t="s">
        <v>83</v>
      </c>
      <c r="AT351" s="166" t="s">
        <v>74</v>
      </c>
      <c r="AU351" s="166" t="s">
        <v>83</v>
      </c>
      <c r="AY351" s="158" t="s">
        <v>126</v>
      </c>
      <c r="BK351" s="167">
        <f>SUM(BK352:BK440)</f>
        <v>0</v>
      </c>
    </row>
    <row r="352" spans="1:65" s="2" customFormat="1" ht="21.75" customHeight="1">
      <c r="A352" s="36"/>
      <c r="B352" s="170"/>
      <c r="C352" s="171" t="s">
        <v>380</v>
      </c>
      <c r="D352" s="171" t="s">
        <v>129</v>
      </c>
      <c r="E352" s="172" t="s">
        <v>381</v>
      </c>
      <c r="F352" s="173" t="s">
        <v>382</v>
      </c>
      <c r="G352" s="174" t="s">
        <v>143</v>
      </c>
      <c r="H352" s="175">
        <v>264.33</v>
      </c>
      <c r="I352" s="176"/>
      <c r="J352" s="177">
        <f>ROUND(I352*H352,2)</f>
        <v>0</v>
      </c>
      <c r="K352" s="178"/>
      <c r="L352" s="37"/>
      <c r="M352" s="179" t="s">
        <v>1</v>
      </c>
      <c r="N352" s="180" t="s">
        <v>40</v>
      </c>
      <c r="O352" s="75"/>
      <c r="P352" s="181">
        <f>O352*H352</f>
        <v>0</v>
      </c>
      <c r="Q352" s="181">
        <v>0</v>
      </c>
      <c r="R352" s="181">
        <f>Q352*H352</f>
        <v>0</v>
      </c>
      <c r="S352" s="181">
        <v>0</v>
      </c>
      <c r="T352" s="182">
        <f>S352*H352</f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183" t="s">
        <v>133</v>
      </c>
      <c r="AT352" s="183" t="s">
        <v>129</v>
      </c>
      <c r="AU352" s="183" t="s">
        <v>85</v>
      </c>
      <c r="AY352" s="17" t="s">
        <v>126</v>
      </c>
      <c r="BE352" s="184">
        <f>IF(N352="základní",J352,0)</f>
        <v>0</v>
      </c>
      <c r="BF352" s="184">
        <f>IF(N352="snížená",J352,0)</f>
        <v>0</v>
      </c>
      <c r="BG352" s="184">
        <f>IF(N352="zákl. přenesená",J352,0)</f>
        <v>0</v>
      </c>
      <c r="BH352" s="184">
        <f>IF(N352="sníž. přenesená",J352,0)</f>
        <v>0</v>
      </c>
      <c r="BI352" s="184">
        <f>IF(N352="nulová",J352,0)</f>
        <v>0</v>
      </c>
      <c r="BJ352" s="17" t="s">
        <v>83</v>
      </c>
      <c r="BK352" s="184">
        <f>ROUND(I352*H352,2)</f>
        <v>0</v>
      </c>
      <c r="BL352" s="17" t="s">
        <v>133</v>
      </c>
      <c r="BM352" s="183" t="s">
        <v>383</v>
      </c>
    </row>
    <row r="353" spans="1:47" s="2" customFormat="1" ht="12">
      <c r="A353" s="36"/>
      <c r="B353" s="37"/>
      <c r="C353" s="36"/>
      <c r="D353" s="185" t="s">
        <v>135</v>
      </c>
      <c r="E353" s="36"/>
      <c r="F353" s="186" t="s">
        <v>384</v>
      </c>
      <c r="G353" s="36"/>
      <c r="H353" s="36"/>
      <c r="I353" s="187"/>
      <c r="J353" s="36"/>
      <c r="K353" s="36"/>
      <c r="L353" s="37"/>
      <c r="M353" s="188"/>
      <c r="N353" s="189"/>
      <c r="O353" s="75"/>
      <c r="P353" s="75"/>
      <c r="Q353" s="75"/>
      <c r="R353" s="75"/>
      <c r="S353" s="75"/>
      <c r="T353" s="7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T353" s="17" t="s">
        <v>135</v>
      </c>
      <c r="AU353" s="17" t="s">
        <v>85</v>
      </c>
    </row>
    <row r="354" spans="1:47" s="2" customFormat="1" ht="12">
      <c r="A354" s="36"/>
      <c r="B354" s="37"/>
      <c r="C354" s="36"/>
      <c r="D354" s="185" t="s">
        <v>137</v>
      </c>
      <c r="E354" s="36"/>
      <c r="F354" s="190" t="s">
        <v>385</v>
      </c>
      <c r="G354" s="36"/>
      <c r="H354" s="36"/>
      <c r="I354" s="187"/>
      <c r="J354" s="36"/>
      <c r="K354" s="36"/>
      <c r="L354" s="37"/>
      <c r="M354" s="188"/>
      <c r="N354" s="189"/>
      <c r="O354" s="75"/>
      <c r="P354" s="75"/>
      <c r="Q354" s="75"/>
      <c r="R354" s="75"/>
      <c r="S354" s="75"/>
      <c r="T354" s="7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T354" s="17" t="s">
        <v>137</v>
      </c>
      <c r="AU354" s="17" t="s">
        <v>85</v>
      </c>
    </row>
    <row r="355" spans="1:51" s="13" customFormat="1" ht="12">
      <c r="A355" s="13"/>
      <c r="B355" s="191"/>
      <c r="C355" s="13"/>
      <c r="D355" s="185" t="s">
        <v>139</v>
      </c>
      <c r="E355" s="192" t="s">
        <v>1</v>
      </c>
      <c r="F355" s="193" t="s">
        <v>386</v>
      </c>
      <c r="G355" s="13"/>
      <c r="H355" s="194">
        <v>107.64</v>
      </c>
      <c r="I355" s="195"/>
      <c r="J355" s="13"/>
      <c r="K355" s="13"/>
      <c r="L355" s="191"/>
      <c r="M355" s="196"/>
      <c r="N355" s="197"/>
      <c r="O355" s="197"/>
      <c r="P355" s="197"/>
      <c r="Q355" s="197"/>
      <c r="R355" s="197"/>
      <c r="S355" s="197"/>
      <c r="T355" s="198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192" t="s">
        <v>139</v>
      </c>
      <c r="AU355" s="192" t="s">
        <v>85</v>
      </c>
      <c r="AV355" s="13" t="s">
        <v>85</v>
      </c>
      <c r="AW355" s="13" t="s">
        <v>31</v>
      </c>
      <c r="AX355" s="13" t="s">
        <v>75</v>
      </c>
      <c r="AY355" s="192" t="s">
        <v>126</v>
      </c>
    </row>
    <row r="356" spans="1:51" s="13" customFormat="1" ht="12">
      <c r="A356" s="13"/>
      <c r="B356" s="191"/>
      <c r="C356" s="13"/>
      <c r="D356" s="185" t="s">
        <v>139</v>
      </c>
      <c r="E356" s="192" t="s">
        <v>1</v>
      </c>
      <c r="F356" s="193" t="s">
        <v>387</v>
      </c>
      <c r="G356" s="13"/>
      <c r="H356" s="194">
        <v>54.75</v>
      </c>
      <c r="I356" s="195"/>
      <c r="J356" s="13"/>
      <c r="K356" s="13"/>
      <c r="L356" s="191"/>
      <c r="M356" s="196"/>
      <c r="N356" s="197"/>
      <c r="O356" s="197"/>
      <c r="P356" s="197"/>
      <c r="Q356" s="197"/>
      <c r="R356" s="197"/>
      <c r="S356" s="197"/>
      <c r="T356" s="198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192" t="s">
        <v>139</v>
      </c>
      <c r="AU356" s="192" t="s">
        <v>85</v>
      </c>
      <c r="AV356" s="13" t="s">
        <v>85</v>
      </c>
      <c r="AW356" s="13" t="s">
        <v>31</v>
      </c>
      <c r="AX356" s="13" t="s">
        <v>75</v>
      </c>
      <c r="AY356" s="192" t="s">
        <v>126</v>
      </c>
    </row>
    <row r="357" spans="1:51" s="13" customFormat="1" ht="12">
      <c r="A357" s="13"/>
      <c r="B357" s="191"/>
      <c r="C357" s="13"/>
      <c r="D357" s="185" t="s">
        <v>139</v>
      </c>
      <c r="E357" s="192" t="s">
        <v>1</v>
      </c>
      <c r="F357" s="193" t="s">
        <v>388</v>
      </c>
      <c r="G357" s="13"/>
      <c r="H357" s="194">
        <v>58.59</v>
      </c>
      <c r="I357" s="195"/>
      <c r="J357" s="13"/>
      <c r="K357" s="13"/>
      <c r="L357" s="191"/>
      <c r="M357" s="196"/>
      <c r="N357" s="197"/>
      <c r="O357" s="197"/>
      <c r="P357" s="197"/>
      <c r="Q357" s="197"/>
      <c r="R357" s="197"/>
      <c r="S357" s="197"/>
      <c r="T357" s="198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192" t="s">
        <v>139</v>
      </c>
      <c r="AU357" s="192" t="s">
        <v>85</v>
      </c>
      <c r="AV357" s="13" t="s">
        <v>85</v>
      </c>
      <c r="AW357" s="13" t="s">
        <v>31</v>
      </c>
      <c r="AX357" s="13" t="s">
        <v>75</v>
      </c>
      <c r="AY357" s="192" t="s">
        <v>126</v>
      </c>
    </row>
    <row r="358" spans="1:51" s="13" customFormat="1" ht="12">
      <c r="A358" s="13"/>
      <c r="B358" s="191"/>
      <c r="C358" s="13"/>
      <c r="D358" s="185" t="s">
        <v>139</v>
      </c>
      <c r="E358" s="192" t="s">
        <v>1</v>
      </c>
      <c r="F358" s="193" t="s">
        <v>389</v>
      </c>
      <c r="G358" s="13"/>
      <c r="H358" s="194">
        <v>43.35</v>
      </c>
      <c r="I358" s="195"/>
      <c r="J358" s="13"/>
      <c r="K358" s="13"/>
      <c r="L358" s="191"/>
      <c r="M358" s="196"/>
      <c r="N358" s="197"/>
      <c r="O358" s="197"/>
      <c r="P358" s="197"/>
      <c r="Q358" s="197"/>
      <c r="R358" s="197"/>
      <c r="S358" s="197"/>
      <c r="T358" s="198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192" t="s">
        <v>139</v>
      </c>
      <c r="AU358" s="192" t="s">
        <v>85</v>
      </c>
      <c r="AV358" s="13" t="s">
        <v>85</v>
      </c>
      <c r="AW358" s="13" t="s">
        <v>31</v>
      </c>
      <c r="AX358" s="13" t="s">
        <v>75</v>
      </c>
      <c r="AY358" s="192" t="s">
        <v>126</v>
      </c>
    </row>
    <row r="359" spans="1:65" s="2" customFormat="1" ht="16.5" customHeight="1">
      <c r="A359" s="36"/>
      <c r="B359" s="170"/>
      <c r="C359" s="171" t="s">
        <v>390</v>
      </c>
      <c r="D359" s="171" t="s">
        <v>129</v>
      </c>
      <c r="E359" s="172" t="s">
        <v>391</v>
      </c>
      <c r="F359" s="173" t="s">
        <v>392</v>
      </c>
      <c r="G359" s="174" t="s">
        <v>143</v>
      </c>
      <c r="H359" s="175">
        <v>57.782</v>
      </c>
      <c r="I359" s="176"/>
      <c r="J359" s="177">
        <f>ROUND(I359*H359,2)</f>
        <v>0</v>
      </c>
      <c r="K359" s="178"/>
      <c r="L359" s="37"/>
      <c r="M359" s="179" t="s">
        <v>1</v>
      </c>
      <c r="N359" s="180" t="s">
        <v>40</v>
      </c>
      <c r="O359" s="75"/>
      <c r="P359" s="181">
        <f>O359*H359</f>
        <v>0</v>
      </c>
      <c r="Q359" s="181">
        <v>0</v>
      </c>
      <c r="R359" s="181">
        <f>Q359*H359</f>
        <v>0</v>
      </c>
      <c r="S359" s="181">
        <v>0</v>
      </c>
      <c r="T359" s="182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183" t="s">
        <v>133</v>
      </c>
      <c r="AT359" s="183" t="s">
        <v>129</v>
      </c>
      <c r="AU359" s="183" t="s">
        <v>85</v>
      </c>
      <c r="AY359" s="17" t="s">
        <v>126</v>
      </c>
      <c r="BE359" s="184">
        <f>IF(N359="základní",J359,0)</f>
        <v>0</v>
      </c>
      <c r="BF359" s="184">
        <f>IF(N359="snížená",J359,0)</f>
        <v>0</v>
      </c>
      <c r="BG359" s="184">
        <f>IF(N359="zákl. přenesená",J359,0)</f>
        <v>0</v>
      </c>
      <c r="BH359" s="184">
        <f>IF(N359="sníž. přenesená",J359,0)</f>
        <v>0</v>
      </c>
      <c r="BI359" s="184">
        <f>IF(N359="nulová",J359,0)</f>
        <v>0</v>
      </c>
      <c r="BJ359" s="17" t="s">
        <v>83</v>
      </c>
      <c r="BK359" s="184">
        <f>ROUND(I359*H359,2)</f>
        <v>0</v>
      </c>
      <c r="BL359" s="17" t="s">
        <v>133</v>
      </c>
      <c r="BM359" s="183" t="s">
        <v>393</v>
      </c>
    </row>
    <row r="360" spans="1:47" s="2" customFormat="1" ht="12">
      <c r="A360" s="36"/>
      <c r="B360" s="37"/>
      <c r="C360" s="36"/>
      <c r="D360" s="185" t="s">
        <v>135</v>
      </c>
      <c r="E360" s="36"/>
      <c r="F360" s="186" t="s">
        <v>392</v>
      </c>
      <c r="G360" s="36"/>
      <c r="H360" s="36"/>
      <c r="I360" s="187"/>
      <c r="J360" s="36"/>
      <c r="K360" s="36"/>
      <c r="L360" s="37"/>
      <c r="M360" s="188"/>
      <c r="N360" s="189"/>
      <c r="O360" s="75"/>
      <c r="P360" s="75"/>
      <c r="Q360" s="75"/>
      <c r="R360" s="75"/>
      <c r="S360" s="75"/>
      <c r="T360" s="7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T360" s="17" t="s">
        <v>135</v>
      </c>
      <c r="AU360" s="17" t="s">
        <v>85</v>
      </c>
    </row>
    <row r="361" spans="1:47" s="2" customFormat="1" ht="12">
      <c r="A361" s="36"/>
      <c r="B361" s="37"/>
      <c r="C361" s="36"/>
      <c r="D361" s="185" t="s">
        <v>137</v>
      </c>
      <c r="E361" s="36"/>
      <c r="F361" s="190" t="s">
        <v>394</v>
      </c>
      <c r="G361" s="36"/>
      <c r="H361" s="36"/>
      <c r="I361" s="187"/>
      <c r="J361" s="36"/>
      <c r="K361" s="36"/>
      <c r="L361" s="37"/>
      <c r="M361" s="188"/>
      <c r="N361" s="189"/>
      <c r="O361" s="75"/>
      <c r="P361" s="75"/>
      <c r="Q361" s="75"/>
      <c r="R361" s="75"/>
      <c r="S361" s="75"/>
      <c r="T361" s="7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T361" s="17" t="s">
        <v>137</v>
      </c>
      <c r="AU361" s="17" t="s">
        <v>85</v>
      </c>
    </row>
    <row r="362" spans="1:51" s="13" customFormat="1" ht="12">
      <c r="A362" s="13"/>
      <c r="B362" s="191"/>
      <c r="C362" s="13"/>
      <c r="D362" s="185" t="s">
        <v>139</v>
      </c>
      <c r="E362" s="192" t="s">
        <v>1</v>
      </c>
      <c r="F362" s="193" t="s">
        <v>395</v>
      </c>
      <c r="G362" s="13"/>
      <c r="H362" s="194">
        <v>3.42</v>
      </c>
      <c r="I362" s="195"/>
      <c r="J362" s="13"/>
      <c r="K362" s="13"/>
      <c r="L362" s="191"/>
      <c r="M362" s="196"/>
      <c r="N362" s="197"/>
      <c r="O362" s="197"/>
      <c r="P362" s="197"/>
      <c r="Q362" s="197"/>
      <c r="R362" s="197"/>
      <c r="S362" s="197"/>
      <c r="T362" s="198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192" t="s">
        <v>139</v>
      </c>
      <c r="AU362" s="192" t="s">
        <v>85</v>
      </c>
      <c r="AV362" s="13" t="s">
        <v>85</v>
      </c>
      <c r="AW362" s="13" t="s">
        <v>31</v>
      </c>
      <c r="AX362" s="13" t="s">
        <v>75</v>
      </c>
      <c r="AY362" s="192" t="s">
        <v>126</v>
      </c>
    </row>
    <row r="363" spans="1:51" s="13" customFormat="1" ht="12">
      <c r="A363" s="13"/>
      <c r="B363" s="191"/>
      <c r="C363" s="13"/>
      <c r="D363" s="185" t="s">
        <v>139</v>
      </c>
      <c r="E363" s="192" t="s">
        <v>1</v>
      </c>
      <c r="F363" s="193" t="s">
        <v>396</v>
      </c>
      <c r="G363" s="13"/>
      <c r="H363" s="194">
        <v>9.27</v>
      </c>
      <c r="I363" s="195"/>
      <c r="J363" s="13"/>
      <c r="K363" s="13"/>
      <c r="L363" s="191"/>
      <c r="M363" s="196"/>
      <c r="N363" s="197"/>
      <c r="O363" s="197"/>
      <c r="P363" s="197"/>
      <c r="Q363" s="197"/>
      <c r="R363" s="197"/>
      <c r="S363" s="197"/>
      <c r="T363" s="198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192" t="s">
        <v>139</v>
      </c>
      <c r="AU363" s="192" t="s">
        <v>85</v>
      </c>
      <c r="AV363" s="13" t="s">
        <v>85</v>
      </c>
      <c r="AW363" s="13" t="s">
        <v>31</v>
      </c>
      <c r="AX363" s="13" t="s">
        <v>75</v>
      </c>
      <c r="AY363" s="192" t="s">
        <v>126</v>
      </c>
    </row>
    <row r="364" spans="1:51" s="13" customFormat="1" ht="12">
      <c r="A364" s="13"/>
      <c r="B364" s="191"/>
      <c r="C364" s="13"/>
      <c r="D364" s="185" t="s">
        <v>139</v>
      </c>
      <c r="E364" s="192" t="s">
        <v>1</v>
      </c>
      <c r="F364" s="193" t="s">
        <v>397</v>
      </c>
      <c r="G364" s="13"/>
      <c r="H364" s="194">
        <v>4.378</v>
      </c>
      <c r="I364" s="195"/>
      <c r="J364" s="13"/>
      <c r="K364" s="13"/>
      <c r="L364" s="191"/>
      <c r="M364" s="196"/>
      <c r="N364" s="197"/>
      <c r="O364" s="197"/>
      <c r="P364" s="197"/>
      <c r="Q364" s="197"/>
      <c r="R364" s="197"/>
      <c r="S364" s="197"/>
      <c r="T364" s="198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192" t="s">
        <v>139</v>
      </c>
      <c r="AU364" s="192" t="s">
        <v>85</v>
      </c>
      <c r="AV364" s="13" t="s">
        <v>85</v>
      </c>
      <c r="AW364" s="13" t="s">
        <v>31</v>
      </c>
      <c r="AX364" s="13" t="s">
        <v>75</v>
      </c>
      <c r="AY364" s="192" t="s">
        <v>126</v>
      </c>
    </row>
    <row r="365" spans="1:51" s="13" customFormat="1" ht="12">
      <c r="A365" s="13"/>
      <c r="B365" s="191"/>
      <c r="C365" s="13"/>
      <c r="D365" s="185" t="s">
        <v>139</v>
      </c>
      <c r="E365" s="192" t="s">
        <v>1</v>
      </c>
      <c r="F365" s="193" t="s">
        <v>398</v>
      </c>
      <c r="G365" s="13"/>
      <c r="H365" s="194">
        <v>2.52</v>
      </c>
      <c r="I365" s="195"/>
      <c r="J365" s="13"/>
      <c r="K365" s="13"/>
      <c r="L365" s="191"/>
      <c r="M365" s="196"/>
      <c r="N365" s="197"/>
      <c r="O365" s="197"/>
      <c r="P365" s="197"/>
      <c r="Q365" s="197"/>
      <c r="R365" s="197"/>
      <c r="S365" s="197"/>
      <c r="T365" s="198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192" t="s">
        <v>139</v>
      </c>
      <c r="AU365" s="192" t="s">
        <v>85</v>
      </c>
      <c r="AV365" s="13" t="s">
        <v>85</v>
      </c>
      <c r="AW365" s="13" t="s">
        <v>31</v>
      </c>
      <c r="AX365" s="13" t="s">
        <v>75</v>
      </c>
      <c r="AY365" s="192" t="s">
        <v>126</v>
      </c>
    </row>
    <row r="366" spans="1:51" s="13" customFormat="1" ht="12">
      <c r="A366" s="13"/>
      <c r="B366" s="191"/>
      <c r="C366" s="13"/>
      <c r="D366" s="185" t="s">
        <v>139</v>
      </c>
      <c r="E366" s="192" t="s">
        <v>1</v>
      </c>
      <c r="F366" s="193" t="s">
        <v>399</v>
      </c>
      <c r="G366" s="13"/>
      <c r="H366" s="194">
        <v>3.42</v>
      </c>
      <c r="I366" s="195"/>
      <c r="J366" s="13"/>
      <c r="K366" s="13"/>
      <c r="L366" s="191"/>
      <c r="M366" s="196"/>
      <c r="N366" s="197"/>
      <c r="O366" s="197"/>
      <c r="P366" s="197"/>
      <c r="Q366" s="197"/>
      <c r="R366" s="197"/>
      <c r="S366" s="197"/>
      <c r="T366" s="198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192" t="s">
        <v>139</v>
      </c>
      <c r="AU366" s="192" t="s">
        <v>85</v>
      </c>
      <c r="AV366" s="13" t="s">
        <v>85</v>
      </c>
      <c r="AW366" s="13" t="s">
        <v>31</v>
      </c>
      <c r="AX366" s="13" t="s">
        <v>75</v>
      </c>
      <c r="AY366" s="192" t="s">
        <v>126</v>
      </c>
    </row>
    <row r="367" spans="1:51" s="13" customFormat="1" ht="12">
      <c r="A367" s="13"/>
      <c r="B367" s="191"/>
      <c r="C367" s="13"/>
      <c r="D367" s="185" t="s">
        <v>139</v>
      </c>
      <c r="E367" s="192" t="s">
        <v>1</v>
      </c>
      <c r="F367" s="193" t="s">
        <v>400</v>
      </c>
      <c r="G367" s="13"/>
      <c r="H367" s="194">
        <v>2.97</v>
      </c>
      <c r="I367" s="195"/>
      <c r="J367" s="13"/>
      <c r="K367" s="13"/>
      <c r="L367" s="191"/>
      <c r="M367" s="196"/>
      <c r="N367" s="197"/>
      <c r="O367" s="197"/>
      <c r="P367" s="197"/>
      <c r="Q367" s="197"/>
      <c r="R367" s="197"/>
      <c r="S367" s="197"/>
      <c r="T367" s="198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192" t="s">
        <v>139</v>
      </c>
      <c r="AU367" s="192" t="s">
        <v>85</v>
      </c>
      <c r="AV367" s="13" t="s">
        <v>85</v>
      </c>
      <c r="AW367" s="13" t="s">
        <v>31</v>
      </c>
      <c r="AX367" s="13" t="s">
        <v>75</v>
      </c>
      <c r="AY367" s="192" t="s">
        <v>126</v>
      </c>
    </row>
    <row r="368" spans="1:51" s="13" customFormat="1" ht="12">
      <c r="A368" s="13"/>
      <c r="B368" s="191"/>
      <c r="C368" s="13"/>
      <c r="D368" s="185" t="s">
        <v>139</v>
      </c>
      <c r="E368" s="192" t="s">
        <v>1</v>
      </c>
      <c r="F368" s="193" t="s">
        <v>401</v>
      </c>
      <c r="G368" s="13"/>
      <c r="H368" s="194">
        <v>2.52</v>
      </c>
      <c r="I368" s="195"/>
      <c r="J368" s="13"/>
      <c r="K368" s="13"/>
      <c r="L368" s="191"/>
      <c r="M368" s="196"/>
      <c r="N368" s="197"/>
      <c r="O368" s="197"/>
      <c r="P368" s="197"/>
      <c r="Q368" s="197"/>
      <c r="R368" s="197"/>
      <c r="S368" s="197"/>
      <c r="T368" s="198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192" t="s">
        <v>139</v>
      </c>
      <c r="AU368" s="192" t="s">
        <v>85</v>
      </c>
      <c r="AV368" s="13" t="s">
        <v>85</v>
      </c>
      <c r="AW368" s="13" t="s">
        <v>31</v>
      </c>
      <c r="AX368" s="13" t="s">
        <v>75</v>
      </c>
      <c r="AY368" s="192" t="s">
        <v>126</v>
      </c>
    </row>
    <row r="369" spans="1:51" s="13" customFormat="1" ht="12">
      <c r="A369" s="13"/>
      <c r="B369" s="191"/>
      <c r="C369" s="13"/>
      <c r="D369" s="185" t="s">
        <v>139</v>
      </c>
      <c r="E369" s="192" t="s">
        <v>1</v>
      </c>
      <c r="F369" s="193" t="s">
        <v>402</v>
      </c>
      <c r="G369" s="13"/>
      <c r="H369" s="194">
        <v>2.97</v>
      </c>
      <c r="I369" s="195"/>
      <c r="J369" s="13"/>
      <c r="K369" s="13"/>
      <c r="L369" s="191"/>
      <c r="M369" s="196"/>
      <c r="N369" s="197"/>
      <c r="O369" s="197"/>
      <c r="P369" s="197"/>
      <c r="Q369" s="197"/>
      <c r="R369" s="197"/>
      <c r="S369" s="197"/>
      <c r="T369" s="198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192" t="s">
        <v>139</v>
      </c>
      <c r="AU369" s="192" t="s">
        <v>85</v>
      </c>
      <c r="AV369" s="13" t="s">
        <v>85</v>
      </c>
      <c r="AW369" s="13" t="s">
        <v>31</v>
      </c>
      <c r="AX369" s="13" t="s">
        <v>75</v>
      </c>
      <c r="AY369" s="192" t="s">
        <v>126</v>
      </c>
    </row>
    <row r="370" spans="1:51" s="13" customFormat="1" ht="12">
      <c r="A370" s="13"/>
      <c r="B370" s="191"/>
      <c r="C370" s="13"/>
      <c r="D370" s="185" t="s">
        <v>139</v>
      </c>
      <c r="E370" s="192" t="s">
        <v>1</v>
      </c>
      <c r="F370" s="193" t="s">
        <v>403</v>
      </c>
      <c r="G370" s="13"/>
      <c r="H370" s="194">
        <v>2.97</v>
      </c>
      <c r="I370" s="195"/>
      <c r="J370" s="13"/>
      <c r="K370" s="13"/>
      <c r="L370" s="191"/>
      <c r="M370" s="196"/>
      <c r="N370" s="197"/>
      <c r="O370" s="197"/>
      <c r="P370" s="197"/>
      <c r="Q370" s="197"/>
      <c r="R370" s="197"/>
      <c r="S370" s="197"/>
      <c r="T370" s="198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192" t="s">
        <v>139</v>
      </c>
      <c r="AU370" s="192" t="s">
        <v>85</v>
      </c>
      <c r="AV370" s="13" t="s">
        <v>85</v>
      </c>
      <c r="AW370" s="13" t="s">
        <v>31</v>
      </c>
      <c r="AX370" s="13" t="s">
        <v>75</v>
      </c>
      <c r="AY370" s="192" t="s">
        <v>126</v>
      </c>
    </row>
    <row r="371" spans="1:51" s="13" customFormat="1" ht="12">
      <c r="A371" s="13"/>
      <c r="B371" s="191"/>
      <c r="C371" s="13"/>
      <c r="D371" s="185" t="s">
        <v>139</v>
      </c>
      <c r="E371" s="192" t="s">
        <v>1</v>
      </c>
      <c r="F371" s="193" t="s">
        <v>404</v>
      </c>
      <c r="G371" s="13"/>
      <c r="H371" s="194">
        <v>2.97</v>
      </c>
      <c r="I371" s="195"/>
      <c r="J371" s="13"/>
      <c r="K371" s="13"/>
      <c r="L371" s="191"/>
      <c r="M371" s="196"/>
      <c r="N371" s="197"/>
      <c r="O371" s="197"/>
      <c r="P371" s="197"/>
      <c r="Q371" s="197"/>
      <c r="R371" s="197"/>
      <c r="S371" s="197"/>
      <c r="T371" s="198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192" t="s">
        <v>139</v>
      </c>
      <c r="AU371" s="192" t="s">
        <v>85</v>
      </c>
      <c r="AV371" s="13" t="s">
        <v>85</v>
      </c>
      <c r="AW371" s="13" t="s">
        <v>31</v>
      </c>
      <c r="AX371" s="13" t="s">
        <v>75</v>
      </c>
      <c r="AY371" s="192" t="s">
        <v>126</v>
      </c>
    </row>
    <row r="372" spans="1:51" s="13" customFormat="1" ht="12">
      <c r="A372" s="13"/>
      <c r="B372" s="191"/>
      <c r="C372" s="13"/>
      <c r="D372" s="185" t="s">
        <v>139</v>
      </c>
      <c r="E372" s="192" t="s">
        <v>1</v>
      </c>
      <c r="F372" s="193" t="s">
        <v>405</v>
      </c>
      <c r="G372" s="13"/>
      <c r="H372" s="194">
        <v>2.97</v>
      </c>
      <c r="I372" s="195"/>
      <c r="J372" s="13"/>
      <c r="K372" s="13"/>
      <c r="L372" s="191"/>
      <c r="M372" s="196"/>
      <c r="N372" s="197"/>
      <c r="O372" s="197"/>
      <c r="P372" s="197"/>
      <c r="Q372" s="197"/>
      <c r="R372" s="197"/>
      <c r="S372" s="197"/>
      <c r="T372" s="198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192" t="s">
        <v>139</v>
      </c>
      <c r="AU372" s="192" t="s">
        <v>85</v>
      </c>
      <c r="AV372" s="13" t="s">
        <v>85</v>
      </c>
      <c r="AW372" s="13" t="s">
        <v>31</v>
      </c>
      <c r="AX372" s="13" t="s">
        <v>75</v>
      </c>
      <c r="AY372" s="192" t="s">
        <v>126</v>
      </c>
    </row>
    <row r="373" spans="1:51" s="13" customFormat="1" ht="12">
      <c r="A373" s="13"/>
      <c r="B373" s="191"/>
      <c r="C373" s="13"/>
      <c r="D373" s="185" t="s">
        <v>139</v>
      </c>
      <c r="E373" s="192" t="s">
        <v>1</v>
      </c>
      <c r="F373" s="193" t="s">
        <v>406</v>
      </c>
      <c r="G373" s="13"/>
      <c r="H373" s="194">
        <v>2.07</v>
      </c>
      <c r="I373" s="195"/>
      <c r="J373" s="13"/>
      <c r="K373" s="13"/>
      <c r="L373" s="191"/>
      <c r="M373" s="196"/>
      <c r="N373" s="197"/>
      <c r="O373" s="197"/>
      <c r="P373" s="197"/>
      <c r="Q373" s="197"/>
      <c r="R373" s="197"/>
      <c r="S373" s="197"/>
      <c r="T373" s="198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192" t="s">
        <v>139</v>
      </c>
      <c r="AU373" s="192" t="s">
        <v>85</v>
      </c>
      <c r="AV373" s="13" t="s">
        <v>85</v>
      </c>
      <c r="AW373" s="13" t="s">
        <v>31</v>
      </c>
      <c r="AX373" s="13" t="s">
        <v>75</v>
      </c>
      <c r="AY373" s="192" t="s">
        <v>126</v>
      </c>
    </row>
    <row r="374" spans="1:51" s="13" customFormat="1" ht="12">
      <c r="A374" s="13"/>
      <c r="B374" s="191"/>
      <c r="C374" s="13"/>
      <c r="D374" s="185" t="s">
        <v>139</v>
      </c>
      <c r="E374" s="192" t="s">
        <v>1</v>
      </c>
      <c r="F374" s="193" t="s">
        <v>407</v>
      </c>
      <c r="G374" s="13"/>
      <c r="H374" s="194">
        <v>4.77</v>
      </c>
      <c r="I374" s="195"/>
      <c r="J374" s="13"/>
      <c r="K374" s="13"/>
      <c r="L374" s="191"/>
      <c r="M374" s="196"/>
      <c r="N374" s="197"/>
      <c r="O374" s="197"/>
      <c r="P374" s="197"/>
      <c r="Q374" s="197"/>
      <c r="R374" s="197"/>
      <c r="S374" s="197"/>
      <c r="T374" s="198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192" t="s">
        <v>139</v>
      </c>
      <c r="AU374" s="192" t="s">
        <v>85</v>
      </c>
      <c r="AV374" s="13" t="s">
        <v>85</v>
      </c>
      <c r="AW374" s="13" t="s">
        <v>31</v>
      </c>
      <c r="AX374" s="13" t="s">
        <v>75</v>
      </c>
      <c r="AY374" s="192" t="s">
        <v>126</v>
      </c>
    </row>
    <row r="375" spans="1:51" s="13" customFormat="1" ht="12">
      <c r="A375" s="13"/>
      <c r="B375" s="191"/>
      <c r="C375" s="13"/>
      <c r="D375" s="185" t="s">
        <v>139</v>
      </c>
      <c r="E375" s="192" t="s">
        <v>1</v>
      </c>
      <c r="F375" s="193" t="s">
        <v>408</v>
      </c>
      <c r="G375" s="13"/>
      <c r="H375" s="194">
        <v>2.52</v>
      </c>
      <c r="I375" s="195"/>
      <c r="J375" s="13"/>
      <c r="K375" s="13"/>
      <c r="L375" s="191"/>
      <c r="M375" s="196"/>
      <c r="N375" s="197"/>
      <c r="O375" s="197"/>
      <c r="P375" s="197"/>
      <c r="Q375" s="197"/>
      <c r="R375" s="197"/>
      <c r="S375" s="197"/>
      <c r="T375" s="198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192" t="s">
        <v>139</v>
      </c>
      <c r="AU375" s="192" t="s">
        <v>85</v>
      </c>
      <c r="AV375" s="13" t="s">
        <v>85</v>
      </c>
      <c r="AW375" s="13" t="s">
        <v>31</v>
      </c>
      <c r="AX375" s="13" t="s">
        <v>75</v>
      </c>
      <c r="AY375" s="192" t="s">
        <v>126</v>
      </c>
    </row>
    <row r="376" spans="1:51" s="13" customFormat="1" ht="12">
      <c r="A376" s="13"/>
      <c r="B376" s="191"/>
      <c r="C376" s="13"/>
      <c r="D376" s="185" t="s">
        <v>139</v>
      </c>
      <c r="E376" s="192" t="s">
        <v>1</v>
      </c>
      <c r="F376" s="193" t="s">
        <v>409</v>
      </c>
      <c r="G376" s="13"/>
      <c r="H376" s="194">
        <v>3.42</v>
      </c>
      <c r="I376" s="195"/>
      <c r="J376" s="13"/>
      <c r="K376" s="13"/>
      <c r="L376" s="191"/>
      <c r="M376" s="196"/>
      <c r="N376" s="197"/>
      <c r="O376" s="197"/>
      <c r="P376" s="197"/>
      <c r="Q376" s="197"/>
      <c r="R376" s="197"/>
      <c r="S376" s="197"/>
      <c r="T376" s="198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192" t="s">
        <v>139</v>
      </c>
      <c r="AU376" s="192" t="s">
        <v>85</v>
      </c>
      <c r="AV376" s="13" t="s">
        <v>85</v>
      </c>
      <c r="AW376" s="13" t="s">
        <v>31</v>
      </c>
      <c r="AX376" s="13" t="s">
        <v>75</v>
      </c>
      <c r="AY376" s="192" t="s">
        <v>126</v>
      </c>
    </row>
    <row r="377" spans="1:51" s="13" customFormat="1" ht="12">
      <c r="A377" s="13"/>
      <c r="B377" s="191"/>
      <c r="C377" s="13"/>
      <c r="D377" s="185" t="s">
        <v>139</v>
      </c>
      <c r="E377" s="192" t="s">
        <v>1</v>
      </c>
      <c r="F377" s="193" t="s">
        <v>410</v>
      </c>
      <c r="G377" s="13"/>
      <c r="H377" s="194">
        <v>2.07</v>
      </c>
      <c r="I377" s="195"/>
      <c r="J377" s="13"/>
      <c r="K377" s="13"/>
      <c r="L377" s="191"/>
      <c r="M377" s="196"/>
      <c r="N377" s="197"/>
      <c r="O377" s="197"/>
      <c r="P377" s="197"/>
      <c r="Q377" s="197"/>
      <c r="R377" s="197"/>
      <c r="S377" s="197"/>
      <c r="T377" s="198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192" t="s">
        <v>139</v>
      </c>
      <c r="AU377" s="192" t="s">
        <v>85</v>
      </c>
      <c r="AV377" s="13" t="s">
        <v>85</v>
      </c>
      <c r="AW377" s="13" t="s">
        <v>31</v>
      </c>
      <c r="AX377" s="13" t="s">
        <v>75</v>
      </c>
      <c r="AY377" s="192" t="s">
        <v>126</v>
      </c>
    </row>
    <row r="378" spans="1:51" s="13" customFormat="1" ht="12">
      <c r="A378" s="13"/>
      <c r="B378" s="191"/>
      <c r="C378" s="13"/>
      <c r="D378" s="185" t="s">
        <v>139</v>
      </c>
      <c r="E378" s="192" t="s">
        <v>1</v>
      </c>
      <c r="F378" s="193" t="s">
        <v>411</v>
      </c>
      <c r="G378" s="13"/>
      <c r="H378" s="194">
        <v>2.554</v>
      </c>
      <c r="I378" s="195"/>
      <c r="J378" s="13"/>
      <c r="K378" s="13"/>
      <c r="L378" s="191"/>
      <c r="M378" s="196"/>
      <c r="N378" s="197"/>
      <c r="O378" s="197"/>
      <c r="P378" s="197"/>
      <c r="Q378" s="197"/>
      <c r="R378" s="197"/>
      <c r="S378" s="197"/>
      <c r="T378" s="198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192" t="s">
        <v>139</v>
      </c>
      <c r="AU378" s="192" t="s">
        <v>85</v>
      </c>
      <c r="AV378" s="13" t="s">
        <v>85</v>
      </c>
      <c r="AW378" s="13" t="s">
        <v>31</v>
      </c>
      <c r="AX378" s="13" t="s">
        <v>75</v>
      </c>
      <c r="AY378" s="192" t="s">
        <v>126</v>
      </c>
    </row>
    <row r="379" spans="1:65" s="2" customFormat="1" ht="16.5" customHeight="1">
      <c r="A379" s="36"/>
      <c r="B379" s="170"/>
      <c r="C379" s="171" t="s">
        <v>412</v>
      </c>
      <c r="D379" s="171" t="s">
        <v>129</v>
      </c>
      <c r="E379" s="172" t="s">
        <v>413</v>
      </c>
      <c r="F379" s="173" t="s">
        <v>392</v>
      </c>
      <c r="G379" s="174" t="s">
        <v>143</v>
      </c>
      <c r="H379" s="175">
        <v>352.44</v>
      </c>
      <c r="I379" s="176"/>
      <c r="J379" s="177">
        <f>ROUND(I379*H379,2)</f>
        <v>0</v>
      </c>
      <c r="K379" s="178"/>
      <c r="L379" s="37"/>
      <c r="M379" s="179" t="s">
        <v>1</v>
      </c>
      <c r="N379" s="180" t="s">
        <v>40</v>
      </c>
      <c r="O379" s="75"/>
      <c r="P379" s="181">
        <f>O379*H379</f>
        <v>0</v>
      </c>
      <c r="Q379" s="181">
        <v>0</v>
      </c>
      <c r="R379" s="181">
        <f>Q379*H379</f>
        <v>0</v>
      </c>
      <c r="S379" s="181">
        <v>0</v>
      </c>
      <c r="T379" s="182">
        <f>S379*H379</f>
        <v>0</v>
      </c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R379" s="183" t="s">
        <v>133</v>
      </c>
      <c r="AT379" s="183" t="s">
        <v>129</v>
      </c>
      <c r="AU379" s="183" t="s">
        <v>85</v>
      </c>
      <c r="AY379" s="17" t="s">
        <v>126</v>
      </c>
      <c r="BE379" s="184">
        <f>IF(N379="základní",J379,0)</f>
        <v>0</v>
      </c>
      <c r="BF379" s="184">
        <f>IF(N379="snížená",J379,0)</f>
        <v>0</v>
      </c>
      <c r="BG379" s="184">
        <f>IF(N379="zákl. přenesená",J379,0)</f>
        <v>0</v>
      </c>
      <c r="BH379" s="184">
        <f>IF(N379="sníž. přenesená",J379,0)</f>
        <v>0</v>
      </c>
      <c r="BI379" s="184">
        <f>IF(N379="nulová",J379,0)</f>
        <v>0</v>
      </c>
      <c r="BJ379" s="17" t="s">
        <v>83</v>
      </c>
      <c r="BK379" s="184">
        <f>ROUND(I379*H379,2)</f>
        <v>0</v>
      </c>
      <c r="BL379" s="17" t="s">
        <v>133</v>
      </c>
      <c r="BM379" s="183" t="s">
        <v>414</v>
      </c>
    </row>
    <row r="380" spans="1:47" s="2" customFormat="1" ht="12">
      <c r="A380" s="36"/>
      <c r="B380" s="37"/>
      <c r="C380" s="36"/>
      <c r="D380" s="185" t="s">
        <v>135</v>
      </c>
      <c r="E380" s="36"/>
      <c r="F380" s="186" t="s">
        <v>415</v>
      </c>
      <c r="G380" s="36"/>
      <c r="H380" s="36"/>
      <c r="I380" s="187"/>
      <c r="J380" s="36"/>
      <c r="K380" s="36"/>
      <c r="L380" s="37"/>
      <c r="M380" s="188"/>
      <c r="N380" s="189"/>
      <c r="O380" s="75"/>
      <c r="P380" s="75"/>
      <c r="Q380" s="75"/>
      <c r="R380" s="75"/>
      <c r="S380" s="75"/>
      <c r="T380" s="7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T380" s="17" t="s">
        <v>135</v>
      </c>
      <c r="AU380" s="17" t="s">
        <v>85</v>
      </c>
    </row>
    <row r="381" spans="1:47" s="2" customFormat="1" ht="12">
      <c r="A381" s="36"/>
      <c r="B381" s="37"/>
      <c r="C381" s="36"/>
      <c r="D381" s="185" t="s">
        <v>137</v>
      </c>
      <c r="E381" s="36"/>
      <c r="F381" s="190" t="s">
        <v>394</v>
      </c>
      <c r="G381" s="36"/>
      <c r="H381" s="36"/>
      <c r="I381" s="187"/>
      <c r="J381" s="36"/>
      <c r="K381" s="36"/>
      <c r="L381" s="37"/>
      <c r="M381" s="188"/>
      <c r="N381" s="189"/>
      <c r="O381" s="75"/>
      <c r="P381" s="75"/>
      <c r="Q381" s="75"/>
      <c r="R381" s="75"/>
      <c r="S381" s="75"/>
      <c r="T381" s="7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T381" s="17" t="s">
        <v>137</v>
      </c>
      <c r="AU381" s="17" t="s">
        <v>85</v>
      </c>
    </row>
    <row r="382" spans="1:51" s="13" customFormat="1" ht="12">
      <c r="A382" s="13"/>
      <c r="B382" s="191"/>
      <c r="C382" s="13"/>
      <c r="D382" s="185" t="s">
        <v>139</v>
      </c>
      <c r="E382" s="192" t="s">
        <v>1</v>
      </c>
      <c r="F382" s="193" t="s">
        <v>416</v>
      </c>
      <c r="G382" s="13"/>
      <c r="H382" s="194">
        <v>143.52</v>
      </c>
      <c r="I382" s="195"/>
      <c r="J382" s="13"/>
      <c r="K382" s="13"/>
      <c r="L382" s="191"/>
      <c r="M382" s="196"/>
      <c r="N382" s="197"/>
      <c r="O382" s="197"/>
      <c r="P382" s="197"/>
      <c r="Q382" s="197"/>
      <c r="R382" s="197"/>
      <c r="S382" s="197"/>
      <c r="T382" s="198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192" t="s">
        <v>139</v>
      </c>
      <c r="AU382" s="192" t="s">
        <v>85</v>
      </c>
      <c r="AV382" s="13" t="s">
        <v>85</v>
      </c>
      <c r="AW382" s="13" t="s">
        <v>31</v>
      </c>
      <c r="AX382" s="13" t="s">
        <v>75</v>
      </c>
      <c r="AY382" s="192" t="s">
        <v>126</v>
      </c>
    </row>
    <row r="383" spans="1:51" s="13" customFormat="1" ht="12">
      <c r="A383" s="13"/>
      <c r="B383" s="191"/>
      <c r="C383" s="13"/>
      <c r="D383" s="185" t="s">
        <v>139</v>
      </c>
      <c r="E383" s="192" t="s">
        <v>1</v>
      </c>
      <c r="F383" s="193" t="s">
        <v>417</v>
      </c>
      <c r="G383" s="13"/>
      <c r="H383" s="194">
        <v>73</v>
      </c>
      <c r="I383" s="195"/>
      <c r="J383" s="13"/>
      <c r="K383" s="13"/>
      <c r="L383" s="191"/>
      <c r="M383" s="196"/>
      <c r="N383" s="197"/>
      <c r="O383" s="197"/>
      <c r="P383" s="197"/>
      <c r="Q383" s="197"/>
      <c r="R383" s="197"/>
      <c r="S383" s="197"/>
      <c r="T383" s="198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192" t="s">
        <v>139</v>
      </c>
      <c r="AU383" s="192" t="s">
        <v>85</v>
      </c>
      <c r="AV383" s="13" t="s">
        <v>85</v>
      </c>
      <c r="AW383" s="13" t="s">
        <v>31</v>
      </c>
      <c r="AX383" s="13" t="s">
        <v>75</v>
      </c>
      <c r="AY383" s="192" t="s">
        <v>126</v>
      </c>
    </row>
    <row r="384" spans="1:51" s="13" customFormat="1" ht="12">
      <c r="A384" s="13"/>
      <c r="B384" s="191"/>
      <c r="C384" s="13"/>
      <c r="D384" s="185" t="s">
        <v>139</v>
      </c>
      <c r="E384" s="192" t="s">
        <v>1</v>
      </c>
      <c r="F384" s="193" t="s">
        <v>418</v>
      </c>
      <c r="G384" s="13"/>
      <c r="H384" s="194">
        <v>78.12</v>
      </c>
      <c r="I384" s="195"/>
      <c r="J384" s="13"/>
      <c r="K384" s="13"/>
      <c r="L384" s="191"/>
      <c r="M384" s="196"/>
      <c r="N384" s="197"/>
      <c r="O384" s="197"/>
      <c r="P384" s="197"/>
      <c r="Q384" s="197"/>
      <c r="R384" s="197"/>
      <c r="S384" s="197"/>
      <c r="T384" s="198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192" t="s">
        <v>139</v>
      </c>
      <c r="AU384" s="192" t="s">
        <v>85</v>
      </c>
      <c r="AV384" s="13" t="s">
        <v>85</v>
      </c>
      <c r="AW384" s="13" t="s">
        <v>31</v>
      </c>
      <c r="AX384" s="13" t="s">
        <v>75</v>
      </c>
      <c r="AY384" s="192" t="s">
        <v>126</v>
      </c>
    </row>
    <row r="385" spans="1:51" s="13" customFormat="1" ht="12">
      <c r="A385" s="13"/>
      <c r="B385" s="191"/>
      <c r="C385" s="13"/>
      <c r="D385" s="185" t="s">
        <v>139</v>
      </c>
      <c r="E385" s="192" t="s">
        <v>1</v>
      </c>
      <c r="F385" s="193" t="s">
        <v>419</v>
      </c>
      <c r="G385" s="13"/>
      <c r="H385" s="194">
        <v>57.8</v>
      </c>
      <c r="I385" s="195"/>
      <c r="J385" s="13"/>
      <c r="K385" s="13"/>
      <c r="L385" s="191"/>
      <c r="M385" s="196"/>
      <c r="N385" s="197"/>
      <c r="O385" s="197"/>
      <c r="P385" s="197"/>
      <c r="Q385" s="197"/>
      <c r="R385" s="197"/>
      <c r="S385" s="197"/>
      <c r="T385" s="198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192" t="s">
        <v>139</v>
      </c>
      <c r="AU385" s="192" t="s">
        <v>85</v>
      </c>
      <c r="AV385" s="13" t="s">
        <v>85</v>
      </c>
      <c r="AW385" s="13" t="s">
        <v>31</v>
      </c>
      <c r="AX385" s="13" t="s">
        <v>75</v>
      </c>
      <c r="AY385" s="192" t="s">
        <v>126</v>
      </c>
    </row>
    <row r="386" spans="1:65" s="2" customFormat="1" ht="21.75" customHeight="1">
      <c r="A386" s="36"/>
      <c r="B386" s="170"/>
      <c r="C386" s="171" t="s">
        <v>420</v>
      </c>
      <c r="D386" s="171" t="s">
        <v>129</v>
      </c>
      <c r="E386" s="172" t="s">
        <v>421</v>
      </c>
      <c r="F386" s="173" t="s">
        <v>422</v>
      </c>
      <c r="G386" s="174" t="s">
        <v>209</v>
      </c>
      <c r="H386" s="175">
        <v>12573</v>
      </c>
      <c r="I386" s="176"/>
      <c r="J386" s="177">
        <f>ROUND(I386*H386,2)</f>
        <v>0</v>
      </c>
      <c r="K386" s="178"/>
      <c r="L386" s="37"/>
      <c r="M386" s="179" t="s">
        <v>1</v>
      </c>
      <c r="N386" s="180" t="s">
        <v>40</v>
      </c>
      <c r="O386" s="75"/>
      <c r="P386" s="181">
        <f>O386*H386</f>
        <v>0</v>
      </c>
      <c r="Q386" s="181">
        <v>0</v>
      </c>
      <c r="R386" s="181">
        <f>Q386*H386</f>
        <v>0</v>
      </c>
      <c r="S386" s="181">
        <v>0</v>
      </c>
      <c r="T386" s="182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183" t="s">
        <v>133</v>
      </c>
      <c r="AT386" s="183" t="s">
        <v>129</v>
      </c>
      <c r="AU386" s="183" t="s">
        <v>85</v>
      </c>
      <c r="AY386" s="17" t="s">
        <v>126</v>
      </c>
      <c r="BE386" s="184">
        <f>IF(N386="základní",J386,0)</f>
        <v>0</v>
      </c>
      <c r="BF386" s="184">
        <f>IF(N386="snížená",J386,0)</f>
        <v>0</v>
      </c>
      <c r="BG386" s="184">
        <f>IF(N386="zákl. přenesená",J386,0)</f>
        <v>0</v>
      </c>
      <c r="BH386" s="184">
        <f>IF(N386="sníž. přenesená",J386,0)</f>
        <v>0</v>
      </c>
      <c r="BI386" s="184">
        <f>IF(N386="nulová",J386,0)</f>
        <v>0</v>
      </c>
      <c r="BJ386" s="17" t="s">
        <v>83</v>
      </c>
      <c r="BK386" s="184">
        <f>ROUND(I386*H386,2)</f>
        <v>0</v>
      </c>
      <c r="BL386" s="17" t="s">
        <v>133</v>
      </c>
      <c r="BM386" s="183" t="s">
        <v>423</v>
      </c>
    </row>
    <row r="387" spans="1:47" s="2" customFormat="1" ht="12">
      <c r="A387" s="36"/>
      <c r="B387" s="37"/>
      <c r="C387" s="36"/>
      <c r="D387" s="185" t="s">
        <v>135</v>
      </c>
      <c r="E387" s="36"/>
      <c r="F387" s="186" t="s">
        <v>422</v>
      </c>
      <c r="G387" s="36"/>
      <c r="H387" s="36"/>
      <c r="I387" s="187"/>
      <c r="J387" s="36"/>
      <c r="K387" s="36"/>
      <c r="L387" s="37"/>
      <c r="M387" s="188"/>
      <c r="N387" s="189"/>
      <c r="O387" s="75"/>
      <c r="P387" s="75"/>
      <c r="Q387" s="75"/>
      <c r="R387" s="75"/>
      <c r="S387" s="75"/>
      <c r="T387" s="7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T387" s="17" t="s">
        <v>135</v>
      </c>
      <c r="AU387" s="17" t="s">
        <v>85</v>
      </c>
    </row>
    <row r="388" spans="1:47" s="2" customFormat="1" ht="12">
      <c r="A388" s="36"/>
      <c r="B388" s="37"/>
      <c r="C388" s="36"/>
      <c r="D388" s="185" t="s">
        <v>137</v>
      </c>
      <c r="E388" s="36"/>
      <c r="F388" s="190" t="s">
        <v>394</v>
      </c>
      <c r="G388" s="36"/>
      <c r="H388" s="36"/>
      <c r="I388" s="187"/>
      <c r="J388" s="36"/>
      <c r="K388" s="36"/>
      <c r="L388" s="37"/>
      <c r="M388" s="188"/>
      <c r="N388" s="189"/>
      <c r="O388" s="75"/>
      <c r="P388" s="75"/>
      <c r="Q388" s="75"/>
      <c r="R388" s="75"/>
      <c r="S388" s="75"/>
      <c r="T388" s="7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T388" s="17" t="s">
        <v>137</v>
      </c>
      <c r="AU388" s="17" t="s">
        <v>85</v>
      </c>
    </row>
    <row r="389" spans="1:51" s="13" customFormat="1" ht="12">
      <c r="A389" s="13"/>
      <c r="B389" s="191"/>
      <c r="C389" s="13"/>
      <c r="D389" s="185" t="s">
        <v>139</v>
      </c>
      <c r="E389" s="192" t="s">
        <v>1</v>
      </c>
      <c r="F389" s="193" t="s">
        <v>424</v>
      </c>
      <c r="G389" s="13"/>
      <c r="H389" s="194">
        <v>12573</v>
      </c>
      <c r="I389" s="195"/>
      <c r="J389" s="13"/>
      <c r="K389" s="13"/>
      <c r="L389" s="191"/>
      <c r="M389" s="196"/>
      <c r="N389" s="197"/>
      <c r="O389" s="197"/>
      <c r="P389" s="197"/>
      <c r="Q389" s="197"/>
      <c r="R389" s="197"/>
      <c r="S389" s="197"/>
      <c r="T389" s="198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192" t="s">
        <v>139</v>
      </c>
      <c r="AU389" s="192" t="s">
        <v>85</v>
      </c>
      <c r="AV389" s="13" t="s">
        <v>85</v>
      </c>
      <c r="AW389" s="13" t="s">
        <v>31</v>
      </c>
      <c r="AX389" s="13" t="s">
        <v>83</v>
      </c>
      <c r="AY389" s="192" t="s">
        <v>126</v>
      </c>
    </row>
    <row r="390" spans="1:65" s="2" customFormat="1" ht="21.75" customHeight="1">
      <c r="A390" s="36"/>
      <c r="B390" s="170"/>
      <c r="C390" s="171" t="s">
        <v>425</v>
      </c>
      <c r="D390" s="171" t="s">
        <v>129</v>
      </c>
      <c r="E390" s="172" t="s">
        <v>426</v>
      </c>
      <c r="F390" s="173" t="s">
        <v>427</v>
      </c>
      <c r="G390" s="174" t="s">
        <v>209</v>
      </c>
      <c r="H390" s="175">
        <v>13716</v>
      </c>
      <c r="I390" s="176"/>
      <c r="J390" s="177">
        <f>ROUND(I390*H390,2)</f>
        <v>0</v>
      </c>
      <c r="K390" s="178"/>
      <c r="L390" s="37"/>
      <c r="M390" s="179" t="s">
        <v>1</v>
      </c>
      <c r="N390" s="180" t="s">
        <v>40</v>
      </c>
      <c r="O390" s="75"/>
      <c r="P390" s="181">
        <f>O390*H390</f>
        <v>0</v>
      </c>
      <c r="Q390" s="181">
        <v>0</v>
      </c>
      <c r="R390" s="181">
        <f>Q390*H390</f>
        <v>0</v>
      </c>
      <c r="S390" s="181">
        <v>0</v>
      </c>
      <c r="T390" s="182">
        <f>S390*H390</f>
        <v>0</v>
      </c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R390" s="183" t="s">
        <v>133</v>
      </c>
      <c r="AT390" s="183" t="s">
        <v>129</v>
      </c>
      <c r="AU390" s="183" t="s">
        <v>85</v>
      </c>
      <c r="AY390" s="17" t="s">
        <v>126</v>
      </c>
      <c r="BE390" s="184">
        <f>IF(N390="základní",J390,0)</f>
        <v>0</v>
      </c>
      <c r="BF390" s="184">
        <f>IF(N390="snížená",J390,0)</f>
        <v>0</v>
      </c>
      <c r="BG390" s="184">
        <f>IF(N390="zákl. přenesená",J390,0)</f>
        <v>0</v>
      </c>
      <c r="BH390" s="184">
        <f>IF(N390="sníž. přenesená",J390,0)</f>
        <v>0</v>
      </c>
      <c r="BI390" s="184">
        <f>IF(N390="nulová",J390,0)</f>
        <v>0</v>
      </c>
      <c r="BJ390" s="17" t="s">
        <v>83</v>
      </c>
      <c r="BK390" s="184">
        <f>ROUND(I390*H390,2)</f>
        <v>0</v>
      </c>
      <c r="BL390" s="17" t="s">
        <v>133</v>
      </c>
      <c r="BM390" s="183" t="s">
        <v>428</v>
      </c>
    </row>
    <row r="391" spans="1:47" s="2" customFormat="1" ht="12">
      <c r="A391" s="36"/>
      <c r="B391" s="37"/>
      <c r="C391" s="36"/>
      <c r="D391" s="185" t="s">
        <v>135</v>
      </c>
      <c r="E391" s="36"/>
      <c r="F391" s="186" t="s">
        <v>427</v>
      </c>
      <c r="G391" s="36"/>
      <c r="H391" s="36"/>
      <c r="I391" s="187"/>
      <c r="J391" s="36"/>
      <c r="K391" s="36"/>
      <c r="L391" s="37"/>
      <c r="M391" s="188"/>
      <c r="N391" s="189"/>
      <c r="O391" s="75"/>
      <c r="P391" s="75"/>
      <c r="Q391" s="75"/>
      <c r="R391" s="75"/>
      <c r="S391" s="75"/>
      <c r="T391" s="7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T391" s="17" t="s">
        <v>135</v>
      </c>
      <c r="AU391" s="17" t="s">
        <v>85</v>
      </c>
    </row>
    <row r="392" spans="1:47" s="2" customFormat="1" ht="12">
      <c r="A392" s="36"/>
      <c r="B392" s="37"/>
      <c r="C392" s="36"/>
      <c r="D392" s="185" t="s">
        <v>137</v>
      </c>
      <c r="E392" s="36"/>
      <c r="F392" s="190" t="s">
        <v>394</v>
      </c>
      <c r="G392" s="36"/>
      <c r="H392" s="36"/>
      <c r="I392" s="187"/>
      <c r="J392" s="36"/>
      <c r="K392" s="36"/>
      <c r="L392" s="37"/>
      <c r="M392" s="188"/>
      <c r="N392" s="189"/>
      <c r="O392" s="75"/>
      <c r="P392" s="75"/>
      <c r="Q392" s="75"/>
      <c r="R392" s="75"/>
      <c r="S392" s="75"/>
      <c r="T392" s="7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T392" s="17" t="s">
        <v>137</v>
      </c>
      <c r="AU392" s="17" t="s">
        <v>85</v>
      </c>
    </row>
    <row r="393" spans="1:51" s="13" customFormat="1" ht="12">
      <c r="A393" s="13"/>
      <c r="B393" s="191"/>
      <c r="C393" s="13"/>
      <c r="D393" s="185" t="s">
        <v>139</v>
      </c>
      <c r="E393" s="192" t="s">
        <v>1</v>
      </c>
      <c r="F393" s="193" t="s">
        <v>429</v>
      </c>
      <c r="G393" s="13"/>
      <c r="H393" s="194">
        <v>13716</v>
      </c>
      <c r="I393" s="195"/>
      <c r="J393" s="13"/>
      <c r="K393" s="13"/>
      <c r="L393" s="191"/>
      <c r="M393" s="196"/>
      <c r="N393" s="197"/>
      <c r="O393" s="197"/>
      <c r="P393" s="197"/>
      <c r="Q393" s="197"/>
      <c r="R393" s="197"/>
      <c r="S393" s="197"/>
      <c r="T393" s="198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192" t="s">
        <v>139</v>
      </c>
      <c r="AU393" s="192" t="s">
        <v>85</v>
      </c>
      <c r="AV393" s="13" t="s">
        <v>85</v>
      </c>
      <c r="AW393" s="13" t="s">
        <v>31</v>
      </c>
      <c r="AX393" s="13" t="s">
        <v>83</v>
      </c>
      <c r="AY393" s="192" t="s">
        <v>126</v>
      </c>
    </row>
    <row r="394" spans="1:65" s="2" customFormat="1" ht="21.75" customHeight="1">
      <c r="A394" s="36"/>
      <c r="B394" s="170"/>
      <c r="C394" s="171" t="s">
        <v>430</v>
      </c>
      <c r="D394" s="171" t="s">
        <v>129</v>
      </c>
      <c r="E394" s="172" t="s">
        <v>431</v>
      </c>
      <c r="F394" s="173" t="s">
        <v>432</v>
      </c>
      <c r="G394" s="174" t="s">
        <v>209</v>
      </c>
      <c r="H394" s="175">
        <v>369</v>
      </c>
      <c r="I394" s="176"/>
      <c r="J394" s="177">
        <f>ROUND(I394*H394,2)</f>
        <v>0</v>
      </c>
      <c r="K394" s="178"/>
      <c r="L394" s="37"/>
      <c r="M394" s="179" t="s">
        <v>1</v>
      </c>
      <c r="N394" s="180" t="s">
        <v>40</v>
      </c>
      <c r="O394" s="75"/>
      <c r="P394" s="181">
        <f>O394*H394</f>
        <v>0</v>
      </c>
      <c r="Q394" s="181">
        <v>0</v>
      </c>
      <c r="R394" s="181">
        <f>Q394*H394</f>
        <v>0</v>
      </c>
      <c r="S394" s="181">
        <v>0</v>
      </c>
      <c r="T394" s="182">
        <f>S394*H394</f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183" t="s">
        <v>133</v>
      </c>
      <c r="AT394" s="183" t="s">
        <v>129</v>
      </c>
      <c r="AU394" s="183" t="s">
        <v>85</v>
      </c>
      <c r="AY394" s="17" t="s">
        <v>126</v>
      </c>
      <c r="BE394" s="184">
        <f>IF(N394="základní",J394,0)</f>
        <v>0</v>
      </c>
      <c r="BF394" s="184">
        <f>IF(N394="snížená",J394,0)</f>
        <v>0</v>
      </c>
      <c r="BG394" s="184">
        <f>IF(N394="zákl. přenesená",J394,0)</f>
        <v>0</v>
      </c>
      <c r="BH394" s="184">
        <f>IF(N394="sníž. přenesená",J394,0)</f>
        <v>0</v>
      </c>
      <c r="BI394" s="184">
        <f>IF(N394="nulová",J394,0)</f>
        <v>0</v>
      </c>
      <c r="BJ394" s="17" t="s">
        <v>83</v>
      </c>
      <c r="BK394" s="184">
        <f>ROUND(I394*H394,2)</f>
        <v>0</v>
      </c>
      <c r="BL394" s="17" t="s">
        <v>133</v>
      </c>
      <c r="BM394" s="183" t="s">
        <v>433</v>
      </c>
    </row>
    <row r="395" spans="1:47" s="2" customFormat="1" ht="12">
      <c r="A395" s="36"/>
      <c r="B395" s="37"/>
      <c r="C395" s="36"/>
      <c r="D395" s="185" t="s">
        <v>135</v>
      </c>
      <c r="E395" s="36"/>
      <c r="F395" s="186" t="s">
        <v>432</v>
      </c>
      <c r="G395" s="36"/>
      <c r="H395" s="36"/>
      <c r="I395" s="187"/>
      <c r="J395" s="36"/>
      <c r="K395" s="36"/>
      <c r="L395" s="37"/>
      <c r="M395" s="188"/>
      <c r="N395" s="189"/>
      <c r="O395" s="75"/>
      <c r="P395" s="75"/>
      <c r="Q395" s="75"/>
      <c r="R395" s="75"/>
      <c r="S395" s="75"/>
      <c r="T395" s="7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T395" s="17" t="s">
        <v>135</v>
      </c>
      <c r="AU395" s="17" t="s">
        <v>85</v>
      </c>
    </row>
    <row r="396" spans="1:47" s="2" customFormat="1" ht="12">
      <c r="A396" s="36"/>
      <c r="B396" s="37"/>
      <c r="C396" s="36"/>
      <c r="D396" s="185" t="s">
        <v>137</v>
      </c>
      <c r="E396" s="36"/>
      <c r="F396" s="190" t="s">
        <v>434</v>
      </c>
      <c r="G396" s="36"/>
      <c r="H396" s="36"/>
      <c r="I396" s="187"/>
      <c r="J396" s="36"/>
      <c r="K396" s="36"/>
      <c r="L396" s="37"/>
      <c r="M396" s="188"/>
      <c r="N396" s="189"/>
      <c r="O396" s="75"/>
      <c r="P396" s="75"/>
      <c r="Q396" s="75"/>
      <c r="R396" s="75"/>
      <c r="S396" s="75"/>
      <c r="T396" s="7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T396" s="17" t="s">
        <v>137</v>
      </c>
      <c r="AU396" s="17" t="s">
        <v>85</v>
      </c>
    </row>
    <row r="397" spans="1:51" s="13" customFormat="1" ht="12">
      <c r="A397" s="13"/>
      <c r="B397" s="191"/>
      <c r="C397" s="13"/>
      <c r="D397" s="185" t="s">
        <v>139</v>
      </c>
      <c r="E397" s="192" t="s">
        <v>1</v>
      </c>
      <c r="F397" s="193" t="s">
        <v>435</v>
      </c>
      <c r="G397" s="13"/>
      <c r="H397" s="194">
        <v>369</v>
      </c>
      <c r="I397" s="195"/>
      <c r="J397" s="13"/>
      <c r="K397" s="13"/>
      <c r="L397" s="191"/>
      <c r="M397" s="196"/>
      <c r="N397" s="197"/>
      <c r="O397" s="197"/>
      <c r="P397" s="197"/>
      <c r="Q397" s="197"/>
      <c r="R397" s="197"/>
      <c r="S397" s="197"/>
      <c r="T397" s="198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192" t="s">
        <v>139</v>
      </c>
      <c r="AU397" s="192" t="s">
        <v>85</v>
      </c>
      <c r="AV397" s="13" t="s">
        <v>85</v>
      </c>
      <c r="AW397" s="13" t="s">
        <v>31</v>
      </c>
      <c r="AX397" s="13" t="s">
        <v>83</v>
      </c>
      <c r="AY397" s="192" t="s">
        <v>126</v>
      </c>
    </row>
    <row r="398" spans="1:65" s="2" customFormat="1" ht="21.75" customHeight="1">
      <c r="A398" s="36"/>
      <c r="B398" s="170"/>
      <c r="C398" s="171" t="s">
        <v>436</v>
      </c>
      <c r="D398" s="171" t="s">
        <v>129</v>
      </c>
      <c r="E398" s="172" t="s">
        <v>437</v>
      </c>
      <c r="F398" s="173" t="s">
        <v>438</v>
      </c>
      <c r="G398" s="174" t="s">
        <v>209</v>
      </c>
      <c r="H398" s="175">
        <v>2933</v>
      </c>
      <c r="I398" s="176"/>
      <c r="J398" s="177">
        <f>ROUND(I398*H398,2)</f>
        <v>0</v>
      </c>
      <c r="K398" s="178"/>
      <c r="L398" s="37"/>
      <c r="M398" s="179" t="s">
        <v>1</v>
      </c>
      <c r="N398" s="180" t="s">
        <v>40</v>
      </c>
      <c r="O398" s="75"/>
      <c r="P398" s="181">
        <f>O398*H398</f>
        <v>0</v>
      </c>
      <c r="Q398" s="181">
        <v>0</v>
      </c>
      <c r="R398" s="181">
        <f>Q398*H398</f>
        <v>0</v>
      </c>
      <c r="S398" s="181">
        <v>0</v>
      </c>
      <c r="T398" s="182">
        <f>S398*H398</f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183" t="s">
        <v>133</v>
      </c>
      <c r="AT398" s="183" t="s">
        <v>129</v>
      </c>
      <c r="AU398" s="183" t="s">
        <v>85</v>
      </c>
      <c r="AY398" s="17" t="s">
        <v>126</v>
      </c>
      <c r="BE398" s="184">
        <f>IF(N398="základní",J398,0)</f>
        <v>0</v>
      </c>
      <c r="BF398" s="184">
        <f>IF(N398="snížená",J398,0)</f>
        <v>0</v>
      </c>
      <c r="BG398" s="184">
        <f>IF(N398="zákl. přenesená",J398,0)</f>
        <v>0</v>
      </c>
      <c r="BH398" s="184">
        <f>IF(N398="sníž. přenesená",J398,0)</f>
        <v>0</v>
      </c>
      <c r="BI398" s="184">
        <f>IF(N398="nulová",J398,0)</f>
        <v>0</v>
      </c>
      <c r="BJ398" s="17" t="s">
        <v>83</v>
      </c>
      <c r="BK398" s="184">
        <f>ROUND(I398*H398,2)</f>
        <v>0</v>
      </c>
      <c r="BL398" s="17" t="s">
        <v>133</v>
      </c>
      <c r="BM398" s="183" t="s">
        <v>439</v>
      </c>
    </row>
    <row r="399" spans="1:47" s="2" customFormat="1" ht="12">
      <c r="A399" s="36"/>
      <c r="B399" s="37"/>
      <c r="C399" s="36"/>
      <c r="D399" s="185" t="s">
        <v>135</v>
      </c>
      <c r="E399" s="36"/>
      <c r="F399" s="186" t="s">
        <v>440</v>
      </c>
      <c r="G399" s="36"/>
      <c r="H399" s="36"/>
      <c r="I399" s="187"/>
      <c r="J399" s="36"/>
      <c r="K399" s="36"/>
      <c r="L399" s="37"/>
      <c r="M399" s="188"/>
      <c r="N399" s="189"/>
      <c r="O399" s="75"/>
      <c r="P399" s="75"/>
      <c r="Q399" s="75"/>
      <c r="R399" s="75"/>
      <c r="S399" s="75"/>
      <c r="T399" s="7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T399" s="17" t="s">
        <v>135</v>
      </c>
      <c r="AU399" s="17" t="s">
        <v>85</v>
      </c>
    </row>
    <row r="400" spans="1:47" s="2" customFormat="1" ht="12">
      <c r="A400" s="36"/>
      <c r="B400" s="37"/>
      <c r="C400" s="36"/>
      <c r="D400" s="185" t="s">
        <v>137</v>
      </c>
      <c r="E400" s="36"/>
      <c r="F400" s="190" t="s">
        <v>434</v>
      </c>
      <c r="G400" s="36"/>
      <c r="H400" s="36"/>
      <c r="I400" s="187"/>
      <c r="J400" s="36"/>
      <c r="K400" s="36"/>
      <c r="L400" s="37"/>
      <c r="M400" s="188"/>
      <c r="N400" s="189"/>
      <c r="O400" s="75"/>
      <c r="P400" s="75"/>
      <c r="Q400" s="75"/>
      <c r="R400" s="75"/>
      <c r="S400" s="75"/>
      <c r="T400" s="7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T400" s="17" t="s">
        <v>137</v>
      </c>
      <c r="AU400" s="17" t="s">
        <v>85</v>
      </c>
    </row>
    <row r="401" spans="1:51" s="13" customFormat="1" ht="12">
      <c r="A401" s="13"/>
      <c r="B401" s="191"/>
      <c r="C401" s="13"/>
      <c r="D401" s="185" t="s">
        <v>139</v>
      </c>
      <c r="E401" s="192" t="s">
        <v>1</v>
      </c>
      <c r="F401" s="193" t="s">
        <v>441</v>
      </c>
      <c r="G401" s="13"/>
      <c r="H401" s="194">
        <v>2933</v>
      </c>
      <c r="I401" s="195"/>
      <c r="J401" s="13"/>
      <c r="K401" s="13"/>
      <c r="L401" s="191"/>
      <c r="M401" s="196"/>
      <c r="N401" s="197"/>
      <c r="O401" s="197"/>
      <c r="P401" s="197"/>
      <c r="Q401" s="197"/>
      <c r="R401" s="197"/>
      <c r="S401" s="197"/>
      <c r="T401" s="198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192" t="s">
        <v>139</v>
      </c>
      <c r="AU401" s="192" t="s">
        <v>85</v>
      </c>
      <c r="AV401" s="13" t="s">
        <v>85</v>
      </c>
      <c r="AW401" s="13" t="s">
        <v>31</v>
      </c>
      <c r="AX401" s="13" t="s">
        <v>83</v>
      </c>
      <c r="AY401" s="192" t="s">
        <v>126</v>
      </c>
    </row>
    <row r="402" spans="1:65" s="2" customFormat="1" ht="16.5" customHeight="1">
      <c r="A402" s="36"/>
      <c r="B402" s="170"/>
      <c r="C402" s="171" t="s">
        <v>442</v>
      </c>
      <c r="D402" s="171" t="s">
        <v>129</v>
      </c>
      <c r="E402" s="172" t="s">
        <v>443</v>
      </c>
      <c r="F402" s="173" t="s">
        <v>444</v>
      </c>
      <c r="G402" s="174" t="s">
        <v>209</v>
      </c>
      <c r="H402" s="175">
        <v>12573</v>
      </c>
      <c r="I402" s="176"/>
      <c r="J402" s="177">
        <f>ROUND(I402*H402,2)</f>
        <v>0</v>
      </c>
      <c r="K402" s="178"/>
      <c r="L402" s="37"/>
      <c r="M402" s="179" t="s">
        <v>1</v>
      </c>
      <c r="N402" s="180" t="s">
        <v>40</v>
      </c>
      <c r="O402" s="75"/>
      <c r="P402" s="181">
        <f>O402*H402</f>
        <v>0</v>
      </c>
      <c r="Q402" s="181">
        <v>0</v>
      </c>
      <c r="R402" s="181">
        <f>Q402*H402</f>
        <v>0</v>
      </c>
      <c r="S402" s="181">
        <v>0</v>
      </c>
      <c r="T402" s="182">
        <f>S402*H402</f>
        <v>0</v>
      </c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R402" s="183" t="s">
        <v>133</v>
      </c>
      <c r="AT402" s="183" t="s">
        <v>129</v>
      </c>
      <c r="AU402" s="183" t="s">
        <v>85</v>
      </c>
      <c r="AY402" s="17" t="s">
        <v>126</v>
      </c>
      <c r="BE402" s="184">
        <f>IF(N402="základní",J402,0)</f>
        <v>0</v>
      </c>
      <c r="BF402" s="184">
        <f>IF(N402="snížená",J402,0)</f>
        <v>0</v>
      </c>
      <c r="BG402" s="184">
        <f>IF(N402="zákl. přenesená",J402,0)</f>
        <v>0</v>
      </c>
      <c r="BH402" s="184">
        <f>IF(N402="sníž. přenesená",J402,0)</f>
        <v>0</v>
      </c>
      <c r="BI402" s="184">
        <f>IF(N402="nulová",J402,0)</f>
        <v>0</v>
      </c>
      <c r="BJ402" s="17" t="s">
        <v>83</v>
      </c>
      <c r="BK402" s="184">
        <f>ROUND(I402*H402,2)</f>
        <v>0</v>
      </c>
      <c r="BL402" s="17" t="s">
        <v>133</v>
      </c>
      <c r="BM402" s="183" t="s">
        <v>445</v>
      </c>
    </row>
    <row r="403" spans="1:47" s="2" customFormat="1" ht="12">
      <c r="A403" s="36"/>
      <c r="B403" s="37"/>
      <c r="C403" s="36"/>
      <c r="D403" s="185" t="s">
        <v>135</v>
      </c>
      <c r="E403" s="36"/>
      <c r="F403" s="186" t="s">
        <v>444</v>
      </c>
      <c r="G403" s="36"/>
      <c r="H403" s="36"/>
      <c r="I403" s="187"/>
      <c r="J403" s="36"/>
      <c r="K403" s="36"/>
      <c r="L403" s="37"/>
      <c r="M403" s="188"/>
      <c r="N403" s="189"/>
      <c r="O403" s="75"/>
      <c r="P403" s="75"/>
      <c r="Q403" s="75"/>
      <c r="R403" s="75"/>
      <c r="S403" s="75"/>
      <c r="T403" s="7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T403" s="17" t="s">
        <v>135</v>
      </c>
      <c r="AU403" s="17" t="s">
        <v>85</v>
      </c>
    </row>
    <row r="404" spans="1:47" s="2" customFormat="1" ht="12">
      <c r="A404" s="36"/>
      <c r="B404" s="37"/>
      <c r="C404" s="36"/>
      <c r="D404" s="185" t="s">
        <v>137</v>
      </c>
      <c r="E404" s="36"/>
      <c r="F404" s="190" t="s">
        <v>446</v>
      </c>
      <c r="G404" s="36"/>
      <c r="H404" s="36"/>
      <c r="I404" s="187"/>
      <c r="J404" s="36"/>
      <c r="K404" s="36"/>
      <c r="L404" s="37"/>
      <c r="M404" s="188"/>
      <c r="N404" s="189"/>
      <c r="O404" s="75"/>
      <c r="P404" s="75"/>
      <c r="Q404" s="75"/>
      <c r="R404" s="75"/>
      <c r="S404" s="75"/>
      <c r="T404" s="7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T404" s="17" t="s">
        <v>137</v>
      </c>
      <c r="AU404" s="17" t="s">
        <v>85</v>
      </c>
    </row>
    <row r="405" spans="1:51" s="13" customFormat="1" ht="12">
      <c r="A405" s="13"/>
      <c r="B405" s="191"/>
      <c r="C405" s="13"/>
      <c r="D405" s="185" t="s">
        <v>139</v>
      </c>
      <c r="E405" s="192" t="s">
        <v>1</v>
      </c>
      <c r="F405" s="193" t="s">
        <v>447</v>
      </c>
      <c r="G405" s="13"/>
      <c r="H405" s="194">
        <v>12573</v>
      </c>
      <c r="I405" s="195"/>
      <c r="J405" s="13"/>
      <c r="K405" s="13"/>
      <c r="L405" s="191"/>
      <c r="M405" s="196"/>
      <c r="N405" s="197"/>
      <c r="O405" s="197"/>
      <c r="P405" s="197"/>
      <c r="Q405" s="197"/>
      <c r="R405" s="197"/>
      <c r="S405" s="197"/>
      <c r="T405" s="198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192" t="s">
        <v>139</v>
      </c>
      <c r="AU405" s="192" t="s">
        <v>85</v>
      </c>
      <c r="AV405" s="13" t="s">
        <v>85</v>
      </c>
      <c r="AW405" s="13" t="s">
        <v>31</v>
      </c>
      <c r="AX405" s="13" t="s">
        <v>83</v>
      </c>
      <c r="AY405" s="192" t="s">
        <v>126</v>
      </c>
    </row>
    <row r="406" spans="1:65" s="2" customFormat="1" ht="16.5" customHeight="1">
      <c r="A406" s="36"/>
      <c r="B406" s="170"/>
      <c r="C406" s="171" t="s">
        <v>448</v>
      </c>
      <c r="D406" s="171" t="s">
        <v>129</v>
      </c>
      <c r="E406" s="172" t="s">
        <v>449</v>
      </c>
      <c r="F406" s="173" t="s">
        <v>450</v>
      </c>
      <c r="G406" s="174" t="s">
        <v>209</v>
      </c>
      <c r="H406" s="175">
        <v>18868.5</v>
      </c>
      <c r="I406" s="176"/>
      <c r="J406" s="177">
        <f>ROUND(I406*H406,2)</f>
        <v>0</v>
      </c>
      <c r="K406" s="178"/>
      <c r="L406" s="37"/>
      <c r="M406" s="179" t="s">
        <v>1</v>
      </c>
      <c r="N406" s="180" t="s">
        <v>40</v>
      </c>
      <c r="O406" s="75"/>
      <c r="P406" s="181">
        <f>O406*H406</f>
        <v>0</v>
      </c>
      <c r="Q406" s="181">
        <v>0</v>
      </c>
      <c r="R406" s="181">
        <f>Q406*H406</f>
        <v>0</v>
      </c>
      <c r="S406" s="181">
        <v>0</v>
      </c>
      <c r="T406" s="182">
        <f>S406*H406</f>
        <v>0</v>
      </c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R406" s="183" t="s">
        <v>133</v>
      </c>
      <c r="AT406" s="183" t="s">
        <v>129</v>
      </c>
      <c r="AU406" s="183" t="s">
        <v>85</v>
      </c>
      <c r="AY406" s="17" t="s">
        <v>126</v>
      </c>
      <c r="BE406" s="184">
        <f>IF(N406="základní",J406,0)</f>
        <v>0</v>
      </c>
      <c r="BF406" s="184">
        <f>IF(N406="snížená",J406,0)</f>
        <v>0</v>
      </c>
      <c r="BG406" s="184">
        <f>IF(N406="zákl. přenesená",J406,0)</f>
        <v>0</v>
      </c>
      <c r="BH406" s="184">
        <f>IF(N406="sníž. přenesená",J406,0)</f>
        <v>0</v>
      </c>
      <c r="BI406" s="184">
        <f>IF(N406="nulová",J406,0)</f>
        <v>0</v>
      </c>
      <c r="BJ406" s="17" t="s">
        <v>83</v>
      </c>
      <c r="BK406" s="184">
        <f>ROUND(I406*H406,2)</f>
        <v>0</v>
      </c>
      <c r="BL406" s="17" t="s">
        <v>133</v>
      </c>
      <c r="BM406" s="183" t="s">
        <v>451</v>
      </c>
    </row>
    <row r="407" spans="1:47" s="2" customFormat="1" ht="12">
      <c r="A407" s="36"/>
      <c r="B407" s="37"/>
      <c r="C407" s="36"/>
      <c r="D407" s="185" t="s">
        <v>135</v>
      </c>
      <c r="E407" s="36"/>
      <c r="F407" s="186" t="s">
        <v>450</v>
      </c>
      <c r="G407" s="36"/>
      <c r="H407" s="36"/>
      <c r="I407" s="187"/>
      <c r="J407" s="36"/>
      <c r="K407" s="36"/>
      <c r="L407" s="37"/>
      <c r="M407" s="188"/>
      <c r="N407" s="189"/>
      <c r="O407" s="75"/>
      <c r="P407" s="75"/>
      <c r="Q407" s="75"/>
      <c r="R407" s="75"/>
      <c r="S407" s="75"/>
      <c r="T407" s="7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T407" s="17" t="s">
        <v>135</v>
      </c>
      <c r="AU407" s="17" t="s">
        <v>85</v>
      </c>
    </row>
    <row r="408" spans="1:47" s="2" customFormat="1" ht="12">
      <c r="A408" s="36"/>
      <c r="B408" s="37"/>
      <c r="C408" s="36"/>
      <c r="D408" s="185" t="s">
        <v>137</v>
      </c>
      <c r="E408" s="36"/>
      <c r="F408" s="190" t="s">
        <v>446</v>
      </c>
      <c r="G408" s="36"/>
      <c r="H408" s="36"/>
      <c r="I408" s="187"/>
      <c r="J408" s="36"/>
      <c r="K408" s="36"/>
      <c r="L408" s="37"/>
      <c r="M408" s="188"/>
      <c r="N408" s="189"/>
      <c r="O408" s="75"/>
      <c r="P408" s="75"/>
      <c r="Q408" s="75"/>
      <c r="R408" s="75"/>
      <c r="S408" s="75"/>
      <c r="T408" s="7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T408" s="17" t="s">
        <v>137</v>
      </c>
      <c r="AU408" s="17" t="s">
        <v>85</v>
      </c>
    </row>
    <row r="409" spans="1:51" s="13" customFormat="1" ht="12">
      <c r="A409" s="13"/>
      <c r="B409" s="191"/>
      <c r="C409" s="13"/>
      <c r="D409" s="185" t="s">
        <v>139</v>
      </c>
      <c r="E409" s="192" t="s">
        <v>1</v>
      </c>
      <c r="F409" s="193" t="s">
        <v>452</v>
      </c>
      <c r="G409" s="13"/>
      <c r="H409" s="194">
        <v>3832.5</v>
      </c>
      <c r="I409" s="195"/>
      <c r="J409" s="13"/>
      <c r="K409" s="13"/>
      <c r="L409" s="191"/>
      <c r="M409" s="196"/>
      <c r="N409" s="197"/>
      <c r="O409" s="197"/>
      <c r="P409" s="197"/>
      <c r="Q409" s="197"/>
      <c r="R409" s="197"/>
      <c r="S409" s="197"/>
      <c r="T409" s="198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192" t="s">
        <v>139</v>
      </c>
      <c r="AU409" s="192" t="s">
        <v>85</v>
      </c>
      <c r="AV409" s="13" t="s">
        <v>85</v>
      </c>
      <c r="AW409" s="13" t="s">
        <v>31</v>
      </c>
      <c r="AX409" s="13" t="s">
        <v>75</v>
      </c>
      <c r="AY409" s="192" t="s">
        <v>126</v>
      </c>
    </row>
    <row r="410" spans="1:51" s="13" customFormat="1" ht="12">
      <c r="A410" s="13"/>
      <c r="B410" s="191"/>
      <c r="C410" s="13"/>
      <c r="D410" s="185" t="s">
        <v>139</v>
      </c>
      <c r="E410" s="192" t="s">
        <v>1</v>
      </c>
      <c r="F410" s="193" t="s">
        <v>453</v>
      </c>
      <c r="G410" s="13"/>
      <c r="H410" s="194">
        <v>12001.5</v>
      </c>
      <c r="I410" s="195"/>
      <c r="J410" s="13"/>
      <c r="K410" s="13"/>
      <c r="L410" s="191"/>
      <c r="M410" s="196"/>
      <c r="N410" s="197"/>
      <c r="O410" s="197"/>
      <c r="P410" s="197"/>
      <c r="Q410" s="197"/>
      <c r="R410" s="197"/>
      <c r="S410" s="197"/>
      <c r="T410" s="198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192" t="s">
        <v>139</v>
      </c>
      <c r="AU410" s="192" t="s">
        <v>85</v>
      </c>
      <c r="AV410" s="13" t="s">
        <v>85</v>
      </c>
      <c r="AW410" s="13" t="s">
        <v>31</v>
      </c>
      <c r="AX410" s="13" t="s">
        <v>75</v>
      </c>
      <c r="AY410" s="192" t="s">
        <v>126</v>
      </c>
    </row>
    <row r="411" spans="1:51" s="13" customFormat="1" ht="12">
      <c r="A411" s="13"/>
      <c r="B411" s="191"/>
      <c r="C411" s="13"/>
      <c r="D411" s="185" t="s">
        <v>139</v>
      </c>
      <c r="E411" s="192" t="s">
        <v>1</v>
      </c>
      <c r="F411" s="193" t="s">
        <v>454</v>
      </c>
      <c r="G411" s="13"/>
      <c r="H411" s="194">
        <v>3034.5</v>
      </c>
      <c r="I411" s="195"/>
      <c r="J411" s="13"/>
      <c r="K411" s="13"/>
      <c r="L411" s="191"/>
      <c r="M411" s="196"/>
      <c r="N411" s="197"/>
      <c r="O411" s="197"/>
      <c r="P411" s="197"/>
      <c r="Q411" s="197"/>
      <c r="R411" s="197"/>
      <c r="S411" s="197"/>
      <c r="T411" s="198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192" t="s">
        <v>139</v>
      </c>
      <c r="AU411" s="192" t="s">
        <v>85</v>
      </c>
      <c r="AV411" s="13" t="s">
        <v>85</v>
      </c>
      <c r="AW411" s="13" t="s">
        <v>31</v>
      </c>
      <c r="AX411" s="13" t="s">
        <v>75</v>
      </c>
      <c r="AY411" s="192" t="s">
        <v>126</v>
      </c>
    </row>
    <row r="412" spans="1:65" s="2" customFormat="1" ht="16.5" customHeight="1">
      <c r="A412" s="36"/>
      <c r="B412" s="170"/>
      <c r="C412" s="171" t="s">
        <v>455</v>
      </c>
      <c r="D412" s="171" t="s">
        <v>129</v>
      </c>
      <c r="E412" s="172" t="s">
        <v>456</v>
      </c>
      <c r="F412" s="173" t="s">
        <v>457</v>
      </c>
      <c r="G412" s="174" t="s">
        <v>209</v>
      </c>
      <c r="H412" s="175">
        <v>7647.4</v>
      </c>
      <c r="I412" s="176"/>
      <c r="J412" s="177">
        <f>ROUND(I412*H412,2)</f>
        <v>0</v>
      </c>
      <c r="K412" s="178"/>
      <c r="L412" s="37"/>
      <c r="M412" s="179" t="s">
        <v>1</v>
      </c>
      <c r="N412" s="180" t="s">
        <v>40</v>
      </c>
      <c r="O412" s="75"/>
      <c r="P412" s="181">
        <f>O412*H412</f>
        <v>0</v>
      </c>
      <c r="Q412" s="181">
        <v>0</v>
      </c>
      <c r="R412" s="181">
        <f>Q412*H412</f>
        <v>0</v>
      </c>
      <c r="S412" s="181">
        <v>0</v>
      </c>
      <c r="T412" s="182">
        <f>S412*H412</f>
        <v>0</v>
      </c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R412" s="183" t="s">
        <v>133</v>
      </c>
      <c r="AT412" s="183" t="s">
        <v>129</v>
      </c>
      <c r="AU412" s="183" t="s">
        <v>85</v>
      </c>
      <c r="AY412" s="17" t="s">
        <v>126</v>
      </c>
      <c r="BE412" s="184">
        <f>IF(N412="základní",J412,0)</f>
        <v>0</v>
      </c>
      <c r="BF412" s="184">
        <f>IF(N412="snížená",J412,0)</f>
        <v>0</v>
      </c>
      <c r="BG412" s="184">
        <f>IF(N412="zákl. přenesená",J412,0)</f>
        <v>0</v>
      </c>
      <c r="BH412" s="184">
        <f>IF(N412="sníž. přenesená",J412,0)</f>
        <v>0</v>
      </c>
      <c r="BI412" s="184">
        <f>IF(N412="nulová",J412,0)</f>
        <v>0</v>
      </c>
      <c r="BJ412" s="17" t="s">
        <v>83</v>
      </c>
      <c r="BK412" s="184">
        <f>ROUND(I412*H412,2)</f>
        <v>0</v>
      </c>
      <c r="BL412" s="17" t="s">
        <v>133</v>
      </c>
      <c r="BM412" s="183" t="s">
        <v>458</v>
      </c>
    </row>
    <row r="413" spans="1:47" s="2" customFormat="1" ht="12">
      <c r="A413" s="36"/>
      <c r="B413" s="37"/>
      <c r="C413" s="36"/>
      <c r="D413" s="185" t="s">
        <v>135</v>
      </c>
      <c r="E413" s="36"/>
      <c r="F413" s="186" t="s">
        <v>457</v>
      </c>
      <c r="G413" s="36"/>
      <c r="H413" s="36"/>
      <c r="I413" s="187"/>
      <c r="J413" s="36"/>
      <c r="K413" s="36"/>
      <c r="L413" s="37"/>
      <c r="M413" s="188"/>
      <c r="N413" s="189"/>
      <c r="O413" s="75"/>
      <c r="P413" s="75"/>
      <c r="Q413" s="75"/>
      <c r="R413" s="75"/>
      <c r="S413" s="75"/>
      <c r="T413" s="7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T413" s="17" t="s">
        <v>135</v>
      </c>
      <c r="AU413" s="17" t="s">
        <v>85</v>
      </c>
    </row>
    <row r="414" spans="1:47" s="2" customFormat="1" ht="12">
      <c r="A414" s="36"/>
      <c r="B414" s="37"/>
      <c r="C414" s="36"/>
      <c r="D414" s="185" t="s">
        <v>137</v>
      </c>
      <c r="E414" s="36"/>
      <c r="F414" s="190" t="s">
        <v>446</v>
      </c>
      <c r="G414" s="36"/>
      <c r="H414" s="36"/>
      <c r="I414" s="187"/>
      <c r="J414" s="36"/>
      <c r="K414" s="36"/>
      <c r="L414" s="37"/>
      <c r="M414" s="188"/>
      <c r="N414" s="189"/>
      <c r="O414" s="75"/>
      <c r="P414" s="75"/>
      <c r="Q414" s="75"/>
      <c r="R414" s="75"/>
      <c r="S414" s="75"/>
      <c r="T414" s="7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T414" s="17" t="s">
        <v>137</v>
      </c>
      <c r="AU414" s="17" t="s">
        <v>85</v>
      </c>
    </row>
    <row r="415" spans="1:51" s="13" customFormat="1" ht="12">
      <c r="A415" s="13"/>
      <c r="B415" s="191"/>
      <c r="C415" s="13"/>
      <c r="D415" s="185" t="s">
        <v>139</v>
      </c>
      <c r="E415" s="192" t="s">
        <v>1</v>
      </c>
      <c r="F415" s="193" t="s">
        <v>459</v>
      </c>
      <c r="G415" s="13"/>
      <c r="H415" s="194">
        <v>4015</v>
      </c>
      <c r="I415" s="195"/>
      <c r="J415" s="13"/>
      <c r="K415" s="13"/>
      <c r="L415" s="191"/>
      <c r="M415" s="196"/>
      <c r="N415" s="197"/>
      <c r="O415" s="197"/>
      <c r="P415" s="197"/>
      <c r="Q415" s="197"/>
      <c r="R415" s="197"/>
      <c r="S415" s="197"/>
      <c r="T415" s="198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192" t="s">
        <v>139</v>
      </c>
      <c r="AU415" s="192" t="s">
        <v>85</v>
      </c>
      <c r="AV415" s="13" t="s">
        <v>85</v>
      </c>
      <c r="AW415" s="13" t="s">
        <v>31</v>
      </c>
      <c r="AX415" s="13" t="s">
        <v>75</v>
      </c>
      <c r="AY415" s="192" t="s">
        <v>126</v>
      </c>
    </row>
    <row r="416" spans="1:51" s="13" customFormat="1" ht="12">
      <c r="A416" s="13"/>
      <c r="B416" s="191"/>
      <c r="C416" s="13"/>
      <c r="D416" s="185" t="s">
        <v>139</v>
      </c>
      <c r="E416" s="192" t="s">
        <v>1</v>
      </c>
      <c r="F416" s="193" t="s">
        <v>460</v>
      </c>
      <c r="G416" s="13"/>
      <c r="H416" s="194">
        <v>3179</v>
      </c>
      <c r="I416" s="195"/>
      <c r="J416" s="13"/>
      <c r="K416" s="13"/>
      <c r="L416" s="191"/>
      <c r="M416" s="196"/>
      <c r="N416" s="197"/>
      <c r="O416" s="197"/>
      <c r="P416" s="197"/>
      <c r="Q416" s="197"/>
      <c r="R416" s="197"/>
      <c r="S416" s="197"/>
      <c r="T416" s="198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192" t="s">
        <v>139</v>
      </c>
      <c r="AU416" s="192" t="s">
        <v>85</v>
      </c>
      <c r="AV416" s="13" t="s">
        <v>85</v>
      </c>
      <c r="AW416" s="13" t="s">
        <v>31</v>
      </c>
      <c r="AX416" s="13" t="s">
        <v>75</v>
      </c>
      <c r="AY416" s="192" t="s">
        <v>126</v>
      </c>
    </row>
    <row r="417" spans="1:51" s="13" customFormat="1" ht="12">
      <c r="A417" s="13"/>
      <c r="B417" s="191"/>
      <c r="C417" s="13"/>
      <c r="D417" s="185" t="s">
        <v>139</v>
      </c>
      <c r="E417" s="192" t="s">
        <v>1</v>
      </c>
      <c r="F417" s="193" t="s">
        <v>461</v>
      </c>
      <c r="G417" s="13"/>
      <c r="H417" s="194">
        <v>334</v>
      </c>
      <c r="I417" s="195"/>
      <c r="J417" s="13"/>
      <c r="K417" s="13"/>
      <c r="L417" s="191"/>
      <c r="M417" s="196"/>
      <c r="N417" s="197"/>
      <c r="O417" s="197"/>
      <c r="P417" s="197"/>
      <c r="Q417" s="197"/>
      <c r="R417" s="197"/>
      <c r="S417" s="197"/>
      <c r="T417" s="198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192" t="s">
        <v>139</v>
      </c>
      <c r="AU417" s="192" t="s">
        <v>85</v>
      </c>
      <c r="AV417" s="13" t="s">
        <v>85</v>
      </c>
      <c r="AW417" s="13" t="s">
        <v>31</v>
      </c>
      <c r="AX417" s="13" t="s">
        <v>75</v>
      </c>
      <c r="AY417" s="192" t="s">
        <v>126</v>
      </c>
    </row>
    <row r="418" spans="1:51" s="13" customFormat="1" ht="12">
      <c r="A418" s="13"/>
      <c r="B418" s="191"/>
      <c r="C418" s="13"/>
      <c r="D418" s="185" t="s">
        <v>139</v>
      </c>
      <c r="E418" s="192" t="s">
        <v>1</v>
      </c>
      <c r="F418" s="193" t="s">
        <v>462</v>
      </c>
      <c r="G418" s="13"/>
      <c r="H418" s="194">
        <v>119.4</v>
      </c>
      <c r="I418" s="195"/>
      <c r="J418" s="13"/>
      <c r="K418" s="13"/>
      <c r="L418" s="191"/>
      <c r="M418" s="196"/>
      <c r="N418" s="197"/>
      <c r="O418" s="197"/>
      <c r="P418" s="197"/>
      <c r="Q418" s="197"/>
      <c r="R418" s="197"/>
      <c r="S418" s="197"/>
      <c r="T418" s="198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192" t="s">
        <v>139</v>
      </c>
      <c r="AU418" s="192" t="s">
        <v>85</v>
      </c>
      <c r="AV418" s="13" t="s">
        <v>85</v>
      </c>
      <c r="AW418" s="13" t="s">
        <v>31</v>
      </c>
      <c r="AX418" s="13" t="s">
        <v>75</v>
      </c>
      <c r="AY418" s="192" t="s">
        <v>126</v>
      </c>
    </row>
    <row r="419" spans="1:65" s="2" customFormat="1" ht="21.75" customHeight="1">
      <c r="A419" s="36"/>
      <c r="B419" s="170"/>
      <c r="C419" s="171" t="s">
        <v>463</v>
      </c>
      <c r="D419" s="171" t="s">
        <v>129</v>
      </c>
      <c r="E419" s="172" t="s">
        <v>464</v>
      </c>
      <c r="F419" s="173" t="s">
        <v>465</v>
      </c>
      <c r="G419" s="174" t="s">
        <v>209</v>
      </c>
      <c r="H419" s="175">
        <v>18423.4</v>
      </c>
      <c r="I419" s="176"/>
      <c r="J419" s="177">
        <f>ROUND(I419*H419,2)</f>
        <v>0</v>
      </c>
      <c r="K419" s="178"/>
      <c r="L419" s="37"/>
      <c r="M419" s="179" t="s">
        <v>1</v>
      </c>
      <c r="N419" s="180" t="s">
        <v>40</v>
      </c>
      <c r="O419" s="75"/>
      <c r="P419" s="181">
        <f>O419*H419</f>
        <v>0</v>
      </c>
      <c r="Q419" s="181">
        <v>0</v>
      </c>
      <c r="R419" s="181">
        <f>Q419*H419</f>
        <v>0</v>
      </c>
      <c r="S419" s="181">
        <v>0</v>
      </c>
      <c r="T419" s="182">
        <f>S419*H419</f>
        <v>0</v>
      </c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R419" s="183" t="s">
        <v>133</v>
      </c>
      <c r="AT419" s="183" t="s">
        <v>129</v>
      </c>
      <c r="AU419" s="183" t="s">
        <v>85</v>
      </c>
      <c r="AY419" s="17" t="s">
        <v>126</v>
      </c>
      <c r="BE419" s="184">
        <f>IF(N419="základní",J419,0)</f>
        <v>0</v>
      </c>
      <c r="BF419" s="184">
        <f>IF(N419="snížená",J419,0)</f>
        <v>0</v>
      </c>
      <c r="BG419" s="184">
        <f>IF(N419="zákl. přenesená",J419,0)</f>
        <v>0</v>
      </c>
      <c r="BH419" s="184">
        <f>IF(N419="sníž. přenesená",J419,0)</f>
        <v>0</v>
      </c>
      <c r="BI419" s="184">
        <f>IF(N419="nulová",J419,0)</f>
        <v>0</v>
      </c>
      <c r="BJ419" s="17" t="s">
        <v>83</v>
      </c>
      <c r="BK419" s="184">
        <f>ROUND(I419*H419,2)</f>
        <v>0</v>
      </c>
      <c r="BL419" s="17" t="s">
        <v>133</v>
      </c>
      <c r="BM419" s="183" t="s">
        <v>466</v>
      </c>
    </row>
    <row r="420" spans="1:47" s="2" customFormat="1" ht="12">
      <c r="A420" s="36"/>
      <c r="B420" s="37"/>
      <c r="C420" s="36"/>
      <c r="D420" s="185" t="s">
        <v>135</v>
      </c>
      <c r="E420" s="36"/>
      <c r="F420" s="186" t="s">
        <v>465</v>
      </c>
      <c r="G420" s="36"/>
      <c r="H420" s="36"/>
      <c r="I420" s="187"/>
      <c r="J420" s="36"/>
      <c r="K420" s="36"/>
      <c r="L420" s="37"/>
      <c r="M420" s="188"/>
      <c r="N420" s="189"/>
      <c r="O420" s="75"/>
      <c r="P420" s="75"/>
      <c r="Q420" s="75"/>
      <c r="R420" s="75"/>
      <c r="S420" s="75"/>
      <c r="T420" s="7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T420" s="17" t="s">
        <v>135</v>
      </c>
      <c r="AU420" s="17" t="s">
        <v>85</v>
      </c>
    </row>
    <row r="421" spans="1:47" s="2" customFormat="1" ht="12">
      <c r="A421" s="36"/>
      <c r="B421" s="37"/>
      <c r="C421" s="36"/>
      <c r="D421" s="185" t="s">
        <v>137</v>
      </c>
      <c r="E421" s="36"/>
      <c r="F421" s="190" t="s">
        <v>467</v>
      </c>
      <c r="G421" s="36"/>
      <c r="H421" s="36"/>
      <c r="I421" s="187"/>
      <c r="J421" s="36"/>
      <c r="K421" s="36"/>
      <c r="L421" s="37"/>
      <c r="M421" s="188"/>
      <c r="N421" s="189"/>
      <c r="O421" s="75"/>
      <c r="P421" s="75"/>
      <c r="Q421" s="75"/>
      <c r="R421" s="75"/>
      <c r="S421" s="75"/>
      <c r="T421" s="7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T421" s="17" t="s">
        <v>137</v>
      </c>
      <c r="AU421" s="17" t="s">
        <v>85</v>
      </c>
    </row>
    <row r="422" spans="1:51" s="13" customFormat="1" ht="12">
      <c r="A422" s="13"/>
      <c r="B422" s="191"/>
      <c r="C422" s="13"/>
      <c r="D422" s="185" t="s">
        <v>139</v>
      </c>
      <c r="E422" s="192" t="s">
        <v>1</v>
      </c>
      <c r="F422" s="193" t="s">
        <v>468</v>
      </c>
      <c r="G422" s="13"/>
      <c r="H422" s="194">
        <v>3650</v>
      </c>
      <c r="I422" s="195"/>
      <c r="J422" s="13"/>
      <c r="K422" s="13"/>
      <c r="L422" s="191"/>
      <c r="M422" s="196"/>
      <c r="N422" s="197"/>
      <c r="O422" s="197"/>
      <c r="P422" s="197"/>
      <c r="Q422" s="197"/>
      <c r="R422" s="197"/>
      <c r="S422" s="197"/>
      <c r="T422" s="198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192" t="s">
        <v>139</v>
      </c>
      <c r="AU422" s="192" t="s">
        <v>85</v>
      </c>
      <c r="AV422" s="13" t="s">
        <v>85</v>
      </c>
      <c r="AW422" s="13" t="s">
        <v>31</v>
      </c>
      <c r="AX422" s="13" t="s">
        <v>75</v>
      </c>
      <c r="AY422" s="192" t="s">
        <v>126</v>
      </c>
    </row>
    <row r="423" spans="1:51" s="13" customFormat="1" ht="12">
      <c r="A423" s="13"/>
      <c r="B423" s="191"/>
      <c r="C423" s="13"/>
      <c r="D423" s="185" t="s">
        <v>139</v>
      </c>
      <c r="E423" s="192" t="s">
        <v>1</v>
      </c>
      <c r="F423" s="193" t="s">
        <v>469</v>
      </c>
      <c r="G423" s="13"/>
      <c r="H423" s="194">
        <v>11430</v>
      </c>
      <c r="I423" s="195"/>
      <c r="J423" s="13"/>
      <c r="K423" s="13"/>
      <c r="L423" s="191"/>
      <c r="M423" s="196"/>
      <c r="N423" s="197"/>
      <c r="O423" s="197"/>
      <c r="P423" s="197"/>
      <c r="Q423" s="197"/>
      <c r="R423" s="197"/>
      <c r="S423" s="197"/>
      <c r="T423" s="198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192" t="s">
        <v>139</v>
      </c>
      <c r="AU423" s="192" t="s">
        <v>85</v>
      </c>
      <c r="AV423" s="13" t="s">
        <v>85</v>
      </c>
      <c r="AW423" s="13" t="s">
        <v>31</v>
      </c>
      <c r="AX423" s="13" t="s">
        <v>75</v>
      </c>
      <c r="AY423" s="192" t="s">
        <v>126</v>
      </c>
    </row>
    <row r="424" spans="1:51" s="13" customFormat="1" ht="12">
      <c r="A424" s="13"/>
      <c r="B424" s="191"/>
      <c r="C424" s="13"/>
      <c r="D424" s="185" t="s">
        <v>139</v>
      </c>
      <c r="E424" s="192" t="s">
        <v>1</v>
      </c>
      <c r="F424" s="193" t="s">
        <v>470</v>
      </c>
      <c r="G424" s="13"/>
      <c r="H424" s="194">
        <v>2890</v>
      </c>
      <c r="I424" s="195"/>
      <c r="J424" s="13"/>
      <c r="K424" s="13"/>
      <c r="L424" s="191"/>
      <c r="M424" s="196"/>
      <c r="N424" s="197"/>
      <c r="O424" s="197"/>
      <c r="P424" s="197"/>
      <c r="Q424" s="197"/>
      <c r="R424" s="197"/>
      <c r="S424" s="197"/>
      <c r="T424" s="198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192" t="s">
        <v>139</v>
      </c>
      <c r="AU424" s="192" t="s">
        <v>85</v>
      </c>
      <c r="AV424" s="13" t="s">
        <v>85</v>
      </c>
      <c r="AW424" s="13" t="s">
        <v>31</v>
      </c>
      <c r="AX424" s="13" t="s">
        <v>75</v>
      </c>
      <c r="AY424" s="192" t="s">
        <v>126</v>
      </c>
    </row>
    <row r="425" spans="1:51" s="13" customFormat="1" ht="12">
      <c r="A425" s="13"/>
      <c r="B425" s="191"/>
      <c r="C425" s="13"/>
      <c r="D425" s="185" t="s">
        <v>139</v>
      </c>
      <c r="E425" s="192" t="s">
        <v>1</v>
      </c>
      <c r="F425" s="193" t="s">
        <v>471</v>
      </c>
      <c r="G425" s="13"/>
      <c r="H425" s="194">
        <v>334</v>
      </c>
      <c r="I425" s="195"/>
      <c r="J425" s="13"/>
      <c r="K425" s="13"/>
      <c r="L425" s="191"/>
      <c r="M425" s="196"/>
      <c r="N425" s="197"/>
      <c r="O425" s="197"/>
      <c r="P425" s="197"/>
      <c r="Q425" s="197"/>
      <c r="R425" s="197"/>
      <c r="S425" s="197"/>
      <c r="T425" s="198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192" t="s">
        <v>139</v>
      </c>
      <c r="AU425" s="192" t="s">
        <v>85</v>
      </c>
      <c r="AV425" s="13" t="s">
        <v>85</v>
      </c>
      <c r="AW425" s="13" t="s">
        <v>31</v>
      </c>
      <c r="AX425" s="13" t="s">
        <v>75</v>
      </c>
      <c r="AY425" s="192" t="s">
        <v>126</v>
      </c>
    </row>
    <row r="426" spans="1:51" s="13" customFormat="1" ht="12">
      <c r="A426" s="13"/>
      <c r="B426" s="191"/>
      <c r="C426" s="13"/>
      <c r="D426" s="185" t="s">
        <v>139</v>
      </c>
      <c r="E426" s="192" t="s">
        <v>1</v>
      </c>
      <c r="F426" s="193" t="s">
        <v>472</v>
      </c>
      <c r="G426" s="13"/>
      <c r="H426" s="194">
        <v>119.4</v>
      </c>
      <c r="I426" s="195"/>
      <c r="J426" s="13"/>
      <c r="K426" s="13"/>
      <c r="L426" s="191"/>
      <c r="M426" s="196"/>
      <c r="N426" s="197"/>
      <c r="O426" s="197"/>
      <c r="P426" s="197"/>
      <c r="Q426" s="197"/>
      <c r="R426" s="197"/>
      <c r="S426" s="197"/>
      <c r="T426" s="198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192" t="s">
        <v>139</v>
      </c>
      <c r="AU426" s="192" t="s">
        <v>85</v>
      </c>
      <c r="AV426" s="13" t="s">
        <v>85</v>
      </c>
      <c r="AW426" s="13" t="s">
        <v>31</v>
      </c>
      <c r="AX426" s="13" t="s">
        <v>75</v>
      </c>
      <c r="AY426" s="192" t="s">
        <v>126</v>
      </c>
    </row>
    <row r="427" spans="1:65" s="2" customFormat="1" ht="21.75" customHeight="1">
      <c r="A427" s="36"/>
      <c r="B427" s="170"/>
      <c r="C427" s="171" t="s">
        <v>473</v>
      </c>
      <c r="D427" s="171" t="s">
        <v>129</v>
      </c>
      <c r="E427" s="172" t="s">
        <v>474</v>
      </c>
      <c r="F427" s="173" t="s">
        <v>475</v>
      </c>
      <c r="G427" s="174" t="s">
        <v>209</v>
      </c>
      <c r="H427" s="175">
        <v>18868.5</v>
      </c>
      <c r="I427" s="176"/>
      <c r="J427" s="177">
        <f>ROUND(I427*H427,2)</f>
        <v>0</v>
      </c>
      <c r="K427" s="178"/>
      <c r="L427" s="37"/>
      <c r="M427" s="179" t="s">
        <v>1</v>
      </c>
      <c r="N427" s="180" t="s">
        <v>40</v>
      </c>
      <c r="O427" s="75"/>
      <c r="P427" s="181">
        <f>O427*H427</f>
        <v>0</v>
      </c>
      <c r="Q427" s="181">
        <v>0</v>
      </c>
      <c r="R427" s="181">
        <f>Q427*H427</f>
        <v>0</v>
      </c>
      <c r="S427" s="181">
        <v>0</v>
      </c>
      <c r="T427" s="182">
        <f>S427*H427</f>
        <v>0</v>
      </c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R427" s="183" t="s">
        <v>133</v>
      </c>
      <c r="AT427" s="183" t="s">
        <v>129</v>
      </c>
      <c r="AU427" s="183" t="s">
        <v>85</v>
      </c>
      <c r="AY427" s="17" t="s">
        <v>126</v>
      </c>
      <c r="BE427" s="184">
        <f>IF(N427="základní",J427,0)</f>
        <v>0</v>
      </c>
      <c r="BF427" s="184">
        <f>IF(N427="snížená",J427,0)</f>
        <v>0</v>
      </c>
      <c r="BG427" s="184">
        <f>IF(N427="zákl. přenesená",J427,0)</f>
        <v>0</v>
      </c>
      <c r="BH427" s="184">
        <f>IF(N427="sníž. přenesená",J427,0)</f>
        <v>0</v>
      </c>
      <c r="BI427" s="184">
        <f>IF(N427="nulová",J427,0)</f>
        <v>0</v>
      </c>
      <c r="BJ427" s="17" t="s">
        <v>83</v>
      </c>
      <c r="BK427" s="184">
        <f>ROUND(I427*H427,2)</f>
        <v>0</v>
      </c>
      <c r="BL427" s="17" t="s">
        <v>133</v>
      </c>
      <c r="BM427" s="183" t="s">
        <v>476</v>
      </c>
    </row>
    <row r="428" spans="1:47" s="2" customFormat="1" ht="12">
      <c r="A428" s="36"/>
      <c r="B428" s="37"/>
      <c r="C428" s="36"/>
      <c r="D428" s="185" t="s">
        <v>135</v>
      </c>
      <c r="E428" s="36"/>
      <c r="F428" s="186" t="s">
        <v>475</v>
      </c>
      <c r="G428" s="36"/>
      <c r="H428" s="36"/>
      <c r="I428" s="187"/>
      <c r="J428" s="36"/>
      <c r="K428" s="36"/>
      <c r="L428" s="37"/>
      <c r="M428" s="188"/>
      <c r="N428" s="189"/>
      <c r="O428" s="75"/>
      <c r="P428" s="75"/>
      <c r="Q428" s="75"/>
      <c r="R428" s="75"/>
      <c r="S428" s="75"/>
      <c r="T428" s="7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T428" s="17" t="s">
        <v>135</v>
      </c>
      <c r="AU428" s="17" t="s">
        <v>85</v>
      </c>
    </row>
    <row r="429" spans="1:47" s="2" customFormat="1" ht="12">
      <c r="A429" s="36"/>
      <c r="B429" s="37"/>
      <c r="C429" s="36"/>
      <c r="D429" s="185" t="s">
        <v>137</v>
      </c>
      <c r="E429" s="36"/>
      <c r="F429" s="190" t="s">
        <v>467</v>
      </c>
      <c r="G429" s="36"/>
      <c r="H429" s="36"/>
      <c r="I429" s="187"/>
      <c r="J429" s="36"/>
      <c r="K429" s="36"/>
      <c r="L429" s="37"/>
      <c r="M429" s="188"/>
      <c r="N429" s="189"/>
      <c r="O429" s="75"/>
      <c r="P429" s="75"/>
      <c r="Q429" s="75"/>
      <c r="R429" s="75"/>
      <c r="S429" s="75"/>
      <c r="T429" s="7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T429" s="17" t="s">
        <v>137</v>
      </c>
      <c r="AU429" s="17" t="s">
        <v>85</v>
      </c>
    </row>
    <row r="430" spans="1:51" s="13" customFormat="1" ht="12">
      <c r="A430" s="13"/>
      <c r="B430" s="191"/>
      <c r="C430" s="13"/>
      <c r="D430" s="185" t="s">
        <v>139</v>
      </c>
      <c r="E430" s="192" t="s">
        <v>1</v>
      </c>
      <c r="F430" s="193" t="s">
        <v>477</v>
      </c>
      <c r="G430" s="13"/>
      <c r="H430" s="194">
        <v>3832.5</v>
      </c>
      <c r="I430" s="195"/>
      <c r="J430" s="13"/>
      <c r="K430" s="13"/>
      <c r="L430" s="191"/>
      <c r="M430" s="196"/>
      <c r="N430" s="197"/>
      <c r="O430" s="197"/>
      <c r="P430" s="197"/>
      <c r="Q430" s="197"/>
      <c r="R430" s="197"/>
      <c r="S430" s="197"/>
      <c r="T430" s="198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192" t="s">
        <v>139</v>
      </c>
      <c r="AU430" s="192" t="s">
        <v>85</v>
      </c>
      <c r="AV430" s="13" t="s">
        <v>85</v>
      </c>
      <c r="AW430" s="13" t="s">
        <v>31</v>
      </c>
      <c r="AX430" s="13" t="s">
        <v>75</v>
      </c>
      <c r="AY430" s="192" t="s">
        <v>126</v>
      </c>
    </row>
    <row r="431" spans="1:51" s="13" customFormat="1" ht="12">
      <c r="A431" s="13"/>
      <c r="B431" s="191"/>
      <c r="C431" s="13"/>
      <c r="D431" s="185" t="s">
        <v>139</v>
      </c>
      <c r="E431" s="192" t="s">
        <v>1</v>
      </c>
      <c r="F431" s="193" t="s">
        <v>478</v>
      </c>
      <c r="G431" s="13"/>
      <c r="H431" s="194">
        <v>12001.5</v>
      </c>
      <c r="I431" s="195"/>
      <c r="J431" s="13"/>
      <c r="K431" s="13"/>
      <c r="L431" s="191"/>
      <c r="M431" s="196"/>
      <c r="N431" s="197"/>
      <c r="O431" s="197"/>
      <c r="P431" s="197"/>
      <c r="Q431" s="197"/>
      <c r="R431" s="197"/>
      <c r="S431" s="197"/>
      <c r="T431" s="198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192" t="s">
        <v>139</v>
      </c>
      <c r="AU431" s="192" t="s">
        <v>85</v>
      </c>
      <c r="AV431" s="13" t="s">
        <v>85</v>
      </c>
      <c r="AW431" s="13" t="s">
        <v>31</v>
      </c>
      <c r="AX431" s="13" t="s">
        <v>75</v>
      </c>
      <c r="AY431" s="192" t="s">
        <v>126</v>
      </c>
    </row>
    <row r="432" spans="1:51" s="13" customFormat="1" ht="12">
      <c r="A432" s="13"/>
      <c r="B432" s="191"/>
      <c r="C432" s="13"/>
      <c r="D432" s="185" t="s">
        <v>139</v>
      </c>
      <c r="E432" s="192" t="s">
        <v>1</v>
      </c>
      <c r="F432" s="193" t="s">
        <v>479</v>
      </c>
      <c r="G432" s="13"/>
      <c r="H432" s="194">
        <v>3034.5</v>
      </c>
      <c r="I432" s="195"/>
      <c r="J432" s="13"/>
      <c r="K432" s="13"/>
      <c r="L432" s="191"/>
      <c r="M432" s="196"/>
      <c r="N432" s="197"/>
      <c r="O432" s="197"/>
      <c r="P432" s="197"/>
      <c r="Q432" s="197"/>
      <c r="R432" s="197"/>
      <c r="S432" s="197"/>
      <c r="T432" s="198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192" t="s">
        <v>139</v>
      </c>
      <c r="AU432" s="192" t="s">
        <v>85</v>
      </c>
      <c r="AV432" s="13" t="s">
        <v>85</v>
      </c>
      <c r="AW432" s="13" t="s">
        <v>31</v>
      </c>
      <c r="AX432" s="13" t="s">
        <v>75</v>
      </c>
      <c r="AY432" s="192" t="s">
        <v>126</v>
      </c>
    </row>
    <row r="433" spans="1:65" s="2" customFormat="1" ht="21.75" customHeight="1">
      <c r="A433" s="36"/>
      <c r="B433" s="170"/>
      <c r="C433" s="171" t="s">
        <v>480</v>
      </c>
      <c r="D433" s="171" t="s">
        <v>129</v>
      </c>
      <c r="E433" s="172" t="s">
        <v>481</v>
      </c>
      <c r="F433" s="173" t="s">
        <v>482</v>
      </c>
      <c r="G433" s="174" t="s">
        <v>160</v>
      </c>
      <c r="H433" s="175">
        <v>228.983</v>
      </c>
      <c r="I433" s="176"/>
      <c r="J433" s="177">
        <f>ROUND(I433*H433,2)</f>
        <v>0</v>
      </c>
      <c r="K433" s="178"/>
      <c r="L433" s="37"/>
      <c r="M433" s="179" t="s">
        <v>1</v>
      </c>
      <c r="N433" s="180" t="s">
        <v>40</v>
      </c>
      <c r="O433" s="75"/>
      <c r="P433" s="181">
        <f>O433*H433</f>
        <v>0</v>
      </c>
      <c r="Q433" s="181">
        <v>0</v>
      </c>
      <c r="R433" s="181">
        <f>Q433*H433</f>
        <v>0</v>
      </c>
      <c r="S433" s="181">
        <v>0</v>
      </c>
      <c r="T433" s="182">
        <f>S433*H433</f>
        <v>0</v>
      </c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R433" s="183" t="s">
        <v>133</v>
      </c>
      <c r="AT433" s="183" t="s">
        <v>129</v>
      </c>
      <c r="AU433" s="183" t="s">
        <v>85</v>
      </c>
      <c r="AY433" s="17" t="s">
        <v>126</v>
      </c>
      <c r="BE433" s="184">
        <f>IF(N433="základní",J433,0)</f>
        <v>0</v>
      </c>
      <c r="BF433" s="184">
        <f>IF(N433="snížená",J433,0)</f>
        <v>0</v>
      </c>
      <c r="BG433" s="184">
        <f>IF(N433="zákl. přenesená",J433,0)</f>
        <v>0</v>
      </c>
      <c r="BH433" s="184">
        <f>IF(N433="sníž. přenesená",J433,0)</f>
        <v>0</v>
      </c>
      <c r="BI433" s="184">
        <f>IF(N433="nulová",J433,0)</f>
        <v>0</v>
      </c>
      <c r="BJ433" s="17" t="s">
        <v>83</v>
      </c>
      <c r="BK433" s="184">
        <f>ROUND(I433*H433,2)</f>
        <v>0</v>
      </c>
      <c r="BL433" s="17" t="s">
        <v>133</v>
      </c>
      <c r="BM433" s="183" t="s">
        <v>483</v>
      </c>
    </row>
    <row r="434" spans="1:47" s="2" customFormat="1" ht="12">
      <c r="A434" s="36"/>
      <c r="B434" s="37"/>
      <c r="C434" s="36"/>
      <c r="D434" s="185" t="s">
        <v>135</v>
      </c>
      <c r="E434" s="36"/>
      <c r="F434" s="186" t="s">
        <v>482</v>
      </c>
      <c r="G434" s="36"/>
      <c r="H434" s="36"/>
      <c r="I434" s="187"/>
      <c r="J434" s="36"/>
      <c r="K434" s="36"/>
      <c r="L434" s="37"/>
      <c r="M434" s="188"/>
      <c r="N434" s="189"/>
      <c r="O434" s="75"/>
      <c r="P434" s="75"/>
      <c r="Q434" s="75"/>
      <c r="R434" s="75"/>
      <c r="S434" s="75"/>
      <c r="T434" s="7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T434" s="17" t="s">
        <v>135</v>
      </c>
      <c r="AU434" s="17" t="s">
        <v>85</v>
      </c>
    </row>
    <row r="435" spans="1:47" s="2" customFormat="1" ht="12">
      <c r="A435" s="36"/>
      <c r="B435" s="37"/>
      <c r="C435" s="36"/>
      <c r="D435" s="185" t="s">
        <v>137</v>
      </c>
      <c r="E435" s="36"/>
      <c r="F435" s="190" t="s">
        <v>484</v>
      </c>
      <c r="G435" s="36"/>
      <c r="H435" s="36"/>
      <c r="I435" s="187"/>
      <c r="J435" s="36"/>
      <c r="K435" s="36"/>
      <c r="L435" s="37"/>
      <c r="M435" s="188"/>
      <c r="N435" s="189"/>
      <c r="O435" s="75"/>
      <c r="P435" s="75"/>
      <c r="Q435" s="75"/>
      <c r="R435" s="75"/>
      <c r="S435" s="75"/>
      <c r="T435" s="7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T435" s="17" t="s">
        <v>137</v>
      </c>
      <c r="AU435" s="17" t="s">
        <v>85</v>
      </c>
    </row>
    <row r="436" spans="1:51" s="13" customFormat="1" ht="12">
      <c r="A436" s="13"/>
      <c r="B436" s="191"/>
      <c r="C436" s="13"/>
      <c r="D436" s="185" t="s">
        <v>139</v>
      </c>
      <c r="E436" s="192" t="s">
        <v>1</v>
      </c>
      <c r="F436" s="193" t="s">
        <v>485</v>
      </c>
      <c r="G436" s="13"/>
      <c r="H436" s="194">
        <v>228.983</v>
      </c>
      <c r="I436" s="195"/>
      <c r="J436" s="13"/>
      <c r="K436" s="13"/>
      <c r="L436" s="191"/>
      <c r="M436" s="196"/>
      <c r="N436" s="197"/>
      <c r="O436" s="197"/>
      <c r="P436" s="197"/>
      <c r="Q436" s="197"/>
      <c r="R436" s="197"/>
      <c r="S436" s="197"/>
      <c r="T436" s="198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192" t="s">
        <v>139</v>
      </c>
      <c r="AU436" s="192" t="s">
        <v>85</v>
      </c>
      <c r="AV436" s="13" t="s">
        <v>85</v>
      </c>
      <c r="AW436" s="13" t="s">
        <v>31</v>
      </c>
      <c r="AX436" s="13" t="s">
        <v>75</v>
      </c>
      <c r="AY436" s="192" t="s">
        <v>126</v>
      </c>
    </row>
    <row r="437" spans="1:65" s="2" customFormat="1" ht="16.5" customHeight="1">
      <c r="A437" s="36"/>
      <c r="B437" s="170"/>
      <c r="C437" s="171" t="s">
        <v>486</v>
      </c>
      <c r="D437" s="171" t="s">
        <v>129</v>
      </c>
      <c r="E437" s="172" t="s">
        <v>487</v>
      </c>
      <c r="F437" s="173" t="s">
        <v>488</v>
      </c>
      <c r="G437" s="174" t="s">
        <v>160</v>
      </c>
      <c r="H437" s="175">
        <v>158</v>
      </c>
      <c r="I437" s="176"/>
      <c r="J437" s="177">
        <f>ROUND(I437*H437,2)</f>
        <v>0</v>
      </c>
      <c r="K437" s="178"/>
      <c r="L437" s="37"/>
      <c r="M437" s="179" t="s">
        <v>1</v>
      </c>
      <c r="N437" s="180" t="s">
        <v>40</v>
      </c>
      <c r="O437" s="75"/>
      <c r="P437" s="181">
        <f>O437*H437</f>
        <v>0</v>
      </c>
      <c r="Q437" s="181">
        <v>0</v>
      </c>
      <c r="R437" s="181">
        <f>Q437*H437</f>
        <v>0</v>
      </c>
      <c r="S437" s="181">
        <v>0</v>
      </c>
      <c r="T437" s="182">
        <f>S437*H437</f>
        <v>0</v>
      </c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R437" s="183" t="s">
        <v>133</v>
      </c>
      <c r="AT437" s="183" t="s">
        <v>129</v>
      </c>
      <c r="AU437" s="183" t="s">
        <v>85</v>
      </c>
      <c r="AY437" s="17" t="s">
        <v>126</v>
      </c>
      <c r="BE437" s="184">
        <f>IF(N437="základní",J437,0)</f>
        <v>0</v>
      </c>
      <c r="BF437" s="184">
        <f>IF(N437="snížená",J437,0)</f>
        <v>0</v>
      </c>
      <c r="BG437" s="184">
        <f>IF(N437="zákl. přenesená",J437,0)</f>
        <v>0</v>
      </c>
      <c r="BH437" s="184">
        <f>IF(N437="sníž. přenesená",J437,0)</f>
        <v>0</v>
      </c>
      <c r="BI437" s="184">
        <f>IF(N437="nulová",J437,0)</f>
        <v>0</v>
      </c>
      <c r="BJ437" s="17" t="s">
        <v>83</v>
      </c>
      <c r="BK437" s="184">
        <f>ROUND(I437*H437,2)</f>
        <v>0</v>
      </c>
      <c r="BL437" s="17" t="s">
        <v>133</v>
      </c>
      <c r="BM437" s="183" t="s">
        <v>489</v>
      </c>
    </row>
    <row r="438" spans="1:47" s="2" customFormat="1" ht="12">
      <c r="A438" s="36"/>
      <c r="B438" s="37"/>
      <c r="C438" s="36"/>
      <c r="D438" s="185" t="s">
        <v>135</v>
      </c>
      <c r="E438" s="36"/>
      <c r="F438" s="186" t="s">
        <v>488</v>
      </c>
      <c r="G438" s="36"/>
      <c r="H438" s="36"/>
      <c r="I438" s="187"/>
      <c r="J438" s="36"/>
      <c r="K438" s="36"/>
      <c r="L438" s="37"/>
      <c r="M438" s="188"/>
      <c r="N438" s="189"/>
      <c r="O438" s="75"/>
      <c r="P438" s="75"/>
      <c r="Q438" s="75"/>
      <c r="R438" s="75"/>
      <c r="S438" s="75"/>
      <c r="T438" s="7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T438" s="17" t="s">
        <v>135</v>
      </c>
      <c r="AU438" s="17" t="s">
        <v>85</v>
      </c>
    </row>
    <row r="439" spans="1:47" s="2" customFormat="1" ht="12">
      <c r="A439" s="36"/>
      <c r="B439" s="37"/>
      <c r="C439" s="36"/>
      <c r="D439" s="185" t="s">
        <v>137</v>
      </c>
      <c r="E439" s="36"/>
      <c r="F439" s="190" t="s">
        <v>490</v>
      </c>
      <c r="G439" s="36"/>
      <c r="H439" s="36"/>
      <c r="I439" s="187"/>
      <c r="J439" s="36"/>
      <c r="K439" s="36"/>
      <c r="L439" s="37"/>
      <c r="M439" s="188"/>
      <c r="N439" s="189"/>
      <c r="O439" s="75"/>
      <c r="P439" s="75"/>
      <c r="Q439" s="75"/>
      <c r="R439" s="75"/>
      <c r="S439" s="75"/>
      <c r="T439" s="7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T439" s="17" t="s">
        <v>137</v>
      </c>
      <c r="AU439" s="17" t="s">
        <v>85</v>
      </c>
    </row>
    <row r="440" spans="1:51" s="13" customFormat="1" ht="12">
      <c r="A440" s="13"/>
      <c r="B440" s="191"/>
      <c r="C440" s="13"/>
      <c r="D440" s="185" t="s">
        <v>139</v>
      </c>
      <c r="E440" s="192" t="s">
        <v>1</v>
      </c>
      <c r="F440" s="193" t="s">
        <v>163</v>
      </c>
      <c r="G440" s="13"/>
      <c r="H440" s="194">
        <v>158</v>
      </c>
      <c r="I440" s="195"/>
      <c r="J440" s="13"/>
      <c r="K440" s="13"/>
      <c r="L440" s="191"/>
      <c r="M440" s="196"/>
      <c r="N440" s="197"/>
      <c r="O440" s="197"/>
      <c r="P440" s="197"/>
      <c r="Q440" s="197"/>
      <c r="R440" s="197"/>
      <c r="S440" s="197"/>
      <c r="T440" s="198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192" t="s">
        <v>139</v>
      </c>
      <c r="AU440" s="192" t="s">
        <v>85</v>
      </c>
      <c r="AV440" s="13" t="s">
        <v>85</v>
      </c>
      <c r="AW440" s="13" t="s">
        <v>31</v>
      </c>
      <c r="AX440" s="13" t="s">
        <v>75</v>
      </c>
      <c r="AY440" s="192" t="s">
        <v>126</v>
      </c>
    </row>
    <row r="441" spans="1:63" s="12" customFormat="1" ht="22.8" customHeight="1">
      <c r="A441" s="12"/>
      <c r="B441" s="157"/>
      <c r="C441" s="12"/>
      <c r="D441" s="158" t="s">
        <v>74</v>
      </c>
      <c r="E441" s="168" t="s">
        <v>206</v>
      </c>
      <c r="F441" s="168" t="s">
        <v>491</v>
      </c>
      <c r="G441" s="12"/>
      <c r="H441" s="12"/>
      <c r="I441" s="160"/>
      <c r="J441" s="169">
        <f>BK441</f>
        <v>0</v>
      </c>
      <c r="K441" s="12"/>
      <c r="L441" s="157"/>
      <c r="M441" s="162"/>
      <c r="N441" s="163"/>
      <c r="O441" s="163"/>
      <c r="P441" s="164">
        <f>SUM(P442:P482)</f>
        <v>0</v>
      </c>
      <c r="Q441" s="163"/>
      <c r="R441" s="164">
        <f>SUM(R442:R482)</f>
        <v>0</v>
      </c>
      <c r="S441" s="163"/>
      <c r="T441" s="165">
        <f>SUM(T442:T482)</f>
        <v>0</v>
      </c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R441" s="158" t="s">
        <v>83</v>
      </c>
      <c r="AT441" s="166" t="s">
        <v>74</v>
      </c>
      <c r="AU441" s="166" t="s">
        <v>83</v>
      </c>
      <c r="AY441" s="158" t="s">
        <v>126</v>
      </c>
      <c r="BK441" s="167">
        <f>SUM(BK442:BK482)</f>
        <v>0</v>
      </c>
    </row>
    <row r="442" spans="1:65" s="2" customFormat="1" ht="21.75" customHeight="1">
      <c r="A442" s="36"/>
      <c r="B442" s="170"/>
      <c r="C442" s="171" t="s">
        <v>492</v>
      </c>
      <c r="D442" s="171" t="s">
        <v>129</v>
      </c>
      <c r="E442" s="172" t="s">
        <v>493</v>
      </c>
      <c r="F442" s="173" t="s">
        <v>494</v>
      </c>
      <c r="G442" s="174" t="s">
        <v>132</v>
      </c>
      <c r="H442" s="175">
        <v>2</v>
      </c>
      <c r="I442" s="176"/>
      <c r="J442" s="177">
        <f>ROUND(I442*H442,2)</f>
        <v>0</v>
      </c>
      <c r="K442" s="178"/>
      <c r="L442" s="37"/>
      <c r="M442" s="179" t="s">
        <v>1</v>
      </c>
      <c r="N442" s="180" t="s">
        <v>40</v>
      </c>
      <c r="O442" s="75"/>
      <c r="P442" s="181">
        <f>O442*H442</f>
        <v>0</v>
      </c>
      <c r="Q442" s="181">
        <v>0</v>
      </c>
      <c r="R442" s="181">
        <f>Q442*H442</f>
        <v>0</v>
      </c>
      <c r="S442" s="181">
        <v>0</v>
      </c>
      <c r="T442" s="182">
        <f>S442*H442</f>
        <v>0</v>
      </c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R442" s="183" t="s">
        <v>133</v>
      </c>
      <c r="AT442" s="183" t="s">
        <v>129</v>
      </c>
      <c r="AU442" s="183" t="s">
        <v>85</v>
      </c>
      <c r="AY442" s="17" t="s">
        <v>126</v>
      </c>
      <c r="BE442" s="184">
        <f>IF(N442="základní",J442,0)</f>
        <v>0</v>
      </c>
      <c r="BF442" s="184">
        <f>IF(N442="snížená",J442,0)</f>
        <v>0</v>
      </c>
      <c r="BG442" s="184">
        <f>IF(N442="zákl. přenesená",J442,0)</f>
        <v>0</v>
      </c>
      <c r="BH442" s="184">
        <f>IF(N442="sníž. přenesená",J442,0)</f>
        <v>0</v>
      </c>
      <c r="BI442" s="184">
        <f>IF(N442="nulová",J442,0)</f>
        <v>0</v>
      </c>
      <c r="BJ442" s="17" t="s">
        <v>83</v>
      </c>
      <c r="BK442" s="184">
        <f>ROUND(I442*H442,2)</f>
        <v>0</v>
      </c>
      <c r="BL442" s="17" t="s">
        <v>133</v>
      </c>
      <c r="BM442" s="183" t="s">
        <v>495</v>
      </c>
    </row>
    <row r="443" spans="1:47" s="2" customFormat="1" ht="12">
      <c r="A443" s="36"/>
      <c r="B443" s="37"/>
      <c r="C443" s="36"/>
      <c r="D443" s="185" t="s">
        <v>135</v>
      </c>
      <c r="E443" s="36"/>
      <c r="F443" s="186" t="s">
        <v>496</v>
      </c>
      <c r="G443" s="36"/>
      <c r="H443" s="36"/>
      <c r="I443" s="187"/>
      <c r="J443" s="36"/>
      <c r="K443" s="36"/>
      <c r="L443" s="37"/>
      <c r="M443" s="188"/>
      <c r="N443" s="189"/>
      <c r="O443" s="75"/>
      <c r="P443" s="75"/>
      <c r="Q443" s="75"/>
      <c r="R443" s="75"/>
      <c r="S443" s="75"/>
      <c r="T443" s="7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T443" s="17" t="s">
        <v>135</v>
      </c>
      <c r="AU443" s="17" t="s">
        <v>85</v>
      </c>
    </row>
    <row r="444" spans="1:47" s="2" customFormat="1" ht="12">
      <c r="A444" s="36"/>
      <c r="B444" s="37"/>
      <c r="C444" s="36"/>
      <c r="D444" s="185" t="s">
        <v>137</v>
      </c>
      <c r="E444" s="36"/>
      <c r="F444" s="190" t="s">
        <v>497</v>
      </c>
      <c r="G444" s="36"/>
      <c r="H444" s="36"/>
      <c r="I444" s="187"/>
      <c r="J444" s="36"/>
      <c r="K444" s="36"/>
      <c r="L444" s="37"/>
      <c r="M444" s="188"/>
      <c r="N444" s="189"/>
      <c r="O444" s="75"/>
      <c r="P444" s="75"/>
      <c r="Q444" s="75"/>
      <c r="R444" s="75"/>
      <c r="S444" s="75"/>
      <c r="T444" s="7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T444" s="17" t="s">
        <v>137</v>
      </c>
      <c r="AU444" s="17" t="s">
        <v>85</v>
      </c>
    </row>
    <row r="445" spans="1:51" s="13" customFormat="1" ht="12">
      <c r="A445" s="13"/>
      <c r="B445" s="191"/>
      <c r="C445" s="13"/>
      <c r="D445" s="185" t="s">
        <v>139</v>
      </c>
      <c r="E445" s="192" t="s">
        <v>1</v>
      </c>
      <c r="F445" s="193" t="s">
        <v>498</v>
      </c>
      <c r="G445" s="13"/>
      <c r="H445" s="194">
        <v>2</v>
      </c>
      <c r="I445" s="195"/>
      <c r="J445" s="13"/>
      <c r="K445" s="13"/>
      <c r="L445" s="191"/>
      <c r="M445" s="196"/>
      <c r="N445" s="197"/>
      <c r="O445" s="197"/>
      <c r="P445" s="197"/>
      <c r="Q445" s="197"/>
      <c r="R445" s="197"/>
      <c r="S445" s="197"/>
      <c r="T445" s="198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192" t="s">
        <v>139</v>
      </c>
      <c r="AU445" s="192" t="s">
        <v>85</v>
      </c>
      <c r="AV445" s="13" t="s">
        <v>85</v>
      </c>
      <c r="AW445" s="13" t="s">
        <v>31</v>
      </c>
      <c r="AX445" s="13" t="s">
        <v>83</v>
      </c>
      <c r="AY445" s="192" t="s">
        <v>126</v>
      </c>
    </row>
    <row r="446" spans="1:65" s="2" customFormat="1" ht="21.75" customHeight="1">
      <c r="A446" s="36"/>
      <c r="B446" s="170"/>
      <c r="C446" s="171" t="s">
        <v>499</v>
      </c>
      <c r="D446" s="171" t="s">
        <v>129</v>
      </c>
      <c r="E446" s="172" t="s">
        <v>500</v>
      </c>
      <c r="F446" s="173" t="s">
        <v>501</v>
      </c>
      <c r="G446" s="174" t="s">
        <v>143</v>
      </c>
      <c r="H446" s="175">
        <v>50.7</v>
      </c>
      <c r="I446" s="176"/>
      <c r="J446" s="177">
        <f>ROUND(I446*H446,2)</f>
        <v>0</v>
      </c>
      <c r="K446" s="178"/>
      <c r="L446" s="37"/>
      <c r="M446" s="179" t="s">
        <v>1</v>
      </c>
      <c r="N446" s="180" t="s">
        <v>40</v>
      </c>
      <c r="O446" s="75"/>
      <c r="P446" s="181">
        <f>O446*H446</f>
        <v>0</v>
      </c>
      <c r="Q446" s="181">
        <v>0</v>
      </c>
      <c r="R446" s="181">
        <f>Q446*H446</f>
        <v>0</v>
      </c>
      <c r="S446" s="181">
        <v>0</v>
      </c>
      <c r="T446" s="182">
        <f>S446*H446</f>
        <v>0</v>
      </c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R446" s="183" t="s">
        <v>133</v>
      </c>
      <c r="AT446" s="183" t="s">
        <v>129</v>
      </c>
      <c r="AU446" s="183" t="s">
        <v>85</v>
      </c>
      <c r="AY446" s="17" t="s">
        <v>126</v>
      </c>
      <c r="BE446" s="184">
        <f>IF(N446="základní",J446,0)</f>
        <v>0</v>
      </c>
      <c r="BF446" s="184">
        <f>IF(N446="snížená",J446,0)</f>
        <v>0</v>
      </c>
      <c r="BG446" s="184">
        <f>IF(N446="zákl. přenesená",J446,0)</f>
        <v>0</v>
      </c>
      <c r="BH446" s="184">
        <f>IF(N446="sníž. přenesená",J446,0)</f>
        <v>0</v>
      </c>
      <c r="BI446" s="184">
        <f>IF(N446="nulová",J446,0)</f>
        <v>0</v>
      </c>
      <c r="BJ446" s="17" t="s">
        <v>83</v>
      </c>
      <c r="BK446" s="184">
        <f>ROUND(I446*H446,2)</f>
        <v>0</v>
      </c>
      <c r="BL446" s="17" t="s">
        <v>133</v>
      </c>
      <c r="BM446" s="183" t="s">
        <v>502</v>
      </c>
    </row>
    <row r="447" spans="1:47" s="2" customFormat="1" ht="12">
      <c r="A447" s="36"/>
      <c r="B447" s="37"/>
      <c r="C447" s="36"/>
      <c r="D447" s="185" t="s">
        <v>135</v>
      </c>
      <c r="E447" s="36"/>
      <c r="F447" s="186" t="s">
        <v>501</v>
      </c>
      <c r="G447" s="36"/>
      <c r="H447" s="36"/>
      <c r="I447" s="187"/>
      <c r="J447" s="36"/>
      <c r="K447" s="36"/>
      <c r="L447" s="37"/>
      <c r="M447" s="188"/>
      <c r="N447" s="189"/>
      <c r="O447" s="75"/>
      <c r="P447" s="75"/>
      <c r="Q447" s="75"/>
      <c r="R447" s="75"/>
      <c r="S447" s="75"/>
      <c r="T447" s="7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T447" s="17" t="s">
        <v>135</v>
      </c>
      <c r="AU447" s="17" t="s">
        <v>85</v>
      </c>
    </row>
    <row r="448" spans="1:47" s="2" customFormat="1" ht="12">
      <c r="A448" s="36"/>
      <c r="B448" s="37"/>
      <c r="C448" s="36"/>
      <c r="D448" s="185" t="s">
        <v>137</v>
      </c>
      <c r="E448" s="36"/>
      <c r="F448" s="190" t="s">
        <v>503</v>
      </c>
      <c r="G448" s="36"/>
      <c r="H448" s="36"/>
      <c r="I448" s="187"/>
      <c r="J448" s="36"/>
      <c r="K448" s="36"/>
      <c r="L448" s="37"/>
      <c r="M448" s="188"/>
      <c r="N448" s="189"/>
      <c r="O448" s="75"/>
      <c r="P448" s="75"/>
      <c r="Q448" s="75"/>
      <c r="R448" s="75"/>
      <c r="S448" s="75"/>
      <c r="T448" s="7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T448" s="17" t="s">
        <v>137</v>
      </c>
      <c r="AU448" s="17" t="s">
        <v>85</v>
      </c>
    </row>
    <row r="449" spans="1:51" s="14" customFormat="1" ht="12">
      <c r="A449" s="14"/>
      <c r="B449" s="199"/>
      <c r="C449" s="14"/>
      <c r="D449" s="185" t="s">
        <v>139</v>
      </c>
      <c r="E449" s="200" t="s">
        <v>1</v>
      </c>
      <c r="F449" s="201" t="s">
        <v>323</v>
      </c>
      <c r="G449" s="14"/>
      <c r="H449" s="200" t="s">
        <v>1</v>
      </c>
      <c r="I449" s="202"/>
      <c r="J449" s="14"/>
      <c r="K449" s="14"/>
      <c r="L449" s="199"/>
      <c r="M449" s="203"/>
      <c r="N449" s="204"/>
      <c r="O449" s="204"/>
      <c r="P449" s="204"/>
      <c r="Q449" s="204"/>
      <c r="R449" s="204"/>
      <c r="S449" s="204"/>
      <c r="T449" s="205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00" t="s">
        <v>139</v>
      </c>
      <c r="AU449" s="200" t="s">
        <v>85</v>
      </c>
      <c r="AV449" s="14" t="s">
        <v>83</v>
      </c>
      <c r="AW449" s="14" t="s">
        <v>31</v>
      </c>
      <c r="AX449" s="14" t="s">
        <v>75</v>
      </c>
      <c r="AY449" s="200" t="s">
        <v>126</v>
      </c>
    </row>
    <row r="450" spans="1:51" s="13" customFormat="1" ht="12">
      <c r="A450" s="13"/>
      <c r="B450" s="191"/>
      <c r="C450" s="13"/>
      <c r="D450" s="185" t="s">
        <v>139</v>
      </c>
      <c r="E450" s="192" t="s">
        <v>1</v>
      </c>
      <c r="F450" s="193" t="s">
        <v>504</v>
      </c>
      <c r="G450" s="13"/>
      <c r="H450" s="194">
        <v>3</v>
      </c>
      <c r="I450" s="195"/>
      <c r="J450" s="13"/>
      <c r="K450" s="13"/>
      <c r="L450" s="191"/>
      <c r="M450" s="196"/>
      <c r="N450" s="197"/>
      <c r="O450" s="197"/>
      <c r="P450" s="197"/>
      <c r="Q450" s="197"/>
      <c r="R450" s="197"/>
      <c r="S450" s="197"/>
      <c r="T450" s="198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192" t="s">
        <v>139</v>
      </c>
      <c r="AU450" s="192" t="s">
        <v>85</v>
      </c>
      <c r="AV450" s="13" t="s">
        <v>85</v>
      </c>
      <c r="AW450" s="13" t="s">
        <v>31</v>
      </c>
      <c r="AX450" s="13" t="s">
        <v>75</v>
      </c>
      <c r="AY450" s="192" t="s">
        <v>126</v>
      </c>
    </row>
    <row r="451" spans="1:51" s="14" customFormat="1" ht="12">
      <c r="A451" s="14"/>
      <c r="B451" s="199"/>
      <c r="C451" s="14"/>
      <c r="D451" s="185" t="s">
        <v>139</v>
      </c>
      <c r="E451" s="200" t="s">
        <v>1</v>
      </c>
      <c r="F451" s="201" t="s">
        <v>326</v>
      </c>
      <c r="G451" s="14"/>
      <c r="H451" s="200" t="s">
        <v>1</v>
      </c>
      <c r="I451" s="202"/>
      <c r="J451" s="14"/>
      <c r="K451" s="14"/>
      <c r="L451" s="199"/>
      <c r="M451" s="203"/>
      <c r="N451" s="204"/>
      <c r="O451" s="204"/>
      <c r="P451" s="204"/>
      <c r="Q451" s="204"/>
      <c r="R451" s="204"/>
      <c r="S451" s="204"/>
      <c r="T451" s="205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00" t="s">
        <v>139</v>
      </c>
      <c r="AU451" s="200" t="s">
        <v>85</v>
      </c>
      <c r="AV451" s="14" t="s">
        <v>83</v>
      </c>
      <c r="AW451" s="14" t="s">
        <v>31</v>
      </c>
      <c r="AX451" s="14" t="s">
        <v>75</v>
      </c>
      <c r="AY451" s="200" t="s">
        <v>126</v>
      </c>
    </row>
    <row r="452" spans="1:51" s="13" customFormat="1" ht="12">
      <c r="A452" s="13"/>
      <c r="B452" s="191"/>
      <c r="C452" s="13"/>
      <c r="D452" s="185" t="s">
        <v>139</v>
      </c>
      <c r="E452" s="192" t="s">
        <v>1</v>
      </c>
      <c r="F452" s="193" t="s">
        <v>505</v>
      </c>
      <c r="G452" s="13"/>
      <c r="H452" s="194">
        <v>6.9</v>
      </c>
      <c r="I452" s="195"/>
      <c r="J452" s="13"/>
      <c r="K452" s="13"/>
      <c r="L452" s="191"/>
      <c r="M452" s="196"/>
      <c r="N452" s="197"/>
      <c r="O452" s="197"/>
      <c r="P452" s="197"/>
      <c r="Q452" s="197"/>
      <c r="R452" s="197"/>
      <c r="S452" s="197"/>
      <c r="T452" s="198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192" t="s">
        <v>139</v>
      </c>
      <c r="AU452" s="192" t="s">
        <v>85</v>
      </c>
      <c r="AV452" s="13" t="s">
        <v>85</v>
      </c>
      <c r="AW452" s="13" t="s">
        <v>31</v>
      </c>
      <c r="AX452" s="13" t="s">
        <v>75</v>
      </c>
      <c r="AY452" s="192" t="s">
        <v>126</v>
      </c>
    </row>
    <row r="453" spans="1:51" s="14" customFormat="1" ht="12">
      <c r="A453" s="14"/>
      <c r="B453" s="199"/>
      <c r="C453" s="14"/>
      <c r="D453" s="185" t="s">
        <v>139</v>
      </c>
      <c r="E453" s="200" t="s">
        <v>1</v>
      </c>
      <c r="F453" s="201" t="s">
        <v>328</v>
      </c>
      <c r="G453" s="14"/>
      <c r="H453" s="200" t="s">
        <v>1</v>
      </c>
      <c r="I453" s="202"/>
      <c r="J453" s="14"/>
      <c r="K453" s="14"/>
      <c r="L453" s="199"/>
      <c r="M453" s="203"/>
      <c r="N453" s="204"/>
      <c r="O453" s="204"/>
      <c r="P453" s="204"/>
      <c r="Q453" s="204"/>
      <c r="R453" s="204"/>
      <c r="S453" s="204"/>
      <c r="T453" s="205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00" t="s">
        <v>139</v>
      </c>
      <c r="AU453" s="200" t="s">
        <v>85</v>
      </c>
      <c r="AV453" s="14" t="s">
        <v>83</v>
      </c>
      <c r="AW453" s="14" t="s">
        <v>31</v>
      </c>
      <c r="AX453" s="14" t="s">
        <v>75</v>
      </c>
      <c r="AY453" s="200" t="s">
        <v>126</v>
      </c>
    </row>
    <row r="454" spans="1:51" s="13" customFormat="1" ht="12">
      <c r="A454" s="13"/>
      <c r="B454" s="191"/>
      <c r="C454" s="13"/>
      <c r="D454" s="185" t="s">
        <v>139</v>
      </c>
      <c r="E454" s="192" t="s">
        <v>1</v>
      </c>
      <c r="F454" s="193" t="s">
        <v>506</v>
      </c>
      <c r="G454" s="13"/>
      <c r="H454" s="194">
        <v>3.6</v>
      </c>
      <c r="I454" s="195"/>
      <c r="J454" s="13"/>
      <c r="K454" s="13"/>
      <c r="L454" s="191"/>
      <c r="M454" s="196"/>
      <c r="N454" s="197"/>
      <c r="O454" s="197"/>
      <c r="P454" s="197"/>
      <c r="Q454" s="197"/>
      <c r="R454" s="197"/>
      <c r="S454" s="197"/>
      <c r="T454" s="198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192" t="s">
        <v>139</v>
      </c>
      <c r="AU454" s="192" t="s">
        <v>85</v>
      </c>
      <c r="AV454" s="13" t="s">
        <v>85</v>
      </c>
      <c r="AW454" s="13" t="s">
        <v>31</v>
      </c>
      <c r="AX454" s="13" t="s">
        <v>75</v>
      </c>
      <c r="AY454" s="192" t="s">
        <v>126</v>
      </c>
    </row>
    <row r="455" spans="1:51" s="14" customFormat="1" ht="12">
      <c r="A455" s="14"/>
      <c r="B455" s="199"/>
      <c r="C455" s="14"/>
      <c r="D455" s="185" t="s">
        <v>139</v>
      </c>
      <c r="E455" s="200" t="s">
        <v>1</v>
      </c>
      <c r="F455" s="201" t="s">
        <v>330</v>
      </c>
      <c r="G455" s="14"/>
      <c r="H455" s="200" t="s">
        <v>1</v>
      </c>
      <c r="I455" s="202"/>
      <c r="J455" s="14"/>
      <c r="K455" s="14"/>
      <c r="L455" s="199"/>
      <c r="M455" s="203"/>
      <c r="N455" s="204"/>
      <c r="O455" s="204"/>
      <c r="P455" s="204"/>
      <c r="Q455" s="204"/>
      <c r="R455" s="204"/>
      <c r="S455" s="204"/>
      <c r="T455" s="205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00" t="s">
        <v>139</v>
      </c>
      <c r="AU455" s="200" t="s">
        <v>85</v>
      </c>
      <c r="AV455" s="14" t="s">
        <v>83</v>
      </c>
      <c r="AW455" s="14" t="s">
        <v>31</v>
      </c>
      <c r="AX455" s="14" t="s">
        <v>75</v>
      </c>
      <c r="AY455" s="200" t="s">
        <v>126</v>
      </c>
    </row>
    <row r="456" spans="1:51" s="13" customFormat="1" ht="12">
      <c r="A456" s="13"/>
      <c r="B456" s="191"/>
      <c r="C456" s="13"/>
      <c r="D456" s="185" t="s">
        <v>139</v>
      </c>
      <c r="E456" s="192" t="s">
        <v>1</v>
      </c>
      <c r="F456" s="193" t="s">
        <v>507</v>
      </c>
      <c r="G456" s="13"/>
      <c r="H456" s="194">
        <v>2.4</v>
      </c>
      <c r="I456" s="195"/>
      <c r="J456" s="13"/>
      <c r="K456" s="13"/>
      <c r="L456" s="191"/>
      <c r="M456" s="196"/>
      <c r="N456" s="197"/>
      <c r="O456" s="197"/>
      <c r="P456" s="197"/>
      <c r="Q456" s="197"/>
      <c r="R456" s="197"/>
      <c r="S456" s="197"/>
      <c r="T456" s="198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192" t="s">
        <v>139</v>
      </c>
      <c r="AU456" s="192" t="s">
        <v>85</v>
      </c>
      <c r="AV456" s="13" t="s">
        <v>85</v>
      </c>
      <c r="AW456" s="13" t="s">
        <v>31</v>
      </c>
      <c r="AX456" s="13" t="s">
        <v>75</v>
      </c>
      <c r="AY456" s="192" t="s">
        <v>126</v>
      </c>
    </row>
    <row r="457" spans="1:51" s="14" customFormat="1" ht="12">
      <c r="A457" s="14"/>
      <c r="B457" s="199"/>
      <c r="C457" s="14"/>
      <c r="D457" s="185" t="s">
        <v>139</v>
      </c>
      <c r="E457" s="200" t="s">
        <v>1</v>
      </c>
      <c r="F457" s="201" t="s">
        <v>332</v>
      </c>
      <c r="G457" s="14"/>
      <c r="H457" s="200" t="s">
        <v>1</v>
      </c>
      <c r="I457" s="202"/>
      <c r="J457" s="14"/>
      <c r="K457" s="14"/>
      <c r="L457" s="199"/>
      <c r="M457" s="203"/>
      <c r="N457" s="204"/>
      <c r="O457" s="204"/>
      <c r="P457" s="204"/>
      <c r="Q457" s="204"/>
      <c r="R457" s="204"/>
      <c r="S457" s="204"/>
      <c r="T457" s="205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00" t="s">
        <v>139</v>
      </c>
      <c r="AU457" s="200" t="s">
        <v>85</v>
      </c>
      <c r="AV457" s="14" t="s">
        <v>83</v>
      </c>
      <c r="AW457" s="14" t="s">
        <v>31</v>
      </c>
      <c r="AX457" s="14" t="s">
        <v>75</v>
      </c>
      <c r="AY457" s="200" t="s">
        <v>126</v>
      </c>
    </row>
    <row r="458" spans="1:51" s="13" customFormat="1" ht="12">
      <c r="A458" s="13"/>
      <c r="B458" s="191"/>
      <c r="C458" s="13"/>
      <c r="D458" s="185" t="s">
        <v>139</v>
      </c>
      <c r="E458" s="192" t="s">
        <v>1</v>
      </c>
      <c r="F458" s="193" t="s">
        <v>504</v>
      </c>
      <c r="G458" s="13"/>
      <c r="H458" s="194">
        <v>3</v>
      </c>
      <c r="I458" s="195"/>
      <c r="J458" s="13"/>
      <c r="K458" s="13"/>
      <c r="L458" s="191"/>
      <c r="M458" s="196"/>
      <c r="N458" s="197"/>
      <c r="O458" s="197"/>
      <c r="P458" s="197"/>
      <c r="Q458" s="197"/>
      <c r="R458" s="197"/>
      <c r="S458" s="197"/>
      <c r="T458" s="198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192" t="s">
        <v>139</v>
      </c>
      <c r="AU458" s="192" t="s">
        <v>85</v>
      </c>
      <c r="AV458" s="13" t="s">
        <v>85</v>
      </c>
      <c r="AW458" s="13" t="s">
        <v>31</v>
      </c>
      <c r="AX458" s="13" t="s">
        <v>75</v>
      </c>
      <c r="AY458" s="192" t="s">
        <v>126</v>
      </c>
    </row>
    <row r="459" spans="1:51" s="14" customFormat="1" ht="12">
      <c r="A459" s="14"/>
      <c r="B459" s="199"/>
      <c r="C459" s="14"/>
      <c r="D459" s="185" t="s">
        <v>139</v>
      </c>
      <c r="E459" s="200" t="s">
        <v>1</v>
      </c>
      <c r="F459" s="201" t="s">
        <v>333</v>
      </c>
      <c r="G459" s="14"/>
      <c r="H459" s="200" t="s">
        <v>1</v>
      </c>
      <c r="I459" s="202"/>
      <c r="J459" s="14"/>
      <c r="K459" s="14"/>
      <c r="L459" s="199"/>
      <c r="M459" s="203"/>
      <c r="N459" s="204"/>
      <c r="O459" s="204"/>
      <c r="P459" s="204"/>
      <c r="Q459" s="204"/>
      <c r="R459" s="204"/>
      <c r="S459" s="204"/>
      <c r="T459" s="205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00" t="s">
        <v>139</v>
      </c>
      <c r="AU459" s="200" t="s">
        <v>85</v>
      </c>
      <c r="AV459" s="14" t="s">
        <v>83</v>
      </c>
      <c r="AW459" s="14" t="s">
        <v>31</v>
      </c>
      <c r="AX459" s="14" t="s">
        <v>75</v>
      </c>
      <c r="AY459" s="200" t="s">
        <v>126</v>
      </c>
    </row>
    <row r="460" spans="1:51" s="13" customFormat="1" ht="12">
      <c r="A460" s="13"/>
      <c r="B460" s="191"/>
      <c r="C460" s="13"/>
      <c r="D460" s="185" t="s">
        <v>139</v>
      </c>
      <c r="E460" s="192" t="s">
        <v>1</v>
      </c>
      <c r="F460" s="193" t="s">
        <v>508</v>
      </c>
      <c r="G460" s="13"/>
      <c r="H460" s="194">
        <v>2.7</v>
      </c>
      <c r="I460" s="195"/>
      <c r="J460" s="13"/>
      <c r="K460" s="13"/>
      <c r="L460" s="191"/>
      <c r="M460" s="196"/>
      <c r="N460" s="197"/>
      <c r="O460" s="197"/>
      <c r="P460" s="197"/>
      <c r="Q460" s="197"/>
      <c r="R460" s="197"/>
      <c r="S460" s="197"/>
      <c r="T460" s="198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192" t="s">
        <v>139</v>
      </c>
      <c r="AU460" s="192" t="s">
        <v>85</v>
      </c>
      <c r="AV460" s="13" t="s">
        <v>85</v>
      </c>
      <c r="AW460" s="13" t="s">
        <v>31</v>
      </c>
      <c r="AX460" s="13" t="s">
        <v>75</v>
      </c>
      <c r="AY460" s="192" t="s">
        <v>126</v>
      </c>
    </row>
    <row r="461" spans="1:51" s="14" customFormat="1" ht="12">
      <c r="A461" s="14"/>
      <c r="B461" s="199"/>
      <c r="C461" s="14"/>
      <c r="D461" s="185" t="s">
        <v>139</v>
      </c>
      <c r="E461" s="200" t="s">
        <v>1</v>
      </c>
      <c r="F461" s="201" t="s">
        <v>335</v>
      </c>
      <c r="G461" s="14"/>
      <c r="H461" s="200" t="s">
        <v>1</v>
      </c>
      <c r="I461" s="202"/>
      <c r="J461" s="14"/>
      <c r="K461" s="14"/>
      <c r="L461" s="199"/>
      <c r="M461" s="203"/>
      <c r="N461" s="204"/>
      <c r="O461" s="204"/>
      <c r="P461" s="204"/>
      <c r="Q461" s="204"/>
      <c r="R461" s="204"/>
      <c r="S461" s="204"/>
      <c r="T461" s="205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00" t="s">
        <v>139</v>
      </c>
      <c r="AU461" s="200" t="s">
        <v>85</v>
      </c>
      <c r="AV461" s="14" t="s">
        <v>83</v>
      </c>
      <c r="AW461" s="14" t="s">
        <v>31</v>
      </c>
      <c r="AX461" s="14" t="s">
        <v>75</v>
      </c>
      <c r="AY461" s="200" t="s">
        <v>126</v>
      </c>
    </row>
    <row r="462" spans="1:51" s="13" customFormat="1" ht="12">
      <c r="A462" s="13"/>
      <c r="B462" s="191"/>
      <c r="C462" s="13"/>
      <c r="D462" s="185" t="s">
        <v>139</v>
      </c>
      <c r="E462" s="192" t="s">
        <v>1</v>
      </c>
      <c r="F462" s="193" t="s">
        <v>507</v>
      </c>
      <c r="G462" s="13"/>
      <c r="H462" s="194">
        <v>2.4</v>
      </c>
      <c r="I462" s="195"/>
      <c r="J462" s="13"/>
      <c r="K462" s="13"/>
      <c r="L462" s="191"/>
      <c r="M462" s="196"/>
      <c r="N462" s="197"/>
      <c r="O462" s="197"/>
      <c r="P462" s="197"/>
      <c r="Q462" s="197"/>
      <c r="R462" s="197"/>
      <c r="S462" s="197"/>
      <c r="T462" s="198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192" t="s">
        <v>139</v>
      </c>
      <c r="AU462" s="192" t="s">
        <v>85</v>
      </c>
      <c r="AV462" s="13" t="s">
        <v>85</v>
      </c>
      <c r="AW462" s="13" t="s">
        <v>31</v>
      </c>
      <c r="AX462" s="13" t="s">
        <v>75</v>
      </c>
      <c r="AY462" s="192" t="s">
        <v>126</v>
      </c>
    </row>
    <row r="463" spans="1:51" s="14" customFormat="1" ht="12">
      <c r="A463" s="14"/>
      <c r="B463" s="199"/>
      <c r="C463" s="14"/>
      <c r="D463" s="185" t="s">
        <v>139</v>
      </c>
      <c r="E463" s="200" t="s">
        <v>1</v>
      </c>
      <c r="F463" s="201" t="s">
        <v>336</v>
      </c>
      <c r="G463" s="14"/>
      <c r="H463" s="200" t="s">
        <v>1</v>
      </c>
      <c r="I463" s="202"/>
      <c r="J463" s="14"/>
      <c r="K463" s="14"/>
      <c r="L463" s="199"/>
      <c r="M463" s="203"/>
      <c r="N463" s="204"/>
      <c r="O463" s="204"/>
      <c r="P463" s="204"/>
      <c r="Q463" s="204"/>
      <c r="R463" s="204"/>
      <c r="S463" s="204"/>
      <c r="T463" s="205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00" t="s">
        <v>139</v>
      </c>
      <c r="AU463" s="200" t="s">
        <v>85</v>
      </c>
      <c r="AV463" s="14" t="s">
        <v>83</v>
      </c>
      <c r="AW463" s="14" t="s">
        <v>31</v>
      </c>
      <c r="AX463" s="14" t="s">
        <v>75</v>
      </c>
      <c r="AY463" s="200" t="s">
        <v>126</v>
      </c>
    </row>
    <row r="464" spans="1:51" s="13" customFormat="1" ht="12">
      <c r="A464" s="13"/>
      <c r="B464" s="191"/>
      <c r="C464" s="13"/>
      <c r="D464" s="185" t="s">
        <v>139</v>
      </c>
      <c r="E464" s="192" t="s">
        <v>1</v>
      </c>
      <c r="F464" s="193" t="s">
        <v>508</v>
      </c>
      <c r="G464" s="13"/>
      <c r="H464" s="194">
        <v>2.7</v>
      </c>
      <c r="I464" s="195"/>
      <c r="J464" s="13"/>
      <c r="K464" s="13"/>
      <c r="L464" s="191"/>
      <c r="M464" s="196"/>
      <c r="N464" s="197"/>
      <c r="O464" s="197"/>
      <c r="P464" s="197"/>
      <c r="Q464" s="197"/>
      <c r="R464" s="197"/>
      <c r="S464" s="197"/>
      <c r="T464" s="198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192" t="s">
        <v>139</v>
      </c>
      <c r="AU464" s="192" t="s">
        <v>85</v>
      </c>
      <c r="AV464" s="13" t="s">
        <v>85</v>
      </c>
      <c r="AW464" s="13" t="s">
        <v>31</v>
      </c>
      <c r="AX464" s="13" t="s">
        <v>75</v>
      </c>
      <c r="AY464" s="192" t="s">
        <v>126</v>
      </c>
    </row>
    <row r="465" spans="1:51" s="14" customFormat="1" ht="12">
      <c r="A465" s="14"/>
      <c r="B465" s="199"/>
      <c r="C465" s="14"/>
      <c r="D465" s="185" t="s">
        <v>139</v>
      </c>
      <c r="E465" s="200" t="s">
        <v>1</v>
      </c>
      <c r="F465" s="201" t="s">
        <v>337</v>
      </c>
      <c r="G465" s="14"/>
      <c r="H465" s="200" t="s">
        <v>1</v>
      </c>
      <c r="I465" s="202"/>
      <c r="J465" s="14"/>
      <c r="K465" s="14"/>
      <c r="L465" s="199"/>
      <c r="M465" s="203"/>
      <c r="N465" s="204"/>
      <c r="O465" s="204"/>
      <c r="P465" s="204"/>
      <c r="Q465" s="204"/>
      <c r="R465" s="204"/>
      <c r="S465" s="204"/>
      <c r="T465" s="205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00" t="s">
        <v>139</v>
      </c>
      <c r="AU465" s="200" t="s">
        <v>85</v>
      </c>
      <c r="AV465" s="14" t="s">
        <v>83</v>
      </c>
      <c r="AW465" s="14" t="s">
        <v>31</v>
      </c>
      <c r="AX465" s="14" t="s">
        <v>75</v>
      </c>
      <c r="AY465" s="200" t="s">
        <v>126</v>
      </c>
    </row>
    <row r="466" spans="1:51" s="13" customFormat="1" ht="12">
      <c r="A466" s="13"/>
      <c r="B466" s="191"/>
      <c r="C466" s="13"/>
      <c r="D466" s="185" t="s">
        <v>139</v>
      </c>
      <c r="E466" s="192" t="s">
        <v>1</v>
      </c>
      <c r="F466" s="193" t="s">
        <v>508</v>
      </c>
      <c r="G466" s="13"/>
      <c r="H466" s="194">
        <v>2.7</v>
      </c>
      <c r="I466" s="195"/>
      <c r="J466" s="13"/>
      <c r="K466" s="13"/>
      <c r="L466" s="191"/>
      <c r="M466" s="196"/>
      <c r="N466" s="197"/>
      <c r="O466" s="197"/>
      <c r="P466" s="197"/>
      <c r="Q466" s="197"/>
      <c r="R466" s="197"/>
      <c r="S466" s="197"/>
      <c r="T466" s="198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192" t="s">
        <v>139</v>
      </c>
      <c r="AU466" s="192" t="s">
        <v>85</v>
      </c>
      <c r="AV466" s="13" t="s">
        <v>85</v>
      </c>
      <c r="AW466" s="13" t="s">
        <v>31</v>
      </c>
      <c r="AX466" s="13" t="s">
        <v>75</v>
      </c>
      <c r="AY466" s="192" t="s">
        <v>126</v>
      </c>
    </row>
    <row r="467" spans="1:51" s="14" customFormat="1" ht="12">
      <c r="A467" s="14"/>
      <c r="B467" s="199"/>
      <c r="C467" s="14"/>
      <c r="D467" s="185" t="s">
        <v>139</v>
      </c>
      <c r="E467" s="200" t="s">
        <v>1</v>
      </c>
      <c r="F467" s="201" t="s">
        <v>338</v>
      </c>
      <c r="G467" s="14"/>
      <c r="H467" s="200" t="s">
        <v>1</v>
      </c>
      <c r="I467" s="202"/>
      <c r="J467" s="14"/>
      <c r="K467" s="14"/>
      <c r="L467" s="199"/>
      <c r="M467" s="203"/>
      <c r="N467" s="204"/>
      <c r="O467" s="204"/>
      <c r="P467" s="204"/>
      <c r="Q467" s="204"/>
      <c r="R467" s="204"/>
      <c r="S467" s="204"/>
      <c r="T467" s="205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00" t="s">
        <v>139</v>
      </c>
      <c r="AU467" s="200" t="s">
        <v>85</v>
      </c>
      <c r="AV467" s="14" t="s">
        <v>83</v>
      </c>
      <c r="AW467" s="14" t="s">
        <v>31</v>
      </c>
      <c r="AX467" s="14" t="s">
        <v>75</v>
      </c>
      <c r="AY467" s="200" t="s">
        <v>126</v>
      </c>
    </row>
    <row r="468" spans="1:51" s="13" customFormat="1" ht="12">
      <c r="A468" s="13"/>
      <c r="B468" s="191"/>
      <c r="C468" s="13"/>
      <c r="D468" s="185" t="s">
        <v>139</v>
      </c>
      <c r="E468" s="192" t="s">
        <v>1</v>
      </c>
      <c r="F468" s="193" t="s">
        <v>508</v>
      </c>
      <c r="G468" s="13"/>
      <c r="H468" s="194">
        <v>2.7</v>
      </c>
      <c r="I468" s="195"/>
      <c r="J468" s="13"/>
      <c r="K468" s="13"/>
      <c r="L468" s="191"/>
      <c r="M468" s="196"/>
      <c r="N468" s="197"/>
      <c r="O468" s="197"/>
      <c r="P468" s="197"/>
      <c r="Q468" s="197"/>
      <c r="R468" s="197"/>
      <c r="S468" s="197"/>
      <c r="T468" s="198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192" t="s">
        <v>139</v>
      </c>
      <c r="AU468" s="192" t="s">
        <v>85</v>
      </c>
      <c r="AV468" s="13" t="s">
        <v>85</v>
      </c>
      <c r="AW468" s="13" t="s">
        <v>31</v>
      </c>
      <c r="AX468" s="13" t="s">
        <v>75</v>
      </c>
      <c r="AY468" s="192" t="s">
        <v>126</v>
      </c>
    </row>
    <row r="469" spans="1:51" s="14" customFormat="1" ht="12">
      <c r="A469" s="14"/>
      <c r="B469" s="199"/>
      <c r="C469" s="14"/>
      <c r="D469" s="185" t="s">
        <v>139</v>
      </c>
      <c r="E469" s="200" t="s">
        <v>1</v>
      </c>
      <c r="F469" s="201" t="s">
        <v>339</v>
      </c>
      <c r="G469" s="14"/>
      <c r="H469" s="200" t="s">
        <v>1</v>
      </c>
      <c r="I469" s="202"/>
      <c r="J469" s="14"/>
      <c r="K469" s="14"/>
      <c r="L469" s="199"/>
      <c r="M469" s="203"/>
      <c r="N469" s="204"/>
      <c r="O469" s="204"/>
      <c r="P469" s="204"/>
      <c r="Q469" s="204"/>
      <c r="R469" s="204"/>
      <c r="S469" s="204"/>
      <c r="T469" s="205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00" t="s">
        <v>139</v>
      </c>
      <c r="AU469" s="200" t="s">
        <v>85</v>
      </c>
      <c r="AV469" s="14" t="s">
        <v>83</v>
      </c>
      <c r="AW469" s="14" t="s">
        <v>31</v>
      </c>
      <c r="AX469" s="14" t="s">
        <v>75</v>
      </c>
      <c r="AY469" s="200" t="s">
        <v>126</v>
      </c>
    </row>
    <row r="470" spans="1:51" s="13" customFormat="1" ht="12">
      <c r="A470" s="13"/>
      <c r="B470" s="191"/>
      <c r="C470" s="13"/>
      <c r="D470" s="185" t="s">
        <v>139</v>
      </c>
      <c r="E470" s="192" t="s">
        <v>1</v>
      </c>
      <c r="F470" s="193" t="s">
        <v>508</v>
      </c>
      <c r="G470" s="13"/>
      <c r="H470" s="194">
        <v>2.7</v>
      </c>
      <c r="I470" s="195"/>
      <c r="J470" s="13"/>
      <c r="K470" s="13"/>
      <c r="L470" s="191"/>
      <c r="M470" s="196"/>
      <c r="N470" s="197"/>
      <c r="O470" s="197"/>
      <c r="P470" s="197"/>
      <c r="Q470" s="197"/>
      <c r="R470" s="197"/>
      <c r="S470" s="197"/>
      <c r="T470" s="198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192" t="s">
        <v>139</v>
      </c>
      <c r="AU470" s="192" t="s">
        <v>85</v>
      </c>
      <c r="AV470" s="13" t="s">
        <v>85</v>
      </c>
      <c r="AW470" s="13" t="s">
        <v>31</v>
      </c>
      <c r="AX470" s="13" t="s">
        <v>75</v>
      </c>
      <c r="AY470" s="192" t="s">
        <v>126</v>
      </c>
    </row>
    <row r="471" spans="1:51" s="14" customFormat="1" ht="12">
      <c r="A471" s="14"/>
      <c r="B471" s="199"/>
      <c r="C471" s="14"/>
      <c r="D471" s="185" t="s">
        <v>139</v>
      </c>
      <c r="E471" s="200" t="s">
        <v>1</v>
      </c>
      <c r="F471" s="201" t="s">
        <v>340</v>
      </c>
      <c r="G471" s="14"/>
      <c r="H471" s="200" t="s">
        <v>1</v>
      </c>
      <c r="I471" s="202"/>
      <c r="J471" s="14"/>
      <c r="K471" s="14"/>
      <c r="L471" s="199"/>
      <c r="M471" s="203"/>
      <c r="N471" s="204"/>
      <c r="O471" s="204"/>
      <c r="P471" s="204"/>
      <c r="Q471" s="204"/>
      <c r="R471" s="204"/>
      <c r="S471" s="204"/>
      <c r="T471" s="205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00" t="s">
        <v>139</v>
      </c>
      <c r="AU471" s="200" t="s">
        <v>85</v>
      </c>
      <c r="AV471" s="14" t="s">
        <v>83</v>
      </c>
      <c r="AW471" s="14" t="s">
        <v>31</v>
      </c>
      <c r="AX471" s="14" t="s">
        <v>75</v>
      </c>
      <c r="AY471" s="200" t="s">
        <v>126</v>
      </c>
    </row>
    <row r="472" spans="1:51" s="13" customFormat="1" ht="12">
      <c r="A472" s="13"/>
      <c r="B472" s="191"/>
      <c r="C472" s="13"/>
      <c r="D472" s="185" t="s">
        <v>139</v>
      </c>
      <c r="E472" s="192" t="s">
        <v>1</v>
      </c>
      <c r="F472" s="193" t="s">
        <v>509</v>
      </c>
      <c r="G472" s="13"/>
      <c r="H472" s="194">
        <v>2.1</v>
      </c>
      <c r="I472" s="195"/>
      <c r="J472" s="13"/>
      <c r="K472" s="13"/>
      <c r="L472" s="191"/>
      <c r="M472" s="196"/>
      <c r="N472" s="197"/>
      <c r="O472" s="197"/>
      <c r="P472" s="197"/>
      <c r="Q472" s="197"/>
      <c r="R472" s="197"/>
      <c r="S472" s="197"/>
      <c r="T472" s="198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192" t="s">
        <v>139</v>
      </c>
      <c r="AU472" s="192" t="s">
        <v>85</v>
      </c>
      <c r="AV472" s="13" t="s">
        <v>85</v>
      </c>
      <c r="AW472" s="13" t="s">
        <v>31</v>
      </c>
      <c r="AX472" s="13" t="s">
        <v>75</v>
      </c>
      <c r="AY472" s="192" t="s">
        <v>126</v>
      </c>
    </row>
    <row r="473" spans="1:51" s="14" customFormat="1" ht="12">
      <c r="A473" s="14"/>
      <c r="B473" s="199"/>
      <c r="C473" s="14"/>
      <c r="D473" s="185" t="s">
        <v>139</v>
      </c>
      <c r="E473" s="200" t="s">
        <v>1</v>
      </c>
      <c r="F473" s="201" t="s">
        <v>342</v>
      </c>
      <c r="G473" s="14"/>
      <c r="H473" s="200" t="s">
        <v>1</v>
      </c>
      <c r="I473" s="202"/>
      <c r="J473" s="14"/>
      <c r="K473" s="14"/>
      <c r="L473" s="199"/>
      <c r="M473" s="203"/>
      <c r="N473" s="204"/>
      <c r="O473" s="204"/>
      <c r="P473" s="204"/>
      <c r="Q473" s="204"/>
      <c r="R473" s="204"/>
      <c r="S473" s="204"/>
      <c r="T473" s="205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00" t="s">
        <v>139</v>
      </c>
      <c r="AU473" s="200" t="s">
        <v>85</v>
      </c>
      <c r="AV473" s="14" t="s">
        <v>83</v>
      </c>
      <c r="AW473" s="14" t="s">
        <v>31</v>
      </c>
      <c r="AX473" s="14" t="s">
        <v>75</v>
      </c>
      <c r="AY473" s="200" t="s">
        <v>126</v>
      </c>
    </row>
    <row r="474" spans="1:51" s="13" customFormat="1" ht="12">
      <c r="A474" s="13"/>
      <c r="B474" s="191"/>
      <c r="C474" s="13"/>
      <c r="D474" s="185" t="s">
        <v>139</v>
      </c>
      <c r="E474" s="192" t="s">
        <v>1</v>
      </c>
      <c r="F474" s="193" t="s">
        <v>510</v>
      </c>
      <c r="G474" s="13"/>
      <c r="H474" s="194">
        <v>3.9</v>
      </c>
      <c r="I474" s="195"/>
      <c r="J474" s="13"/>
      <c r="K474" s="13"/>
      <c r="L474" s="191"/>
      <c r="M474" s="196"/>
      <c r="N474" s="197"/>
      <c r="O474" s="197"/>
      <c r="P474" s="197"/>
      <c r="Q474" s="197"/>
      <c r="R474" s="197"/>
      <c r="S474" s="197"/>
      <c r="T474" s="198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192" t="s">
        <v>139</v>
      </c>
      <c r="AU474" s="192" t="s">
        <v>85</v>
      </c>
      <c r="AV474" s="13" t="s">
        <v>85</v>
      </c>
      <c r="AW474" s="13" t="s">
        <v>31</v>
      </c>
      <c r="AX474" s="13" t="s">
        <v>75</v>
      </c>
      <c r="AY474" s="192" t="s">
        <v>126</v>
      </c>
    </row>
    <row r="475" spans="1:51" s="14" customFormat="1" ht="12">
      <c r="A475" s="14"/>
      <c r="B475" s="199"/>
      <c r="C475" s="14"/>
      <c r="D475" s="185" t="s">
        <v>139</v>
      </c>
      <c r="E475" s="200" t="s">
        <v>1</v>
      </c>
      <c r="F475" s="201" t="s">
        <v>344</v>
      </c>
      <c r="G475" s="14"/>
      <c r="H475" s="200" t="s">
        <v>1</v>
      </c>
      <c r="I475" s="202"/>
      <c r="J475" s="14"/>
      <c r="K475" s="14"/>
      <c r="L475" s="199"/>
      <c r="M475" s="203"/>
      <c r="N475" s="204"/>
      <c r="O475" s="204"/>
      <c r="P475" s="204"/>
      <c r="Q475" s="204"/>
      <c r="R475" s="204"/>
      <c r="S475" s="204"/>
      <c r="T475" s="205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00" t="s">
        <v>139</v>
      </c>
      <c r="AU475" s="200" t="s">
        <v>85</v>
      </c>
      <c r="AV475" s="14" t="s">
        <v>83</v>
      </c>
      <c r="AW475" s="14" t="s">
        <v>31</v>
      </c>
      <c r="AX475" s="14" t="s">
        <v>75</v>
      </c>
      <c r="AY475" s="200" t="s">
        <v>126</v>
      </c>
    </row>
    <row r="476" spans="1:51" s="13" customFormat="1" ht="12">
      <c r="A476" s="13"/>
      <c r="B476" s="191"/>
      <c r="C476" s="13"/>
      <c r="D476" s="185" t="s">
        <v>139</v>
      </c>
      <c r="E476" s="192" t="s">
        <v>1</v>
      </c>
      <c r="F476" s="193" t="s">
        <v>507</v>
      </c>
      <c r="G476" s="13"/>
      <c r="H476" s="194">
        <v>2.4</v>
      </c>
      <c r="I476" s="195"/>
      <c r="J476" s="13"/>
      <c r="K476" s="13"/>
      <c r="L476" s="191"/>
      <c r="M476" s="196"/>
      <c r="N476" s="197"/>
      <c r="O476" s="197"/>
      <c r="P476" s="197"/>
      <c r="Q476" s="197"/>
      <c r="R476" s="197"/>
      <c r="S476" s="197"/>
      <c r="T476" s="198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192" t="s">
        <v>139</v>
      </c>
      <c r="AU476" s="192" t="s">
        <v>85</v>
      </c>
      <c r="AV476" s="13" t="s">
        <v>85</v>
      </c>
      <c r="AW476" s="13" t="s">
        <v>31</v>
      </c>
      <c r="AX476" s="13" t="s">
        <v>75</v>
      </c>
      <c r="AY476" s="192" t="s">
        <v>126</v>
      </c>
    </row>
    <row r="477" spans="1:51" s="14" customFormat="1" ht="12">
      <c r="A477" s="14"/>
      <c r="B477" s="199"/>
      <c r="C477" s="14"/>
      <c r="D477" s="185" t="s">
        <v>139</v>
      </c>
      <c r="E477" s="200" t="s">
        <v>1</v>
      </c>
      <c r="F477" s="201" t="s">
        <v>345</v>
      </c>
      <c r="G477" s="14"/>
      <c r="H477" s="200" t="s">
        <v>1</v>
      </c>
      <c r="I477" s="202"/>
      <c r="J477" s="14"/>
      <c r="K477" s="14"/>
      <c r="L477" s="199"/>
      <c r="M477" s="203"/>
      <c r="N477" s="204"/>
      <c r="O477" s="204"/>
      <c r="P477" s="204"/>
      <c r="Q477" s="204"/>
      <c r="R477" s="204"/>
      <c r="S477" s="204"/>
      <c r="T477" s="205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00" t="s">
        <v>139</v>
      </c>
      <c r="AU477" s="200" t="s">
        <v>85</v>
      </c>
      <c r="AV477" s="14" t="s">
        <v>83</v>
      </c>
      <c r="AW477" s="14" t="s">
        <v>31</v>
      </c>
      <c r="AX477" s="14" t="s">
        <v>75</v>
      </c>
      <c r="AY477" s="200" t="s">
        <v>126</v>
      </c>
    </row>
    <row r="478" spans="1:51" s="13" customFormat="1" ht="12">
      <c r="A478" s="13"/>
      <c r="B478" s="191"/>
      <c r="C478" s="13"/>
      <c r="D478" s="185" t="s">
        <v>139</v>
      </c>
      <c r="E478" s="192" t="s">
        <v>1</v>
      </c>
      <c r="F478" s="193" t="s">
        <v>504</v>
      </c>
      <c r="G478" s="13"/>
      <c r="H478" s="194">
        <v>3</v>
      </c>
      <c r="I478" s="195"/>
      <c r="J478" s="13"/>
      <c r="K478" s="13"/>
      <c r="L478" s="191"/>
      <c r="M478" s="196"/>
      <c r="N478" s="197"/>
      <c r="O478" s="197"/>
      <c r="P478" s="197"/>
      <c r="Q478" s="197"/>
      <c r="R478" s="197"/>
      <c r="S478" s="197"/>
      <c r="T478" s="198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192" t="s">
        <v>139</v>
      </c>
      <c r="AU478" s="192" t="s">
        <v>85</v>
      </c>
      <c r="AV478" s="13" t="s">
        <v>85</v>
      </c>
      <c r="AW478" s="13" t="s">
        <v>31</v>
      </c>
      <c r="AX478" s="13" t="s">
        <v>75</v>
      </c>
      <c r="AY478" s="192" t="s">
        <v>126</v>
      </c>
    </row>
    <row r="479" spans="1:51" s="14" customFormat="1" ht="12">
      <c r="A479" s="14"/>
      <c r="B479" s="199"/>
      <c r="C479" s="14"/>
      <c r="D479" s="185" t="s">
        <v>139</v>
      </c>
      <c r="E479" s="200" t="s">
        <v>1</v>
      </c>
      <c r="F479" s="201" t="s">
        <v>346</v>
      </c>
      <c r="G479" s="14"/>
      <c r="H479" s="200" t="s">
        <v>1</v>
      </c>
      <c r="I479" s="202"/>
      <c r="J479" s="14"/>
      <c r="K479" s="14"/>
      <c r="L479" s="199"/>
      <c r="M479" s="203"/>
      <c r="N479" s="204"/>
      <c r="O479" s="204"/>
      <c r="P479" s="204"/>
      <c r="Q479" s="204"/>
      <c r="R479" s="204"/>
      <c r="S479" s="204"/>
      <c r="T479" s="205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00" t="s">
        <v>139</v>
      </c>
      <c r="AU479" s="200" t="s">
        <v>85</v>
      </c>
      <c r="AV479" s="14" t="s">
        <v>83</v>
      </c>
      <c r="AW479" s="14" t="s">
        <v>31</v>
      </c>
      <c r="AX479" s="14" t="s">
        <v>75</v>
      </c>
      <c r="AY479" s="200" t="s">
        <v>126</v>
      </c>
    </row>
    <row r="480" spans="1:51" s="13" customFormat="1" ht="12">
      <c r="A480" s="13"/>
      <c r="B480" s="191"/>
      <c r="C480" s="13"/>
      <c r="D480" s="185" t="s">
        <v>139</v>
      </c>
      <c r="E480" s="192" t="s">
        <v>1</v>
      </c>
      <c r="F480" s="193" t="s">
        <v>509</v>
      </c>
      <c r="G480" s="13"/>
      <c r="H480" s="194">
        <v>2.1</v>
      </c>
      <c r="I480" s="195"/>
      <c r="J480" s="13"/>
      <c r="K480" s="13"/>
      <c r="L480" s="191"/>
      <c r="M480" s="196"/>
      <c r="N480" s="197"/>
      <c r="O480" s="197"/>
      <c r="P480" s="197"/>
      <c r="Q480" s="197"/>
      <c r="R480" s="197"/>
      <c r="S480" s="197"/>
      <c r="T480" s="198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192" t="s">
        <v>139</v>
      </c>
      <c r="AU480" s="192" t="s">
        <v>85</v>
      </c>
      <c r="AV480" s="13" t="s">
        <v>85</v>
      </c>
      <c r="AW480" s="13" t="s">
        <v>31</v>
      </c>
      <c r="AX480" s="13" t="s">
        <v>75</v>
      </c>
      <c r="AY480" s="192" t="s">
        <v>126</v>
      </c>
    </row>
    <row r="481" spans="1:51" s="14" customFormat="1" ht="12">
      <c r="A481" s="14"/>
      <c r="B481" s="199"/>
      <c r="C481" s="14"/>
      <c r="D481" s="185" t="s">
        <v>139</v>
      </c>
      <c r="E481" s="200" t="s">
        <v>1</v>
      </c>
      <c r="F481" s="201" t="s">
        <v>347</v>
      </c>
      <c r="G481" s="14"/>
      <c r="H481" s="200" t="s">
        <v>1</v>
      </c>
      <c r="I481" s="202"/>
      <c r="J481" s="14"/>
      <c r="K481" s="14"/>
      <c r="L481" s="199"/>
      <c r="M481" s="203"/>
      <c r="N481" s="204"/>
      <c r="O481" s="204"/>
      <c r="P481" s="204"/>
      <c r="Q481" s="204"/>
      <c r="R481" s="204"/>
      <c r="S481" s="204"/>
      <c r="T481" s="205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00" t="s">
        <v>139</v>
      </c>
      <c r="AU481" s="200" t="s">
        <v>85</v>
      </c>
      <c r="AV481" s="14" t="s">
        <v>83</v>
      </c>
      <c r="AW481" s="14" t="s">
        <v>31</v>
      </c>
      <c r="AX481" s="14" t="s">
        <v>75</v>
      </c>
      <c r="AY481" s="200" t="s">
        <v>126</v>
      </c>
    </row>
    <row r="482" spans="1:51" s="13" customFormat="1" ht="12">
      <c r="A482" s="13"/>
      <c r="B482" s="191"/>
      <c r="C482" s="13"/>
      <c r="D482" s="185" t="s">
        <v>139</v>
      </c>
      <c r="E482" s="192" t="s">
        <v>1</v>
      </c>
      <c r="F482" s="193" t="s">
        <v>507</v>
      </c>
      <c r="G482" s="13"/>
      <c r="H482" s="194">
        <v>2.4</v>
      </c>
      <c r="I482" s="195"/>
      <c r="J482" s="13"/>
      <c r="K482" s="13"/>
      <c r="L482" s="191"/>
      <c r="M482" s="196"/>
      <c r="N482" s="197"/>
      <c r="O482" s="197"/>
      <c r="P482" s="197"/>
      <c r="Q482" s="197"/>
      <c r="R482" s="197"/>
      <c r="S482" s="197"/>
      <c r="T482" s="198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192" t="s">
        <v>139</v>
      </c>
      <c r="AU482" s="192" t="s">
        <v>85</v>
      </c>
      <c r="AV482" s="13" t="s">
        <v>85</v>
      </c>
      <c r="AW482" s="13" t="s">
        <v>31</v>
      </c>
      <c r="AX482" s="13" t="s">
        <v>75</v>
      </c>
      <c r="AY482" s="192" t="s">
        <v>126</v>
      </c>
    </row>
    <row r="483" spans="1:63" s="12" customFormat="1" ht="22.8" customHeight="1">
      <c r="A483" s="12"/>
      <c r="B483" s="157"/>
      <c r="C483" s="12"/>
      <c r="D483" s="158" t="s">
        <v>74</v>
      </c>
      <c r="E483" s="168" t="s">
        <v>213</v>
      </c>
      <c r="F483" s="168" t="s">
        <v>511</v>
      </c>
      <c r="G483" s="12"/>
      <c r="H483" s="12"/>
      <c r="I483" s="160"/>
      <c r="J483" s="169">
        <f>BK483</f>
        <v>0</v>
      </c>
      <c r="K483" s="12"/>
      <c r="L483" s="157"/>
      <c r="M483" s="162"/>
      <c r="N483" s="163"/>
      <c r="O483" s="163"/>
      <c r="P483" s="164">
        <f>SUM(P484:P627)</f>
        <v>0</v>
      </c>
      <c r="Q483" s="163"/>
      <c r="R483" s="164">
        <f>SUM(R484:R627)</f>
        <v>0</v>
      </c>
      <c r="S483" s="163"/>
      <c r="T483" s="165">
        <f>SUM(T484:T627)</f>
        <v>0</v>
      </c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R483" s="158" t="s">
        <v>83</v>
      </c>
      <c r="AT483" s="166" t="s">
        <v>74</v>
      </c>
      <c r="AU483" s="166" t="s">
        <v>83</v>
      </c>
      <c r="AY483" s="158" t="s">
        <v>126</v>
      </c>
      <c r="BK483" s="167">
        <f>SUM(BK484:BK627)</f>
        <v>0</v>
      </c>
    </row>
    <row r="484" spans="1:65" s="2" customFormat="1" ht="21.75" customHeight="1">
      <c r="A484" s="36"/>
      <c r="B484" s="170"/>
      <c r="C484" s="171" t="s">
        <v>512</v>
      </c>
      <c r="D484" s="171" t="s">
        <v>129</v>
      </c>
      <c r="E484" s="172" t="s">
        <v>513</v>
      </c>
      <c r="F484" s="173" t="s">
        <v>514</v>
      </c>
      <c r="G484" s="174" t="s">
        <v>160</v>
      </c>
      <c r="H484" s="175">
        <v>270</v>
      </c>
      <c r="I484" s="176"/>
      <c r="J484" s="177">
        <f>ROUND(I484*H484,2)</f>
        <v>0</v>
      </c>
      <c r="K484" s="178"/>
      <c r="L484" s="37"/>
      <c r="M484" s="179" t="s">
        <v>1</v>
      </c>
      <c r="N484" s="180" t="s">
        <v>40</v>
      </c>
      <c r="O484" s="75"/>
      <c r="P484" s="181">
        <f>O484*H484</f>
        <v>0</v>
      </c>
      <c r="Q484" s="181">
        <v>0</v>
      </c>
      <c r="R484" s="181">
        <f>Q484*H484</f>
        <v>0</v>
      </c>
      <c r="S484" s="181">
        <v>0</v>
      </c>
      <c r="T484" s="182">
        <f>S484*H484</f>
        <v>0</v>
      </c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R484" s="183" t="s">
        <v>133</v>
      </c>
      <c r="AT484" s="183" t="s">
        <v>129</v>
      </c>
      <c r="AU484" s="183" t="s">
        <v>85</v>
      </c>
      <c r="AY484" s="17" t="s">
        <v>126</v>
      </c>
      <c r="BE484" s="184">
        <f>IF(N484="základní",J484,0)</f>
        <v>0</v>
      </c>
      <c r="BF484" s="184">
        <f>IF(N484="snížená",J484,0)</f>
        <v>0</v>
      </c>
      <c r="BG484" s="184">
        <f>IF(N484="zákl. přenesená",J484,0)</f>
        <v>0</v>
      </c>
      <c r="BH484" s="184">
        <f>IF(N484="sníž. přenesená",J484,0)</f>
        <v>0</v>
      </c>
      <c r="BI484" s="184">
        <f>IF(N484="nulová",J484,0)</f>
        <v>0</v>
      </c>
      <c r="BJ484" s="17" t="s">
        <v>83</v>
      </c>
      <c r="BK484" s="184">
        <f>ROUND(I484*H484,2)</f>
        <v>0</v>
      </c>
      <c r="BL484" s="17" t="s">
        <v>133</v>
      </c>
      <c r="BM484" s="183" t="s">
        <v>515</v>
      </c>
    </row>
    <row r="485" spans="1:47" s="2" customFormat="1" ht="12">
      <c r="A485" s="36"/>
      <c r="B485" s="37"/>
      <c r="C485" s="36"/>
      <c r="D485" s="185" t="s">
        <v>135</v>
      </c>
      <c r="E485" s="36"/>
      <c r="F485" s="186" t="s">
        <v>514</v>
      </c>
      <c r="G485" s="36"/>
      <c r="H485" s="36"/>
      <c r="I485" s="187"/>
      <c r="J485" s="36"/>
      <c r="K485" s="36"/>
      <c r="L485" s="37"/>
      <c r="M485" s="188"/>
      <c r="N485" s="189"/>
      <c r="O485" s="75"/>
      <c r="P485" s="75"/>
      <c r="Q485" s="75"/>
      <c r="R485" s="75"/>
      <c r="S485" s="75"/>
      <c r="T485" s="7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T485" s="17" t="s">
        <v>135</v>
      </c>
      <c r="AU485" s="17" t="s">
        <v>85</v>
      </c>
    </row>
    <row r="486" spans="1:47" s="2" customFormat="1" ht="12">
      <c r="A486" s="36"/>
      <c r="B486" s="37"/>
      <c r="C486" s="36"/>
      <c r="D486" s="185" t="s">
        <v>137</v>
      </c>
      <c r="E486" s="36"/>
      <c r="F486" s="190" t="s">
        <v>516</v>
      </c>
      <c r="G486" s="36"/>
      <c r="H486" s="36"/>
      <c r="I486" s="187"/>
      <c r="J486" s="36"/>
      <c r="K486" s="36"/>
      <c r="L486" s="37"/>
      <c r="M486" s="188"/>
      <c r="N486" s="189"/>
      <c r="O486" s="75"/>
      <c r="P486" s="75"/>
      <c r="Q486" s="75"/>
      <c r="R486" s="75"/>
      <c r="S486" s="75"/>
      <c r="T486" s="7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T486" s="17" t="s">
        <v>137</v>
      </c>
      <c r="AU486" s="17" t="s">
        <v>85</v>
      </c>
    </row>
    <row r="487" spans="1:51" s="13" customFormat="1" ht="12">
      <c r="A487" s="13"/>
      <c r="B487" s="191"/>
      <c r="C487" s="13"/>
      <c r="D487" s="185" t="s">
        <v>139</v>
      </c>
      <c r="E487" s="192" t="s">
        <v>1</v>
      </c>
      <c r="F487" s="193" t="s">
        <v>517</v>
      </c>
      <c r="G487" s="13"/>
      <c r="H487" s="194">
        <v>270</v>
      </c>
      <c r="I487" s="195"/>
      <c r="J487" s="13"/>
      <c r="K487" s="13"/>
      <c r="L487" s="191"/>
      <c r="M487" s="196"/>
      <c r="N487" s="197"/>
      <c r="O487" s="197"/>
      <c r="P487" s="197"/>
      <c r="Q487" s="197"/>
      <c r="R487" s="197"/>
      <c r="S487" s="197"/>
      <c r="T487" s="198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192" t="s">
        <v>139</v>
      </c>
      <c r="AU487" s="192" t="s">
        <v>85</v>
      </c>
      <c r="AV487" s="13" t="s">
        <v>85</v>
      </c>
      <c r="AW487" s="13" t="s">
        <v>31</v>
      </c>
      <c r="AX487" s="13" t="s">
        <v>83</v>
      </c>
      <c r="AY487" s="192" t="s">
        <v>126</v>
      </c>
    </row>
    <row r="488" spans="1:65" s="2" customFormat="1" ht="21.75" customHeight="1">
      <c r="A488" s="36"/>
      <c r="B488" s="170"/>
      <c r="C488" s="171" t="s">
        <v>518</v>
      </c>
      <c r="D488" s="171" t="s">
        <v>129</v>
      </c>
      <c r="E488" s="172" t="s">
        <v>519</v>
      </c>
      <c r="F488" s="173" t="s">
        <v>520</v>
      </c>
      <c r="G488" s="174" t="s">
        <v>132</v>
      </c>
      <c r="H488" s="175">
        <v>199.133</v>
      </c>
      <c r="I488" s="176"/>
      <c r="J488" s="177">
        <f>ROUND(I488*H488,2)</f>
        <v>0</v>
      </c>
      <c r="K488" s="178"/>
      <c r="L488" s="37"/>
      <c r="M488" s="179" t="s">
        <v>1</v>
      </c>
      <c r="N488" s="180" t="s">
        <v>40</v>
      </c>
      <c r="O488" s="75"/>
      <c r="P488" s="181">
        <f>O488*H488</f>
        <v>0</v>
      </c>
      <c r="Q488" s="181">
        <v>0</v>
      </c>
      <c r="R488" s="181">
        <f>Q488*H488</f>
        <v>0</v>
      </c>
      <c r="S488" s="181">
        <v>0</v>
      </c>
      <c r="T488" s="182">
        <f>S488*H488</f>
        <v>0</v>
      </c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R488" s="183" t="s">
        <v>133</v>
      </c>
      <c r="AT488" s="183" t="s">
        <v>129</v>
      </c>
      <c r="AU488" s="183" t="s">
        <v>85</v>
      </c>
      <c r="AY488" s="17" t="s">
        <v>126</v>
      </c>
      <c r="BE488" s="184">
        <f>IF(N488="základní",J488,0)</f>
        <v>0</v>
      </c>
      <c r="BF488" s="184">
        <f>IF(N488="snížená",J488,0)</f>
        <v>0</v>
      </c>
      <c r="BG488" s="184">
        <f>IF(N488="zákl. přenesená",J488,0)</f>
        <v>0</v>
      </c>
      <c r="BH488" s="184">
        <f>IF(N488="sníž. přenesená",J488,0)</f>
        <v>0</v>
      </c>
      <c r="BI488" s="184">
        <f>IF(N488="nulová",J488,0)</f>
        <v>0</v>
      </c>
      <c r="BJ488" s="17" t="s">
        <v>83</v>
      </c>
      <c r="BK488" s="184">
        <f>ROUND(I488*H488,2)</f>
        <v>0</v>
      </c>
      <c r="BL488" s="17" t="s">
        <v>133</v>
      </c>
      <c r="BM488" s="183" t="s">
        <v>521</v>
      </c>
    </row>
    <row r="489" spans="1:47" s="2" customFormat="1" ht="12">
      <c r="A489" s="36"/>
      <c r="B489" s="37"/>
      <c r="C489" s="36"/>
      <c r="D489" s="185" t="s">
        <v>135</v>
      </c>
      <c r="E489" s="36"/>
      <c r="F489" s="186" t="s">
        <v>520</v>
      </c>
      <c r="G489" s="36"/>
      <c r="H489" s="36"/>
      <c r="I489" s="187"/>
      <c r="J489" s="36"/>
      <c r="K489" s="36"/>
      <c r="L489" s="37"/>
      <c r="M489" s="188"/>
      <c r="N489" s="189"/>
      <c r="O489" s="75"/>
      <c r="P489" s="75"/>
      <c r="Q489" s="75"/>
      <c r="R489" s="75"/>
      <c r="S489" s="75"/>
      <c r="T489" s="7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T489" s="17" t="s">
        <v>135</v>
      </c>
      <c r="AU489" s="17" t="s">
        <v>85</v>
      </c>
    </row>
    <row r="490" spans="1:47" s="2" customFormat="1" ht="12">
      <c r="A490" s="36"/>
      <c r="B490" s="37"/>
      <c r="C490" s="36"/>
      <c r="D490" s="185" t="s">
        <v>137</v>
      </c>
      <c r="E490" s="36"/>
      <c r="F490" s="190" t="s">
        <v>522</v>
      </c>
      <c r="G490" s="36"/>
      <c r="H490" s="36"/>
      <c r="I490" s="187"/>
      <c r="J490" s="36"/>
      <c r="K490" s="36"/>
      <c r="L490" s="37"/>
      <c r="M490" s="188"/>
      <c r="N490" s="189"/>
      <c r="O490" s="75"/>
      <c r="P490" s="75"/>
      <c r="Q490" s="75"/>
      <c r="R490" s="75"/>
      <c r="S490" s="75"/>
      <c r="T490" s="7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T490" s="17" t="s">
        <v>137</v>
      </c>
      <c r="AU490" s="17" t="s">
        <v>85</v>
      </c>
    </row>
    <row r="491" spans="1:51" s="13" customFormat="1" ht="12">
      <c r="A491" s="13"/>
      <c r="B491" s="191"/>
      <c r="C491" s="13"/>
      <c r="D491" s="185" t="s">
        <v>139</v>
      </c>
      <c r="E491" s="192" t="s">
        <v>1</v>
      </c>
      <c r="F491" s="193" t="s">
        <v>523</v>
      </c>
      <c r="G491" s="13"/>
      <c r="H491" s="194">
        <v>199.133</v>
      </c>
      <c r="I491" s="195"/>
      <c r="J491" s="13"/>
      <c r="K491" s="13"/>
      <c r="L491" s="191"/>
      <c r="M491" s="196"/>
      <c r="N491" s="197"/>
      <c r="O491" s="197"/>
      <c r="P491" s="197"/>
      <c r="Q491" s="197"/>
      <c r="R491" s="197"/>
      <c r="S491" s="197"/>
      <c r="T491" s="198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192" t="s">
        <v>139</v>
      </c>
      <c r="AU491" s="192" t="s">
        <v>85</v>
      </c>
      <c r="AV491" s="13" t="s">
        <v>85</v>
      </c>
      <c r="AW491" s="13" t="s">
        <v>31</v>
      </c>
      <c r="AX491" s="13" t="s">
        <v>83</v>
      </c>
      <c r="AY491" s="192" t="s">
        <v>126</v>
      </c>
    </row>
    <row r="492" spans="1:65" s="2" customFormat="1" ht="16.5" customHeight="1">
      <c r="A492" s="36"/>
      <c r="B492" s="170"/>
      <c r="C492" s="171" t="s">
        <v>524</v>
      </c>
      <c r="D492" s="171" t="s">
        <v>129</v>
      </c>
      <c r="E492" s="172" t="s">
        <v>525</v>
      </c>
      <c r="F492" s="173" t="s">
        <v>526</v>
      </c>
      <c r="G492" s="174" t="s">
        <v>132</v>
      </c>
      <c r="H492" s="175">
        <v>1</v>
      </c>
      <c r="I492" s="176"/>
      <c r="J492" s="177">
        <f>ROUND(I492*H492,2)</f>
        <v>0</v>
      </c>
      <c r="K492" s="178"/>
      <c r="L492" s="37"/>
      <c r="M492" s="179" t="s">
        <v>1</v>
      </c>
      <c r="N492" s="180" t="s">
        <v>40</v>
      </c>
      <c r="O492" s="75"/>
      <c r="P492" s="181">
        <f>O492*H492</f>
        <v>0</v>
      </c>
      <c r="Q492" s="181">
        <v>0</v>
      </c>
      <c r="R492" s="181">
        <f>Q492*H492</f>
        <v>0</v>
      </c>
      <c r="S492" s="181">
        <v>0</v>
      </c>
      <c r="T492" s="182">
        <f>S492*H492</f>
        <v>0</v>
      </c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R492" s="183" t="s">
        <v>133</v>
      </c>
      <c r="AT492" s="183" t="s">
        <v>129</v>
      </c>
      <c r="AU492" s="183" t="s">
        <v>85</v>
      </c>
      <c r="AY492" s="17" t="s">
        <v>126</v>
      </c>
      <c r="BE492" s="184">
        <f>IF(N492="základní",J492,0)</f>
        <v>0</v>
      </c>
      <c r="BF492" s="184">
        <f>IF(N492="snížená",J492,0)</f>
        <v>0</v>
      </c>
      <c r="BG492" s="184">
        <f>IF(N492="zákl. přenesená",J492,0)</f>
        <v>0</v>
      </c>
      <c r="BH492" s="184">
        <f>IF(N492="sníž. přenesená",J492,0)</f>
        <v>0</v>
      </c>
      <c r="BI492" s="184">
        <f>IF(N492="nulová",J492,0)</f>
        <v>0</v>
      </c>
      <c r="BJ492" s="17" t="s">
        <v>83</v>
      </c>
      <c r="BK492" s="184">
        <f>ROUND(I492*H492,2)</f>
        <v>0</v>
      </c>
      <c r="BL492" s="17" t="s">
        <v>133</v>
      </c>
      <c r="BM492" s="183" t="s">
        <v>527</v>
      </c>
    </row>
    <row r="493" spans="1:47" s="2" customFormat="1" ht="12">
      <c r="A493" s="36"/>
      <c r="B493" s="37"/>
      <c r="C493" s="36"/>
      <c r="D493" s="185" t="s">
        <v>135</v>
      </c>
      <c r="E493" s="36"/>
      <c r="F493" s="186" t="s">
        <v>526</v>
      </c>
      <c r="G493" s="36"/>
      <c r="H493" s="36"/>
      <c r="I493" s="187"/>
      <c r="J493" s="36"/>
      <c r="K493" s="36"/>
      <c r="L493" s="37"/>
      <c r="M493" s="188"/>
      <c r="N493" s="189"/>
      <c r="O493" s="75"/>
      <c r="P493" s="75"/>
      <c r="Q493" s="75"/>
      <c r="R493" s="75"/>
      <c r="S493" s="75"/>
      <c r="T493" s="7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T493" s="17" t="s">
        <v>135</v>
      </c>
      <c r="AU493" s="17" t="s">
        <v>85</v>
      </c>
    </row>
    <row r="494" spans="1:47" s="2" customFormat="1" ht="12">
      <c r="A494" s="36"/>
      <c r="B494" s="37"/>
      <c r="C494" s="36"/>
      <c r="D494" s="185" t="s">
        <v>137</v>
      </c>
      <c r="E494" s="36"/>
      <c r="F494" s="190" t="s">
        <v>528</v>
      </c>
      <c r="G494" s="36"/>
      <c r="H494" s="36"/>
      <c r="I494" s="187"/>
      <c r="J494" s="36"/>
      <c r="K494" s="36"/>
      <c r="L494" s="37"/>
      <c r="M494" s="188"/>
      <c r="N494" s="189"/>
      <c r="O494" s="75"/>
      <c r="P494" s="75"/>
      <c r="Q494" s="75"/>
      <c r="R494" s="75"/>
      <c r="S494" s="75"/>
      <c r="T494" s="7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T494" s="17" t="s">
        <v>137</v>
      </c>
      <c r="AU494" s="17" t="s">
        <v>85</v>
      </c>
    </row>
    <row r="495" spans="1:51" s="13" customFormat="1" ht="12">
      <c r="A495" s="13"/>
      <c r="B495" s="191"/>
      <c r="C495" s="13"/>
      <c r="D495" s="185" t="s">
        <v>139</v>
      </c>
      <c r="E495" s="192" t="s">
        <v>1</v>
      </c>
      <c r="F495" s="193" t="s">
        <v>529</v>
      </c>
      <c r="G495" s="13"/>
      <c r="H495" s="194">
        <v>1</v>
      </c>
      <c r="I495" s="195"/>
      <c r="J495" s="13"/>
      <c r="K495" s="13"/>
      <c r="L495" s="191"/>
      <c r="M495" s="196"/>
      <c r="N495" s="197"/>
      <c r="O495" s="197"/>
      <c r="P495" s="197"/>
      <c r="Q495" s="197"/>
      <c r="R495" s="197"/>
      <c r="S495" s="197"/>
      <c r="T495" s="198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192" t="s">
        <v>139</v>
      </c>
      <c r="AU495" s="192" t="s">
        <v>85</v>
      </c>
      <c r="AV495" s="13" t="s">
        <v>85</v>
      </c>
      <c r="AW495" s="13" t="s">
        <v>31</v>
      </c>
      <c r="AX495" s="13" t="s">
        <v>83</v>
      </c>
      <c r="AY495" s="192" t="s">
        <v>126</v>
      </c>
    </row>
    <row r="496" spans="1:65" s="2" customFormat="1" ht="21.75" customHeight="1">
      <c r="A496" s="36"/>
      <c r="B496" s="170"/>
      <c r="C496" s="171" t="s">
        <v>530</v>
      </c>
      <c r="D496" s="171" t="s">
        <v>129</v>
      </c>
      <c r="E496" s="172" t="s">
        <v>531</v>
      </c>
      <c r="F496" s="173" t="s">
        <v>532</v>
      </c>
      <c r="G496" s="174" t="s">
        <v>132</v>
      </c>
      <c r="H496" s="175">
        <v>48</v>
      </c>
      <c r="I496" s="176"/>
      <c r="J496" s="177">
        <f>ROUND(I496*H496,2)</f>
        <v>0</v>
      </c>
      <c r="K496" s="178"/>
      <c r="L496" s="37"/>
      <c r="M496" s="179" t="s">
        <v>1</v>
      </c>
      <c r="N496" s="180" t="s">
        <v>40</v>
      </c>
      <c r="O496" s="75"/>
      <c r="P496" s="181">
        <f>O496*H496</f>
        <v>0</v>
      </c>
      <c r="Q496" s="181">
        <v>0</v>
      </c>
      <c r="R496" s="181">
        <f>Q496*H496</f>
        <v>0</v>
      </c>
      <c r="S496" s="181">
        <v>0</v>
      </c>
      <c r="T496" s="182">
        <f>S496*H496</f>
        <v>0</v>
      </c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R496" s="183" t="s">
        <v>133</v>
      </c>
      <c r="AT496" s="183" t="s">
        <v>129</v>
      </c>
      <c r="AU496" s="183" t="s">
        <v>85</v>
      </c>
      <c r="AY496" s="17" t="s">
        <v>126</v>
      </c>
      <c r="BE496" s="184">
        <f>IF(N496="základní",J496,0)</f>
        <v>0</v>
      </c>
      <c r="BF496" s="184">
        <f>IF(N496="snížená",J496,0)</f>
        <v>0</v>
      </c>
      <c r="BG496" s="184">
        <f>IF(N496="zákl. přenesená",J496,0)</f>
        <v>0</v>
      </c>
      <c r="BH496" s="184">
        <f>IF(N496="sníž. přenesená",J496,0)</f>
        <v>0</v>
      </c>
      <c r="BI496" s="184">
        <f>IF(N496="nulová",J496,0)</f>
        <v>0</v>
      </c>
      <c r="BJ496" s="17" t="s">
        <v>83</v>
      </c>
      <c r="BK496" s="184">
        <f>ROUND(I496*H496,2)</f>
        <v>0</v>
      </c>
      <c r="BL496" s="17" t="s">
        <v>133</v>
      </c>
      <c r="BM496" s="183" t="s">
        <v>533</v>
      </c>
    </row>
    <row r="497" spans="1:47" s="2" customFormat="1" ht="12">
      <c r="A497" s="36"/>
      <c r="B497" s="37"/>
      <c r="C497" s="36"/>
      <c r="D497" s="185" t="s">
        <v>135</v>
      </c>
      <c r="E497" s="36"/>
      <c r="F497" s="186" t="s">
        <v>532</v>
      </c>
      <c r="G497" s="36"/>
      <c r="H497" s="36"/>
      <c r="I497" s="187"/>
      <c r="J497" s="36"/>
      <c r="K497" s="36"/>
      <c r="L497" s="37"/>
      <c r="M497" s="188"/>
      <c r="N497" s="189"/>
      <c r="O497" s="75"/>
      <c r="P497" s="75"/>
      <c r="Q497" s="75"/>
      <c r="R497" s="75"/>
      <c r="S497" s="75"/>
      <c r="T497" s="7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T497" s="17" t="s">
        <v>135</v>
      </c>
      <c r="AU497" s="17" t="s">
        <v>85</v>
      </c>
    </row>
    <row r="498" spans="1:47" s="2" customFormat="1" ht="12">
      <c r="A498" s="36"/>
      <c r="B498" s="37"/>
      <c r="C498" s="36"/>
      <c r="D498" s="185" t="s">
        <v>137</v>
      </c>
      <c r="E498" s="36"/>
      <c r="F498" s="190" t="s">
        <v>534</v>
      </c>
      <c r="G498" s="36"/>
      <c r="H498" s="36"/>
      <c r="I498" s="187"/>
      <c r="J498" s="36"/>
      <c r="K498" s="36"/>
      <c r="L498" s="37"/>
      <c r="M498" s="188"/>
      <c r="N498" s="189"/>
      <c r="O498" s="75"/>
      <c r="P498" s="75"/>
      <c r="Q498" s="75"/>
      <c r="R498" s="75"/>
      <c r="S498" s="75"/>
      <c r="T498" s="7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T498" s="17" t="s">
        <v>137</v>
      </c>
      <c r="AU498" s="17" t="s">
        <v>85</v>
      </c>
    </row>
    <row r="499" spans="1:51" s="14" customFormat="1" ht="12">
      <c r="A499" s="14"/>
      <c r="B499" s="199"/>
      <c r="C499" s="14"/>
      <c r="D499" s="185" t="s">
        <v>139</v>
      </c>
      <c r="E499" s="200" t="s">
        <v>1</v>
      </c>
      <c r="F499" s="201" t="s">
        <v>535</v>
      </c>
      <c r="G499" s="14"/>
      <c r="H499" s="200" t="s">
        <v>1</v>
      </c>
      <c r="I499" s="202"/>
      <c r="J499" s="14"/>
      <c r="K499" s="14"/>
      <c r="L499" s="199"/>
      <c r="M499" s="203"/>
      <c r="N499" s="204"/>
      <c r="O499" s="204"/>
      <c r="P499" s="204"/>
      <c r="Q499" s="204"/>
      <c r="R499" s="204"/>
      <c r="S499" s="204"/>
      <c r="T499" s="205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00" t="s">
        <v>139</v>
      </c>
      <c r="AU499" s="200" t="s">
        <v>85</v>
      </c>
      <c r="AV499" s="14" t="s">
        <v>83</v>
      </c>
      <c r="AW499" s="14" t="s">
        <v>31</v>
      </c>
      <c r="AX499" s="14" t="s">
        <v>75</v>
      </c>
      <c r="AY499" s="200" t="s">
        <v>126</v>
      </c>
    </row>
    <row r="500" spans="1:51" s="13" customFormat="1" ht="12">
      <c r="A500" s="13"/>
      <c r="B500" s="191"/>
      <c r="C500" s="13"/>
      <c r="D500" s="185" t="s">
        <v>139</v>
      </c>
      <c r="E500" s="192" t="s">
        <v>1</v>
      </c>
      <c r="F500" s="193" t="s">
        <v>536</v>
      </c>
      <c r="G500" s="13"/>
      <c r="H500" s="194">
        <v>1</v>
      </c>
      <c r="I500" s="195"/>
      <c r="J500" s="13"/>
      <c r="K500" s="13"/>
      <c r="L500" s="191"/>
      <c r="M500" s="196"/>
      <c r="N500" s="197"/>
      <c r="O500" s="197"/>
      <c r="P500" s="197"/>
      <c r="Q500" s="197"/>
      <c r="R500" s="197"/>
      <c r="S500" s="197"/>
      <c r="T500" s="198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192" t="s">
        <v>139</v>
      </c>
      <c r="AU500" s="192" t="s">
        <v>85</v>
      </c>
      <c r="AV500" s="13" t="s">
        <v>85</v>
      </c>
      <c r="AW500" s="13" t="s">
        <v>31</v>
      </c>
      <c r="AX500" s="13" t="s">
        <v>75</v>
      </c>
      <c r="AY500" s="192" t="s">
        <v>126</v>
      </c>
    </row>
    <row r="501" spans="1:51" s="13" customFormat="1" ht="12">
      <c r="A501" s="13"/>
      <c r="B501" s="191"/>
      <c r="C501" s="13"/>
      <c r="D501" s="185" t="s">
        <v>139</v>
      </c>
      <c r="E501" s="192" t="s">
        <v>1</v>
      </c>
      <c r="F501" s="193" t="s">
        <v>537</v>
      </c>
      <c r="G501" s="13"/>
      <c r="H501" s="194">
        <v>7</v>
      </c>
      <c r="I501" s="195"/>
      <c r="J501" s="13"/>
      <c r="K501" s="13"/>
      <c r="L501" s="191"/>
      <c r="M501" s="196"/>
      <c r="N501" s="197"/>
      <c r="O501" s="197"/>
      <c r="P501" s="197"/>
      <c r="Q501" s="197"/>
      <c r="R501" s="197"/>
      <c r="S501" s="197"/>
      <c r="T501" s="198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192" t="s">
        <v>139</v>
      </c>
      <c r="AU501" s="192" t="s">
        <v>85</v>
      </c>
      <c r="AV501" s="13" t="s">
        <v>85</v>
      </c>
      <c r="AW501" s="13" t="s">
        <v>31</v>
      </c>
      <c r="AX501" s="13" t="s">
        <v>75</v>
      </c>
      <c r="AY501" s="192" t="s">
        <v>126</v>
      </c>
    </row>
    <row r="502" spans="1:51" s="13" customFormat="1" ht="12">
      <c r="A502" s="13"/>
      <c r="B502" s="191"/>
      <c r="C502" s="13"/>
      <c r="D502" s="185" t="s">
        <v>139</v>
      </c>
      <c r="E502" s="192" t="s">
        <v>1</v>
      </c>
      <c r="F502" s="193" t="s">
        <v>538</v>
      </c>
      <c r="G502" s="13"/>
      <c r="H502" s="194">
        <v>7</v>
      </c>
      <c r="I502" s="195"/>
      <c r="J502" s="13"/>
      <c r="K502" s="13"/>
      <c r="L502" s="191"/>
      <c r="M502" s="196"/>
      <c r="N502" s="197"/>
      <c r="O502" s="197"/>
      <c r="P502" s="197"/>
      <c r="Q502" s="197"/>
      <c r="R502" s="197"/>
      <c r="S502" s="197"/>
      <c r="T502" s="198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192" t="s">
        <v>139</v>
      </c>
      <c r="AU502" s="192" t="s">
        <v>85</v>
      </c>
      <c r="AV502" s="13" t="s">
        <v>85</v>
      </c>
      <c r="AW502" s="13" t="s">
        <v>31</v>
      </c>
      <c r="AX502" s="13" t="s">
        <v>75</v>
      </c>
      <c r="AY502" s="192" t="s">
        <v>126</v>
      </c>
    </row>
    <row r="503" spans="1:51" s="13" customFormat="1" ht="12">
      <c r="A503" s="13"/>
      <c r="B503" s="191"/>
      <c r="C503" s="13"/>
      <c r="D503" s="185" t="s">
        <v>139</v>
      </c>
      <c r="E503" s="192" t="s">
        <v>1</v>
      </c>
      <c r="F503" s="193" t="s">
        <v>539</v>
      </c>
      <c r="G503" s="13"/>
      <c r="H503" s="194">
        <v>1</v>
      </c>
      <c r="I503" s="195"/>
      <c r="J503" s="13"/>
      <c r="K503" s="13"/>
      <c r="L503" s="191"/>
      <c r="M503" s="196"/>
      <c r="N503" s="197"/>
      <c r="O503" s="197"/>
      <c r="P503" s="197"/>
      <c r="Q503" s="197"/>
      <c r="R503" s="197"/>
      <c r="S503" s="197"/>
      <c r="T503" s="198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192" t="s">
        <v>139</v>
      </c>
      <c r="AU503" s="192" t="s">
        <v>85</v>
      </c>
      <c r="AV503" s="13" t="s">
        <v>85</v>
      </c>
      <c r="AW503" s="13" t="s">
        <v>31</v>
      </c>
      <c r="AX503" s="13" t="s">
        <v>75</v>
      </c>
      <c r="AY503" s="192" t="s">
        <v>126</v>
      </c>
    </row>
    <row r="504" spans="1:51" s="13" customFormat="1" ht="12">
      <c r="A504" s="13"/>
      <c r="B504" s="191"/>
      <c r="C504" s="13"/>
      <c r="D504" s="185" t="s">
        <v>139</v>
      </c>
      <c r="E504" s="192" t="s">
        <v>1</v>
      </c>
      <c r="F504" s="193" t="s">
        <v>540</v>
      </c>
      <c r="G504" s="13"/>
      <c r="H504" s="194">
        <v>2</v>
      </c>
      <c r="I504" s="195"/>
      <c r="J504" s="13"/>
      <c r="K504" s="13"/>
      <c r="L504" s="191"/>
      <c r="M504" s="196"/>
      <c r="N504" s="197"/>
      <c r="O504" s="197"/>
      <c r="P504" s="197"/>
      <c r="Q504" s="197"/>
      <c r="R504" s="197"/>
      <c r="S504" s="197"/>
      <c r="T504" s="198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192" t="s">
        <v>139</v>
      </c>
      <c r="AU504" s="192" t="s">
        <v>85</v>
      </c>
      <c r="AV504" s="13" t="s">
        <v>85</v>
      </c>
      <c r="AW504" s="13" t="s">
        <v>31</v>
      </c>
      <c r="AX504" s="13" t="s">
        <v>75</v>
      </c>
      <c r="AY504" s="192" t="s">
        <v>126</v>
      </c>
    </row>
    <row r="505" spans="1:51" s="13" customFormat="1" ht="12">
      <c r="A505" s="13"/>
      <c r="B505" s="191"/>
      <c r="C505" s="13"/>
      <c r="D505" s="185" t="s">
        <v>139</v>
      </c>
      <c r="E505" s="192" t="s">
        <v>1</v>
      </c>
      <c r="F505" s="193" t="s">
        <v>541</v>
      </c>
      <c r="G505" s="13"/>
      <c r="H505" s="194">
        <v>3</v>
      </c>
      <c r="I505" s="195"/>
      <c r="J505" s="13"/>
      <c r="K505" s="13"/>
      <c r="L505" s="191"/>
      <c r="M505" s="196"/>
      <c r="N505" s="197"/>
      <c r="O505" s="197"/>
      <c r="P505" s="197"/>
      <c r="Q505" s="197"/>
      <c r="R505" s="197"/>
      <c r="S505" s="197"/>
      <c r="T505" s="198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192" t="s">
        <v>139</v>
      </c>
      <c r="AU505" s="192" t="s">
        <v>85</v>
      </c>
      <c r="AV505" s="13" t="s">
        <v>85</v>
      </c>
      <c r="AW505" s="13" t="s">
        <v>31</v>
      </c>
      <c r="AX505" s="13" t="s">
        <v>75</v>
      </c>
      <c r="AY505" s="192" t="s">
        <v>126</v>
      </c>
    </row>
    <row r="506" spans="1:51" s="13" customFormat="1" ht="12">
      <c r="A506" s="13"/>
      <c r="B506" s="191"/>
      <c r="C506" s="13"/>
      <c r="D506" s="185" t="s">
        <v>139</v>
      </c>
      <c r="E506" s="192" t="s">
        <v>1</v>
      </c>
      <c r="F506" s="193" t="s">
        <v>542</v>
      </c>
      <c r="G506" s="13"/>
      <c r="H506" s="194">
        <v>3</v>
      </c>
      <c r="I506" s="195"/>
      <c r="J506" s="13"/>
      <c r="K506" s="13"/>
      <c r="L506" s="191"/>
      <c r="M506" s="196"/>
      <c r="N506" s="197"/>
      <c r="O506" s="197"/>
      <c r="P506" s="197"/>
      <c r="Q506" s="197"/>
      <c r="R506" s="197"/>
      <c r="S506" s="197"/>
      <c r="T506" s="198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192" t="s">
        <v>139</v>
      </c>
      <c r="AU506" s="192" t="s">
        <v>85</v>
      </c>
      <c r="AV506" s="13" t="s">
        <v>85</v>
      </c>
      <c r="AW506" s="13" t="s">
        <v>31</v>
      </c>
      <c r="AX506" s="13" t="s">
        <v>75</v>
      </c>
      <c r="AY506" s="192" t="s">
        <v>126</v>
      </c>
    </row>
    <row r="507" spans="1:51" s="13" customFormat="1" ht="12">
      <c r="A507" s="13"/>
      <c r="B507" s="191"/>
      <c r="C507" s="13"/>
      <c r="D507" s="185" t="s">
        <v>139</v>
      </c>
      <c r="E507" s="192" t="s">
        <v>1</v>
      </c>
      <c r="F507" s="193" t="s">
        <v>543</v>
      </c>
      <c r="G507" s="13"/>
      <c r="H507" s="194">
        <v>3</v>
      </c>
      <c r="I507" s="195"/>
      <c r="J507" s="13"/>
      <c r="K507" s="13"/>
      <c r="L507" s="191"/>
      <c r="M507" s="196"/>
      <c r="N507" s="197"/>
      <c r="O507" s="197"/>
      <c r="P507" s="197"/>
      <c r="Q507" s="197"/>
      <c r="R507" s="197"/>
      <c r="S507" s="197"/>
      <c r="T507" s="198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192" t="s">
        <v>139</v>
      </c>
      <c r="AU507" s="192" t="s">
        <v>85</v>
      </c>
      <c r="AV507" s="13" t="s">
        <v>85</v>
      </c>
      <c r="AW507" s="13" t="s">
        <v>31</v>
      </c>
      <c r="AX507" s="13" t="s">
        <v>75</v>
      </c>
      <c r="AY507" s="192" t="s">
        <v>126</v>
      </c>
    </row>
    <row r="508" spans="1:51" s="13" customFormat="1" ht="12">
      <c r="A508" s="13"/>
      <c r="B508" s="191"/>
      <c r="C508" s="13"/>
      <c r="D508" s="185" t="s">
        <v>139</v>
      </c>
      <c r="E508" s="192" t="s">
        <v>1</v>
      </c>
      <c r="F508" s="193" t="s">
        <v>544</v>
      </c>
      <c r="G508" s="13"/>
      <c r="H508" s="194">
        <v>2</v>
      </c>
      <c r="I508" s="195"/>
      <c r="J508" s="13"/>
      <c r="K508" s="13"/>
      <c r="L508" s="191"/>
      <c r="M508" s="196"/>
      <c r="N508" s="197"/>
      <c r="O508" s="197"/>
      <c r="P508" s="197"/>
      <c r="Q508" s="197"/>
      <c r="R508" s="197"/>
      <c r="S508" s="197"/>
      <c r="T508" s="198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192" t="s">
        <v>139</v>
      </c>
      <c r="AU508" s="192" t="s">
        <v>85</v>
      </c>
      <c r="AV508" s="13" t="s">
        <v>85</v>
      </c>
      <c r="AW508" s="13" t="s">
        <v>31</v>
      </c>
      <c r="AX508" s="13" t="s">
        <v>75</v>
      </c>
      <c r="AY508" s="192" t="s">
        <v>126</v>
      </c>
    </row>
    <row r="509" spans="1:51" s="13" customFormat="1" ht="12">
      <c r="A509" s="13"/>
      <c r="B509" s="191"/>
      <c r="C509" s="13"/>
      <c r="D509" s="185" t="s">
        <v>139</v>
      </c>
      <c r="E509" s="192" t="s">
        <v>1</v>
      </c>
      <c r="F509" s="193" t="s">
        <v>545</v>
      </c>
      <c r="G509" s="13"/>
      <c r="H509" s="194">
        <v>7</v>
      </c>
      <c r="I509" s="195"/>
      <c r="J509" s="13"/>
      <c r="K509" s="13"/>
      <c r="L509" s="191"/>
      <c r="M509" s="196"/>
      <c r="N509" s="197"/>
      <c r="O509" s="197"/>
      <c r="P509" s="197"/>
      <c r="Q509" s="197"/>
      <c r="R509" s="197"/>
      <c r="S509" s="197"/>
      <c r="T509" s="198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192" t="s">
        <v>139</v>
      </c>
      <c r="AU509" s="192" t="s">
        <v>85</v>
      </c>
      <c r="AV509" s="13" t="s">
        <v>85</v>
      </c>
      <c r="AW509" s="13" t="s">
        <v>31</v>
      </c>
      <c r="AX509" s="13" t="s">
        <v>75</v>
      </c>
      <c r="AY509" s="192" t="s">
        <v>126</v>
      </c>
    </row>
    <row r="510" spans="1:51" s="13" customFormat="1" ht="12">
      <c r="A510" s="13"/>
      <c r="B510" s="191"/>
      <c r="C510" s="13"/>
      <c r="D510" s="185" t="s">
        <v>139</v>
      </c>
      <c r="E510" s="192" t="s">
        <v>1</v>
      </c>
      <c r="F510" s="193" t="s">
        <v>546</v>
      </c>
      <c r="G510" s="13"/>
      <c r="H510" s="194">
        <v>2</v>
      </c>
      <c r="I510" s="195"/>
      <c r="J510" s="13"/>
      <c r="K510" s="13"/>
      <c r="L510" s="191"/>
      <c r="M510" s="196"/>
      <c r="N510" s="197"/>
      <c r="O510" s="197"/>
      <c r="P510" s="197"/>
      <c r="Q510" s="197"/>
      <c r="R510" s="197"/>
      <c r="S510" s="197"/>
      <c r="T510" s="198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192" t="s">
        <v>139</v>
      </c>
      <c r="AU510" s="192" t="s">
        <v>85</v>
      </c>
      <c r="AV510" s="13" t="s">
        <v>85</v>
      </c>
      <c r="AW510" s="13" t="s">
        <v>31</v>
      </c>
      <c r="AX510" s="13" t="s">
        <v>75</v>
      </c>
      <c r="AY510" s="192" t="s">
        <v>126</v>
      </c>
    </row>
    <row r="511" spans="1:51" s="13" customFormat="1" ht="12">
      <c r="A511" s="13"/>
      <c r="B511" s="191"/>
      <c r="C511" s="13"/>
      <c r="D511" s="185" t="s">
        <v>139</v>
      </c>
      <c r="E511" s="192" t="s">
        <v>1</v>
      </c>
      <c r="F511" s="193" t="s">
        <v>547</v>
      </c>
      <c r="G511" s="13"/>
      <c r="H511" s="194">
        <v>2</v>
      </c>
      <c r="I511" s="195"/>
      <c r="J511" s="13"/>
      <c r="K511" s="13"/>
      <c r="L511" s="191"/>
      <c r="M511" s="196"/>
      <c r="N511" s="197"/>
      <c r="O511" s="197"/>
      <c r="P511" s="197"/>
      <c r="Q511" s="197"/>
      <c r="R511" s="197"/>
      <c r="S511" s="197"/>
      <c r="T511" s="198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192" t="s">
        <v>139</v>
      </c>
      <c r="AU511" s="192" t="s">
        <v>85</v>
      </c>
      <c r="AV511" s="13" t="s">
        <v>85</v>
      </c>
      <c r="AW511" s="13" t="s">
        <v>31</v>
      </c>
      <c r="AX511" s="13" t="s">
        <v>75</v>
      </c>
      <c r="AY511" s="192" t="s">
        <v>126</v>
      </c>
    </row>
    <row r="512" spans="1:51" s="13" customFormat="1" ht="12">
      <c r="A512" s="13"/>
      <c r="B512" s="191"/>
      <c r="C512" s="13"/>
      <c r="D512" s="185" t="s">
        <v>139</v>
      </c>
      <c r="E512" s="192" t="s">
        <v>1</v>
      </c>
      <c r="F512" s="193" t="s">
        <v>548</v>
      </c>
      <c r="G512" s="13"/>
      <c r="H512" s="194">
        <v>2</v>
      </c>
      <c r="I512" s="195"/>
      <c r="J512" s="13"/>
      <c r="K512" s="13"/>
      <c r="L512" s="191"/>
      <c r="M512" s="196"/>
      <c r="N512" s="197"/>
      <c r="O512" s="197"/>
      <c r="P512" s="197"/>
      <c r="Q512" s="197"/>
      <c r="R512" s="197"/>
      <c r="S512" s="197"/>
      <c r="T512" s="198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192" t="s">
        <v>139</v>
      </c>
      <c r="AU512" s="192" t="s">
        <v>85</v>
      </c>
      <c r="AV512" s="13" t="s">
        <v>85</v>
      </c>
      <c r="AW512" s="13" t="s">
        <v>31</v>
      </c>
      <c r="AX512" s="13" t="s">
        <v>75</v>
      </c>
      <c r="AY512" s="192" t="s">
        <v>126</v>
      </c>
    </row>
    <row r="513" spans="1:51" s="13" customFormat="1" ht="12">
      <c r="A513" s="13"/>
      <c r="B513" s="191"/>
      <c r="C513" s="13"/>
      <c r="D513" s="185" t="s">
        <v>139</v>
      </c>
      <c r="E513" s="192" t="s">
        <v>1</v>
      </c>
      <c r="F513" s="193" t="s">
        <v>549</v>
      </c>
      <c r="G513" s="13"/>
      <c r="H513" s="194">
        <v>2</v>
      </c>
      <c r="I513" s="195"/>
      <c r="J513" s="13"/>
      <c r="K513" s="13"/>
      <c r="L513" s="191"/>
      <c r="M513" s="196"/>
      <c r="N513" s="197"/>
      <c r="O513" s="197"/>
      <c r="P513" s="197"/>
      <c r="Q513" s="197"/>
      <c r="R513" s="197"/>
      <c r="S513" s="197"/>
      <c r="T513" s="198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192" t="s">
        <v>139</v>
      </c>
      <c r="AU513" s="192" t="s">
        <v>85</v>
      </c>
      <c r="AV513" s="13" t="s">
        <v>85</v>
      </c>
      <c r="AW513" s="13" t="s">
        <v>31</v>
      </c>
      <c r="AX513" s="13" t="s">
        <v>75</v>
      </c>
      <c r="AY513" s="192" t="s">
        <v>126</v>
      </c>
    </row>
    <row r="514" spans="1:51" s="13" customFormat="1" ht="12">
      <c r="A514" s="13"/>
      <c r="B514" s="191"/>
      <c r="C514" s="13"/>
      <c r="D514" s="185" t="s">
        <v>139</v>
      </c>
      <c r="E514" s="192" t="s">
        <v>1</v>
      </c>
      <c r="F514" s="193" t="s">
        <v>550</v>
      </c>
      <c r="G514" s="13"/>
      <c r="H514" s="194">
        <v>2</v>
      </c>
      <c r="I514" s="195"/>
      <c r="J514" s="13"/>
      <c r="K514" s="13"/>
      <c r="L514" s="191"/>
      <c r="M514" s="196"/>
      <c r="N514" s="197"/>
      <c r="O514" s="197"/>
      <c r="P514" s="197"/>
      <c r="Q514" s="197"/>
      <c r="R514" s="197"/>
      <c r="S514" s="197"/>
      <c r="T514" s="198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192" t="s">
        <v>139</v>
      </c>
      <c r="AU514" s="192" t="s">
        <v>85</v>
      </c>
      <c r="AV514" s="13" t="s">
        <v>85</v>
      </c>
      <c r="AW514" s="13" t="s">
        <v>31</v>
      </c>
      <c r="AX514" s="13" t="s">
        <v>75</v>
      </c>
      <c r="AY514" s="192" t="s">
        <v>126</v>
      </c>
    </row>
    <row r="515" spans="1:51" s="13" customFormat="1" ht="12">
      <c r="A515" s="13"/>
      <c r="B515" s="191"/>
      <c r="C515" s="13"/>
      <c r="D515" s="185" t="s">
        <v>139</v>
      </c>
      <c r="E515" s="192" t="s">
        <v>1</v>
      </c>
      <c r="F515" s="193" t="s">
        <v>551</v>
      </c>
      <c r="G515" s="13"/>
      <c r="H515" s="194">
        <v>2</v>
      </c>
      <c r="I515" s="195"/>
      <c r="J515" s="13"/>
      <c r="K515" s="13"/>
      <c r="L515" s="191"/>
      <c r="M515" s="196"/>
      <c r="N515" s="197"/>
      <c r="O515" s="197"/>
      <c r="P515" s="197"/>
      <c r="Q515" s="197"/>
      <c r="R515" s="197"/>
      <c r="S515" s="197"/>
      <c r="T515" s="198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192" t="s">
        <v>139</v>
      </c>
      <c r="AU515" s="192" t="s">
        <v>85</v>
      </c>
      <c r="AV515" s="13" t="s">
        <v>85</v>
      </c>
      <c r="AW515" s="13" t="s">
        <v>31</v>
      </c>
      <c r="AX515" s="13" t="s">
        <v>75</v>
      </c>
      <c r="AY515" s="192" t="s">
        <v>126</v>
      </c>
    </row>
    <row r="516" spans="1:65" s="2" customFormat="1" ht="21.75" customHeight="1">
      <c r="A516" s="36"/>
      <c r="B516" s="170"/>
      <c r="C516" s="171" t="s">
        <v>552</v>
      </c>
      <c r="D516" s="171" t="s">
        <v>129</v>
      </c>
      <c r="E516" s="172" t="s">
        <v>553</v>
      </c>
      <c r="F516" s="173" t="s">
        <v>554</v>
      </c>
      <c r="G516" s="174" t="s">
        <v>132</v>
      </c>
      <c r="H516" s="175">
        <v>47</v>
      </c>
      <c r="I516" s="176"/>
      <c r="J516" s="177">
        <f>ROUND(I516*H516,2)</f>
        <v>0</v>
      </c>
      <c r="K516" s="178"/>
      <c r="L516" s="37"/>
      <c r="M516" s="179" t="s">
        <v>1</v>
      </c>
      <c r="N516" s="180" t="s">
        <v>40</v>
      </c>
      <c r="O516" s="75"/>
      <c r="P516" s="181">
        <f>O516*H516</f>
        <v>0</v>
      </c>
      <c r="Q516" s="181">
        <v>0</v>
      </c>
      <c r="R516" s="181">
        <f>Q516*H516</f>
        <v>0</v>
      </c>
      <c r="S516" s="181">
        <v>0</v>
      </c>
      <c r="T516" s="182">
        <f>S516*H516</f>
        <v>0</v>
      </c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R516" s="183" t="s">
        <v>133</v>
      </c>
      <c r="AT516" s="183" t="s">
        <v>129</v>
      </c>
      <c r="AU516" s="183" t="s">
        <v>85</v>
      </c>
      <c r="AY516" s="17" t="s">
        <v>126</v>
      </c>
      <c r="BE516" s="184">
        <f>IF(N516="základní",J516,0)</f>
        <v>0</v>
      </c>
      <c r="BF516" s="184">
        <f>IF(N516="snížená",J516,0)</f>
        <v>0</v>
      </c>
      <c r="BG516" s="184">
        <f>IF(N516="zákl. přenesená",J516,0)</f>
        <v>0</v>
      </c>
      <c r="BH516" s="184">
        <f>IF(N516="sníž. přenesená",J516,0)</f>
        <v>0</v>
      </c>
      <c r="BI516" s="184">
        <f>IF(N516="nulová",J516,0)</f>
        <v>0</v>
      </c>
      <c r="BJ516" s="17" t="s">
        <v>83</v>
      </c>
      <c r="BK516" s="184">
        <f>ROUND(I516*H516,2)</f>
        <v>0</v>
      </c>
      <c r="BL516" s="17" t="s">
        <v>133</v>
      </c>
      <c r="BM516" s="183" t="s">
        <v>555</v>
      </c>
    </row>
    <row r="517" spans="1:47" s="2" customFormat="1" ht="12">
      <c r="A517" s="36"/>
      <c r="B517" s="37"/>
      <c r="C517" s="36"/>
      <c r="D517" s="185" t="s">
        <v>135</v>
      </c>
      <c r="E517" s="36"/>
      <c r="F517" s="186" t="s">
        <v>554</v>
      </c>
      <c r="G517" s="36"/>
      <c r="H517" s="36"/>
      <c r="I517" s="187"/>
      <c r="J517" s="36"/>
      <c r="K517" s="36"/>
      <c r="L517" s="37"/>
      <c r="M517" s="188"/>
      <c r="N517" s="189"/>
      <c r="O517" s="75"/>
      <c r="P517" s="75"/>
      <c r="Q517" s="75"/>
      <c r="R517" s="75"/>
      <c r="S517" s="75"/>
      <c r="T517" s="7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T517" s="17" t="s">
        <v>135</v>
      </c>
      <c r="AU517" s="17" t="s">
        <v>85</v>
      </c>
    </row>
    <row r="518" spans="1:47" s="2" customFormat="1" ht="12">
      <c r="A518" s="36"/>
      <c r="B518" s="37"/>
      <c r="C518" s="36"/>
      <c r="D518" s="185" t="s">
        <v>137</v>
      </c>
      <c r="E518" s="36"/>
      <c r="F518" s="190" t="s">
        <v>556</v>
      </c>
      <c r="G518" s="36"/>
      <c r="H518" s="36"/>
      <c r="I518" s="187"/>
      <c r="J518" s="36"/>
      <c r="K518" s="36"/>
      <c r="L518" s="37"/>
      <c r="M518" s="188"/>
      <c r="N518" s="189"/>
      <c r="O518" s="75"/>
      <c r="P518" s="75"/>
      <c r="Q518" s="75"/>
      <c r="R518" s="75"/>
      <c r="S518" s="75"/>
      <c r="T518" s="7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T518" s="17" t="s">
        <v>137</v>
      </c>
      <c r="AU518" s="17" t="s">
        <v>85</v>
      </c>
    </row>
    <row r="519" spans="1:51" s="14" customFormat="1" ht="12">
      <c r="A519" s="14"/>
      <c r="B519" s="199"/>
      <c r="C519" s="14"/>
      <c r="D519" s="185" t="s">
        <v>139</v>
      </c>
      <c r="E519" s="200" t="s">
        <v>1</v>
      </c>
      <c r="F519" s="201" t="s">
        <v>557</v>
      </c>
      <c r="G519" s="14"/>
      <c r="H519" s="200" t="s">
        <v>1</v>
      </c>
      <c r="I519" s="202"/>
      <c r="J519" s="14"/>
      <c r="K519" s="14"/>
      <c r="L519" s="199"/>
      <c r="M519" s="203"/>
      <c r="N519" s="204"/>
      <c r="O519" s="204"/>
      <c r="P519" s="204"/>
      <c r="Q519" s="204"/>
      <c r="R519" s="204"/>
      <c r="S519" s="204"/>
      <c r="T519" s="205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00" t="s">
        <v>139</v>
      </c>
      <c r="AU519" s="200" t="s">
        <v>85</v>
      </c>
      <c r="AV519" s="14" t="s">
        <v>83</v>
      </c>
      <c r="AW519" s="14" t="s">
        <v>31</v>
      </c>
      <c r="AX519" s="14" t="s">
        <v>75</v>
      </c>
      <c r="AY519" s="200" t="s">
        <v>126</v>
      </c>
    </row>
    <row r="520" spans="1:51" s="13" customFormat="1" ht="12">
      <c r="A520" s="13"/>
      <c r="B520" s="191"/>
      <c r="C520" s="13"/>
      <c r="D520" s="185" t="s">
        <v>139</v>
      </c>
      <c r="E520" s="192" t="s">
        <v>1</v>
      </c>
      <c r="F520" s="193" t="s">
        <v>536</v>
      </c>
      <c r="G520" s="13"/>
      <c r="H520" s="194">
        <v>1</v>
      </c>
      <c r="I520" s="195"/>
      <c r="J520" s="13"/>
      <c r="K520" s="13"/>
      <c r="L520" s="191"/>
      <c r="M520" s="196"/>
      <c r="N520" s="197"/>
      <c r="O520" s="197"/>
      <c r="P520" s="197"/>
      <c r="Q520" s="197"/>
      <c r="R520" s="197"/>
      <c r="S520" s="197"/>
      <c r="T520" s="198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192" t="s">
        <v>139</v>
      </c>
      <c r="AU520" s="192" t="s">
        <v>85</v>
      </c>
      <c r="AV520" s="13" t="s">
        <v>85</v>
      </c>
      <c r="AW520" s="13" t="s">
        <v>31</v>
      </c>
      <c r="AX520" s="13" t="s">
        <v>75</v>
      </c>
      <c r="AY520" s="192" t="s">
        <v>126</v>
      </c>
    </row>
    <row r="521" spans="1:51" s="13" customFormat="1" ht="12">
      <c r="A521" s="13"/>
      <c r="B521" s="191"/>
      <c r="C521" s="13"/>
      <c r="D521" s="185" t="s">
        <v>139</v>
      </c>
      <c r="E521" s="192" t="s">
        <v>1</v>
      </c>
      <c r="F521" s="193" t="s">
        <v>537</v>
      </c>
      <c r="G521" s="13"/>
      <c r="H521" s="194">
        <v>7</v>
      </c>
      <c r="I521" s="195"/>
      <c r="J521" s="13"/>
      <c r="K521" s="13"/>
      <c r="L521" s="191"/>
      <c r="M521" s="196"/>
      <c r="N521" s="197"/>
      <c r="O521" s="197"/>
      <c r="P521" s="197"/>
      <c r="Q521" s="197"/>
      <c r="R521" s="197"/>
      <c r="S521" s="197"/>
      <c r="T521" s="198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192" t="s">
        <v>139</v>
      </c>
      <c r="AU521" s="192" t="s">
        <v>85</v>
      </c>
      <c r="AV521" s="13" t="s">
        <v>85</v>
      </c>
      <c r="AW521" s="13" t="s">
        <v>31</v>
      </c>
      <c r="AX521" s="13" t="s">
        <v>75</v>
      </c>
      <c r="AY521" s="192" t="s">
        <v>126</v>
      </c>
    </row>
    <row r="522" spans="1:51" s="13" customFormat="1" ht="12">
      <c r="A522" s="13"/>
      <c r="B522" s="191"/>
      <c r="C522" s="13"/>
      <c r="D522" s="185" t="s">
        <v>139</v>
      </c>
      <c r="E522" s="192" t="s">
        <v>1</v>
      </c>
      <c r="F522" s="193" t="s">
        <v>538</v>
      </c>
      <c r="G522" s="13"/>
      <c r="H522" s="194">
        <v>7</v>
      </c>
      <c r="I522" s="195"/>
      <c r="J522" s="13"/>
      <c r="K522" s="13"/>
      <c r="L522" s="191"/>
      <c r="M522" s="196"/>
      <c r="N522" s="197"/>
      <c r="O522" s="197"/>
      <c r="P522" s="197"/>
      <c r="Q522" s="197"/>
      <c r="R522" s="197"/>
      <c r="S522" s="197"/>
      <c r="T522" s="198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192" t="s">
        <v>139</v>
      </c>
      <c r="AU522" s="192" t="s">
        <v>85</v>
      </c>
      <c r="AV522" s="13" t="s">
        <v>85</v>
      </c>
      <c r="AW522" s="13" t="s">
        <v>31</v>
      </c>
      <c r="AX522" s="13" t="s">
        <v>75</v>
      </c>
      <c r="AY522" s="192" t="s">
        <v>126</v>
      </c>
    </row>
    <row r="523" spans="1:51" s="13" customFormat="1" ht="12">
      <c r="A523" s="13"/>
      <c r="B523" s="191"/>
      <c r="C523" s="13"/>
      <c r="D523" s="185" t="s">
        <v>139</v>
      </c>
      <c r="E523" s="192" t="s">
        <v>1</v>
      </c>
      <c r="F523" s="193" t="s">
        <v>539</v>
      </c>
      <c r="G523" s="13"/>
      <c r="H523" s="194">
        <v>1</v>
      </c>
      <c r="I523" s="195"/>
      <c r="J523" s="13"/>
      <c r="K523" s="13"/>
      <c r="L523" s="191"/>
      <c r="M523" s="196"/>
      <c r="N523" s="197"/>
      <c r="O523" s="197"/>
      <c r="P523" s="197"/>
      <c r="Q523" s="197"/>
      <c r="R523" s="197"/>
      <c r="S523" s="197"/>
      <c r="T523" s="198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192" t="s">
        <v>139</v>
      </c>
      <c r="AU523" s="192" t="s">
        <v>85</v>
      </c>
      <c r="AV523" s="13" t="s">
        <v>85</v>
      </c>
      <c r="AW523" s="13" t="s">
        <v>31</v>
      </c>
      <c r="AX523" s="13" t="s">
        <v>75</v>
      </c>
      <c r="AY523" s="192" t="s">
        <v>126</v>
      </c>
    </row>
    <row r="524" spans="1:51" s="13" customFormat="1" ht="12">
      <c r="A524" s="13"/>
      <c r="B524" s="191"/>
      <c r="C524" s="13"/>
      <c r="D524" s="185" t="s">
        <v>139</v>
      </c>
      <c r="E524" s="192" t="s">
        <v>1</v>
      </c>
      <c r="F524" s="193" t="s">
        <v>540</v>
      </c>
      <c r="G524" s="13"/>
      <c r="H524" s="194">
        <v>2</v>
      </c>
      <c r="I524" s="195"/>
      <c r="J524" s="13"/>
      <c r="K524" s="13"/>
      <c r="L524" s="191"/>
      <c r="M524" s="196"/>
      <c r="N524" s="197"/>
      <c r="O524" s="197"/>
      <c r="P524" s="197"/>
      <c r="Q524" s="197"/>
      <c r="R524" s="197"/>
      <c r="S524" s="197"/>
      <c r="T524" s="198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192" t="s">
        <v>139</v>
      </c>
      <c r="AU524" s="192" t="s">
        <v>85</v>
      </c>
      <c r="AV524" s="13" t="s">
        <v>85</v>
      </c>
      <c r="AW524" s="13" t="s">
        <v>31</v>
      </c>
      <c r="AX524" s="13" t="s">
        <v>75</v>
      </c>
      <c r="AY524" s="192" t="s">
        <v>126</v>
      </c>
    </row>
    <row r="525" spans="1:51" s="13" customFormat="1" ht="12">
      <c r="A525" s="13"/>
      <c r="B525" s="191"/>
      <c r="C525" s="13"/>
      <c r="D525" s="185" t="s">
        <v>139</v>
      </c>
      <c r="E525" s="192" t="s">
        <v>1</v>
      </c>
      <c r="F525" s="193" t="s">
        <v>541</v>
      </c>
      <c r="G525" s="13"/>
      <c r="H525" s="194">
        <v>3</v>
      </c>
      <c r="I525" s="195"/>
      <c r="J525" s="13"/>
      <c r="K525" s="13"/>
      <c r="L525" s="191"/>
      <c r="M525" s="196"/>
      <c r="N525" s="197"/>
      <c r="O525" s="197"/>
      <c r="P525" s="197"/>
      <c r="Q525" s="197"/>
      <c r="R525" s="197"/>
      <c r="S525" s="197"/>
      <c r="T525" s="198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192" t="s">
        <v>139</v>
      </c>
      <c r="AU525" s="192" t="s">
        <v>85</v>
      </c>
      <c r="AV525" s="13" t="s">
        <v>85</v>
      </c>
      <c r="AW525" s="13" t="s">
        <v>31</v>
      </c>
      <c r="AX525" s="13" t="s">
        <v>75</v>
      </c>
      <c r="AY525" s="192" t="s">
        <v>126</v>
      </c>
    </row>
    <row r="526" spans="1:51" s="13" customFormat="1" ht="12">
      <c r="A526" s="13"/>
      <c r="B526" s="191"/>
      <c r="C526" s="13"/>
      <c r="D526" s="185" t="s">
        <v>139</v>
      </c>
      <c r="E526" s="192" t="s">
        <v>1</v>
      </c>
      <c r="F526" s="193" t="s">
        <v>542</v>
      </c>
      <c r="G526" s="13"/>
      <c r="H526" s="194">
        <v>3</v>
      </c>
      <c r="I526" s="195"/>
      <c r="J526" s="13"/>
      <c r="K526" s="13"/>
      <c r="L526" s="191"/>
      <c r="M526" s="196"/>
      <c r="N526" s="197"/>
      <c r="O526" s="197"/>
      <c r="P526" s="197"/>
      <c r="Q526" s="197"/>
      <c r="R526" s="197"/>
      <c r="S526" s="197"/>
      <c r="T526" s="198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192" t="s">
        <v>139</v>
      </c>
      <c r="AU526" s="192" t="s">
        <v>85</v>
      </c>
      <c r="AV526" s="13" t="s">
        <v>85</v>
      </c>
      <c r="AW526" s="13" t="s">
        <v>31</v>
      </c>
      <c r="AX526" s="13" t="s">
        <v>75</v>
      </c>
      <c r="AY526" s="192" t="s">
        <v>126</v>
      </c>
    </row>
    <row r="527" spans="1:51" s="13" customFormat="1" ht="12">
      <c r="A527" s="13"/>
      <c r="B527" s="191"/>
      <c r="C527" s="13"/>
      <c r="D527" s="185" t="s">
        <v>139</v>
      </c>
      <c r="E527" s="192" t="s">
        <v>1</v>
      </c>
      <c r="F527" s="193" t="s">
        <v>558</v>
      </c>
      <c r="G527" s="13"/>
      <c r="H527" s="194">
        <v>2</v>
      </c>
      <c r="I527" s="195"/>
      <c r="J527" s="13"/>
      <c r="K527" s="13"/>
      <c r="L527" s="191"/>
      <c r="M527" s="196"/>
      <c r="N527" s="197"/>
      <c r="O527" s="197"/>
      <c r="P527" s="197"/>
      <c r="Q527" s="197"/>
      <c r="R527" s="197"/>
      <c r="S527" s="197"/>
      <c r="T527" s="198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192" t="s">
        <v>139</v>
      </c>
      <c r="AU527" s="192" t="s">
        <v>85</v>
      </c>
      <c r="AV527" s="13" t="s">
        <v>85</v>
      </c>
      <c r="AW527" s="13" t="s">
        <v>31</v>
      </c>
      <c r="AX527" s="13" t="s">
        <v>75</v>
      </c>
      <c r="AY527" s="192" t="s">
        <v>126</v>
      </c>
    </row>
    <row r="528" spans="1:51" s="13" customFormat="1" ht="12">
      <c r="A528" s="13"/>
      <c r="B528" s="191"/>
      <c r="C528" s="13"/>
      <c r="D528" s="185" t="s">
        <v>139</v>
      </c>
      <c r="E528" s="192" t="s">
        <v>1</v>
      </c>
      <c r="F528" s="193" t="s">
        <v>544</v>
      </c>
      <c r="G528" s="13"/>
      <c r="H528" s="194">
        <v>2</v>
      </c>
      <c r="I528" s="195"/>
      <c r="J528" s="13"/>
      <c r="K528" s="13"/>
      <c r="L528" s="191"/>
      <c r="M528" s="196"/>
      <c r="N528" s="197"/>
      <c r="O528" s="197"/>
      <c r="P528" s="197"/>
      <c r="Q528" s="197"/>
      <c r="R528" s="197"/>
      <c r="S528" s="197"/>
      <c r="T528" s="198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192" t="s">
        <v>139</v>
      </c>
      <c r="AU528" s="192" t="s">
        <v>85</v>
      </c>
      <c r="AV528" s="13" t="s">
        <v>85</v>
      </c>
      <c r="AW528" s="13" t="s">
        <v>31</v>
      </c>
      <c r="AX528" s="13" t="s">
        <v>75</v>
      </c>
      <c r="AY528" s="192" t="s">
        <v>126</v>
      </c>
    </row>
    <row r="529" spans="1:51" s="13" customFormat="1" ht="12">
      <c r="A529" s="13"/>
      <c r="B529" s="191"/>
      <c r="C529" s="13"/>
      <c r="D529" s="185" t="s">
        <v>139</v>
      </c>
      <c r="E529" s="192" t="s">
        <v>1</v>
      </c>
      <c r="F529" s="193" t="s">
        <v>545</v>
      </c>
      <c r="G529" s="13"/>
      <c r="H529" s="194">
        <v>7</v>
      </c>
      <c r="I529" s="195"/>
      <c r="J529" s="13"/>
      <c r="K529" s="13"/>
      <c r="L529" s="191"/>
      <c r="M529" s="196"/>
      <c r="N529" s="197"/>
      <c r="O529" s="197"/>
      <c r="P529" s="197"/>
      <c r="Q529" s="197"/>
      <c r="R529" s="197"/>
      <c r="S529" s="197"/>
      <c r="T529" s="198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192" t="s">
        <v>139</v>
      </c>
      <c r="AU529" s="192" t="s">
        <v>85</v>
      </c>
      <c r="AV529" s="13" t="s">
        <v>85</v>
      </c>
      <c r="AW529" s="13" t="s">
        <v>31</v>
      </c>
      <c r="AX529" s="13" t="s">
        <v>75</v>
      </c>
      <c r="AY529" s="192" t="s">
        <v>126</v>
      </c>
    </row>
    <row r="530" spans="1:51" s="13" customFormat="1" ht="12">
      <c r="A530" s="13"/>
      <c r="B530" s="191"/>
      <c r="C530" s="13"/>
      <c r="D530" s="185" t="s">
        <v>139</v>
      </c>
      <c r="E530" s="192" t="s">
        <v>1</v>
      </c>
      <c r="F530" s="193" t="s">
        <v>559</v>
      </c>
      <c r="G530" s="13"/>
      <c r="H530" s="194">
        <v>1</v>
      </c>
      <c r="I530" s="195"/>
      <c r="J530" s="13"/>
      <c r="K530" s="13"/>
      <c r="L530" s="191"/>
      <c r="M530" s="196"/>
      <c r="N530" s="197"/>
      <c r="O530" s="197"/>
      <c r="P530" s="197"/>
      <c r="Q530" s="197"/>
      <c r="R530" s="197"/>
      <c r="S530" s="197"/>
      <c r="T530" s="198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192" t="s">
        <v>139</v>
      </c>
      <c r="AU530" s="192" t="s">
        <v>85</v>
      </c>
      <c r="AV530" s="13" t="s">
        <v>85</v>
      </c>
      <c r="AW530" s="13" t="s">
        <v>31</v>
      </c>
      <c r="AX530" s="13" t="s">
        <v>75</v>
      </c>
      <c r="AY530" s="192" t="s">
        <v>126</v>
      </c>
    </row>
    <row r="531" spans="1:51" s="13" customFormat="1" ht="12">
      <c r="A531" s="13"/>
      <c r="B531" s="191"/>
      <c r="C531" s="13"/>
      <c r="D531" s="185" t="s">
        <v>139</v>
      </c>
      <c r="E531" s="192" t="s">
        <v>1</v>
      </c>
      <c r="F531" s="193" t="s">
        <v>547</v>
      </c>
      <c r="G531" s="13"/>
      <c r="H531" s="194">
        <v>2</v>
      </c>
      <c r="I531" s="195"/>
      <c r="J531" s="13"/>
      <c r="K531" s="13"/>
      <c r="L531" s="191"/>
      <c r="M531" s="196"/>
      <c r="N531" s="197"/>
      <c r="O531" s="197"/>
      <c r="P531" s="197"/>
      <c r="Q531" s="197"/>
      <c r="R531" s="197"/>
      <c r="S531" s="197"/>
      <c r="T531" s="198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192" t="s">
        <v>139</v>
      </c>
      <c r="AU531" s="192" t="s">
        <v>85</v>
      </c>
      <c r="AV531" s="13" t="s">
        <v>85</v>
      </c>
      <c r="AW531" s="13" t="s">
        <v>31</v>
      </c>
      <c r="AX531" s="13" t="s">
        <v>75</v>
      </c>
      <c r="AY531" s="192" t="s">
        <v>126</v>
      </c>
    </row>
    <row r="532" spans="1:51" s="13" customFormat="1" ht="12">
      <c r="A532" s="13"/>
      <c r="B532" s="191"/>
      <c r="C532" s="13"/>
      <c r="D532" s="185" t="s">
        <v>139</v>
      </c>
      <c r="E532" s="192" t="s">
        <v>1</v>
      </c>
      <c r="F532" s="193" t="s">
        <v>548</v>
      </c>
      <c r="G532" s="13"/>
      <c r="H532" s="194">
        <v>2</v>
      </c>
      <c r="I532" s="195"/>
      <c r="J532" s="13"/>
      <c r="K532" s="13"/>
      <c r="L532" s="191"/>
      <c r="M532" s="196"/>
      <c r="N532" s="197"/>
      <c r="O532" s="197"/>
      <c r="P532" s="197"/>
      <c r="Q532" s="197"/>
      <c r="R532" s="197"/>
      <c r="S532" s="197"/>
      <c r="T532" s="198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192" t="s">
        <v>139</v>
      </c>
      <c r="AU532" s="192" t="s">
        <v>85</v>
      </c>
      <c r="AV532" s="13" t="s">
        <v>85</v>
      </c>
      <c r="AW532" s="13" t="s">
        <v>31</v>
      </c>
      <c r="AX532" s="13" t="s">
        <v>75</v>
      </c>
      <c r="AY532" s="192" t="s">
        <v>126</v>
      </c>
    </row>
    <row r="533" spans="1:51" s="13" customFormat="1" ht="12">
      <c r="A533" s="13"/>
      <c r="B533" s="191"/>
      <c r="C533" s="13"/>
      <c r="D533" s="185" t="s">
        <v>139</v>
      </c>
      <c r="E533" s="192" t="s">
        <v>1</v>
      </c>
      <c r="F533" s="193" t="s">
        <v>549</v>
      </c>
      <c r="G533" s="13"/>
      <c r="H533" s="194">
        <v>2</v>
      </c>
      <c r="I533" s="195"/>
      <c r="J533" s="13"/>
      <c r="K533" s="13"/>
      <c r="L533" s="191"/>
      <c r="M533" s="196"/>
      <c r="N533" s="197"/>
      <c r="O533" s="197"/>
      <c r="P533" s="197"/>
      <c r="Q533" s="197"/>
      <c r="R533" s="197"/>
      <c r="S533" s="197"/>
      <c r="T533" s="198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192" t="s">
        <v>139</v>
      </c>
      <c r="AU533" s="192" t="s">
        <v>85</v>
      </c>
      <c r="AV533" s="13" t="s">
        <v>85</v>
      </c>
      <c r="AW533" s="13" t="s">
        <v>31</v>
      </c>
      <c r="AX533" s="13" t="s">
        <v>75</v>
      </c>
      <c r="AY533" s="192" t="s">
        <v>126</v>
      </c>
    </row>
    <row r="534" spans="1:51" s="13" customFormat="1" ht="12">
      <c r="A534" s="13"/>
      <c r="B534" s="191"/>
      <c r="C534" s="13"/>
      <c r="D534" s="185" t="s">
        <v>139</v>
      </c>
      <c r="E534" s="192" t="s">
        <v>1</v>
      </c>
      <c r="F534" s="193" t="s">
        <v>550</v>
      </c>
      <c r="G534" s="13"/>
      <c r="H534" s="194">
        <v>2</v>
      </c>
      <c r="I534" s="195"/>
      <c r="J534" s="13"/>
      <c r="K534" s="13"/>
      <c r="L534" s="191"/>
      <c r="M534" s="196"/>
      <c r="N534" s="197"/>
      <c r="O534" s="197"/>
      <c r="P534" s="197"/>
      <c r="Q534" s="197"/>
      <c r="R534" s="197"/>
      <c r="S534" s="197"/>
      <c r="T534" s="198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192" t="s">
        <v>139</v>
      </c>
      <c r="AU534" s="192" t="s">
        <v>85</v>
      </c>
      <c r="AV534" s="13" t="s">
        <v>85</v>
      </c>
      <c r="AW534" s="13" t="s">
        <v>31</v>
      </c>
      <c r="AX534" s="13" t="s">
        <v>75</v>
      </c>
      <c r="AY534" s="192" t="s">
        <v>126</v>
      </c>
    </row>
    <row r="535" spans="1:51" s="13" customFormat="1" ht="12">
      <c r="A535" s="13"/>
      <c r="B535" s="191"/>
      <c r="C535" s="13"/>
      <c r="D535" s="185" t="s">
        <v>139</v>
      </c>
      <c r="E535" s="192" t="s">
        <v>1</v>
      </c>
      <c r="F535" s="193" t="s">
        <v>551</v>
      </c>
      <c r="G535" s="13"/>
      <c r="H535" s="194">
        <v>2</v>
      </c>
      <c r="I535" s="195"/>
      <c r="J535" s="13"/>
      <c r="K535" s="13"/>
      <c r="L535" s="191"/>
      <c r="M535" s="196"/>
      <c r="N535" s="197"/>
      <c r="O535" s="197"/>
      <c r="P535" s="197"/>
      <c r="Q535" s="197"/>
      <c r="R535" s="197"/>
      <c r="S535" s="197"/>
      <c r="T535" s="198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192" t="s">
        <v>139</v>
      </c>
      <c r="AU535" s="192" t="s">
        <v>85</v>
      </c>
      <c r="AV535" s="13" t="s">
        <v>85</v>
      </c>
      <c r="AW535" s="13" t="s">
        <v>31</v>
      </c>
      <c r="AX535" s="13" t="s">
        <v>75</v>
      </c>
      <c r="AY535" s="192" t="s">
        <v>126</v>
      </c>
    </row>
    <row r="536" spans="1:51" s="13" customFormat="1" ht="12">
      <c r="A536" s="13"/>
      <c r="B536" s="191"/>
      <c r="C536" s="13"/>
      <c r="D536" s="185" t="s">
        <v>139</v>
      </c>
      <c r="E536" s="192" t="s">
        <v>1</v>
      </c>
      <c r="F536" s="193" t="s">
        <v>560</v>
      </c>
      <c r="G536" s="13"/>
      <c r="H536" s="194">
        <v>1</v>
      </c>
      <c r="I536" s="195"/>
      <c r="J536" s="13"/>
      <c r="K536" s="13"/>
      <c r="L536" s="191"/>
      <c r="M536" s="196"/>
      <c r="N536" s="197"/>
      <c r="O536" s="197"/>
      <c r="P536" s="197"/>
      <c r="Q536" s="197"/>
      <c r="R536" s="197"/>
      <c r="S536" s="197"/>
      <c r="T536" s="198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192" t="s">
        <v>139</v>
      </c>
      <c r="AU536" s="192" t="s">
        <v>85</v>
      </c>
      <c r="AV536" s="13" t="s">
        <v>85</v>
      </c>
      <c r="AW536" s="13" t="s">
        <v>31</v>
      </c>
      <c r="AX536" s="13" t="s">
        <v>75</v>
      </c>
      <c r="AY536" s="192" t="s">
        <v>126</v>
      </c>
    </row>
    <row r="537" spans="1:65" s="2" customFormat="1" ht="16.5" customHeight="1">
      <c r="A537" s="36"/>
      <c r="B537" s="170"/>
      <c r="C537" s="171" t="s">
        <v>561</v>
      </c>
      <c r="D537" s="171" t="s">
        <v>129</v>
      </c>
      <c r="E537" s="172" t="s">
        <v>562</v>
      </c>
      <c r="F537" s="173" t="s">
        <v>563</v>
      </c>
      <c r="G537" s="174" t="s">
        <v>132</v>
      </c>
      <c r="H537" s="175">
        <v>1</v>
      </c>
      <c r="I537" s="176"/>
      <c r="J537" s="177">
        <f>ROUND(I537*H537,2)</f>
        <v>0</v>
      </c>
      <c r="K537" s="178"/>
      <c r="L537" s="37"/>
      <c r="M537" s="179" t="s">
        <v>1</v>
      </c>
      <c r="N537" s="180" t="s">
        <v>40</v>
      </c>
      <c r="O537" s="75"/>
      <c r="P537" s="181">
        <f>O537*H537</f>
        <v>0</v>
      </c>
      <c r="Q537" s="181">
        <v>0</v>
      </c>
      <c r="R537" s="181">
        <f>Q537*H537</f>
        <v>0</v>
      </c>
      <c r="S537" s="181">
        <v>0</v>
      </c>
      <c r="T537" s="182">
        <f>S537*H537</f>
        <v>0</v>
      </c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R537" s="183" t="s">
        <v>133</v>
      </c>
      <c r="AT537" s="183" t="s">
        <v>129</v>
      </c>
      <c r="AU537" s="183" t="s">
        <v>85</v>
      </c>
      <c r="AY537" s="17" t="s">
        <v>126</v>
      </c>
      <c r="BE537" s="184">
        <f>IF(N537="základní",J537,0)</f>
        <v>0</v>
      </c>
      <c r="BF537" s="184">
        <f>IF(N537="snížená",J537,0)</f>
        <v>0</v>
      </c>
      <c r="BG537" s="184">
        <f>IF(N537="zákl. přenesená",J537,0)</f>
        <v>0</v>
      </c>
      <c r="BH537" s="184">
        <f>IF(N537="sníž. přenesená",J537,0)</f>
        <v>0</v>
      </c>
      <c r="BI537" s="184">
        <f>IF(N537="nulová",J537,0)</f>
        <v>0</v>
      </c>
      <c r="BJ537" s="17" t="s">
        <v>83</v>
      </c>
      <c r="BK537" s="184">
        <f>ROUND(I537*H537,2)</f>
        <v>0</v>
      </c>
      <c r="BL537" s="17" t="s">
        <v>133</v>
      </c>
      <c r="BM537" s="183" t="s">
        <v>564</v>
      </c>
    </row>
    <row r="538" spans="1:47" s="2" customFormat="1" ht="12">
      <c r="A538" s="36"/>
      <c r="B538" s="37"/>
      <c r="C538" s="36"/>
      <c r="D538" s="185" t="s">
        <v>135</v>
      </c>
      <c r="E538" s="36"/>
      <c r="F538" s="186" t="s">
        <v>563</v>
      </c>
      <c r="G538" s="36"/>
      <c r="H538" s="36"/>
      <c r="I538" s="187"/>
      <c r="J538" s="36"/>
      <c r="K538" s="36"/>
      <c r="L538" s="37"/>
      <c r="M538" s="188"/>
      <c r="N538" s="189"/>
      <c r="O538" s="75"/>
      <c r="P538" s="75"/>
      <c r="Q538" s="75"/>
      <c r="R538" s="75"/>
      <c r="S538" s="75"/>
      <c r="T538" s="7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T538" s="17" t="s">
        <v>135</v>
      </c>
      <c r="AU538" s="17" t="s">
        <v>85</v>
      </c>
    </row>
    <row r="539" spans="1:47" s="2" customFormat="1" ht="12">
      <c r="A539" s="36"/>
      <c r="B539" s="37"/>
      <c r="C539" s="36"/>
      <c r="D539" s="185" t="s">
        <v>137</v>
      </c>
      <c r="E539" s="36"/>
      <c r="F539" s="190" t="s">
        <v>534</v>
      </c>
      <c r="G539" s="36"/>
      <c r="H539" s="36"/>
      <c r="I539" s="187"/>
      <c r="J539" s="36"/>
      <c r="K539" s="36"/>
      <c r="L539" s="37"/>
      <c r="M539" s="188"/>
      <c r="N539" s="189"/>
      <c r="O539" s="75"/>
      <c r="P539" s="75"/>
      <c r="Q539" s="75"/>
      <c r="R539" s="75"/>
      <c r="S539" s="75"/>
      <c r="T539" s="7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T539" s="17" t="s">
        <v>137</v>
      </c>
      <c r="AU539" s="17" t="s">
        <v>85</v>
      </c>
    </row>
    <row r="540" spans="1:51" s="13" customFormat="1" ht="12">
      <c r="A540" s="13"/>
      <c r="B540" s="191"/>
      <c r="C540" s="13"/>
      <c r="D540" s="185" t="s">
        <v>139</v>
      </c>
      <c r="E540" s="192" t="s">
        <v>1</v>
      </c>
      <c r="F540" s="193" t="s">
        <v>565</v>
      </c>
      <c r="G540" s="13"/>
      <c r="H540" s="194">
        <v>1</v>
      </c>
      <c r="I540" s="195"/>
      <c r="J540" s="13"/>
      <c r="K540" s="13"/>
      <c r="L540" s="191"/>
      <c r="M540" s="196"/>
      <c r="N540" s="197"/>
      <c r="O540" s="197"/>
      <c r="P540" s="197"/>
      <c r="Q540" s="197"/>
      <c r="R540" s="197"/>
      <c r="S540" s="197"/>
      <c r="T540" s="198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192" t="s">
        <v>139</v>
      </c>
      <c r="AU540" s="192" t="s">
        <v>85</v>
      </c>
      <c r="AV540" s="13" t="s">
        <v>85</v>
      </c>
      <c r="AW540" s="13" t="s">
        <v>31</v>
      </c>
      <c r="AX540" s="13" t="s">
        <v>83</v>
      </c>
      <c r="AY540" s="192" t="s">
        <v>126</v>
      </c>
    </row>
    <row r="541" spans="1:65" s="2" customFormat="1" ht="21.75" customHeight="1">
      <c r="A541" s="36"/>
      <c r="B541" s="170"/>
      <c r="C541" s="171" t="s">
        <v>566</v>
      </c>
      <c r="D541" s="171" t="s">
        <v>129</v>
      </c>
      <c r="E541" s="172" t="s">
        <v>567</v>
      </c>
      <c r="F541" s="173" t="s">
        <v>568</v>
      </c>
      <c r="G541" s="174" t="s">
        <v>132</v>
      </c>
      <c r="H541" s="175">
        <v>48</v>
      </c>
      <c r="I541" s="176"/>
      <c r="J541" s="177">
        <f>ROUND(I541*H541,2)</f>
        <v>0</v>
      </c>
      <c r="K541" s="178"/>
      <c r="L541" s="37"/>
      <c r="M541" s="179" t="s">
        <v>1</v>
      </c>
      <c r="N541" s="180" t="s">
        <v>40</v>
      </c>
      <c r="O541" s="75"/>
      <c r="P541" s="181">
        <f>O541*H541</f>
        <v>0</v>
      </c>
      <c r="Q541" s="181">
        <v>0</v>
      </c>
      <c r="R541" s="181">
        <f>Q541*H541</f>
        <v>0</v>
      </c>
      <c r="S541" s="181">
        <v>0</v>
      </c>
      <c r="T541" s="182">
        <f>S541*H541</f>
        <v>0</v>
      </c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R541" s="183" t="s">
        <v>133</v>
      </c>
      <c r="AT541" s="183" t="s">
        <v>129</v>
      </c>
      <c r="AU541" s="183" t="s">
        <v>85</v>
      </c>
      <c r="AY541" s="17" t="s">
        <v>126</v>
      </c>
      <c r="BE541" s="184">
        <f>IF(N541="základní",J541,0)</f>
        <v>0</v>
      </c>
      <c r="BF541" s="184">
        <f>IF(N541="snížená",J541,0)</f>
        <v>0</v>
      </c>
      <c r="BG541" s="184">
        <f>IF(N541="zákl. přenesená",J541,0)</f>
        <v>0</v>
      </c>
      <c r="BH541" s="184">
        <f>IF(N541="sníž. přenesená",J541,0)</f>
        <v>0</v>
      </c>
      <c r="BI541" s="184">
        <f>IF(N541="nulová",J541,0)</f>
        <v>0</v>
      </c>
      <c r="BJ541" s="17" t="s">
        <v>83</v>
      </c>
      <c r="BK541" s="184">
        <f>ROUND(I541*H541,2)</f>
        <v>0</v>
      </c>
      <c r="BL541" s="17" t="s">
        <v>133</v>
      </c>
      <c r="BM541" s="183" t="s">
        <v>569</v>
      </c>
    </row>
    <row r="542" spans="1:47" s="2" customFormat="1" ht="12">
      <c r="A542" s="36"/>
      <c r="B542" s="37"/>
      <c r="C542" s="36"/>
      <c r="D542" s="185" t="s">
        <v>135</v>
      </c>
      <c r="E542" s="36"/>
      <c r="F542" s="186" t="s">
        <v>568</v>
      </c>
      <c r="G542" s="36"/>
      <c r="H542" s="36"/>
      <c r="I542" s="187"/>
      <c r="J542" s="36"/>
      <c r="K542" s="36"/>
      <c r="L542" s="37"/>
      <c r="M542" s="188"/>
      <c r="N542" s="189"/>
      <c r="O542" s="75"/>
      <c r="P542" s="75"/>
      <c r="Q542" s="75"/>
      <c r="R542" s="75"/>
      <c r="S542" s="75"/>
      <c r="T542" s="7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T542" s="17" t="s">
        <v>135</v>
      </c>
      <c r="AU542" s="17" t="s">
        <v>85</v>
      </c>
    </row>
    <row r="543" spans="1:47" s="2" customFormat="1" ht="12">
      <c r="A543" s="36"/>
      <c r="B543" s="37"/>
      <c r="C543" s="36"/>
      <c r="D543" s="185" t="s">
        <v>137</v>
      </c>
      <c r="E543" s="36"/>
      <c r="F543" s="190" t="s">
        <v>534</v>
      </c>
      <c r="G543" s="36"/>
      <c r="H543" s="36"/>
      <c r="I543" s="187"/>
      <c r="J543" s="36"/>
      <c r="K543" s="36"/>
      <c r="L543" s="37"/>
      <c r="M543" s="188"/>
      <c r="N543" s="189"/>
      <c r="O543" s="75"/>
      <c r="P543" s="75"/>
      <c r="Q543" s="75"/>
      <c r="R543" s="75"/>
      <c r="S543" s="75"/>
      <c r="T543" s="7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T543" s="17" t="s">
        <v>137</v>
      </c>
      <c r="AU543" s="17" t="s">
        <v>85</v>
      </c>
    </row>
    <row r="544" spans="1:51" s="14" customFormat="1" ht="12">
      <c r="A544" s="14"/>
      <c r="B544" s="199"/>
      <c r="C544" s="14"/>
      <c r="D544" s="185" t="s">
        <v>139</v>
      </c>
      <c r="E544" s="200" t="s">
        <v>1</v>
      </c>
      <c r="F544" s="201" t="s">
        <v>570</v>
      </c>
      <c r="G544" s="14"/>
      <c r="H544" s="200" t="s">
        <v>1</v>
      </c>
      <c r="I544" s="202"/>
      <c r="J544" s="14"/>
      <c r="K544" s="14"/>
      <c r="L544" s="199"/>
      <c r="M544" s="203"/>
      <c r="N544" s="204"/>
      <c r="O544" s="204"/>
      <c r="P544" s="204"/>
      <c r="Q544" s="204"/>
      <c r="R544" s="204"/>
      <c r="S544" s="204"/>
      <c r="T544" s="205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00" t="s">
        <v>139</v>
      </c>
      <c r="AU544" s="200" t="s">
        <v>85</v>
      </c>
      <c r="AV544" s="14" t="s">
        <v>83</v>
      </c>
      <c r="AW544" s="14" t="s">
        <v>31</v>
      </c>
      <c r="AX544" s="14" t="s">
        <v>75</v>
      </c>
      <c r="AY544" s="200" t="s">
        <v>126</v>
      </c>
    </row>
    <row r="545" spans="1:51" s="13" customFormat="1" ht="12">
      <c r="A545" s="13"/>
      <c r="B545" s="191"/>
      <c r="C545" s="13"/>
      <c r="D545" s="185" t="s">
        <v>139</v>
      </c>
      <c r="E545" s="192" t="s">
        <v>1</v>
      </c>
      <c r="F545" s="193" t="s">
        <v>536</v>
      </c>
      <c r="G545" s="13"/>
      <c r="H545" s="194">
        <v>1</v>
      </c>
      <c r="I545" s="195"/>
      <c r="J545" s="13"/>
      <c r="K545" s="13"/>
      <c r="L545" s="191"/>
      <c r="M545" s="196"/>
      <c r="N545" s="197"/>
      <c r="O545" s="197"/>
      <c r="P545" s="197"/>
      <c r="Q545" s="197"/>
      <c r="R545" s="197"/>
      <c r="S545" s="197"/>
      <c r="T545" s="198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192" t="s">
        <v>139</v>
      </c>
      <c r="AU545" s="192" t="s">
        <v>85</v>
      </c>
      <c r="AV545" s="13" t="s">
        <v>85</v>
      </c>
      <c r="AW545" s="13" t="s">
        <v>31</v>
      </c>
      <c r="AX545" s="13" t="s">
        <v>75</v>
      </c>
      <c r="AY545" s="192" t="s">
        <v>126</v>
      </c>
    </row>
    <row r="546" spans="1:51" s="13" customFormat="1" ht="12">
      <c r="A546" s="13"/>
      <c r="B546" s="191"/>
      <c r="C546" s="13"/>
      <c r="D546" s="185" t="s">
        <v>139</v>
      </c>
      <c r="E546" s="192" t="s">
        <v>1</v>
      </c>
      <c r="F546" s="193" t="s">
        <v>537</v>
      </c>
      <c r="G546" s="13"/>
      <c r="H546" s="194">
        <v>7</v>
      </c>
      <c r="I546" s="195"/>
      <c r="J546" s="13"/>
      <c r="K546" s="13"/>
      <c r="L546" s="191"/>
      <c r="M546" s="196"/>
      <c r="N546" s="197"/>
      <c r="O546" s="197"/>
      <c r="P546" s="197"/>
      <c r="Q546" s="197"/>
      <c r="R546" s="197"/>
      <c r="S546" s="197"/>
      <c r="T546" s="198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192" t="s">
        <v>139</v>
      </c>
      <c r="AU546" s="192" t="s">
        <v>85</v>
      </c>
      <c r="AV546" s="13" t="s">
        <v>85</v>
      </c>
      <c r="AW546" s="13" t="s">
        <v>31</v>
      </c>
      <c r="AX546" s="13" t="s">
        <v>75</v>
      </c>
      <c r="AY546" s="192" t="s">
        <v>126</v>
      </c>
    </row>
    <row r="547" spans="1:51" s="13" customFormat="1" ht="12">
      <c r="A547" s="13"/>
      <c r="B547" s="191"/>
      <c r="C547" s="13"/>
      <c r="D547" s="185" t="s">
        <v>139</v>
      </c>
      <c r="E547" s="192" t="s">
        <v>1</v>
      </c>
      <c r="F547" s="193" t="s">
        <v>538</v>
      </c>
      <c r="G547" s="13"/>
      <c r="H547" s="194">
        <v>7</v>
      </c>
      <c r="I547" s="195"/>
      <c r="J547" s="13"/>
      <c r="K547" s="13"/>
      <c r="L547" s="191"/>
      <c r="M547" s="196"/>
      <c r="N547" s="197"/>
      <c r="O547" s="197"/>
      <c r="P547" s="197"/>
      <c r="Q547" s="197"/>
      <c r="R547" s="197"/>
      <c r="S547" s="197"/>
      <c r="T547" s="198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192" t="s">
        <v>139</v>
      </c>
      <c r="AU547" s="192" t="s">
        <v>85</v>
      </c>
      <c r="AV547" s="13" t="s">
        <v>85</v>
      </c>
      <c r="AW547" s="13" t="s">
        <v>31</v>
      </c>
      <c r="AX547" s="13" t="s">
        <v>75</v>
      </c>
      <c r="AY547" s="192" t="s">
        <v>126</v>
      </c>
    </row>
    <row r="548" spans="1:51" s="13" customFormat="1" ht="12">
      <c r="A548" s="13"/>
      <c r="B548" s="191"/>
      <c r="C548" s="13"/>
      <c r="D548" s="185" t="s">
        <v>139</v>
      </c>
      <c r="E548" s="192" t="s">
        <v>1</v>
      </c>
      <c r="F548" s="193" t="s">
        <v>539</v>
      </c>
      <c r="G548" s="13"/>
      <c r="H548" s="194">
        <v>1</v>
      </c>
      <c r="I548" s="195"/>
      <c r="J548" s="13"/>
      <c r="K548" s="13"/>
      <c r="L548" s="191"/>
      <c r="M548" s="196"/>
      <c r="N548" s="197"/>
      <c r="O548" s="197"/>
      <c r="P548" s="197"/>
      <c r="Q548" s="197"/>
      <c r="R548" s="197"/>
      <c r="S548" s="197"/>
      <c r="T548" s="198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192" t="s">
        <v>139</v>
      </c>
      <c r="AU548" s="192" t="s">
        <v>85</v>
      </c>
      <c r="AV548" s="13" t="s">
        <v>85</v>
      </c>
      <c r="AW548" s="13" t="s">
        <v>31</v>
      </c>
      <c r="AX548" s="13" t="s">
        <v>75</v>
      </c>
      <c r="AY548" s="192" t="s">
        <v>126</v>
      </c>
    </row>
    <row r="549" spans="1:51" s="13" customFormat="1" ht="12">
      <c r="A549" s="13"/>
      <c r="B549" s="191"/>
      <c r="C549" s="13"/>
      <c r="D549" s="185" t="s">
        <v>139</v>
      </c>
      <c r="E549" s="192" t="s">
        <v>1</v>
      </c>
      <c r="F549" s="193" t="s">
        <v>540</v>
      </c>
      <c r="G549" s="13"/>
      <c r="H549" s="194">
        <v>2</v>
      </c>
      <c r="I549" s="195"/>
      <c r="J549" s="13"/>
      <c r="K549" s="13"/>
      <c r="L549" s="191"/>
      <c r="M549" s="196"/>
      <c r="N549" s="197"/>
      <c r="O549" s="197"/>
      <c r="P549" s="197"/>
      <c r="Q549" s="197"/>
      <c r="R549" s="197"/>
      <c r="S549" s="197"/>
      <c r="T549" s="198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192" t="s">
        <v>139</v>
      </c>
      <c r="AU549" s="192" t="s">
        <v>85</v>
      </c>
      <c r="AV549" s="13" t="s">
        <v>85</v>
      </c>
      <c r="AW549" s="13" t="s">
        <v>31</v>
      </c>
      <c r="AX549" s="13" t="s">
        <v>75</v>
      </c>
      <c r="AY549" s="192" t="s">
        <v>126</v>
      </c>
    </row>
    <row r="550" spans="1:51" s="13" customFormat="1" ht="12">
      <c r="A550" s="13"/>
      <c r="B550" s="191"/>
      <c r="C550" s="13"/>
      <c r="D550" s="185" t="s">
        <v>139</v>
      </c>
      <c r="E550" s="192" t="s">
        <v>1</v>
      </c>
      <c r="F550" s="193" t="s">
        <v>541</v>
      </c>
      <c r="G550" s="13"/>
      <c r="H550" s="194">
        <v>3</v>
      </c>
      <c r="I550" s="195"/>
      <c r="J550" s="13"/>
      <c r="K550" s="13"/>
      <c r="L550" s="191"/>
      <c r="M550" s="196"/>
      <c r="N550" s="197"/>
      <c r="O550" s="197"/>
      <c r="P550" s="197"/>
      <c r="Q550" s="197"/>
      <c r="R550" s="197"/>
      <c r="S550" s="197"/>
      <c r="T550" s="198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192" t="s">
        <v>139</v>
      </c>
      <c r="AU550" s="192" t="s">
        <v>85</v>
      </c>
      <c r="AV550" s="13" t="s">
        <v>85</v>
      </c>
      <c r="AW550" s="13" t="s">
        <v>31</v>
      </c>
      <c r="AX550" s="13" t="s">
        <v>75</v>
      </c>
      <c r="AY550" s="192" t="s">
        <v>126</v>
      </c>
    </row>
    <row r="551" spans="1:51" s="13" customFormat="1" ht="12">
      <c r="A551" s="13"/>
      <c r="B551" s="191"/>
      <c r="C551" s="13"/>
      <c r="D551" s="185" t="s">
        <v>139</v>
      </c>
      <c r="E551" s="192" t="s">
        <v>1</v>
      </c>
      <c r="F551" s="193" t="s">
        <v>542</v>
      </c>
      <c r="G551" s="13"/>
      <c r="H551" s="194">
        <v>3</v>
      </c>
      <c r="I551" s="195"/>
      <c r="J551" s="13"/>
      <c r="K551" s="13"/>
      <c r="L551" s="191"/>
      <c r="M551" s="196"/>
      <c r="N551" s="197"/>
      <c r="O551" s="197"/>
      <c r="P551" s="197"/>
      <c r="Q551" s="197"/>
      <c r="R551" s="197"/>
      <c r="S551" s="197"/>
      <c r="T551" s="198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192" t="s">
        <v>139</v>
      </c>
      <c r="AU551" s="192" t="s">
        <v>85</v>
      </c>
      <c r="AV551" s="13" t="s">
        <v>85</v>
      </c>
      <c r="AW551" s="13" t="s">
        <v>31</v>
      </c>
      <c r="AX551" s="13" t="s">
        <v>75</v>
      </c>
      <c r="AY551" s="192" t="s">
        <v>126</v>
      </c>
    </row>
    <row r="552" spans="1:51" s="13" customFormat="1" ht="12">
      <c r="A552" s="13"/>
      <c r="B552" s="191"/>
      <c r="C552" s="13"/>
      <c r="D552" s="185" t="s">
        <v>139</v>
      </c>
      <c r="E552" s="192" t="s">
        <v>1</v>
      </c>
      <c r="F552" s="193" t="s">
        <v>543</v>
      </c>
      <c r="G552" s="13"/>
      <c r="H552" s="194">
        <v>3</v>
      </c>
      <c r="I552" s="195"/>
      <c r="J552" s="13"/>
      <c r="K552" s="13"/>
      <c r="L552" s="191"/>
      <c r="M552" s="196"/>
      <c r="N552" s="197"/>
      <c r="O552" s="197"/>
      <c r="P552" s="197"/>
      <c r="Q552" s="197"/>
      <c r="R552" s="197"/>
      <c r="S552" s="197"/>
      <c r="T552" s="198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192" t="s">
        <v>139</v>
      </c>
      <c r="AU552" s="192" t="s">
        <v>85</v>
      </c>
      <c r="AV552" s="13" t="s">
        <v>85</v>
      </c>
      <c r="AW552" s="13" t="s">
        <v>31</v>
      </c>
      <c r="AX552" s="13" t="s">
        <v>75</v>
      </c>
      <c r="AY552" s="192" t="s">
        <v>126</v>
      </c>
    </row>
    <row r="553" spans="1:51" s="13" customFormat="1" ht="12">
      <c r="A553" s="13"/>
      <c r="B553" s="191"/>
      <c r="C553" s="13"/>
      <c r="D553" s="185" t="s">
        <v>139</v>
      </c>
      <c r="E553" s="192" t="s">
        <v>1</v>
      </c>
      <c r="F553" s="193" t="s">
        <v>544</v>
      </c>
      <c r="G553" s="13"/>
      <c r="H553" s="194">
        <v>2</v>
      </c>
      <c r="I553" s="195"/>
      <c r="J553" s="13"/>
      <c r="K553" s="13"/>
      <c r="L553" s="191"/>
      <c r="M553" s="196"/>
      <c r="N553" s="197"/>
      <c r="O553" s="197"/>
      <c r="P553" s="197"/>
      <c r="Q553" s="197"/>
      <c r="R553" s="197"/>
      <c r="S553" s="197"/>
      <c r="T553" s="198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192" t="s">
        <v>139</v>
      </c>
      <c r="AU553" s="192" t="s">
        <v>85</v>
      </c>
      <c r="AV553" s="13" t="s">
        <v>85</v>
      </c>
      <c r="AW553" s="13" t="s">
        <v>31</v>
      </c>
      <c r="AX553" s="13" t="s">
        <v>75</v>
      </c>
      <c r="AY553" s="192" t="s">
        <v>126</v>
      </c>
    </row>
    <row r="554" spans="1:51" s="13" customFormat="1" ht="12">
      <c r="A554" s="13"/>
      <c r="B554" s="191"/>
      <c r="C554" s="13"/>
      <c r="D554" s="185" t="s">
        <v>139</v>
      </c>
      <c r="E554" s="192" t="s">
        <v>1</v>
      </c>
      <c r="F554" s="193" t="s">
        <v>545</v>
      </c>
      <c r="G554" s="13"/>
      <c r="H554" s="194">
        <v>7</v>
      </c>
      <c r="I554" s="195"/>
      <c r="J554" s="13"/>
      <c r="K554" s="13"/>
      <c r="L554" s="191"/>
      <c r="M554" s="196"/>
      <c r="N554" s="197"/>
      <c r="O554" s="197"/>
      <c r="P554" s="197"/>
      <c r="Q554" s="197"/>
      <c r="R554" s="197"/>
      <c r="S554" s="197"/>
      <c r="T554" s="198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192" t="s">
        <v>139</v>
      </c>
      <c r="AU554" s="192" t="s">
        <v>85</v>
      </c>
      <c r="AV554" s="13" t="s">
        <v>85</v>
      </c>
      <c r="AW554" s="13" t="s">
        <v>31</v>
      </c>
      <c r="AX554" s="13" t="s">
        <v>75</v>
      </c>
      <c r="AY554" s="192" t="s">
        <v>126</v>
      </c>
    </row>
    <row r="555" spans="1:51" s="13" customFormat="1" ht="12">
      <c r="A555" s="13"/>
      <c r="B555" s="191"/>
      <c r="C555" s="13"/>
      <c r="D555" s="185" t="s">
        <v>139</v>
      </c>
      <c r="E555" s="192" t="s">
        <v>1</v>
      </c>
      <c r="F555" s="193" t="s">
        <v>546</v>
      </c>
      <c r="G555" s="13"/>
      <c r="H555" s="194">
        <v>2</v>
      </c>
      <c r="I555" s="195"/>
      <c r="J555" s="13"/>
      <c r="K555" s="13"/>
      <c r="L555" s="191"/>
      <c r="M555" s="196"/>
      <c r="N555" s="197"/>
      <c r="O555" s="197"/>
      <c r="P555" s="197"/>
      <c r="Q555" s="197"/>
      <c r="R555" s="197"/>
      <c r="S555" s="197"/>
      <c r="T555" s="198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192" t="s">
        <v>139</v>
      </c>
      <c r="AU555" s="192" t="s">
        <v>85</v>
      </c>
      <c r="AV555" s="13" t="s">
        <v>85</v>
      </c>
      <c r="AW555" s="13" t="s">
        <v>31</v>
      </c>
      <c r="AX555" s="13" t="s">
        <v>75</v>
      </c>
      <c r="AY555" s="192" t="s">
        <v>126</v>
      </c>
    </row>
    <row r="556" spans="1:51" s="13" customFormat="1" ht="12">
      <c r="A556" s="13"/>
      <c r="B556" s="191"/>
      <c r="C556" s="13"/>
      <c r="D556" s="185" t="s">
        <v>139</v>
      </c>
      <c r="E556" s="192" t="s">
        <v>1</v>
      </c>
      <c r="F556" s="193" t="s">
        <v>547</v>
      </c>
      <c r="G556" s="13"/>
      <c r="H556" s="194">
        <v>2</v>
      </c>
      <c r="I556" s="195"/>
      <c r="J556" s="13"/>
      <c r="K556" s="13"/>
      <c r="L556" s="191"/>
      <c r="M556" s="196"/>
      <c r="N556" s="197"/>
      <c r="O556" s="197"/>
      <c r="P556" s="197"/>
      <c r="Q556" s="197"/>
      <c r="R556" s="197"/>
      <c r="S556" s="197"/>
      <c r="T556" s="198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192" t="s">
        <v>139</v>
      </c>
      <c r="AU556" s="192" t="s">
        <v>85</v>
      </c>
      <c r="AV556" s="13" t="s">
        <v>85</v>
      </c>
      <c r="AW556" s="13" t="s">
        <v>31</v>
      </c>
      <c r="AX556" s="13" t="s">
        <v>75</v>
      </c>
      <c r="AY556" s="192" t="s">
        <v>126</v>
      </c>
    </row>
    <row r="557" spans="1:51" s="13" customFormat="1" ht="12">
      <c r="A557" s="13"/>
      <c r="B557" s="191"/>
      <c r="C557" s="13"/>
      <c r="D557" s="185" t="s">
        <v>139</v>
      </c>
      <c r="E557" s="192" t="s">
        <v>1</v>
      </c>
      <c r="F557" s="193" t="s">
        <v>548</v>
      </c>
      <c r="G557" s="13"/>
      <c r="H557" s="194">
        <v>2</v>
      </c>
      <c r="I557" s="195"/>
      <c r="J557" s="13"/>
      <c r="K557" s="13"/>
      <c r="L557" s="191"/>
      <c r="M557" s="196"/>
      <c r="N557" s="197"/>
      <c r="O557" s="197"/>
      <c r="P557" s="197"/>
      <c r="Q557" s="197"/>
      <c r="R557" s="197"/>
      <c r="S557" s="197"/>
      <c r="T557" s="198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192" t="s">
        <v>139</v>
      </c>
      <c r="AU557" s="192" t="s">
        <v>85</v>
      </c>
      <c r="AV557" s="13" t="s">
        <v>85</v>
      </c>
      <c r="AW557" s="13" t="s">
        <v>31</v>
      </c>
      <c r="AX557" s="13" t="s">
        <v>75</v>
      </c>
      <c r="AY557" s="192" t="s">
        <v>126</v>
      </c>
    </row>
    <row r="558" spans="1:51" s="13" customFormat="1" ht="12">
      <c r="A558" s="13"/>
      <c r="B558" s="191"/>
      <c r="C558" s="13"/>
      <c r="D558" s="185" t="s">
        <v>139</v>
      </c>
      <c r="E558" s="192" t="s">
        <v>1</v>
      </c>
      <c r="F558" s="193" t="s">
        <v>549</v>
      </c>
      <c r="G558" s="13"/>
      <c r="H558" s="194">
        <v>2</v>
      </c>
      <c r="I558" s="195"/>
      <c r="J558" s="13"/>
      <c r="K558" s="13"/>
      <c r="L558" s="191"/>
      <c r="M558" s="196"/>
      <c r="N558" s="197"/>
      <c r="O558" s="197"/>
      <c r="P558" s="197"/>
      <c r="Q558" s="197"/>
      <c r="R558" s="197"/>
      <c r="S558" s="197"/>
      <c r="T558" s="198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192" t="s">
        <v>139</v>
      </c>
      <c r="AU558" s="192" t="s">
        <v>85</v>
      </c>
      <c r="AV558" s="13" t="s">
        <v>85</v>
      </c>
      <c r="AW558" s="13" t="s">
        <v>31</v>
      </c>
      <c r="AX558" s="13" t="s">
        <v>75</v>
      </c>
      <c r="AY558" s="192" t="s">
        <v>126</v>
      </c>
    </row>
    <row r="559" spans="1:51" s="13" customFormat="1" ht="12">
      <c r="A559" s="13"/>
      <c r="B559" s="191"/>
      <c r="C559" s="13"/>
      <c r="D559" s="185" t="s">
        <v>139</v>
      </c>
      <c r="E559" s="192" t="s">
        <v>1</v>
      </c>
      <c r="F559" s="193" t="s">
        <v>550</v>
      </c>
      <c r="G559" s="13"/>
      <c r="H559" s="194">
        <v>2</v>
      </c>
      <c r="I559" s="195"/>
      <c r="J559" s="13"/>
      <c r="K559" s="13"/>
      <c r="L559" s="191"/>
      <c r="M559" s="196"/>
      <c r="N559" s="197"/>
      <c r="O559" s="197"/>
      <c r="P559" s="197"/>
      <c r="Q559" s="197"/>
      <c r="R559" s="197"/>
      <c r="S559" s="197"/>
      <c r="T559" s="198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192" t="s">
        <v>139</v>
      </c>
      <c r="AU559" s="192" t="s">
        <v>85</v>
      </c>
      <c r="AV559" s="13" t="s">
        <v>85</v>
      </c>
      <c r="AW559" s="13" t="s">
        <v>31</v>
      </c>
      <c r="AX559" s="13" t="s">
        <v>75</v>
      </c>
      <c r="AY559" s="192" t="s">
        <v>126</v>
      </c>
    </row>
    <row r="560" spans="1:51" s="13" customFormat="1" ht="12">
      <c r="A560" s="13"/>
      <c r="B560" s="191"/>
      <c r="C560" s="13"/>
      <c r="D560" s="185" t="s">
        <v>139</v>
      </c>
      <c r="E560" s="192" t="s">
        <v>1</v>
      </c>
      <c r="F560" s="193" t="s">
        <v>551</v>
      </c>
      <c r="G560" s="13"/>
      <c r="H560" s="194">
        <v>2</v>
      </c>
      <c r="I560" s="195"/>
      <c r="J560" s="13"/>
      <c r="K560" s="13"/>
      <c r="L560" s="191"/>
      <c r="M560" s="196"/>
      <c r="N560" s="197"/>
      <c r="O560" s="197"/>
      <c r="P560" s="197"/>
      <c r="Q560" s="197"/>
      <c r="R560" s="197"/>
      <c r="S560" s="197"/>
      <c r="T560" s="198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192" t="s">
        <v>139</v>
      </c>
      <c r="AU560" s="192" t="s">
        <v>85</v>
      </c>
      <c r="AV560" s="13" t="s">
        <v>85</v>
      </c>
      <c r="AW560" s="13" t="s">
        <v>31</v>
      </c>
      <c r="AX560" s="13" t="s">
        <v>75</v>
      </c>
      <c r="AY560" s="192" t="s">
        <v>126</v>
      </c>
    </row>
    <row r="561" spans="1:65" s="2" customFormat="1" ht="21.75" customHeight="1">
      <c r="A561" s="36"/>
      <c r="B561" s="170"/>
      <c r="C561" s="171" t="s">
        <v>571</v>
      </c>
      <c r="D561" s="171" t="s">
        <v>129</v>
      </c>
      <c r="E561" s="172" t="s">
        <v>572</v>
      </c>
      <c r="F561" s="173" t="s">
        <v>573</v>
      </c>
      <c r="G561" s="174" t="s">
        <v>132</v>
      </c>
      <c r="H561" s="175">
        <v>49</v>
      </c>
      <c r="I561" s="176"/>
      <c r="J561" s="177">
        <f>ROUND(I561*H561,2)</f>
        <v>0</v>
      </c>
      <c r="K561" s="178"/>
      <c r="L561" s="37"/>
      <c r="M561" s="179" t="s">
        <v>1</v>
      </c>
      <c r="N561" s="180" t="s">
        <v>40</v>
      </c>
      <c r="O561" s="75"/>
      <c r="P561" s="181">
        <f>O561*H561</f>
        <v>0</v>
      </c>
      <c r="Q561" s="181">
        <v>0</v>
      </c>
      <c r="R561" s="181">
        <f>Q561*H561</f>
        <v>0</v>
      </c>
      <c r="S561" s="181">
        <v>0</v>
      </c>
      <c r="T561" s="182">
        <f>S561*H561</f>
        <v>0</v>
      </c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R561" s="183" t="s">
        <v>133</v>
      </c>
      <c r="AT561" s="183" t="s">
        <v>129</v>
      </c>
      <c r="AU561" s="183" t="s">
        <v>85</v>
      </c>
      <c r="AY561" s="17" t="s">
        <v>126</v>
      </c>
      <c r="BE561" s="184">
        <f>IF(N561="základní",J561,0)</f>
        <v>0</v>
      </c>
      <c r="BF561" s="184">
        <f>IF(N561="snížená",J561,0)</f>
        <v>0</v>
      </c>
      <c r="BG561" s="184">
        <f>IF(N561="zákl. přenesená",J561,0)</f>
        <v>0</v>
      </c>
      <c r="BH561" s="184">
        <f>IF(N561="sníž. přenesená",J561,0)</f>
        <v>0</v>
      </c>
      <c r="BI561" s="184">
        <f>IF(N561="nulová",J561,0)</f>
        <v>0</v>
      </c>
      <c r="BJ561" s="17" t="s">
        <v>83</v>
      </c>
      <c r="BK561" s="184">
        <f>ROUND(I561*H561,2)</f>
        <v>0</v>
      </c>
      <c r="BL561" s="17" t="s">
        <v>133</v>
      </c>
      <c r="BM561" s="183" t="s">
        <v>574</v>
      </c>
    </row>
    <row r="562" spans="1:47" s="2" customFormat="1" ht="12">
      <c r="A562" s="36"/>
      <c r="B562" s="37"/>
      <c r="C562" s="36"/>
      <c r="D562" s="185" t="s">
        <v>135</v>
      </c>
      <c r="E562" s="36"/>
      <c r="F562" s="186" t="s">
        <v>573</v>
      </c>
      <c r="G562" s="36"/>
      <c r="H562" s="36"/>
      <c r="I562" s="187"/>
      <c r="J562" s="36"/>
      <c r="K562" s="36"/>
      <c r="L562" s="37"/>
      <c r="M562" s="188"/>
      <c r="N562" s="189"/>
      <c r="O562" s="75"/>
      <c r="P562" s="75"/>
      <c r="Q562" s="75"/>
      <c r="R562" s="75"/>
      <c r="S562" s="75"/>
      <c r="T562" s="7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T562" s="17" t="s">
        <v>135</v>
      </c>
      <c r="AU562" s="17" t="s">
        <v>85</v>
      </c>
    </row>
    <row r="563" spans="1:47" s="2" customFormat="1" ht="12">
      <c r="A563" s="36"/>
      <c r="B563" s="37"/>
      <c r="C563" s="36"/>
      <c r="D563" s="185" t="s">
        <v>137</v>
      </c>
      <c r="E563" s="36"/>
      <c r="F563" s="190" t="s">
        <v>575</v>
      </c>
      <c r="G563" s="36"/>
      <c r="H563" s="36"/>
      <c r="I563" s="187"/>
      <c r="J563" s="36"/>
      <c r="K563" s="36"/>
      <c r="L563" s="37"/>
      <c r="M563" s="188"/>
      <c r="N563" s="189"/>
      <c r="O563" s="75"/>
      <c r="P563" s="75"/>
      <c r="Q563" s="75"/>
      <c r="R563" s="75"/>
      <c r="S563" s="75"/>
      <c r="T563" s="7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T563" s="17" t="s">
        <v>137</v>
      </c>
      <c r="AU563" s="17" t="s">
        <v>85</v>
      </c>
    </row>
    <row r="564" spans="1:51" s="14" customFormat="1" ht="12">
      <c r="A564" s="14"/>
      <c r="B564" s="199"/>
      <c r="C564" s="14"/>
      <c r="D564" s="185" t="s">
        <v>139</v>
      </c>
      <c r="E564" s="200" t="s">
        <v>1</v>
      </c>
      <c r="F564" s="201" t="s">
        <v>535</v>
      </c>
      <c r="G564" s="14"/>
      <c r="H564" s="200" t="s">
        <v>1</v>
      </c>
      <c r="I564" s="202"/>
      <c r="J564" s="14"/>
      <c r="K564" s="14"/>
      <c r="L564" s="199"/>
      <c r="M564" s="203"/>
      <c r="N564" s="204"/>
      <c r="O564" s="204"/>
      <c r="P564" s="204"/>
      <c r="Q564" s="204"/>
      <c r="R564" s="204"/>
      <c r="S564" s="204"/>
      <c r="T564" s="205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00" t="s">
        <v>139</v>
      </c>
      <c r="AU564" s="200" t="s">
        <v>85</v>
      </c>
      <c r="AV564" s="14" t="s">
        <v>83</v>
      </c>
      <c r="AW564" s="14" t="s">
        <v>31</v>
      </c>
      <c r="AX564" s="14" t="s">
        <v>75</v>
      </c>
      <c r="AY564" s="200" t="s">
        <v>126</v>
      </c>
    </row>
    <row r="565" spans="1:51" s="13" customFormat="1" ht="12">
      <c r="A565" s="13"/>
      <c r="B565" s="191"/>
      <c r="C565" s="13"/>
      <c r="D565" s="185" t="s">
        <v>139</v>
      </c>
      <c r="E565" s="192" t="s">
        <v>1</v>
      </c>
      <c r="F565" s="193" t="s">
        <v>536</v>
      </c>
      <c r="G565" s="13"/>
      <c r="H565" s="194">
        <v>1</v>
      </c>
      <c r="I565" s="195"/>
      <c r="J565" s="13"/>
      <c r="K565" s="13"/>
      <c r="L565" s="191"/>
      <c r="M565" s="196"/>
      <c r="N565" s="197"/>
      <c r="O565" s="197"/>
      <c r="P565" s="197"/>
      <c r="Q565" s="197"/>
      <c r="R565" s="197"/>
      <c r="S565" s="197"/>
      <c r="T565" s="198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192" t="s">
        <v>139</v>
      </c>
      <c r="AU565" s="192" t="s">
        <v>85</v>
      </c>
      <c r="AV565" s="13" t="s">
        <v>85</v>
      </c>
      <c r="AW565" s="13" t="s">
        <v>31</v>
      </c>
      <c r="AX565" s="13" t="s">
        <v>75</v>
      </c>
      <c r="AY565" s="192" t="s">
        <v>126</v>
      </c>
    </row>
    <row r="566" spans="1:51" s="13" customFormat="1" ht="12">
      <c r="A566" s="13"/>
      <c r="B566" s="191"/>
      <c r="C566" s="13"/>
      <c r="D566" s="185" t="s">
        <v>139</v>
      </c>
      <c r="E566" s="192" t="s">
        <v>1</v>
      </c>
      <c r="F566" s="193" t="s">
        <v>537</v>
      </c>
      <c r="G566" s="13"/>
      <c r="H566" s="194">
        <v>7</v>
      </c>
      <c r="I566" s="195"/>
      <c r="J566" s="13"/>
      <c r="K566" s="13"/>
      <c r="L566" s="191"/>
      <c r="M566" s="196"/>
      <c r="N566" s="197"/>
      <c r="O566" s="197"/>
      <c r="P566" s="197"/>
      <c r="Q566" s="197"/>
      <c r="R566" s="197"/>
      <c r="S566" s="197"/>
      <c r="T566" s="198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192" t="s">
        <v>139</v>
      </c>
      <c r="AU566" s="192" t="s">
        <v>85</v>
      </c>
      <c r="AV566" s="13" t="s">
        <v>85</v>
      </c>
      <c r="AW566" s="13" t="s">
        <v>31</v>
      </c>
      <c r="AX566" s="13" t="s">
        <v>75</v>
      </c>
      <c r="AY566" s="192" t="s">
        <v>126</v>
      </c>
    </row>
    <row r="567" spans="1:51" s="13" customFormat="1" ht="12">
      <c r="A567" s="13"/>
      <c r="B567" s="191"/>
      <c r="C567" s="13"/>
      <c r="D567" s="185" t="s">
        <v>139</v>
      </c>
      <c r="E567" s="192" t="s">
        <v>1</v>
      </c>
      <c r="F567" s="193" t="s">
        <v>538</v>
      </c>
      <c r="G567" s="13"/>
      <c r="H567" s="194">
        <v>7</v>
      </c>
      <c r="I567" s="195"/>
      <c r="J567" s="13"/>
      <c r="K567" s="13"/>
      <c r="L567" s="191"/>
      <c r="M567" s="196"/>
      <c r="N567" s="197"/>
      <c r="O567" s="197"/>
      <c r="P567" s="197"/>
      <c r="Q567" s="197"/>
      <c r="R567" s="197"/>
      <c r="S567" s="197"/>
      <c r="T567" s="198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192" t="s">
        <v>139</v>
      </c>
      <c r="AU567" s="192" t="s">
        <v>85</v>
      </c>
      <c r="AV567" s="13" t="s">
        <v>85</v>
      </c>
      <c r="AW567" s="13" t="s">
        <v>31</v>
      </c>
      <c r="AX567" s="13" t="s">
        <v>75</v>
      </c>
      <c r="AY567" s="192" t="s">
        <v>126</v>
      </c>
    </row>
    <row r="568" spans="1:51" s="13" customFormat="1" ht="12">
      <c r="A568" s="13"/>
      <c r="B568" s="191"/>
      <c r="C568" s="13"/>
      <c r="D568" s="185" t="s">
        <v>139</v>
      </c>
      <c r="E568" s="192" t="s">
        <v>1</v>
      </c>
      <c r="F568" s="193" t="s">
        <v>539</v>
      </c>
      <c r="G568" s="13"/>
      <c r="H568" s="194">
        <v>1</v>
      </c>
      <c r="I568" s="195"/>
      <c r="J568" s="13"/>
      <c r="K568" s="13"/>
      <c r="L568" s="191"/>
      <c r="M568" s="196"/>
      <c r="N568" s="197"/>
      <c r="O568" s="197"/>
      <c r="P568" s="197"/>
      <c r="Q568" s="197"/>
      <c r="R568" s="197"/>
      <c r="S568" s="197"/>
      <c r="T568" s="198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192" t="s">
        <v>139</v>
      </c>
      <c r="AU568" s="192" t="s">
        <v>85</v>
      </c>
      <c r="AV568" s="13" t="s">
        <v>85</v>
      </c>
      <c r="AW568" s="13" t="s">
        <v>31</v>
      </c>
      <c r="AX568" s="13" t="s">
        <v>75</v>
      </c>
      <c r="AY568" s="192" t="s">
        <v>126</v>
      </c>
    </row>
    <row r="569" spans="1:51" s="13" customFormat="1" ht="12">
      <c r="A569" s="13"/>
      <c r="B569" s="191"/>
      <c r="C569" s="13"/>
      <c r="D569" s="185" t="s">
        <v>139</v>
      </c>
      <c r="E569" s="192" t="s">
        <v>1</v>
      </c>
      <c r="F569" s="193" t="s">
        <v>540</v>
      </c>
      <c r="G569" s="13"/>
      <c r="H569" s="194">
        <v>2</v>
      </c>
      <c r="I569" s="195"/>
      <c r="J569" s="13"/>
      <c r="K569" s="13"/>
      <c r="L569" s="191"/>
      <c r="M569" s="196"/>
      <c r="N569" s="197"/>
      <c r="O569" s="197"/>
      <c r="P569" s="197"/>
      <c r="Q569" s="197"/>
      <c r="R569" s="197"/>
      <c r="S569" s="197"/>
      <c r="T569" s="198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192" t="s">
        <v>139</v>
      </c>
      <c r="AU569" s="192" t="s">
        <v>85</v>
      </c>
      <c r="AV569" s="13" t="s">
        <v>85</v>
      </c>
      <c r="AW569" s="13" t="s">
        <v>31</v>
      </c>
      <c r="AX569" s="13" t="s">
        <v>75</v>
      </c>
      <c r="AY569" s="192" t="s">
        <v>126</v>
      </c>
    </row>
    <row r="570" spans="1:51" s="13" customFormat="1" ht="12">
      <c r="A570" s="13"/>
      <c r="B570" s="191"/>
      <c r="C570" s="13"/>
      <c r="D570" s="185" t="s">
        <v>139</v>
      </c>
      <c r="E570" s="192" t="s">
        <v>1</v>
      </c>
      <c r="F570" s="193" t="s">
        <v>541</v>
      </c>
      <c r="G570" s="13"/>
      <c r="H570" s="194">
        <v>3</v>
      </c>
      <c r="I570" s="195"/>
      <c r="J570" s="13"/>
      <c r="K570" s="13"/>
      <c r="L570" s="191"/>
      <c r="M570" s="196"/>
      <c r="N570" s="197"/>
      <c r="O570" s="197"/>
      <c r="P570" s="197"/>
      <c r="Q570" s="197"/>
      <c r="R570" s="197"/>
      <c r="S570" s="197"/>
      <c r="T570" s="198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192" t="s">
        <v>139</v>
      </c>
      <c r="AU570" s="192" t="s">
        <v>85</v>
      </c>
      <c r="AV570" s="13" t="s">
        <v>85</v>
      </c>
      <c r="AW570" s="13" t="s">
        <v>31</v>
      </c>
      <c r="AX570" s="13" t="s">
        <v>75</v>
      </c>
      <c r="AY570" s="192" t="s">
        <v>126</v>
      </c>
    </row>
    <row r="571" spans="1:51" s="13" customFormat="1" ht="12">
      <c r="A571" s="13"/>
      <c r="B571" s="191"/>
      <c r="C571" s="13"/>
      <c r="D571" s="185" t="s">
        <v>139</v>
      </c>
      <c r="E571" s="192" t="s">
        <v>1</v>
      </c>
      <c r="F571" s="193" t="s">
        <v>542</v>
      </c>
      <c r="G571" s="13"/>
      <c r="H571" s="194">
        <v>3</v>
      </c>
      <c r="I571" s="195"/>
      <c r="J571" s="13"/>
      <c r="K571" s="13"/>
      <c r="L571" s="191"/>
      <c r="M571" s="196"/>
      <c r="N571" s="197"/>
      <c r="O571" s="197"/>
      <c r="P571" s="197"/>
      <c r="Q571" s="197"/>
      <c r="R571" s="197"/>
      <c r="S571" s="197"/>
      <c r="T571" s="198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192" t="s">
        <v>139</v>
      </c>
      <c r="AU571" s="192" t="s">
        <v>85</v>
      </c>
      <c r="AV571" s="13" t="s">
        <v>85</v>
      </c>
      <c r="AW571" s="13" t="s">
        <v>31</v>
      </c>
      <c r="AX571" s="13" t="s">
        <v>75</v>
      </c>
      <c r="AY571" s="192" t="s">
        <v>126</v>
      </c>
    </row>
    <row r="572" spans="1:51" s="13" customFormat="1" ht="12">
      <c r="A572" s="13"/>
      <c r="B572" s="191"/>
      <c r="C572" s="13"/>
      <c r="D572" s="185" t="s">
        <v>139</v>
      </c>
      <c r="E572" s="192" t="s">
        <v>1</v>
      </c>
      <c r="F572" s="193" t="s">
        <v>543</v>
      </c>
      <c r="G572" s="13"/>
      <c r="H572" s="194">
        <v>3</v>
      </c>
      <c r="I572" s="195"/>
      <c r="J572" s="13"/>
      <c r="K572" s="13"/>
      <c r="L572" s="191"/>
      <c r="M572" s="196"/>
      <c r="N572" s="197"/>
      <c r="O572" s="197"/>
      <c r="P572" s="197"/>
      <c r="Q572" s="197"/>
      <c r="R572" s="197"/>
      <c r="S572" s="197"/>
      <c r="T572" s="198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192" t="s">
        <v>139</v>
      </c>
      <c r="AU572" s="192" t="s">
        <v>85</v>
      </c>
      <c r="AV572" s="13" t="s">
        <v>85</v>
      </c>
      <c r="AW572" s="13" t="s">
        <v>31</v>
      </c>
      <c r="AX572" s="13" t="s">
        <v>75</v>
      </c>
      <c r="AY572" s="192" t="s">
        <v>126</v>
      </c>
    </row>
    <row r="573" spans="1:51" s="13" customFormat="1" ht="12">
      <c r="A573" s="13"/>
      <c r="B573" s="191"/>
      <c r="C573" s="13"/>
      <c r="D573" s="185" t="s">
        <v>139</v>
      </c>
      <c r="E573" s="192" t="s">
        <v>1</v>
      </c>
      <c r="F573" s="193" t="s">
        <v>544</v>
      </c>
      <c r="G573" s="13"/>
      <c r="H573" s="194">
        <v>2</v>
      </c>
      <c r="I573" s="195"/>
      <c r="J573" s="13"/>
      <c r="K573" s="13"/>
      <c r="L573" s="191"/>
      <c r="M573" s="196"/>
      <c r="N573" s="197"/>
      <c r="O573" s="197"/>
      <c r="P573" s="197"/>
      <c r="Q573" s="197"/>
      <c r="R573" s="197"/>
      <c r="S573" s="197"/>
      <c r="T573" s="198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192" t="s">
        <v>139</v>
      </c>
      <c r="AU573" s="192" t="s">
        <v>85</v>
      </c>
      <c r="AV573" s="13" t="s">
        <v>85</v>
      </c>
      <c r="AW573" s="13" t="s">
        <v>31</v>
      </c>
      <c r="AX573" s="13" t="s">
        <v>75</v>
      </c>
      <c r="AY573" s="192" t="s">
        <v>126</v>
      </c>
    </row>
    <row r="574" spans="1:51" s="13" customFormat="1" ht="12">
      <c r="A574" s="13"/>
      <c r="B574" s="191"/>
      <c r="C574" s="13"/>
      <c r="D574" s="185" t="s">
        <v>139</v>
      </c>
      <c r="E574" s="192" t="s">
        <v>1</v>
      </c>
      <c r="F574" s="193" t="s">
        <v>545</v>
      </c>
      <c r="G574" s="13"/>
      <c r="H574" s="194">
        <v>7</v>
      </c>
      <c r="I574" s="195"/>
      <c r="J574" s="13"/>
      <c r="K574" s="13"/>
      <c r="L574" s="191"/>
      <c r="M574" s="196"/>
      <c r="N574" s="197"/>
      <c r="O574" s="197"/>
      <c r="P574" s="197"/>
      <c r="Q574" s="197"/>
      <c r="R574" s="197"/>
      <c r="S574" s="197"/>
      <c r="T574" s="198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192" t="s">
        <v>139</v>
      </c>
      <c r="AU574" s="192" t="s">
        <v>85</v>
      </c>
      <c r="AV574" s="13" t="s">
        <v>85</v>
      </c>
      <c r="AW574" s="13" t="s">
        <v>31</v>
      </c>
      <c r="AX574" s="13" t="s">
        <v>75</v>
      </c>
      <c r="AY574" s="192" t="s">
        <v>126</v>
      </c>
    </row>
    <row r="575" spans="1:51" s="13" customFormat="1" ht="12">
      <c r="A575" s="13"/>
      <c r="B575" s="191"/>
      <c r="C575" s="13"/>
      <c r="D575" s="185" t="s">
        <v>139</v>
      </c>
      <c r="E575" s="192" t="s">
        <v>1</v>
      </c>
      <c r="F575" s="193" t="s">
        <v>546</v>
      </c>
      <c r="G575" s="13"/>
      <c r="H575" s="194">
        <v>2</v>
      </c>
      <c r="I575" s="195"/>
      <c r="J575" s="13"/>
      <c r="K575" s="13"/>
      <c r="L575" s="191"/>
      <c r="M575" s="196"/>
      <c r="N575" s="197"/>
      <c r="O575" s="197"/>
      <c r="P575" s="197"/>
      <c r="Q575" s="197"/>
      <c r="R575" s="197"/>
      <c r="S575" s="197"/>
      <c r="T575" s="198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192" t="s">
        <v>139</v>
      </c>
      <c r="AU575" s="192" t="s">
        <v>85</v>
      </c>
      <c r="AV575" s="13" t="s">
        <v>85</v>
      </c>
      <c r="AW575" s="13" t="s">
        <v>31</v>
      </c>
      <c r="AX575" s="13" t="s">
        <v>75</v>
      </c>
      <c r="AY575" s="192" t="s">
        <v>126</v>
      </c>
    </row>
    <row r="576" spans="1:51" s="13" customFormat="1" ht="12">
      <c r="A576" s="13"/>
      <c r="B576" s="191"/>
      <c r="C576" s="13"/>
      <c r="D576" s="185" t="s">
        <v>139</v>
      </c>
      <c r="E576" s="192" t="s">
        <v>1</v>
      </c>
      <c r="F576" s="193" t="s">
        <v>547</v>
      </c>
      <c r="G576" s="13"/>
      <c r="H576" s="194">
        <v>2</v>
      </c>
      <c r="I576" s="195"/>
      <c r="J576" s="13"/>
      <c r="K576" s="13"/>
      <c r="L576" s="191"/>
      <c r="M576" s="196"/>
      <c r="N576" s="197"/>
      <c r="O576" s="197"/>
      <c r="P576" s="197"/>
      <c r="Q576" s="197"/>
      <c r="R576" s="197"/>
      <c r="S576" s="197"/>
      <c r="T576" s="198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192" t="s">
        <v>139</v>
      </c>
      <c r="AU576" s="192" t="s">
        <v>85</v>
      </c>
      <c r="AV576" s="13" t="s">
        <v>85</v>
      </c>
      <c r="AW576" s="13" t="s">
        <v>31</v>
      </c>
      <c r="AX576" s="13" t="s">
        <v>75</v>
      </c>
      <c r="AY576" s="192" t="s">
        <v>126</v>
      </c>
    </row>
    <row r="577" spans="1:51" s="13" customFormat="1" ht="12">
      <c r="A577" s="13"/>
      <c r="B577" s="191"/>
      <c r="C577" s="13"/>
      <c r="D577" s="185" t="s">
        <v>139</v>
      </c>
      <c r="E577" s="192" t="s">
        <v>1</v>
      </c>
      <c r="F577" s="193" t="s">
        <v>548</v>
      </c>
      <c r="G577" s="13"/>
      <c r="H577" s="194">
        <v>2</v>
      </c>
      <c r="I577" s="195"/>
      <c r="J577" s="13"/>
      <c r="K577" s="13"/>
      <c r="L577" s="191"/>
      <c r="M577" s="196"/>
      <c r="N577" s="197"/>
      <c r="O577" s="197"/>
      <c r="P577" s="197"/>
      <c r="Q577" s="197"/>
      <c r="R577" s="197"/>
      <c r="S577" s="197"/>
      <c r="T577" s="198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192" t="s">
        <v>139</v>
      </c>
      <c r="AU577" s="192" t="s">
        <v>85</v>
      </c>
      <c r="AV577" s="13" t="s">
        <v>85</v>
      </c>
      <c r="AW577" s="13" t="s">
        <v>31</v>
      </c>
      <c r="AX577" s="13" t="s">
        <v>75</v>
      </c>
      <c r="AY577" s="192" t="s">
        <v>126</v>
      </c>
    </row>
    <row r="578" spans="1:51" s="13" customFormat="1" ht="12">
      <c r="A578" s="13"/>
      <c r="B578" s="191"/>
      <c r="C578" s="13"/>
      <c r="D578" s="185" t="s">
        <v>139</v>
      </c>
      <c r="E578" s="192" t="s">
        <v>1</v>
      </c>
      <c r="F578" s="193" t="s">
        <v>549</v>
      </c>
      <c r="G578" s="13"/>
      <c r="H578" s="194">
        <v>2</v>
      </c>
      <c r="I578" s="195"/>
      <c r="J578" s="13"/>
      <c r="K578" s="13"/>
      <c r="L578" s="191"/>
      <c r="M578" s="196"/>
      <c r="N578" s="197"/>
      <c r="O578" s="197"/>
      <c r="P578" s="197"/>
      <c r="Q578" s="197"/>
      <c r="R578" s="197"/>
      <c r="S578" s="197"/>
      <c r="T578" s="198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192" t="s">
        <v>139</v>
      </c>
      <c r="AU578" s="192" t="s">
        <v>85</v>
      </c>
      <c r="AV578" s="13" t="s">
        <v>85</v>
      </c>
      <c r="AW578" s="13" t="s">
        <v>31</v>
      </c>
      <c r="AX578" s="13" t="s">
        <v>75</v>
      </c>
      <c r="AY578" s="192" t="s">
        <v>126</v>
      </c>
    </row>
    <row r="579" spans="1:51" s="13" customFormat="1" ht="12">
      <c r="A579" s="13"/>
      <c r="B579" s="191"/>
      <c r="C579" s="13"/>
      <c r="D579" s="185" t="s">
        <v>139</v>
      </c>
      <c r="E579" s="192" t="s">
        <v>1</v>
      </c>
      <c r="F579" s="193" t="s">
        <v>550</v>
      </c>
      <c r="G579" s="13"/>
      <c r="H579" s="194">
        <v>2</v>
      </c>
      <c r="I579" s="195"/>
      <c r="J579" s="13"/>
      <c r="K579" s="13"/>
      <c r="L579" s="191"/>
      <c r="M579" s="196"/>
      <c r="N579" s="197"/>
      <c r="O579" s="197"/>
      <c r="P579" s="197"/>
      <c r="Q579" s="197"/>
      <c r="R579" s="197"/>
      <c r="S579" s="197"/>
      <c r="T579" s="198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192" t="s">
        <v>139</v>
      </c>
      <c r="AU579" s="192" t="s">
        <v>85</v>
      </c>
      <c r="AV579" s="13" t="s">
        <v>85</v>
      </c>
      <c r="AW579" s="13" t="s">
        <v>31</v>
      </c>
      <c r="AX579" s="13" t="s">
        <v>75</v>
      </c>
      <c r="AY579" s="192" t="s">
        <v>126</v>
      </c>
    </row>
    <row r="580" spans="1:51" s="13" customFormat="1" ht="12">
      <c r="A580" s="13"/>
      <c r="B580" s="191"/>
      <c r="C580" s="13"/>
      <c r="D580" s="185" t="s">
        <v>139</v>
      </c>
      <c r="E580" s="192" t="s">
        <v>1</v>
      </c>
      <c r="F580" s="193" t="s">
        <v>551</v>
      </c>
      <c r="G580" s="13"/>
      <c r="H580" s="194">
        <v>2</v>
      </c>
      <c r="I580" s="195"/>
      <c r="J580" s="13"/>
      <c r="K580" s="13"/>
      <c r="L580" s="191"/>
      <c r="M580" s="196"/>
      <c r="N580" s="197"/>
      <c r="O580" s="197"/>
      <c r="P580" s="197"/>
      <c r="Q580" s="197"/>
      <c r="R580" s="197"/>
      <c r="S580" s="197"/>
      <c r="T580" s="198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192" t="s">
        <v>139</v>
      </c>
      <c r="AU580" s="192" t="s">
        <v>85</v>
      </c>
      <c r="AV580" s="13" t="s">
        <v>85</v>
      </c>
      <c r="AW580" s="13" t="s">
        <v>31</v>
      </c>
      <c r="AX580" s="13" t="s">
        <v>75</v>
      </c>
      <c r="AY580" s="192" t="s">
        <v>126</v>
      </c>
    </row>
    <row r="581" spans="1:51" s="13" customFormat="1" ht="12">
      <c r="A581" s="13"/>
      <c r="B581" s="191"/>
      <c r="C581" s="13"/>
      <c r="D581" s="185" t="s">
        <v>139</v>
      </c>
      <c r="E581" s="192" t="s">
        <v>1</v>
      </c>
      <c r="F581" s="193" t="s">
        <v>560</v>
      </c>
      <c r="G581" s="13"/>
      <c r="H581" s="194">
        <v>1</v>
      </c>
      <c r="I581" s="195"/>
      <c r="J581" s="13"/>
      <c r="K581" s="13"/>
      <c r="L581" s="191"/>
      <c r="M581" s="196"/>
      <c r="N581" s="197"/>
      <c r="O581" s="197"/>
      <c r="P581" s="197"/>
      <c r="Q581" s="197"/>
      <c r="R581" s="197"/>
      <c r="S581" s="197"/>
      <c r="T581" s="198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192" t="s">
        <v>139</v>
      </c>
      <c r="AU581" s="192" t="s">
        <v>85</v>
      </c>
      <c r="AV581" s="13" t="s">
        <v>85</v>
      </c>
      <c r="AW581" s="13" t="s">
        <v>31</v>
      </c>
      <c r="AX581" s="13" t="s">
        <v>75</v>
      </c>
      <c r="AY581" s="192" t="s">
        <v>126</v>
      </c>
    </row>
    <row r="582" spans="1:65" s="2" customFormat="1" ht="21.75" customHeight="1">
      <c r="A582" s="36"/>
      <c r="B582" s="170"/>
      <c r="C582" s="171" t="s">
        <v>576</v>
      </c>
      <c r="D582" s="171" t="s">
        <v>129</v>
      </c>
      <c r="E582" s="172" t="s">
        <v>577</v>
      </c>
      <c r="F582" s="173" t="s">
        <v>578</v>
      </c>
      <c r="G582" s="174" t="s">
        <v>209</v>
      </c>
      <c r="H582" s="175">
        <v>758.25</v>
      </c>
      <c r="I582" s="176"/>
      <c r="J582" s="177">
        <f>ROUND(I582*H582,2)</f>
        <v>0</v>
      </c>
      <c r="K582" s="178"/>
      <c r="L582" s="37"/>
      <c r="M582" s="179" t="s">
        <v>1</v>
      </c>
      <c r="N582" s="180" t="s">
        <v>40</v>
      </c>
      <c r="O582" s="75"/>
      <c r="P582" s="181">
        <f>O582*H582</f>
        <v>0</v>
      </c>
      <c r="Q582" s="181">
        <v>0</v>
      </c>
      <c r="R582" s="181">
        <f>Q582*H582</f>
        <v>0</v>
      </c>
      <c r="S582" s="181">
        <v>0</v>
      </c>
      <c r="T582" s="182">
        <f>S582*H582</f>
        <v>0</v>
      </c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R582" s="183" t="s">
        <v>133</v>
      </c>
      <c r="AT582" s="183" t="s">
        <v>129</v>
      </c>
      <c r="AU582" s="183" t="s">
        <v>85</v>
      </c>
      <c r="AY582" s="17" t="s">
        <v>126</v>
      </c>
      <c r="BE582" s="184">
        <f>IF(N582="základní",J582,0)</f>
        <v>0</v>
      </c>
      <c r="BF582" s="184">
        <f>IF(N582="snížená",J582,0)</f>
        <v>0</v>
      </c>
      <c r="BG582" s="184">
        <f>IF(N582="zákl. přenesená",J582,0)</f>
        <v>0</v>
      </c>
      <c r="BH582" s="184">
        <f>IF(N582="sníž. přenesená",J582,0)</f>
        <v>0</v>
      </c>
      <c r="BI582" s="184">
        <f>IF(N582="nulová",J582,0)</f>
        <v>0</v>
      </c>
      <c r="BJ582" s="17" t="s">
        <v>83</v>
      </c>
      <c r="BK582" s="184">
        <f>ROUND(I582*H582,2)</f>
        <v>0</v>
      </c>
      <c r="BL582" s="17" t="s">
        <v>133</v>
      </c>
      <c r="BM582" s="183" t="s">
        <v>579</v>
      </c>
    </row>
    <row r="583" spans="1:47" s="2" customFormat="1" ht="12">
      <c r="A583" s="36"/>
      <c r="B583" s="37"/>
      <c r="C583" s="36"/>
      <c r="D583" s="185" t="s">
        <v>135</v>
      </c>
      <c r="E583" s="36"/>
      <c r="F583" s="186" t="s">
        <v>578</v>
      </c>
      <c r="G583" s="36"/>
      <c r="H583" s="36"/>
      <c r="I583" s="187"/>
      <c r="J583" s="36"/>
      <c r="K583" s="36"/>
      <c r="L583" s="37"/>
      <c r="M583" s="188"/>
      <c r="N583" s="189"/>
      <c r="O583" s="75"/>
      <c r="P583" s="75"/>
      <c r="Q583" s="75"/>
      <c r="R583" s="75"/>
      <c r="S583" s="75"/>
      <c r="T583" s="7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T583" s="17" t="s">
        <v>135</v>
      </c>
      <c r="AU583" s="17" t="s">
        <v>85</v>
      </c>
    </row>
    <row r="584" spans="1:47" s="2" customFormat="1" ht="12">
      <c r="A584" s="36"/>
      <c r="B584" s="37"/>
      <c r="C584" s="36"/>
      <c r="D584" s="185" t="s">
        <v>137</v>
      </c>
      <c r="E584" s="36"/>
      <c r="F584" s="190" t="s">
        <v>580</v>
      </c>
      <c r="G584" s="36"/>
      <c r="H584" s="36"/>
      <c r="I584" s="187"/>
      <c r="J584" s="36"/>
      <c r="K584" s="36"/>
      <c r="L584" s="37"/>
      <c r="M584" s="188"/>
      <c r="N584" s="189"/>
      <c r="O584" s="75"/>
      <c r="P584" s="75"/>
      <c r="Q584" s="75"/>
      <c r="R584" s="75"/>
      <c r="S584" s="75"/>
      <c r="T584" s="7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T584" s="17" t="s">
        <v>137</v>
      </c>
      <c r="AU584" s="17" t="s">
        <v>85</v>
      </c>
    </row>
    <row r="585" spans="1:51" s="13" customFormat="1" ht="12">
      <c r="A585" s="13"/>
      <c r="B585" s="191"/>
      <c r="C585" s="13"/>
      <c r="D585" s="185" t="s">
        <v>139</v>
      </c>
      <c r="E585" s="192" t="s">
        <v>1</v>
      </c>
      <c r="F585" s="193" t="s">
        <v>581</v>
      </c>
      <c r="G585" s="13"/>
      <c r="H585" s="194">
        <v>746.75</v>
      </c>
      <c r="I585" s="195"/>
      <c r="J585" s="13"/>
      <c r="K585" s="13"/>
      <c r="L585" s="191"/>
      <c r="M585" s="196"/>
      <c r="N585" s="197"/>
      <c r="O585" s="197"/>
      <c r="P585" s="197"/>
      <c r="Q585" s="197"/>
      <c r="R585" s="197"/>
      <c r="S585" s="197"/>
      <c r="T585" s="198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192" t="s">
        <v>139</v>
      </c>
      <c r="AU585" s="192" t="s">
        <v>85</v>
      </c>
      <c r="AV585" s="13" t="s">
        <v>85</v>
      </c>
      <c r="AW585" s="13" t="s">
        <v>31</v>
      </c>
      <c r="AX585" s="13" t="s">
        <v>75</v>
      </c>
      <c r="AY585" s="192" t="s">
        <v>126</v>
      </c>
    </row>
    <row r="586" spans="1:51" s="13" customFormat="1" ht="12">
      <c r="A586" s="13"/>
      <c r="B586" s="191"/>
      <c r="C586" s="13"/>
      <c r="D586" s="185" t="s">
        <v>139</v>
      </c>
      <c r="E586" s="192" t="s">
        <v>1</v>
      </c>
      <c r="F586" s="193" t="s">
        <v>582</v>
      </c>
      <c r="G586" s="13"/>
      <c r="H586" s="194">
        <v>11.5</v>
      </c>
      <c r="I586" s="195"/>
      <c r="J586" s="13"/>
      <c r="K586" s="13"/>
      <c r="L586" s="191"/>
      <c r="M586" s="196"/>
      <c r="N586" s="197"/>
      <c r="O586" s="197"/>
      <c r="P586" s="197"/>
      <c r="Q586" s="197"/>
      <c r="R586" s="197"/>
      <c r="S586" s="197"/>
      <c r="T586" s="198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192" t="s">
        <v>139</v>
      </c>
      <c r="AU586" s="192" t="s">
        <v>85</v>
      </c>
      <c r="AV586" s="13" t="s">
        <v>85</v>
      </c>
      <c r="AW586" s="13" t="s">
        <v>31</v>
      </c>
      <c r="AX586" s="13" t="s">
        <v>75</v>
      </c>
      <c r="AY586" s="192" t="s">
        <v>126</v>
      </c>
    </row>
    <row r="587" spans="1:65" s="2" customFormat="1" ht="33" customHeight="1">
      <c r="A587" s="36"/>
      <c r="B587" s="170"/>
      <c r="C587" s="171" t="s">
        <v>583</v>
      </c>
      <c r="D587" s="171" t="s">
        <v>129</v>
      </c>
      <c r="E587" s="172" t="s">
        <v>584</v>
      </c>
      <c r="F587" s="173" t="s">
        <v>585</v>
      </c>
      <c r="G587" s="174" t="s">
        <v>209</v>
      </c>
      <c r="H587" s="175">
        <v>758.25</v>
      </c>
      <c r="I587" s="176"/>
      <c r="J587" s="177">
        <f>ROUND(I587*H587,2)</f>
        <v>0</v>
      </c>
      <c r="K587" s="178"/>
      <c r="L587" s="37"/>
      <c r="M587" s="179" t="s">
        <v>1</v>
      </c>
      <c r="N587" s="180" t="s">
        <v>40</v>
      </c>
      <c r="O587" s="75"/>
      <c r="P587" s="181">
        <f>O587*H587</f>
        <v>0</v>
      </c>
      <c r="Q587" s="181">
        <v>0</v>
      </c>
      <c r="R587" s="181">
        <f>Q587*H587</f>
        <v>0</v>
      </c>
      <c r="S587" s="181">
        <v>0</v>
      </c>
      <c r="T587" s="182">
        <f>S587*H587</f>
        <v>0</v>
      </c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R587" s="183" t="s">
        <v>133</v>
      </c>
      <c r="AT587" s="183" t="s">
        <v>129</v>
      </c>
      <c r="AU587" s="183" t="s">
        <v>85</v>
      </c>
      <c r="AY587" s="17" t="s">
        <v>126</v>
      </c>
      <c r="BE587" s="184">
        <f>IF(N587="základní",J587,0)</f>
        <v>0</v>
      </c>
      <c r="BF587" s="184">
        <f>IF(N587="snížená",J587,0)</f>
        <v>0</v>
      </c>
      <c r="BG587" s="184">
        <f>IF(N587="zákl. přenesená",J587,0)</f>
        <v>0</v>
      </c>
      <c r="BH587" s="184">
        <f>IF(N587="sníž. přenesená",J587,0)</f>
        <v>0</v>
      </c>
      <c r="BI587" s="184">
        <f>IF(N587="nulová",J587,0)</f>
        <v>0</v>
      </c>
      <c r="BJ587" s="17" t="s">
        <v>83</v>
      </c>
      <c r="BK587" s="184">
        <f>ROUND(I587*H587,2)</f>
        <v>0</v>
      </c>
      <c r="BL587" s="17" t="s">
        <v>133</v>
      </c>
      <c r="BM587" s="183" t="s">
        <v>586</v>
      </c>
    </row>
    <row r="588" spans="1:47" s="2" customFormat="1" ht="12">
      <c r="A588" s="36"/>
      <c r="B588" s="37"/>
      <c r="C588" s="36"/>
      <c r="D588" s="185" t="s">
        <v>135</v>
      </c>
      <c r="E588" s="36"/>
      <c r="F588" s="186" t="s">
        <v>585</v>
      </c>
      <c r="G588" s="36"/>
      <c r="H588" s="36"/>
      <c r="I588" s="187"/>
      <c r="J588" s="36"/>
      <c r="K588" s="36"/>
      <c r="L588" s="37"/>
      <c r="M588" s="188"/>
      <c r="N588" s="189"/>
      <c r="O588" s="75"/>
      <c r="P588" s="75"/>
      <c r="Q588" s="75"/>
      <c r="R588" s="75"/>
      <c r="S588" s="75"/>
      <c r="T588" s="7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T588" s="17" t="s">
        <v>135</v>
      </c>
      <c r="AU588" s="17" t="s">
        <v>85</v>
      </c>
    </row>
    <row r="589" spans="1:47" s="2" customFormat="1" ht="12">
      <c r="A589" s="36"/>
      <c r="B589" s="37"/>
      <c r="C589" s="36"/>
      <c r="D589" s="185" t="s">
        <v>137</v>
      </c>
      <c r="E589" s="36"/>
      <c r="F589" s="190" t="s">
        <v>580</v>
      </c>
      <c r="G589" s="36"/>
      <c r="H589" s="36"/>
      <c r="I589" s="187"/>
      <c r="J589" s="36"/>
      <c r="K589" s="36"/>
      <c r="L589" s="37"/>
      <c r="M589" s="188"/>
      <c r="N589" s="189"/>
      <c r="O589" s="75"/>
      <c r="P589" s="75"/>
      <c r="Q589" s="75"/>
      <c r="R589" s="75"/>
      <c r="S589" s="75"/>
      <c r="T589" s="7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T589" s="17" t="s">
        <v>137</v>
      </c>
      <c r="AU589" s="17" t="s">
        <v>85</v>
      </c>
    </row>
    <row r="590" spans="1:51" s="13" customFormat="1" ht="12">
      <c r="A590" s="13"/>
      <c r="B590" s="191"/>
      <c r="C590" s="13"/>
      <c r="D590" s="185" t="s">
        <v>139</v>
      </c>
      <c r="E590" s="192" t="s">
        <v>1</v>
      </c>
      <c r="F590" s="193" t="s">
        <v>581</v>
      </c>
      <c r="G590" s="13"/>
      <c r="H590" s="194">
        <v>746.75</v>
      </c>
      <c r="I590" s="195"/>
      <c r="J590" s="13"/>
      <c r="K590" s="13"/>
      <c r="L590" s="191"/>
      <c r="M590" s="196"/>
      <c r="N590" s="197"/>
      <c r="O590" s="197"/>
      <c r="P590" s="197"/>
      <c r="Q590" s="197"/>
      <c r="R590" s="197"/>
      <c r="S590" s="197"/>
      <c r="T590" s="198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192" t="s">
        <v>139</v>
      </c>
      <c r="AU590" s="192" t="s">
        <v>85</v>
      </c>
      <c r="AV590" s="13" t="s">
        <v>85</v>
      </c>
      <c r="AW590" s="13" t="s">
        <v>31</v>
      </c>
      <c r="AX590" s="13" t="s">
        <v>75</v>
      </c>
      <c r="AY590" s="192" t="s">
        <v>126</v>
      </c>
    </row>
    <row r="591" spans="1:51" s="13" customFormat="1" ht="12">
      <c r="A591" s="13"/>
      <c r="B591" s="191"/>
      <c r="C591" s="13"/>
      <c r="D591" s="185" t="s">
        <v>139</v>
      </c>
      <c r="E591" s="192" t="s">
        <v>1</v>
      </c>
      <c r="F591" s="193" t="s">
        <v>582</v>
      </c>
      <c r="G591" s="13"/>
      <c r="H591" s="194">
        <v>11.5</v>
      </c>
      <c r="I591" s="195"/>
      <c r="J591" s="13"/>
      <c r="K591" s="13"/>
      <c r="L591" s="191"/>
      <c r="M591" s="196"/>
      <c r="N591" s="197"/>
      <c r="O591" s="197"/>
      <c r="P591" s="197"/>
      <c r="Q591" s="197"/>
      <c r="R591" s="197"/>
      <c r="S591" s="197"/>
      <c r="T591" s="198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192" t="s">
        <v>139</v>
      </c>
      <c r="AU591" s="192" t="s">
        <v>85</v>
      </c>
      <c r="AV591" s="13" t="s">
        <v>85</v>
      </c>
      <c r="AW591" s="13" t="s">
        <v>31</v>
      </c>
      <c r="AX591" s="13" t="s">
        <v>75</v>
      </c>
      <c r="AY591" s="192" t="s">
        <v>126</v>
      </c>
    </row>
    <row r="592" spans="1:65" s="2" customFormat="1" ht="21.75" customHeight="1">
      <c r="A592" s="36"/>
      <c r="B592" s="170"/>
      <c r="C592" s="171" t="s">
        <v>587</v>
      </c>
      <c r="D592" s="171" t="s">
        <v>129</v>
      </c>
      <c r="E592" s="172" t="s">
        <v>588</v>
      </c>
      <c r="F592" s="173" t="s">
        <v>589</v>
      </c>
      <c r="G592" s="174" t="s">
        <v>160</v>
      </c>
      <c r="H592" s="175">
        <v>47</v>
      </c>
      <c r="I592" s="176"/>
      <c r="J592" s="177">
        <f>ROUND(I592*H592,2)</f>
        <v>0</v>
      </c>
      <c r="K592" s="178"/>
      <c r="L592" s="37"/>
      <c r="M592" s="179" t="s">
        <v>1</v>
      </c>
      <c r="N592" s="180" t="s">
        <v>40</v>
      </c>
      <c r="O592" s="75"/>
      <c r="P592" s="181">
        <f>O592*H592</f>
        <v>0</v>
      </c>
      <c r="Q592" s="181">
        <v>0</v>
      </c>
      <c r="R592" s="181">
        <f>Q592*H592</f>
        <v>0</v>
      </c>
      <c r="S592" s="181">
        <v>0</v>
      </c>
      <c r="T592" s="182">
        <f>S592*H592</f>
        <v>0</v>
      </c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R592" s="183" t="s">
        <v>133</v>
      </c>
      <c r="AT592" s="183" t="s">
        <v>129</v>
      </c>
      <c r="AU592" s="183" t="s">
        <v>85</v>
      </c>
      <c r="AY592" s="17" t="s">
        <v>126</v>
      </c>
      <c r="BE592" s="184">
        <f>IF(N592="základní",J592,0)</f>
        <v>0</v>
      </c>
      <c r="BF592" s="184">
        <f>IF(N592="snížená",J592,0)</f>
        <v>0</v>
      </c>
      <c r="BG592" s="184">
        <f>IF(N592="zákl. přenesená",J592,0)</f>
        <v>0</v>
      </c>
      <c r="BH592" s="184">
        <f>IF(N592="sníž. přenesená",J592,0)</f>
        <v>0</v>
      </c>
      <c r="BI592" s="184">
        <f>IF(N592="nulová",J592,0)</f>
        <v>0</v>
      </c>
      <c r="BJ592" s="17" t="s">
        <v>83</v>
      </c>
      <c r="BK592" s="184">
        <f>ROUND(I592*H592,2)</f>
        <v>0</v>
      </c>
      <c r="BL592" s="17" t="s">
        <v>133</v>
      </c>
      <c r="BM592" s="183" t="s">
        <v>590</v>
      </c>
    </row>
    <row r="593" spans="1:47" s="2" customFormat="1" ht="12">
      <c r="A593" s="36"/>
      <c r="B593" s="37"/>
      <c r="C593" s="36"/>
      <c r="D593" s="185" t="s">
        <v>135</v>
      </c>
      <c r="E593" s="36"/>
      <c r="F593" s="186" t="s">
        <v>589</v>
      </c>
      <c r="G593" s="36"/>
      <c r="H593" s="36"/>
      <c r="I593" s="187"/>
      <c r="J593" s="36"/>
      <c r="K593" s="36"/>
      <c r="L593" s="37"/>
      <c r="M593" s="188"/>
      <c r="N593" s="189"/>
      <c r="O593" s="75"/>
      <c r="P593" s="75"/>
      <c r="Q593" s="75"/>
      <c r="R593" s="75"/>
      <c r="S593" s="75"/>
      <c r="T593" s="7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T593" s="17" t="s">
        <v>135</v>
      </c>
      <c r="AU593" s="17" t="s">
        <v>85</v>
      </c>
    </row>
    <row r="594" spans="1:47" s="2" customFormat="1" ht="12">
      <c r="A594" s="36"/>
      <c r="B594" s="37"/>
      <c r="C594" s="36"/>
      <c r="D594" s="185" t="s">
        <v>137</v>
      </c>
      <c r="E594" s="36"/>
      <c r="F594" s="190" t="s">
        <v>591</v>
      </c>
      <c r="G594" s="36"/>
      <c r="H594" s="36"/>
      <c r="I594" s="187"/>
      <c r="J594" s="36"/>
      <c r="K594" s="36"/>
      <c r="L594" s="37"/>
      <c r="M594" s="188"/>
      <c r="N594" s="189"/>
      <c r="O594" s="75"/>
      <c r="P594" s="75"/>
      <c r="Q594" s="75"/>
      <c r="R594" s="75"/>
      <c r="S594" s="75"/>
      <c r="T594" s="7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T594" s="17" t="s">
        <v>137</v>
      </c>
      <c r="AU594" s="17" t="s">
        <v>85</v>
      </c>
    </row>
    <row r="595" spans="1:51" s="13" customFormat="1" ht="12">
      <c r="A595" s="13"/>
      <c r="B595" s="191"/>
      <c r="C595" s="13"/>
      <c r="D595" s="185" t="s">
        <v>139</v>
      </c>
      <c r="E595" s="192" t="s">
        <v>1</v>
      </c>
      <c r="F595" s="193" t="s">
        <v>592</v>
      </c>
      <c r="G595" s="13"/>
      <c r="H595" s="194">
        <v>47</v>
      </c>
      <c r="I595" s="195"/>
      <c r="J595" s="13"/>
      <c r="K595" s="13"/>
      <c r="L595" s="191"/>
      <c r="M595" s="196"/>
      <c r="N595" s="197"/>
      <c r="O595" s="197"/>
      <c r="P595" s="197"/>
      <c r="Q595" s="197"/>
      <c r="R595" s="197"/>
      <c r="S595" s="197"/>
      <c r="T595" s="198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192" t="s">
        <v>139</v>
      </c>
      <c r="AU595" s="192" t="s">
        <v>85</v>
      </c>
      <c r="AV595" s="13" t="s">
        <v>85</v>
      </c>
      <c r="AW595" s="13" t="s">
        <v>31</v>
      </c>
      <c r="AX595" s="13" t="s">
        <v>83</v>
      </c>
      <c r="AY595" s="192" t="s">
        <v>126</v>
      </c>
    </row>
    <row r="596" spans="1:65" s="2" customFormat="1" ht="16.5" customHeight="1">
      <c r="A596" s="36"/>
      <c r="B596" s="170"/>
      <c r="C596" s="171" t="s">
        <v>593</v>
      </c>
      <c r="D596" s="171" t="s">
        <v>129</v>
      </c>
      <c r="E596" s="172" t="s">
        <v>594</v>
      </c>
      <c r="F596" s="173" t="s">
        <v>595</v>
      </c>
      <c r="G596" s="174" t="s">
        <v>160</v>
      </c>
      <c r="H596" s="175">
        <v>169</v>
      </c>
      <c r="I596" s="176"/>
      <c r="J596" s="177">
        <f>ROUND(I596*H596,2)</f>
        <v>0</v>
      </c>
      <c r="K596" s="178"/>
      <c r="L596" s="37"/>
      <c r="M596" s="179" t="s">
        <v>1</v>
      </c>
      <c r="N596" s="180" t="s">
        <v>40</v>
      </c>
      <c r="O596" s="75"/>
      <c r="P596" s="181">
        <f>O596*H596</f>
        <v>0</v>
      </c>
      <c r="Q596" s="181">
        <v>0</v>
      </c>
      <c r="R596" s="181">
        <f>Q596*H596</f>
        <v>0</v>
      </c>
      <c r="S596" s="181">
        <v>0</v>
      </c>
      <c r="T596" s="182">
        <f>S596*H596</f>
        <v>0</v>
      </c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R596" s="183" t="s">
        <v>133</v>
      </c>
      <c r="AT596" s="183" t="s">
        <v>129</v>
      </c>
      <c r="AU596" s="183" t="s">
        <v>85</v>
      </c>
      <c r="AY596" s="17" t="s">
        <v>126</v>
      </c>
      <c r="BE596" s="184">
        <f>IF(N596="základní",J596,0)</f>
        <v>0</v>
      </c>
      <c r="BF596" s="184">
        <f>IF(N596="snížená",J596,0)</f>
        <v>0</v>
      </c>
      <c r="BG596" s="184">
        <f>IF(N596="zákl. přenesená",J596,0)</f>
        <v>0</v>
      </c>
      <c r="BH596" s="184">
        <f>IF(N596="sníž. přenesená",J596,0)</f>
        <v>0</v>
      </c>
      <c r="BI596" s="184">
        <f>IF(N596="nulová",J596,0)</f>
        <v>0</v>
      </c>
      <c r="BJ596" s="17" t="s">
        <v>83</v>
      </c>
      <c r="BK596" s="184">
        <f>ROUND(I596*H596,2)</f>
        <v>0</v>
      </c>
      <c r="BL596" s="17" t="s">
        <v>133</v>
      </c>
      <c r="BM596" s="183" t="s">
        <v>596</v>
      </c>
    </row>
    <row r="597" spans="1:47" s="2" customFormat="1" ht="12">
      <c r="A597" s="36"/>
      <c r="B597" s="37"/>
      <c r="C597" s="36"/>
      <c r="D597" s="185" t="s">
        <v>135</v>
      </c>
      <c r="E597" s="36"/>
      <c r="F597" s="186" t="s">
        <v>597</v>
      </c>
      <c r="G597" s="36"/>
      <c r="H597" s="36"/>
      <c r="I597" s="187"/>
      <c r="J597" s="36"/>
      <c r="K597" s="36"/>
      <c r="L597" s="37"/>
      <c r="M597" s="188"/>
      <c r="N597" s="189"/>
      <c r="O597" s="75"/>
      <c r="P597" s="75"/>
      <c r="Q597" s="75"/>
      <c r="R597" s="75"/>
      <c r="S597" s="75"/>
      <c r="T597" s="7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T597" s="17" t="s">
        <v>135</v>
      </c>
      <c r="AU597" s="17" t="s">
        <v>85</v>
      </c>
    </row>
    <row r="598" spans="1:47" s="2" customFormat="1" ht="12">
      <c r="A598" s="36"/>
      <c r="B598" s="37"/>
      <c r="C598" s="36"/>
      <c r="D598" s="185" t="s">
        <v>137</v>
      </c>
      <c r="E598" s="36"/>
      <c r="F598" s="190" t="s">
        <v>598</v>
      </c>
      <c r="G598" s="36"/>
      <c r="H598" s="36"/>
      <c r="I598" s="187"/>
      <c r="J598" s="36"/>
      <c r="K598" s="36"/>
      <c r="L598" s="37"/>
      <c r="M598" s="188"/>
      <c r="N598" s="189"/>
      <c r="O598" s="75"/>
      <c r="P598" s="75"/>
      <c r="Q598" s="75"/>
      <c r="R598" s="75"/>
      <c r="S598" s="75"/>
      <c r="T598" s="7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T598" s="17" t="s">
        <v>137</v>
      </c>
      <c r="AU598" s="17" t="s">
        <v>85</v>
      </c>
    </row>
    <row r="599" spans="1:51" s="13" customFormat="1" ht="12">
      <c r="A599" s="13"/>
      <c r="B599" s="191"/>
      <c r="C599" s="13"/>
      <c r="D599" s="185" t="s">
        <v>139</v>
      </c>
      <c r="E599" s="192" t="s">
        <v>1</v>
      </c>
      <c r="F599" s="193" t="s">
        <v>599</v>
      </c>
      <c r="G599" s="13"/>
      <c r="H599" s="194">
        <v>10</v>
      </c>
      <c r="I599" s="195"/>
      <c r="J599" s="13"/>
      <c r="K599" s="13"/>
      <c r="L599" s="191"/>
      <c r="M599" s="196"/>
      <c r="N599" s="197"/>
      <c r="O599" s="197"/>
      <c r="P599" s="197"/>
      <c r="Q599" s="197"/>
      <c r="R599" s="197"/>
      <c r="S599" s="197"/>
      <c r="T599" s="198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192" t="s">
        <v>139</v>
      </c>
      <c r="AU599" s="192" t="s">
        <v>85</v>
      </c>
      <c r="AV599" s="13" t="s">
        <v>85</v>
      </c>
      <c r="AW599" s="13" t="s">
        <v>31</v>
      </c>
      <c r="AX599" s="13" t="s">
        <v>75</v>
      </c>
      <c r="AY599" s="192" t="s">
        <v>126</v>
      </c>
    </row>
    <row r="600" spans="1:51" s="13" customFormat="1" ht="12">
      <c r="A600" s="13"/>
      <c r="B600" s="191"/>
      <c r="C600" s="13"/>
      <c r="D600" s="185" t="s">
        <v>139</v>
      </c>
      <c r="E600" s="192" t="s">
        <v>1</v>
      </c>
      <c r="F600" s="193" t="s">
        <v>600</v>
      </c>
      <c r="G600" s="13"/>
      <c r="H600" s="194">
        <v>23</v>
      </c>
      <c r="I600" s="195"/>
      <c r="J600" s="13"/>
      <c r="K600" s="13"/>
      <c r="L600" s="191"/>
      <c r="M600" s="196"/>
      <c r="N600" s="197"/>
      <c r="O600" s="197"/>
      <c r="P600" s="197"/>
      <c r="Q600" s="197"/>
      <c r="R600" s="197"/>
      <c r="S600" s="197"/>
      <c r="T600" s="198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192" t="s">
        <v>139</v>
      </c>
      <c r="AU600" s="192" t="s">
        <v>85</v>
      </c>
      <c r="AV600" s="13" t="s">
        <v>85</v>
      </c>
      <c r="AW600" s="13" t="s">
        <v>31</v>
      </c>
      <c r="AX600" s="13" t="s">
        <v>75</v>
      </c>
      <c r="AY600" s="192" t="s">
        <v>126</v>
      </c>
    </row>
    <row r="601" spans="1:51" s="13" customFormat="1" ht="12">
      <c r="A601" s="13"/>
      <c r="B601" s="191"/>
      <c r="C601" s="13"/>
      <c r="D601" s="185" t="s">
        <v>139</v>
      </c>
      <c r="E601" s="192" t="s">
        <v>1</v>
      </c>
      <c r="F601" s="193" t="s">
        <v>601</v>
      </c>
      <c r="G601" s="13"/>
      <c r="H601" s="194">
        <v>12</v>
      </c>
      <c r="I601" s="195"/>
      <c r="J601" s="13"/>
      <c r="K601" s="13"/>
      <c r="L601" s="191"/>
      <c r="M601" s="196"/>
      <c r="N601" s="197"/>
      <c r="O601" s="197"/>
      <c r="P601" s="197"/>
      <c r="Q601" s="197"/>
      <c r="R601" s="197"/>
      <c r="S601" s="197"/>
      <c r="T601" s="198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192" t="s">
        <v>139</v>
      </c>
      <c r="AU601" s="192" t="s">
        <v>85</v>
      </c>
      <c r="AV601" s="13" t="s">
        <v>85</v>
      </c>
      <c r="AW601" s="13" t="s">
        <v>31</v>
      </c>
      <c r="AX601" s="13" t="s">
        <v>75</v>
      </c>
      <c r="AY601" s="192" t="s">
        <v>126</v>
      </c>
    </row>
    <row r="602" spans="1:51" s="13" customFormat="1" ht="12">
      <c r="A602" s="13"/>
      <c r="B602" s="191"/>
      <c r="C602" s="13"/>
      <c r="D602" s="185" t="s">
        <v>139</v>
      </c>
      <c r="E602" s="192" t="s">
        <v>1</v>
      </c>
      <c r="F602" s="193" t="s">
        <v>602</v>
      </c>
      <c r="G602" s="13"/>
      <c r="H602" s="194">
        <v>8</v>
      </c>
      <c r="I602" s="195"/>
      <c r="J602" s="13"/>
      <c r="K602" s="13"/>
      <c r="L602" s="191"/>
      <c r="M602" s="196"/>
      <c r="N602" s="197"/>
      <c r="O602" s="197"/>
      <c r="P602" s="197"/>
      <c r="Q602" s="197"/>
      <c r="R602" s="197"/>
      <c r="S602" s="197"/>
      <c r="T602" s="198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192" t="s">
        <v>139</v>
      </c>
      <c r="AU602" s="192" t="s">
        <v>85</v>
      </c>
      <c r="AV602" s="13" t="s">
        <v>85</v>
      </c>
      <c r="AW602" s="13" t="s">
        <v>31</v>
      </c>
      <c r="AX602" s="13" t="s">
        <v>75</v>
      </c>
      <c r="AY602" s="192" t="s">
        <v>126</v>
      </c>
    </row>
    <row r="603" spans="1:51" s="13" customFormat="1" ht="12">
      <c r="A603" s="13"/>
      <c r="B603" s="191"/>
      <c r="C603" s="13"/>
      <c r="D603" s="185" t="s">
        <v>139</v>
      </c>
      <c r="E603" s="192" t="s">
        <v>1</v>
      </c>
      <c r="F603" s="193" t="s">
        <v>603</v>
      </c>
      <c r="G603" s="13"/>
      <c r="H603" s="194">
        <v>10</v>
      </c>
      <c r="I603" s="195"/>
      <c r="J603" s="13"/>
      <c r="K603" s="13"/>
      <c r="L603" s="191"/>
      <c r="M603" s="196"/>
      <c r="N603" s="197"/>
      <c r="O603" s="197"/>
      <c r="P603" s="197"/>
      <c r="Q603" s="197"/>
      <c r="R603" s="197"/>
      <c r="S603" s="197"/>
      <c r="T603" s="198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192" t="s">
        <v>139</v>
      </c>
      <c r="AU603" s="192" t="s">
        <v>85</v>
      </c>
      <c r="AV603" s="13" t="s">
        <v>85</v>
      </c>
      <c r="AW603" s="13" t="s">
        <v>31</v>
      </c>
      <c r="AX603" s="13" t="s">
        <v>75</v>
      </c>
      <c r="AY603" s="192" t="s">
        <v>126</v>
      </c>
    </row>
    <row r="604" spans="1:51" s="13" customFormat="1" ht="12">
      <c r="A604" s="13"/>
      <c r="B604" s="191"/>
      <c r="C604" s="13"/>
      <c r="D604" s="185" t="s">
        <v>139</v>
      </c>
      <c r="E604" s="192" t="s">
        <v>1</v>
      </c>
      <c r="F604" s="193" t="s">
        <v>604</v>
      </c>
      <c r="G604" s="13"/>
      <c r="H604" s="194">
        <v>9</v>
      </c>
      <c r="I604" s="195"/>
      <c r="J604" s="13"/>
      <c r="K604" s="13"/>
      <c r="L604" s="191"/>
      <c r="M604" s="196"/>
      <c r="N604" s="197"/>
      <c r="O604" s="197"/>
      <c r="P604" s="197"/>
      <c r="Q604" s="197"/>
      <c r="R604" s="197"/>
      <c r="S604" s="197"/>
      <c r="T604" s="198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192" t="s">
        <v>139</v>
      </c>
      <c r="AU604" s="192" t="s">
        <v>85</v>
      </c>
      <c r="AV604" s="13" t="s">
        <v>85</v>
      </c>
      <c r="AW604" s="13" t="s">
        <v>31</v>
      </c>
      <c r="AX604" s="13" t="s">
        <v>75</v>
      </c>
      <c r="AY604" s="192" t="s">
        <v>126</v>
      </c>
    </row>
    <row r="605" spans="1:51" s="13" customFormat="1" ht="12">
      <c r="A605" s="13"/>
      <c r="B605" s="191"/>
      <c r="C605" s="13"/>
      <c r="D605" s="185" t="s">
        <v>139</v>
      </c>
      <c r="E605" s="192" t="s">
        <v>1</v>
      </c>
      <c r="F605" s="193" t="s">
        <v>605</v>
      </c>
      <c r="G605" s="13"/>
      <c r="H605" s="194">
        <v>8</v>
      </c>
      <c r="I605" s="195"/>
      <c r="J605" s="13"/>
      <c r="K605" s="13"/>
      <c r="L605" s="191"/>
      <c r="M605" s="196"/>
      <c r="N605" s="197"/>
      <c r="O605" s="197"/>
      <c r="P605" s="197"/>
      <c r="Q605" s="197"/>
      <c r="R605" s="197"/>
      <c r="S605" s="197"/>
      <c r="T605" s="198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192" t="s">
        <v>139</v>
      </c>
      <c r="AU605" s="192" t="s">
        <v>85</v>
      </c>
      <c r="AV605" s="13" t="s">
        <v>85</v>
      </c>
      <c r="AW605" s="13" t="s">
        <v>31</v>
      </c>
      <c r="AX605" s="13" t="s">
        <v>75</v>
      </c>
      <c r="AY605" s="192" t="s">
        <v>126</v>
      </c>
    </row>
    <row r="606" spans="1:51" s="13" customFormat="1" ht="12">
      <c r="A606" s="13"/>
      <c r="B606" s="191"/>
      <c r="C606" s="13"/>
      <c r="D606" s="185" t="s">
        <v>139</v>
      </c>
      <c r="E606" s="192" t="s">
        <v>1</v>
      </c>
      <c r="F606" s="193" t="s">
        <v>606</v>
      </c>
      <c r="G606" s="13"/>
      <c r="H606" s="194">
        <v>9</v>
      </c>
      <c r="I606" s="195"/>
      <c r="J606" s="13"/>
      <c r="K606" s="13"/>
      <c r="L606" s="191"/>
      <c r="M606" s="196"/>
      <c r="N606" s="197"/>
      <c r="O606" s="197"/>
      <c r="P606" s="197"/>
      <c r="Q606" s="197"/>
      <c r="R606" s="197"/>
      <c r="S606" s="197"/>
      <c r="T606" s="198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192" t="s">
        <v>139</v>
      </c>
      <c r="AU606" s="192" t="s">
        <v>85</v>
      </c>
      <c r="AV606" s="13" t="s">
        <v>85</v>
      </c>
      <c r="AW606" s="13" t="s">
        <v>31</v>
      </c>
      <c r="AX606" s="13" t="s">
        <v>75</v>
      </c>
      <c r="AY606" s="192" t="s">
        <v>126</v>
      </c>
    </row>
    <row r="607" spans="1:51" s="13" customFormat="1" ht="12">
      <c r="A607" s="13"/>
      <c r="B607" s="191"/>
      <c r="C607" s="13"/>
      <c r="D607" s="185" t="s">
        <v>139</v>
      </c>
      <c r="E607" s="192" t="s">
        <v>1</v>
      </c>
      <c r="F607" s="193" t="s">
        <v>607</v>
      </c>
      <c r="G607" s="13"/>
      <c r="H607" s="194">
        <v>9</v>
      </c>
      <c r="I607" s="195"/>
      <c r="J607" s="13"/>
      <c r="K607" s="13"/>
      <c r="L607" s="191"/>
      <c r="M607" s="196"/>
      <c r="N607" s="197"/>
      <c r="O607" s="197"/>
      <c r="P607" s="197"/>
      <c r="Q607" s="197"/>
      <c r="R607" s="197"/>
      <c r="S607" s="197"/>
      <c r="T607" s="198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192" t="s">
        <v>139</v>
      </c>
      <c r="AU607" s="192" t="s">
        <v>85</v>
      </c>
      <c r="AV607" s="13" t="s">
        <v>85</v>
      </c>
      <c r="AW607" s="13" t="s">
        <v>31</v>
      </c>
      <c r="AX607" s="13" t="s">
        <v>75</v>
      </c>
      <c r="AY607" s="192" t="s">
        <v>126</v>
      </c>
    </row>
    <row r="608" spans="1:51" s="13" customFormat="1" ht="12">
      <c r="A608" s="13"/>
      <c r="B608" s="191"/>
      <c r="C608" s="13"/>
      <c r="D608" s="185" t="s">
        <v>139</v>
      </c>
      <c r="E608" s="192" t="s">
        <v>1</v>
      </c>
      <c r="F608" s="193" t="s">
        <v>608</v>
      </c>
      <c r="G608" s="13"/>
      <c r="H608" s="194">
        <v>9</v>
      </c>
      <c r="I608" s="195"/>
      <c r="J608" s="13"/>
      <c r="K608" s="13"/>
      <c r="L608" s="191"/>
      <c r="M608" s="196"/>
      <c r="N608" s="197"/>
      <c r="O608" s="197"/>
      <c r="P608" s="197"/>
      <c r="Q608" s="197"/>
      <c r="R608" s="197"/>
      <c r="S608" s="197"/>
      <c r="T608" s="198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192" t="s">
        <v>139</v>
      </c>
      <c r="AU608" s="192" t="s">
        <v>85</v>
      </c>
      <c r="AV608" s="13" t="s">
        <v>85</v>
      </c>
      <c r="AW608" s="13" t="s">
        <v>31</v>
      </c>
      <c r="AX608" s="13" t="s">
        <v>75</v>
      </c>
      <c r="AY608" s="192" t="s">
        <v>126</v>
      </c>
    </row>
    <row r="609" spans="1:51" s="13" customFormat="1" ht="12">
      <c r="A609" s="13"/>
      <c r="B609" s="191"/>
      <c r="C609" s="13"/>
      <c r="D609" s="185" t="s">
        <v>139</v>
      </c>
      <c r="E609" s="192" t="s">
        <v>1</v>
      </c>
      <c r="F609" s="193" t="s">
        <v>609</v>
      </c>
      <c r="G609" s="13"/>
      <c r="H609" s="194">
        <v>9</v>
      </c>
      <c r="I609" s="195"/>
      <c r="J609" s="13"/>
      <c r="K609" s="13"/>
      <c r="L609" s="191"/>
      <c r="M609" s="196"/>
      <c r="N609" s="197"/>
      <c r="O609" s="197"/>
      <c r="P609" s="197"/>
      <c r="Q609" s="197"/>
      <c r="R609" s="197"/>
      <c r="S609" s="197"/>
      <c r="T609" s="198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192" t="s">
        <v>139</v>
      </c>
      <c r="AU609" s="192" t="s">
        <v>85</v>
      </c>
      <c r="AV609" s="13" t="s">
        <v>85</v>
      </c>
      <c r="AW609" s="13" t="s">
        <v>31</v>
      </c>
      <c r="AX609" s="13" t="s">
        <v>75</v>
      </c>
      <c r="AY609" s="192" t="s">
        <v>126</v>
      </c>
    </row>
    <row r="610" spans="1:51" s="13" customFormat="1" ht="12">
      <c r="A610" s="13"/>
      <c r="B610" s="191"/>
      <c r="C610" s="13"/>
      <c r="D610" s="185" t="s">
        <v>139</v>
      </c>
      <c r="E610" s="192" t="s">
        <v>1</v>
      </c>
      <c r="F610" s="193" t="s">
        <v>610</v>
      </c>
      <c r="G610" s="13"/>
      <c r="H610" s="194">
        <v>7</v>
      </c>
      <c r="I610" s="195"/>
      <c r="J610" s="13"/>
      <c r="K610" s="13"/>
      <c r="L610" s="191"/>
      <c r="M610" s="196"/>
      <c r="N610" s="197"/>
      <c r="O610" s="197"/>
      <c r="P610" s="197"/>
      <c r="Q610" s="197"/>
      <c r="R610" s="197"/>
      <c r="S610" s="197"/>
      <c r="T610" s="198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192" t="s">
        <v>139</v>
      </c>
      <c r="AU610" s="192" t="s">
        <v>85</v>
      </c>
      <c r="AV610" s="13" t="s">
        <v>85</v>
      </c>
      <c r="AW610" s="13" t="s">
        <v>31</v>
      </c>
      <c r="AX610" s="13" t="s">
        <v>75</v>
      </c>
      <c r="AY610" s="192" t="s">
        <v>126</v>
      </c>
    </row>
    <row r="611" spans="1:51" s="13" customFormat="1" ht="12">
      <c r="A611" s="13"/>
      <c r="B611" s="191"/>
      <c r="C611" s="13"/>
      <c r="D611" s="185" t="s">
        <v>139</v>
      </c>
      <c r="E611" s="192" t="s">
        <v>1</v>
      </c>
      <c r="F611" s="193" t="s">
        <v>611</v>
      </c>
      <c r="G611" s="13"/>
      <c r="H611" s="194">
        <v>13</v>
      </c>
      <c r="I611" s="195"/>
      <c r="J611" s="13"/>
      <c r="K611" s="13"/>
      <c r="L611" s="191"/>
      <c r="M611" s="196"/>
      <c r="N611" s="197"/>
      <c r="O611" s="197"/>
      <c r="P611" s="197"/>
      <c r="Q611" s="197"/>
      <c r="R611" s="197"/>
      <c r="S611" s="197"/>
      <c r="T611" s="198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192" t="s">
        <v>139</v>
      </c>
      <c r="AU611" s="192" t="s">
        <v>85</v>
      </c>
      <c r="AV611" s="13" t="s">
        <v>85</v>
      </c>
      <c r="AW611" s="13" t="s">
        <v>31</v>
      </c>
      <c r="AX611" s="13" t="s">
        <v>75</v>
      </c>
      <c r="AY611" s="192" t="s">
        <v>126</v>
      </c>
    </row>
    <row r="612" spans="1:51" s="13" customFormat="1" ht="12">
      <c r="A612" s="13"/>
      <c r="B612" s="191"/>
      <c r="C612" s="13"/>
      <c r="D612" s="185" t="s">
        <v>139</v>
      </c>
      <c r="E612" s="192" t="s">
        <v>1</v>
      </c>
      <c r="F612" s="193" t="s">
        <v>612</v>
      </c>
      <c r="G612" s="13"/>
      <c r="H612" s="194">
        <v>8</v>
      </c>
      <c r="I612" s="195"/>
      <c r="J612" s="13"/>
      <c r="K612" s="13"/>
      <c r="L612" s="191"/>
      <c r="M612" s="196"/>
      <c r="N612" s="197"/>
      <c r="O612" s="197"/>
      <c r="P612" s="197"/>
      <c r="Q612" s="197"/>
      <c r="R612" s="197"/>
      <c r="S612" s="197"/>
      <c r="T612" s="198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192" t="s">
        <v>139</v>
      </c>
      <c r="AU612" s="192" t="s">
        <v>85</v>
      </c>
      <c r="AV612" s="13" t="s">
        <v>85</v>
      </c>
      <c r="AW612" s="13" t="s">
        <v>31</v>
      </c>
      <c r="AX612" s="13" t="s">
        <v>75</v>
      </c>
      <c r="AY612" s="192" t="s">
        <v>126</v>
      </c>
    </row>
    <row r="613" spans="1:51" s="13" customFormat="1" ht="12">
      <c r="A613" s="13"/>
      <c r="B613" s="191"/>
      <c r="C613" s="13"/>
      <c r="D613" s="185" t="s">
        <v>139</v>
      </c>
      <c r="E613" s="192" t="s">
        <v>1</v>
      </c>
      <c r="F613" s="193" t="s">
        <v>613</v>
      </c>
      <c r="G613" s="13"/>
      <c r="H613" s="194">
        <v>10</v>
      </c>
      <c r="I613" s="195"/>
      <c r="J613" s="13"/>
      <c r="K613" s="13"/>
      <c r="L613" s="191"/>
      <c r="M613" s="196"/>
      <c r="N613" s="197"/>
      <c r="O613" s="197"/>
      <c r="P613" s="197"/>
      <c r="Q613" s="197"/>
      <c r="R613" s="197"/>
      <c r="S613" s="197"/>
      <c r="T613" s="198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192" t="s">
        <v>139</v>
      </c>
      <c r="AU613" s="192" t="s">
        <v>85</v>
      </c>
      <c r="AV613" s="13" t="s">
        <v>85</v>
      </c>
      <c r="AW613" s="13" t="s">
        <v>31</v>
      </c>
      <c r="AX613" s="13" t="s">
        <v>75</v>
      </c>
      <c r="AY613" s="192" t="s">
        <v>126</v>
      </c>
    </row>
    <row r="614" spans="1:51" s="13" customFormat="1" ht="12">
      <c r="A614" s="13"/>
      <c r="B614" s="191"/>
      <c r="C614" s="13"/>
      <c r="D614" s="185" t="s">
        <v>139</v>
      </c>
      <c r="E614" s="192" t="s">
        <v>1</v>
      </c>
      <c r="F614" s="193" t="s">
        <v>614</v>
      </c>
      <c r="G614" s="13"/>
      <c r="H614" s="194">
        <v>7</v>
      </c>
      <c r="I614" s="195"/>
      <c r="J614" s="13"/>
      <c r="K614" s="13"/>
      <c r="L614" s="191"/>
      <c r="M614" s="196"/>
      <c r="N614" s="197"/>
      <c r="O614" s="197"/>
      <c r="P614" s="197"/>
      <c r="Q614" s="197"/>
      <c r="R614" s="197"/>
      <c r="S614" s="197"/>
      <c r="T614" s="198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192" t="s">
        <v>139</v>
      </c>
      <c r="AU614" s="192" t="s">
        <v>85</v>
      </c>
      <c r="AV614" s="13" t="s">
        <v>85</v>
      </c>
      <c r="AW614" s="13" t="s">
        <v>31</v>
      </c>
      <c r="AX614" s="13" t="s">
        <v>75</v>
      </c>
      <c r="AY614" s="192" t="s">
        <v>126</v>
      </c>
    </row>
    <row r="615" spans="1:51" s="13" customFormat="1" ht="12">
      <c r="A615" s="13"/>
      <c r="B615" s="191"/>
      <c r="C615" s="13"/>
      <c r="D615" s="185" t="s">
        <v>139</v>
      </c>
      <c r="E615" s="192" t="s">
        <v>1</v>
      </c>
      <c r="F615" s="193" t="s">
        <v>615</v>
      </c>
      <c r="G615" s="13"/>
      <c r="H615" s="194">
        <v>8</v>
      </c>
      <c r="I615" s="195"/>
      <c r="J615" s="13"/>
      <c r="K615" s="13"/>
      <c r="L615" s="191"/>
      <c r="M615" s="196"/>
      <c r="N615" s="197"/>
      <c r="O615" s="197"/>
      <c r="P615" s="197"/>
      <c r="Q615" s="197"/>
      <c r="R615" s="197"/>
      <c r="S615" s="197"/>
      <c r="T615" s="198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192" t="s">
        <v>139</v>
      </c>
      <c r="AU615" s="192" t="s">
        <v>85</v>
      </c>
      <c r="AV615" s="13" t="s">
        <v>85</v>
      </c>
      <c r="AW615" s="13" t="s">
        <v>31</v>
      </c>
      <c r="AX615" s="13" t="s">
        <v>75</v>
      </c>
      <c r="AY615" s="192" t="s">
        <v>126</v>
      </c>
    </row>
    <row r="616" spans="1:65" s="2" customFormat="1" ht="21.75" customHeight="1">
      <c r="A616" s="36"/>
      <c r="B616" s="170"/>
      <c r="C616" s="171" t="s">
        <v>616</v>
      </c>
      <c r="D616" s="171" t="s">
        <v>129</v>
      </c>
      <c r="E616" s="172" t="s">
        <v>617</v>
      </c>
      <c r="F616" s="173" t="s">
        <v>618</v>
      </c>
      <c r="G616" s="174" t="s">
        <v>160</v>
      </c>
      <c r="H616" s="175">
        <v>158</v>
      </c>
      <c r="I616" s="176"/>
      <c r="J616" s="177">
        <f>ROUND(I616*H616,2)</f>
        <v>0</v>
      </c>
      <c r="K616" s="178"/>
      <c r="L616" s="37"/>
      <c r="M616" s="179" t="s">
        <v>1</v>
      </c>
      <c r="N616" s="180" t="s">
        <v>40</v>
      </c>
      <c r="O616" s="75"/>
      <c r="P616" s="181">
        <f>O616*H616</f>
        <v>0</v>
      </c>
      <c r="Q616" s="181">
        <v>0</v>
      </c>
      <c r="R616" s="181">
        <f>Q616*H616</f>
        <v>0</v>
      </c>
      <c r="S616" s="181">
        <v>0</v>
      </c>
      <c r="T616" s="182">
        <f>S616*H616</f>
        <v>0</v>
      </c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R616" s="183" t="s">
        <v>133</v>
      </c>
      <c r="AT616" s="183" t="s">
        <v>129</v>
      </c>
      <c r="AU616" s="183" t="s">
        <v>85</v>
      </c>
      <c r="AY616" s="17" t="s">
        <v>126</v>
      </c>
      <c r="BE616" s="184">
        <f>IF(N616="základní",J616,0)</f>
        <v>0</v>
      </c>
      <c r="BF616" s="184">
        <f>IF(N616="snížená",J616,0)</f>
        <v>0</v>
      </c>
      <c r="BG616" s="184">
        <f>IF(N616="zákl. přenesená",J616,0)</f>
        <v>0</v>
      </c>
      <c r="BH616" s="184">
        <f>IF(N616="sníž. přenesená",J616,0)</f>
        <v>0</v>
      </c>
      <c r="BI616" s="184">
        <f>IF(N616="nulová",J616,0)</f>
        <v>0</v>
      </c>
      <c r="BJ616" s="17" t="s">
        <v>83</v>
      </c>
      <c r="BK616" s="184">
        <f>ROUND(I616*H616,2)</f>
        <v>0</v>
      </c>
      <c r="BL616" s="17" t="s">
        <v>133</v>
      </c>
      <c r="BM616" s="183" t="s">
        <v>619</v>
      </c>
    </row>
    <row r="617" spans="1:47" s="2" customFormat="1" ht="12">
      <c r="A617" s="36"/>
      <c r="B617" s="37"/>
      <c r="C617" s="36"/>
      <c r="D617" s="185" t="s">
        <v>135</v>
      </c>
      <c r="E617" s="36"/>
      <c r="F617" s="186" t="s">
        <v>618</v>
      </c>
      <c r="G617" s="36"/>
      <c r="H617" s="36"/>
      <c r="I617" s="187"/>
      <c r="J617" s="36"/>
      <c r="K617" s="36"/>
      <c r="L617" s="37"/>
      <c r="M617" s="188"/>
      <c r="N617" s="189"/>
      <c r="O617" s="75"/>
      <c r="P617" s="75"/>
      <c r="Q617" s="75"/>
      <c r="R617" s="75"/>
      <c r="S617" s="75"/>
      <c r="T617" s="7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T617" s="17" t="s">
        <v>135</v>
      </c>
      <c r="AU617" s="17" t="s">
        <v>85</v>
      </c>
    </row>
    <row r="618" spans="1:47" s="2" customFormat="1" ht="12">
      <c r="A618" s="36"/>
      <c r="B618" s="37"/>
      <c r="C618" s="36"/>
      <c r="D618" s="185" t="s">
        <v>137</v>
      </c>
      <c r="E618" s="36"/>
      <c r="F618" s="190" t="s">
        <v>620</v>
      </c>
      <c r="G618" s="36"/>
      <c r="H618" s="36"/>
      <c r="I618" s="187"/>
      <c r="J618" s="36"/>
      <c r="K618" s="36"/>
      <c r="L618" s="37"/>
      <c r="M618" s="188"/>
      <c r="N618" s="189"/>
      <c r="O618" s="75"/>
      <c r="P618" s="75"/>
      <c r="Q618" s="75"/>
      <c r="R618" s="75"/>
      <c r="S618" s="75"/>
      <c r="T618" s="7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T618" s="17" t="s">
        <v>137</v>
      </c>
      <c r="AU618" s="17" t="s">
        <v>85</v>
      </c>
    </row>
    <row r="619" spans="1:51" s="13" customFormat="1" ht="12">
      <c r="A619" s="13"/>
      <c r="B619" s="191"/>
      <c r="C619" s="13"/>
      <c r="D619" s="185" t="s">
        <v>139</v>
      </c>
      <c r="E619" s="192" t="s">
        <v>1</v>
      </c>
      <c r="F619" s="193" t="s">
        <v>163</v>
      </c>
      <c r="G619" s="13"/>
      <c r="H619" s="194">
        <v>158</v>
      </c>
      <c r="I619" s="195"/>
      <c r="J619" s="13"/>
      <c r="K619" s="13"/>
      <c r="L619" s="191"/>
      <c r="M619" s="196"/>
      <c r="N619" s="197"/>
      <c r="O619" s="197"/>
      <c r="P619" s="197"/>
      <c r="Q619" s="197"/>
      <c r="R619" s="197"/>
      <c r="S619" s="197"/>
      <c r="T619" s="198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192" t="s">
        <v>139</v>
      </c>
      <c r="AU619" s="192" t="s">
        <v>85</v>
      </c>
      <c r="AV619" s="13" t="s">
        <v>85</v>
      </c>
      <c r="AW619" s="13" t="s">
        <v>31</v>
      </c>
      <c r="AX619" s="13" t="s">
        <v>83</v>
      </c>
      <c r="AY619" s="192" t="s">
        <v>126</v>
      </c>
    </row>
    <row r="620" spans="1:65" s="2" customFormat="1" ht="21.75" customHeight="1">
      <c r="A620" s="36"/>
      <c r="B620" s="170"/>
      <c r="C620" s="171" t="s">
        <v>621</v>
      </c>
      <c r="D620" s="171" t="s">
        <v>129</v>
      </c>
      <c r="E620" s="172" t="s">
        <v>622</v>
      </c>
      <c r="F620" s="173" t="s">
        <v>623</v>
      </c>
      <c r="G620" s="174" t="s">
        <v>160</v>
      </c>
      <c r="H620" s="175">
        <v>23</v>
      </c>
      <c r="I620" s="176"/>
      <c r="J620" s="177">
        <f>ROUND(I620*H620,2)</f>
        <v>0</v>
      </c>
      <c r="K620" s="178"/>
      <c r="L620" s="37"/>
      <c r="M620" s="179" t="s">
        <v>1</v>
      </c>
      <c r="N620" s="180" t="s">
        <v>40</v>
      </c>
      <c r="O620" s="75"/>
      <c r="P620" s="181">
        <f>O620*H620</f>
        <v>0</v>
      </c>
      <c r="Q620" s="181">
        <v>0</v>
      </c>
      <c r="R620" s="181">
        <f>Q620*H620</f>
        <v>0</v>
      </c>
      <c r="S620" s="181">
        <v>0</v>
      </c>
      <c r="T620" s="182">
        <f>S620*H620</f>
        <v>0</v>
      </c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R620" s="183" t="s">
        <v>133</v>
      </c>
      <c r="AT620" s="183" t="s">
        <v>129</v>
      </c>
      <c r="AU620" s="183" t="s">
        <v>85</v>
      </c>
      <c r="AY620" s="17" t="s">
        <v>126</v>
      </c>
      <c r="BE620" s="184">
        <f>IF(N620="základní",J620,0)</f>
        <v>0</v>
      </c>
      <c r="BF620" s="184">
        <f>IF(N620="snížená",J620,0)</f>
        <v>0</v>
      </c>
      <c r="BG620" s="184">
        <f>IF(N620="zákl. přenesená",J620,0)</f>
        <v>0</v>
      </c>
      <c r="BH620" s="184">
        <f>IF(N620="sníž. přenesená",J620,0)</f>
        <v>0</v>
      </c>
      <c r="BI620" s="184">
        <f>IF(N620="nulová",J620,0)</f>
        <v>0</v>
      </c>
      <c r="BJ620" s="17" t="s">
        <v>83</v>
      </c>
      <c r="BK620" s="184">
        <f>ROUND(I620*H620,2)</f>
        <v>0</v>
      </c>
      <c r="BL620" s="17" t="s">
        <v>133</v>
      </c>
      <c r="BM620" s="183" t="s">
        <v>624</v>
      </c>
    </row>
    <row r="621" spans="1:47" s="2" customFormat="1" ht="12">
      <c r="A621" s="36"/>
      <c r="B621" s="37"/>
      <c r="C621" s="36"/>
      <c r="D621" s="185" t="s">
        <v>135</v>
      </c>
      <c r="E621" s="36"/>
      <c r="F621" s="186" t="s">
        <v>623</v>
      </c>
      <c r="G621" s="36"/>
      <c r="H621" s="36"/>
      <c r="I621" s="187"/>
      <c r="J621" s="36"/>
      <c r="K621" s="36"/>
      <c r="L621" s="37"/>
      <c r="M621" s="188"/>
      <c r="N621" s="189"/>
      <c r="O621" s="75"/>
      <c r="P621" s="75"/>
      <c r="Q621" s="75"/>
      <c r="R621" s="75"/>
      <c r="S621" s="75"/>
      <c r="T621" s="7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T621" s="17" t="s">
        <v>135</v>
      </c>
      <c r="AU621" s="17" t="s">
        <v>85</v>
      </c>
    </row>
    <row r="622" spans="1:47" s="2" customFormat="1" ht="12">
      <c r="A622" s="36"/>
      <c r="B622" s="37"/>
      <c r="C622" s="36"/>
      <c r="D622" s="185" t="s">
        <v>137</v>
      </c>
      <c r="E622" s="36"/>
      <c r="F622" s="190" t="s">
        <v>625</v>
      </c>
      <c r="G622" s="36"/>
      <c r="H622" s="36"/>
      <c r="I622" s="187"/>
      <c r="J622" s="36"/>
      <c r="K622" s="36"/>
      <c r="L622" s="37"/>
      <c r="M622" s="188"/>
      <c r="N622" s="189"/>
      <c r="O622" s="75"/>
      <c r="P622" s="75"/>
      <c r="Q622" s="75"/>
      <c r="R622" s="75"/>
      <c r="S622" s="75"/>
      <c r="T622" s="7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T622" s="17" t="s">
        <v>137</v>
      </c>
      <c r="AU622" s="17" t="s">
        <v>85</v>
      </c>
    </row>
    <row r="623" spans="1:51" s="13" customFormat="1" ht="12">
      <c r="A623" s="13"/>
      <c r="B623" s="191"/>
      <c r="C623" s="13"/>
      <c r="D623" s="185" t="s">
        <v>139</v>
      </c>
      <c r="E623" s="192" t="s">
        <v>1</v>
      </c>
      <c r="F623" s="193" t="s">
        <v>626</v>
      </c>
      <c r="G623" s="13"/>
      <c r="H623" s="194">
        <v>23</v>
      </c>
      <c r="I623" s="195"/>
      <c r="J623" s="13"/>
      <c r="K623" s="13"/>
      <c r="L623" s="191"/>
      <c r="M623" s="196"/>
      <c r="N623" s="197"/>
      <c r="O623" s="197"/>
      <c r="P623" s="197"/>
      <c r="Q623" s="197"/>
      <c r="R623" s="197"/>
      <c r="S623" s="197"/>
      <c r="T623" s="198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192" t="s">
        <v>139</v>
      </c>
      <c r="AU623" s="192" t="s">
        <v>85</v>
      </c>
      <c r="AV623" s="13" t="s">
        <v>85</v>
      </c>
      <c r="AW623" s="13" t="s">
        <v>31</v>
      </c>
      <c r="AX623" s="13" t="s">
        <v>83</v>
      </c>
      <c r="AY623" s="192" t="s">
        <v>126</v>
      </c>
    </row>
    <row r="624" spans="1:65" s="2" customFormat="1" ht="21.75" customHeight="1">
      <c r="A624" s="36"/>
      <c r="B624" s="170"/>
      <c r="C624" s="171" t="s">
        <v>627</v>
      </c>
      <c r="D624" s="171" t="s">
        <v>129</v>
      </c>
      <c r="E624" s="172" t="s">
        <v>628</v>
      </c>
      <c r="F624" s="173" t="s">
        <v>629</v>
      </c>
      <c r="G624" s="174" t="s">
        <v>209</v>
      </c>
      <c r="H624" s="175">
        <v>55</v>
      </c>
      <c r="I624" s="176"/>
      <c r="J624" s="177">
        <f>ROUND(I624*H624,2)</f>
        <v>0</v>
      </c>
      <c r="K624" s="178"/>
      <c r="L624" s="37"/>
      <c r="M624" s="179" t="s">
        <v>1</v>
      </c>
      <c r="N624" s="180" t="s">
        <v>40</v>
      </c>
      <c r="O624" s="75"/>
      <c r="P624" s="181">
        <f>O624*H624</f>
        <v>0</v>
      </c>
      <c r="Q624" s="181">
        <v>0</v>
      </c>
      <c r="R624" s="181">
        <f>Q624*H624</f>
        <v>0</v>
      </c>
      <c r="S624" s="181">
        <v>0</v>
      </c>
      <c r="T624" s="182">
        <f>S624*H624</f>
        <v>0</v>
      </c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R624" s="183" t="s">
        <v>133</v>
      </c>
      <c r="AT624" s="183" t="s">
        <v>129</v>
      </c>
      <c r="AU624" s="183" t="s">
        <v>85</v>
      </c>
      <c r="AY624" s="17" t="s">
        <v>126</v>
      </c>
      <c r="BE624" s="184">
        <f>IF(N624="základní",J624,0)</f>
        <v>0</v>
      </c>
      <c r="BF624" s="184">
        <f>IF(N624="snížená",J624,0)</f>
        <v>0</v>
      </c>
      <c r="BG624" s="184">
        <f>IF(N624="zákl. přenesená",J624,0)</f>
        <v>0</v>
      </c>
      <c r="BH624" s="184">
        <f>IF(N624="sníž. přenesená",J624,0)</f>
        <v>0</v>
      </c>
      <c r="BI624" s="184">
        <f>IF(N624="nulová",J624,0)</f>
        <v>0</v>
      </c>
      <c r="BJ624" s="17" t="s">
        <v>83</v>
      </c>
      <c r="BK624" s="184">
        <f>ROUND(I624*H624,2)</f>
        <v>0</v>
      </c>
      <c r="BL624" s="17" t="s">
        <v>133</v>
      </c>
      <c r="BM624" s="183" t="s">
        <v>630</v>
      </c>
    </row>
    <row r="625" spans="1:47" s="2" customFormat="1" ht="12">
      <c r="A625" s="36"/>
      <c r="B625" s="37"/>
      <c r="C625" s="36"/>
      <c r="D625" s="185" t="s">
        <v>135</v>
      </c>
      <c r="E625" s="36"/>
      <c r="F625" s="186" t="s">
        <v>629</v>
      </c>
      <c r="G625" s="36"/>
      <c r="H625" s="36"/>
      <c r="I625" s="187"/>
      <c r="J625" s="36"/>
      <c r="K625" s="36"/>
      <c r="L625" s="37"/>
      <c r="M625" s="188"/>
      <c r="N625" s="189"/>
      <c r="O625" s="75"/>
      <c r="P625" s="75"/>
      <c r="Q625" s="75"/>
      <c r="R625" s="75"/>
      <c r="S625" s="75"/>
      <c r="T625" s="7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T625" s="17" t="s">
        <v>135</v>
      </c>
      <c r="AU625" s="17" t="s">
        <v>85</v>
      </c>
    </row>
    <row r="626" spans="1:47" s="2" customFormat="1" ht="12">
      <c r="A626" s="36"/>
      <c r="B626" s="37"/>
      <c r="C626" s="36"/>
      <c r="D626" s="185" t="s">
        <v>137</v>
      </c>
      <c r="E626" s="36"/>
      <c r="F626" s="190" t="s">
        <v>631</v>
      </c>
      <c r="G626" s="36"/>
      <c r="H626" s="36"/>
      <c r="I626" s="187"/>
      <c r="J626" s="36"/>
      <c r="K626" s="36"/>
      <c r="L626" s="37"/>
      <c r="M626" s="188"/>
      <c r="N626" s="189"/>
      <c r="O626" s="75"/>
      <c r="P626" s="75"/>
      <c r="Q626" s="75"/>
      <c r="R626" s="75"/>
      <c r="S626" s="75"/>
      <c r="T626" s="7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T626" s="17" t="s">
        <v>137</v>
      </c>
      <c r="AU626" s="17" t="s">
        <v>85</v>
      </c>
    </row>
    <row r="627" spans="1:51" s="13" customFormat="1" ht="12">
      <c r="A627" s="13"/>
      <c r="B627" s="191"/>
      <c r="C627" s="13"/>
      <c r="D627" s="185" t="s">
        <v>139</v>
      </c>
      <c r="E627" s="192" t="s">
        <v>1</v>
      </c>
      <c r="F627" s="193" t="s">
        <v>632</v>
      </c>
      <c r="G627" s="13"/>
      <c r="H627" s="194">
        <v>55</v>
      </c>
      <c r="I627" s="195"/>
      <c r="J627" s="13"/>
      <c r="K627" s="13"/>
      <c r="L627" s="191"/>
      <c r="M627" s="196"/>
      <c r="N627" s="197"/>
      <c r="O627" s="197"/>
      <c r="P627" s="197"/>
      <c r="Q627" s="197"/>
      <c r="R627" s="197"/>
      <c r="S627" s="197"/>
      <c r="T627" s="198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192" t="s">
        <v>139</v>
      </c>
      <c r="AU627" s="192" t="s">
        <v>85</v>
      </c>
      <c r="AV627" s="13" t="s">
        <v>85</v>
      </c>
      <c r="AW627" s="13" t="s">
        <v>31</v>
      </c>
      <c r="AX627" s="13" t="s">
        <v>83</v>
      </c>
      <c r="AY627" s="192" t="s">
        <v>126</v>
      </c>
    </row>
    <row r="628" spans="1:63" s="12" customFormat="1" ht="25.9" customHeight="1">
      <c r="A628" s="12"/>
      <c r="B628" s="157"/>
      <c r="C628" s="12"/>
      <c r="D628" s="158" t="s">
        <v>74</v>
      </c>
      <c r="E628" s="159" t="s">
        <v>633</v>
      </c>
      <c r="F628" s="159" t="s">
        <v>634</v>
      </c>
      <c r="G628" s="12"/>
      <c r="H628" s="12"/>
      <c r="I628" s="160"/>
      <c r="J628" s="161">
        <f>BK628</f>
        <v>0</v>
      </c>
      <c r="K628" s="12"/>
      <c r="L628" s="157"/>
      <c r="M628" s="162"/>
      <c r="N628" s="163"/>
      <c r="O628" s="163"/>
      <c r="P628" s="164">
        <f>SUM(P629:P643)</f>
        <v>0</v>
      </c>
      <c r="Q628" s="163"/>
      <c r="R628" s="164">
        <f>SUM(R629:R643)</f>
        <v>0</v>
      </c>
      <c r="S628" s="163"/>
      <c r="T628" s="165">
        <f>SUM(T629:T643)</f>
        <v>0</v>
      </c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R628" s="158" t="s">
        <v>133</v>
      </c>
      <c r="AT628" s="166" t="s">
        <v>74</v>
      </c>
      <c r="AU628" s="166" t="s">
        <v>75</v>
      </c>
      <c r="AY628" s="158" t="s">
        <v>126</v>
      </c>
      <c r="BK628" s="167">
        <f>SUM(BK629:BK643)</f>
        <v>0</v>
      </c>
    </row>
    <row r="629" spans="1:65" s="2" customFormat="1" ht="21.75" customHeight="1">
      <c r="A629" s="36"/>
      <c r="B629" s="170"/>
      <c r="C629" s="171" t="s">
        <v>635</v>
      </c>
      <c r="D629" s="171" t="s">
        <v>129</v>
      </c>
      <c r="E629" s="172" t="s">
        <v>636</v>
      </c>
      <c r="F629" s="173" t="s">
        <v>637</v>
      </c>
      <c r="G629" s="174" t="s">
        <v>638</v>
      </c>
      <c r="H629" s="175">
        <v>18096.807</v>
      </c>
      <c r="I629" s="176"/>
      <c r="J629" s="177">
        <f>ROUND(I629*H629,2)</f>
        <v>0</v>
      </c>
      <c r="K629" s="178"/>
      <c r="L629" s="37"/>
      <c r="M629" s="179" t="s">
        <v>1</v>
      </c>
      <c r="N629" s="180" t="s">
        <v>40</v>
      </c>
      <c r="O629" s="75"/>
      <c r="P629" s="181">
        <f>O629*H629</f>
        <v>0</v>
      </c>
      <c r="Q629" s="181">
        <v>0</v>
      </c>
      <c r="R629" s="181">
        <f>Q629*H629</f>
        <v>0</v>
      </c>
      <c r="S629" s="181">
        <v>0</v>
      </c>
      <c r="T629" s="182">
        <f>S629*H629</f>
        <v>0</v>
      </c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R629" s="183" t="s">
        <v>639</v>
      </c>
      <c r="AT629" s="183" t="s">
        <v>129</v>
      </c>
      <c r="AU629" s="183" t="s">
        <v>83</v>
      </c>
      <c r="AY629" s="17" t="s">
        <v>126</v>
      </c>
      <c r="BE629" s="184">
        <f>IF(N629="základní",J629,0)</f>
        <v>0</v>
      </c>
      <c r="BF629" s="184">
        <f>IF(N629="snížená",J629,0)</f>
        <v>0</v>
      </c>
      <c r="BG629" s="184">
        <f>IF(N629="zákl. přenesená",J629,0)</f>
        <v>0</v>
      </c>
      <c r="BH629" s="184">
        <f>IF(N629="sníž. přenesená",J629,0)</f>
        <v>0</v>
      </c>
      <c r="BI629" s="184">
        <f>IF(N629="nulová",J629,0)</f>
        <v>0</v>
      </c>
      <c r="BJ629" s="17" t="s">
        <v>83</v>
      </c>
      <c r="BK629" s="184">
        <f>ROUND(I629*H629,2)</f>
        <v>0</v>
      </c>
      <c r="BL629" s="17" t="s">
        <v>639</v>
      </c>
      <c r="BM629" s="183" t="s">
        <v>640</v>
      </c>
    </row>
    <row r="630" spans="1:47" s="2" customFormat="1" ht="12">
      <c r="A630" s="36"/>
      <c r="B630" s="37"/>
      <c r="C630" s="36"/>
      <c r="D630" s="185" t="s">
        <v>135</v>
      </c>
      <c r="E630" s="36"/>
      <c r="F630" s="186" t="s">
        <v>637</v>
      </c>
      <c r="G630" s="36"/>
      <c r="H630" s="36"/>
      <c r="I630" s="187"/>
      <c r="J630" s="36"/>
      <c r="K630" s="36"/>
      <c r="L630" s="37"/>
      <c r="M630" s="188"/>
      <c r="N630" s="189"/>
      <c r="O630" s="75"/>
      <c r="P630" s="75"/>
      <c r="Q630" s="75"/>
      <c r="R630" s="75"/>
      <c r="S630" s="75"/>
      <c r="T630" s="7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T630" s="17" t="s">
        <v>135</v>
      </c>
      <c r="AU630" s="17" t="s">
        <v>83</v>
      </c>
    </row>
    <row r="631" spans="1:47" s="2" customFormat="1" ht="12">
      <c r="A631" s="36"/>
      <c r="B631" s="37"/>
      <c r="C631" s="36"/>
      <c r="D631" s="185" t="s">
        <v>137</v>
      </c>
      <c r="E631" s="36"/>
      <c r="F631" s="190" t="s">
        <v>641</v>
      </c>
      <c r="G631" s="36"/>
      <c r="H631" s="36"/>
      <c r="I631" s="187"/>
      <c r="J631" s="36"/>
      <c r="K631" s="36"/>
      <c r="L631" s="37"/>
      <c r="M631" s="188"/>
      <c r="N631" s="189"/>
      <c r="O631" s="75"/>
      <c r="P631" s="75"/>
      <c r="Q631" s="75"/>
      <c r="R631" s="75"/>
      <c r="S631" s="75"/>
      <c r="T631" s="7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T631" s="17" t="s">
        <v>137</v>
      </c>
      <c r="AU631" s="17" t="s">
        <v>83</v>
      </c>
    </row>
    <row r="632" spans="1:51" s="13" customFormat="1" ht="12">
      <c r="A632" s="13"/>
      <c r="B632" s="191"/>
      <c r="C632" s="13"/>
      <c r="D632" s="185" t="s">
        <v>139</v>
      </c>
      <c r="E632" s="192" t="s">
        <v>1</v>
      </c>
      <c r="F632" s="193" t="s">
        <v>642</v>
      </c>
      <c r="G632" s="13"/>
      <c r="H632" s="194">
        <v>13723.332</v>
      </c>
      <c r="I632" s="195"/>
      <c r="J632" s="13"/>
      <c r="K632" s="13"/>
      <c r="L632" s="191"/>
      <c r="M632" s="196"/>
      <c r="N632" s="197"/>
      <c r="O632" s="197"/>
      <c r="P632" s="197"/>
      <c r="Q632" s="197"/>
      <c r="R632" s="197"/>
      <c r="S632" s="197"/>
      <c r="T632" s="198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192" t="s">
        <v>139</v>
      </c>
      <c r="AU632" s="192" t="s">
        <v>83</v>
      </c>
      <c r="AV632" s="13" t="s">
        <v>85</v>
      </c>
      <c r="AW632" s="13" t="s">
        <v>31</v>
      </c>
      <c r="AX632" s="13" t="s">
        <v>75</v>
      </c>
      <c r="AY632" s="192" t="s">
        <v>126</v>
      </c>
    </row>
    <row r="633" spans="1:51" s="13" customFormat="1" ht="12">
      <c r="A633" s="13"/>
      <c r="B633" s="191"/>
      <c r="C633" s="13"/>
      <c r="D633" s="185" t="s">
        <v>139</v>
      </c>
      <c r="E633" s="192" t="s">
        <v>1</v>
      </c>
      <c r="F633" s="193" t="s">
        <v>643</v>
      </c>
      <c r="G633" s="13"/>
      <c r="H633" s="194">
        <v>1319.85</v>
      </c>
      <c r="I633" s="195"/>
      <c r="J633" s="13"/>
      <c r="K633" s="13"/>
      <c r="L633" s="191"/>
      <c r="M633" s="196"/>
      <c r="N633" s="197"/>
      <c r="O633" s="197"/>
      <c r="P633" s="197"/>
      <c r="Q633" s="197"/>
      <c r="R633" s="197"/>
      <c r="S633" s="197"/>
      <c r="T633" s="198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192" t="s">
        <v>139</v>
      </c>
      <c r="AU633" s="192" t="s">
        <v>83</v>
      </c>
      <c r="AV633" s="13" t="s">
        <v>85</v>
      </c>
      <c r="AW633" s="13" t="s">
        <v>31</v>
      </c>
      <c r="AX633" s="13" t="s">
        <v>75</v>
      </c>
      <c r="AY633" s="192" t="s">
        <v>126</v>
      </c>
    </row>
    <row r="634" spans="1:51" s="13" customFormat="1" ht="12">
      <c r="A634" s="13"/>
      <c r="B634" s="191"/>
      <c r="C634" s="13"/>
      <c r="D634" s="185" t="s">
        <v>139</v>
      </c>
      <c r="E634" s="192" t="s">
        <v>1</v>
      </c>
      <c r="F634" s="193" t="s">
        <v>644</v>
      </c>
      <c r="G634" s="13"/>
      <c r="H634" s="194">
        <v>2991.75</v>
      </c>
      <c r="I634" s="195"/>
      <c r="J634" s="13"/>
      <c r="K634" s="13"/>
      <c r="L634" s="191"/>
      <c r="M634" s="196"/>
      <c r="N634" s="197"/>
      <c r="O634" s="197"/>
      <c r="P634" s="197"/>
      <c r="Q634" s="197"/>
      <c r="R634" s="197"/>
      <c r="S634" s="197"/>
      <c r="T634" s="198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192" t="s">
        <v>139</v>
      </c>
      <c r="AU634" s="192" t="s">
        <v>83</v>
      </c>
      <c r="AV634" s="13" t="s">
        <v>85</v>
      </c>
      <c r="AW634" s="13" t="s">
        <v>31</v>
      </c>
      <c r="AX634" s="13" t="s">
        <v>75</v>
      </c>
      <c r="AY634" s="192" t="s">
        <v>126</v>
      </c>
    </row>
    <row r="635" spans="1:51" s="13" customFormat="1" ht="12">
      <c r="A635" s="13"/>
      <c r="B635" s="191"/>
      <c r="C635" s="13"/>
      <c r="D635" s="185" t="s">
        <v>139</v>
      </c>
      <c r="E635" s="192" t="s">
        <v>1</v>
      </c>
      <c r="F635" s="193" t="s">
        <v>645</v>
      </c>
      <c r="G635" s="13"/>
      <c r="H635" s="194">
        <v>61.875</v>
      </c>
      <c r="I635" s="195"/>
      <c r="J635" s="13"/>
      <c r="K635" s="13"/>
      <c r="L635" s="191"/>
      <c r="M635" s="196"/>
      <c r="N635" s="197"/>
      <c r="O635" s="197"/>
      <c r="P635" s="197"/>
      <c r="Q635" s="197"/>
      <c r="R635" s="197"/>
      <c r="S635" s="197"/>
      <c r="T635" s="198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192" t="s">
        <v>139</v>
      </c>
      <c r="AU635" s="192" t="s">
        <v>83</v>
      </c>
      <c r="AV635" s="13" t="s">
        <v>85</v>
      </c>
      <c r="AW635" s="13" t="s">
        <v>31</v>
      </c>
      <c r="AX635" s="13" t="s">
        <v>75</v>
      </c>
      <c r="AY635" s="192" t="s">
        <v>126</v>
      </c>
    </row>
    <row r="636" spans="1:65" s="2" customFormat="1" ht="21.75" customHeight="1">
      <c r="A636" s="36"/>
      <c r="B636" s="170"/>
      <c r="C636" s="171" t="s">
        <v>646</v>
      </c>
      <c r="D636" s="171" t="s">
        <v>129</v>
      </c>
      <c r="E636" s="172" t="s">
        <v>647</v>
      </c>
      <c r="F636" s="173" t="s">
        <v>637</v>
      </c>
      <c r="G636" s="174" t="s">
        <v>638</v>
      </c>
      <c r="H636" s="175">
        <v>4175.577</v>
      </c>
      <c r="I636" s="176"/>
      <c r="J636" s="177">
        <f>ROUND(I636*H636,2)</f>
        <v>0</v>
      </c>
      <c r="K636" s="178"/>
      <c r="L636" s="37"/>
      <c r="M636" s="179" t="s">
        <v>1</v>
      </c>
      <c r="N636" s="180" t="s">
        <v>40</v>
      </c>
      <c r="O636" s="75"/>
      <c r="P636" s="181">
        <f>O636*H636</f>
        <v>0</v>
      </c>
      <c r="Q636" s="181">
        <v>0</v>
      </c>
      <c r="R636" s="181">
        <f>Q636*H636</f>
        <v>0</v>
      </c>
      <c r="S636" s="181">
        <v>0</v>
      </c>
      <c r="T636" s="182">
        <f>S636*H636</f>
        <v>0</v>
      </c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R636" s="183" t="s">
        <v>639</v>
      </c>
      <c r="AT636" s="183" t="s">
        <v>129</v>
      </c>
      <c r="AU636" s="183" t="s">
        <v>83</v>
      </c>
      <c r="AY636" s="17" t="s">
        <v>126</v>
      </c>
      <c r="BE636" s="184">
        <f>IF(N636="základní",J636,0)</f>
        <v>0</v>
      </c>
      <c r="BF636" s="184">
        <f>IF(N636="snížená",J636,0)</f>
        <v>0</v>
      </c>
      <c r="BG636" s="184">
        <f>IF(N636="zákl. přenesená",J636,0)</f>
        <v>0</v>
      </c>
      <c r="BH636" s="184">
        <f>IF(N636="sníž. přenesená",J636,0)</f>
        <v>0</v>
      </c>
      <c r="BI636" s="184">
        <f>IF(N636="nulová",J636,0)</f>
        <v>0</v>
      </c>
      <c r="BJ636" s="17" t="s">
        <v>83</v>
      </c>
      <c r="BK636" s="184">
        <f>ROUND(I636*H636,2)</f>
        <v>0</v>
      </c>
      <c r="BL636" s="17" t="s">
        <v>639</v>
      </c>
      <c r="BM636" s="183" t="s">
        <v>648</v>
      </c>
    </row>
    <row r="637" spans="1:47" s="2" customFormat="1" ht="12">
      <c r="A637" s="36"/>
      <c r="B637" s="37"/>
      <c r="C637" s="36"/>
      <c r="D637" s="185" t="s">
        <v>135</v>
      </c>
      <c r="E637" s="36"/>
      <c r="F637" s="186" t="s">
        <v>637</v>
      </c>
      <c r="G637" s="36"/>
      <c r="H637" s="36"/>
      <c r="I637" s="187"/>
      <c r="J637" s="36"/>
      <c r="K637" s="36"/>
      <c r="L637" s="37"/>
      <c r="M637" s="188"/>
      <c r="N637" s="189"/>
      <c r="O637" s="75"/>
      <c r="P637" s="75"/>
      <c r="Q637" s="75"/>
      <c r="R637" s="75"/>
      <c r="S637" s="75"/>
      <c r="T637" s="7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T637" s="17" t="s">
        <v>135</v>
      </c>
      <c r="AU637" s="17" t="s">
        <v>83</v>
      </c>
    </row>
    <row r="638" spans="1:47" s="2" customFormat="1" ht="12">
      <c r="A638" s="36"/>
      <c r="B638" s="37"/>
      <c r="C638" s="36"/>
      <c r="D638" s="185" t="s">
        <v>137</v>
      </c>
      <c r="E638" s="36"/>
      <c r="F638" s="190" t="s">
        <v>641</v>
      </c>
      <c r="G638" s="36"/>
      <c r="H638" s="36"/>
      <c r="I638" s="187"/>
      <c r="J638" s="36"/>
      <c r="K638" s="36"/>
      <c r="L638" s="37"/>
      <c r="M638" s="188"/>
      <c r="N638" s="189"/>
      <c r="O638" s="75"/>
      <c r="P638" s="75"/>
      <c r="Q638" s="75"/>
      <c r="R638" s="75"/>
      <c r="S638" s="75"/>
      <c r="T638" s="7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T638" s="17" t="s">
        <v>137</v>
      </c>
      <c r="AU638" s="17" t="s">
        <v>83</v>
      </c>
    </row>
    <row r="639" spans="1:51" s="13" customFormat="1" ht="12">
      <c r="A639" s="13"/>
      <c r="B639" s="191"/>
      <c r="C639" s="13"/>
      <c r="D639" s="185" t="s">
        <v>139</v>
      </c>
      <c r="E639" s="192" t="s">
        <v>1</v>
      </c>
      <c r="F639" s="193" t="s">
        <v>649</v>
      </c>
      <c r="G639" s="13"/>
      <c r="H639" s="194">
        <v>4175.577</v>
      </c>
      <c r="I639" s="195"/>
      <c r="J639" s="13"/>
      <c r="K639" s="13"/>
      <c r="L639" s="191"/>
      <c r="M639" s="196"/>
      <c r="N639" s="197"/>
      <c r="O639" s="197"/>
      <c r="P639" s="197"/>
      <c r="Q639" s="197"/>
      <c r="R639" s="197"/>
      <c r="S639" s="197"/>
      <c r="T639" s="198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192" t="s">
        <v>139</v>
      </c>
      <c r="AU639" s="192" t="s">
        <v>83</v>
      </c>
      <c r="AV639" s="13" t="s">
        <v>85</v>
      </c>
      <c r="AW639" s="13" t="s">
        <v>31</v>
      </c>
      <c r="AX639" s="13" t="s">
        <v>75</v>
      </c>
      <c r="AY639" s="192" t="s">
        <v>126</v>
      </c>
    </row>
    <row r="640" spans="1:65" s="2" customFormat="1" ht="21.75" customHeight="1">
      <c r="A640" s="36"/>
      <c r="B640" s="170"/>
      <c r="C640" s="171" t="s">
        <v>650</v>
      </c>
      <c r="D640" s="171" t="s">
        <v>129</v>
      </c>
      <c r="E640" s="172" t="s">
        <v>651</v>
      </c>
      <c r="F640" s="173" t="s">
        <v>652</v>
      </c>
      <c r="G640" s="174" t="s">
        <v>638</v>
      </c>
      <c r="H640" s="175">
        <v>773.52</v>
      </c>
      <c r="I640" s="176"/>
      <c r="J640" s="177">
        <f>ROUND(I640*H640,2)</f>
        <v>0</v>
      </c>
      <c r="K640" s="178"/>
      <c r="L640" s="37"/>
      <c r="M640" s="179" t="s">
        <v>1</v>
      </c>
      <c r="N640" s="180" t="s">
        <v>40</v>
      </c>
      <c r="O640" s="75"/>
      <c r="P640" s="181">
        <f>O640*H640</f>
        <v>0</v>
      </c>
      <c r="Q640" s="181">
        <v>0</v>
      </c>
      <c r="R640" s="181">
        <f>Q640*H640</f>
        <v>0</v>
      </c>
      <c r="S640" s="181">
        <v>0</v>
      </c>
      <c r="T640" s="182">
        <f>S640*H640</f>
        <v>0</v>
      </c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R640" s="183" t="s">
        <v>639</v>
      </c>
      <c r="AT640" s="183" t="s">
        <v>129</v>
      </c>
      <c r="AU640" s="183" t="s">
        <v>83</v>
      </c>
      <c r="AY640" s="17" t="s">
        <v>126</v>
      </c>
      <c r="BE640" s="184">
        <f>IF(N640="základní",J640,0)</f>
        <v>0</v>
      </c>
      <c r="BF640" s="184">
        <f>IF(N640="snížená",J640,0)</f>
        <v>0</v>
      </c>
      <c r="BG640" s="184">
        <f>IF(N640="zákl. přenesená",J640,0)</f>
        <v>0</v>
      </c>
      <c r="BH640" s="184">
        <f>IF(N640="sníž. přenesená",J640,0)</f>
        <v>0</v>
      </c>
      <c r="BI640" s="184">
        <f>IF(N640="nulová",J640,0)</f>
        <v>0</v>
      </c>
      <c r="BJ640" s="17" t="s">
        <v>83</v>
      </c>
      <c r="BK640" s="184">
        <f>ROUND(I640*H640,2)</f>
        <v>0</v>
      </c>
      <c r="BL640" s="17" t="s">
        <v>639</v>
      </c>
      <c r="BM640" s="183" t="s">
        <v>653</v>
      </c>
    </row>
    <row r="641" spans="1:47" s="2" customFormat="1" ht="12">
      <c r="A641" s="36"/>
      <c r="B641" s="37"/>
      <c r="C641" s="36"/>
      <c r="D641" s="185" t="s">
        <v>135</v>
      </c>
      <c r="E641" s="36"/>
      <c r="F641" s="186" t="s">
        <v>652</v>
      </c>
      <c r="G641" s="36"/>
      <c r="H641" s="36"/>
      <c r="I641" s="187"/>
      <c r="J641" s="36"/>
      <c r="K641" s="36"/>
      <c r="L641" s="37"/>
      <c r="M641" s="188"/>
      <c r="N641" s="189"/>
      <c r="O641" s="75"/>
      <c r="P641" s="75"/>
      <c r="Q641" s="75"/>
      <c r="R641" s="75"/>
      <c r="S641" s="75"/>
      <c r="T641" s="7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T641" s="17" t="s">
        <v>135</v>
      </c>
      <c r="AU641" s="17" t="s">
        <v>83</v>
      </c>
    </row>
    <row r="642" spans="1:47" s="2" customFormat="1" ht="12">
      <c r="A642" s="36"/>
      <c r="B642" s="37"/>
      <c r="C642" s="36"/>
      <c r="D642" s="185" t="s">
        <v>137</v>
      </c>
      <c r="E642" s="36"/>
      <c r="F642" s="190" t="s">
        <v>641</v>
      </c>
      <c r="G642" s="36"/>
      <c r="H642" s="36"/>
      <c r="I642" s="187"/>
      <c r="J642" s="36"/>
      <c r="K642" s="36"/>
      <c r="L642" s="37"/>
      <c r="M642" s="188"/>
      <c r="N642" s="189"/>
      <c r="O642" s="75"/>
      <c r="P642" s="75"/>
      <c r="Q642" s="75"/>
      <c r="R642" s="75"/>
      <c r="S642" s="75"/>
      <c r="T642" s="7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T642" s="17" t="s">
        <v>137</v>
      </c>
      <c r="AU642" s="17" t="s">
        <v>83</v>
      </c>
    </row>
    <row r="643" spans="1:51" s="13" customFormat="1" ht="12">
      <c r="A643" s="13"/>
      <c r="B643" s="191"/>
      <c r="C643" s="13"/>
      <c r="D643" s="185" t="s">
        <v>139</v>
      </c>
      <c r="E643" s="192" t="s">
        <v>1</v>
      </c>
      <c r="F643" s="193" t="s">
        <v>654</v>
      </c>
      <c r="G643" s="13"/>
      <c r="H643" s="194">
        <v>773.52</v>
      </c>
      <c r="I643" s="195"/>
      <c r="J643" s="13"/>
      <c r="K643" s="13"/>
      <c r="L643" s="191"/>
      <c r="M643" s="206"/>
      <c r="N643" s="207"/>
      <c r="O643" s="207"/>
      <c r="P643" s="207"/>
      <c r="Q643" s="207"/>
      <c r="R643" s="207"/>
      <c r="S643" s="207"/>
      <c r="T643" s="208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192" t="s">
        <v>139</v>
      </c>
      <c r="AU643" s="192" t="s">
        <v>83</v>
      </c>
      <c r="AV643" s="13" t="s">
        <v>85</v>
      </c>
      <c r="AW643" s="13" t="s">
        <v>31</v>
      </c>
      <c r="AX643" s="13" t="s">
        <v>83</v>
      </c>
      <c r="AY643" s="192" t="s">
        <v>126</v>
      </c>
    </row>
    <row r="644" spans="1:31" s="2" customFormat="1" ht="6.95" customHeight="1">
      <c r="A644" s="36"/>
      <c r="B644" s="58"/>
      <c r="C644" s="59"/>
      <c r="D644" s="59"/>
      <c r="E644" s="59"/>
      <c r="F644" s="59"/>
      <c r="G644" s="59"/>
      <c r="H644" s="59"/>
      <c r="I644" s="59"/>
      <c r="J644" s="59"/>
      <c r="K644" s="59"/>
      <c r="L644" s="37"/>
      <c r="M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</row>
  </sheetData>
  <autoFilter ref="C123:K643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95</v>
      </c>
      <c r="L4" s="20"/>
      <c r="M4" s="11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30" t="s">
        <v>16</v>
      </c>
      <c r="L6" s="20"/>
    </row>
    <row r="7" spans="2:12" s="1" customFormat="1" ht="16.5" customHeight="1">
      <c r="B7" s="20"/>
      <c r="E7" s="119" t="str">
        <f>'Rekapitulace stavby'!K6</f>
        <v>III/3308 Velenka - Semice, rekonstrukce silnice - PD</v>
      </c>
      <c r="F7" s="30"/>
      <c r="G7" s="30"/>
      <c r="H7" s="30"/>
      <c r="L7" s="20"/>
    </row>
    <row r="8" spans="1:31" s="2" customFormat="1" ht="12" customHeight="1">
      <c r="A8" s="36"/>
      <c r="B8" s="37"/>
      <c r="C8" s="36"/>
      <c r="D8" s="30" t="s">
        <v>96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655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30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30" t="s">
        <v>22</v>
      </c>
      <c r="J12" s="67" t="str">
        <f>'Rekapitulace stavby'!AN8</f>
        <v>13. 12. 2018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30" t="s">
        <v>25</v>
      </c>
      <c r="J14" s="25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 xml:space="preserve"> </v>
      </c>
      <c r="F15" s="36"/>
      <c r="G15" s="36"/>
      <c r="H15" s="36"/>
      <c r="I15" s="30" t="s">
        <v>26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27</v>
      </c>
      <c r="E17" s="36"/>
      <c r="F17" s="36"/>
      <c r="G17" s="36"/>
      <c r="H17" s="36"/>
      <c r="I17" s="30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30" t="s">
        <v>26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29</v>
      </c>
      <c r="E20" s="36"/>
      <c r="F20" s="36"/>
      <c r="G20" s="36"/>
      <c r="H20" s="36"/>
      <c r="I20" s="30" t="s">
        <v>25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>FORVIA CZ, s.r.o.</v>
      </c>
      <c r="F21" s="36"/>
      <c r="G21" s="36"/>
      <c r="H21" s="36"/>
      <c r="I21" s="30" t="s">
        <v>26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32</v>
      </c>
      <c r="E23" s="36"/>
      <c r="F23" s="36"/>
      <c r="G23" s="36"/>
      <c r="H23" s="36"/>
      <c r="I23" s="30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30" t="s">
        <v>26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33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0"/>
      <c r="B27" s="121"/>
      <c r="C27" s="120"/>
      <c r="D27" s="120"/>
      <c r="E27" s="34" t="s">
        <v>1</v>
      </c>
      <c r="F27" s="34"/>
      <c r="G27" s="34"/>
      <c r="H27" s="34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3" t="s">
        <v>35</v>
      </c>
      <c r="E30" s="36"/>
      <c r="F30" s="36"/>
      <c r="G30" s="36"/>
      <c r="H30" s="36"/>
      <c r="I30" s="36"/>
      <c r="J30" s="94">
        <f>ROUND(J120,2)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8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37</v>
      </c>
      <c r="G32" s="36"/>
      <c r="H32" s="36"/>
      <c r="I32" s="41" t="s">
        <v>36</v>
      </c>
      <c r="J32" s="41" t="s">
        <v>38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24" t="s">
        <v>39</v>
      </c>
      <c r="E33" s="30" t="s">
        <v>40</v>
      </c>
      <c r="F33" s="125">
        <f>ROUND((SUM(BE120:BE179)),2)</f>
        <v>0</v>
      </c>
      <c r="G33" s="36"/>
      <c r="H33" s="36"/>
      <c r="I33" s="126">
        <v>0.21</v>
      </c>
      <c r="J33" s="125">
        <f>ROUND(((SUM(BE120:BE179))*I33),2)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41</v>
      </c>
      <c r="F34" s="125">
        <f>ROUND((SUM(BF120:BF179)),2)</f>
        <v>0</v>
      </c>
      <c r="G34" s="36"/>
      <c r="H34" s="36"/>
      <c r="I34" s="126">
        <v>0.15</v>
      </c>
      <c r="J34" s="125">
        <f>ROUND(((SUM(BF120:BF179))*I34),2)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42</v>
      </c>
      <c r="F35" s="125">
        <f>ROUND((SUM(BG120:BG179)),2)</f>
        <v>0</v>
      </c>
      <c r="G35" s="36"/>
      <c r="H35" s="36"/>
      <c r="I35" s="126">
        <v>0.21</v>
      </c>
      <c r="J35" s="125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43</v>
      </c>
      <c r="F36" s="125">
        <f>ROUND((SUM(BH120:BH179)),2)</f>
        <v>0</v>
      </c>
      <c r="G36" s="36"/>
      <c r="H36" s="36"/>
      <c r="I36" s="126">
        <v>0.15</v>
      </c>
      <c r="J36" s="125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44</v>
      </c>
      <c r="F37" s="125">
        <f>ROUND((SUM(BI120:BI179)),2)</f>
        <v>0</v>
      </c>
      <c r="G37" s="36"/>
      <c r="H37" s="36"/>
      <c r="I37" s="126">
        <v>0</v>
      </c>
      <c r="J37" s="12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27"/>
      <c r="D39" s="128" t="s">
        <v>45</v>
      </c>
      <c r="E39" s="79"/>
      <c r="F39" s="79"/>
      <c r="G39" s="129" t="s">
        <v>46</v>
      </c>
      <c r="H39" s="130" t="s">
        <v>47</v>
      </c>
      <c r="I39" s="79"/>
      <c r="J39" s="131">
        <f>SUM(J30:J37)</f>
        <v>0</v>
      </c>
      <c r="K39" s="132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3"/>
      <c r="D50" s="54" t="s">
        <v>48</v>
      </c>
      <c r="E50" s="55"/>
      <c r="F50" s="55"/>
      <c r="G50" s="54" t="s">
        <v>49</v>
      </c>
      <c r="H50" s="55"/>
      <c r="I50" s="5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50</v>
      </c>
      <c r="E61" s="39"/>
      <c r="F61" s="133" t="s">
        <v>51</v>
      </c>
      <c r="G61" s="56" t="s">
        <v>50</v>
      </c>
      <c r="H61" s="39"/>
      <c r="I61" s="39"/>
      <c r="J61" s="134" t="s">
        <v>51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52</v>
      </c>
      <c r="E65" s="57"/>
      <c r="F65" s="57"/>
      <c r="G65" s="54" t="s">
        <v>53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50</v>
      </c>
      <c r="E76" s="39"/>
      <c r="F76" s="133" t="s">
        <v>51</v>
      </c>
      <c r="G76" s="56" t="s">
        <v>50</v>
      </c>
      <c r="H76" s="39"/>
      <c r="I76" s="39"/>
      <c r="J76" s="134" t="s">
        <v>51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98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6"/>
      <c r="D85" s="36"/>
      <c r="E85" s="119" t="str">
        <f>E7</f>
        <v>III/3308 Velenka - Semice, rekonstrukce silnice - PD</v>
      </c>
      <c r="F85" s="30"/>
      <c r="G85" s="30"/>
      <c r="H85" s="30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96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6"/>
      <c r="D87" s="36"/>
      <c r="E87" s="65" t="str">
        <f>E9</f>
        <v>SO 201 - Most 3308-2, km 0,468 80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6"/>
      <c r="E89" s="36"/>
      <c r="F89" s="25" t="str">
        <f>F12</f>
        <v xml:space="preserve"> </v>
      </c>
      <c r="G89" s="36"/>
      <c r="H89" s="36"/>
      <c r="I89" s="30" t="s">
        <v>22</v>
      </c>
      <c r="J89" s="67" t="str">
        <f>IF(J12="","",J12)</f>
        <v>13. 12. 2018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6"/>
      <c r="E91" s="36"/>
      <c r="F91" s="25" t="str">
        <f>E15</f>
        <v xml:space="preserve"> </v>
      </c>
      <c r="G91" s="36"/>
      <c r="H91" s="36"/>
      <c r="I91" s="30" t="s">
        <v>29</v>
      </c>
      <c r="J91" s="34" t="str">
        <f>E21</f>
        <v>FORVIA CZ, s.r.o.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6"/>
      <c r="E92" s="36"/>
      <c r="F92" s="25" t="str">
        <f>IF(E18="","",E18)</f>
        <v>Vyplň údaj</v>
      </c>
      <c r="G92" s="36"/>
      <c r="H92" s="36"/>
      <c r="I92" s="30" t="s">
        <v>32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35" t="s">
        <v>99</v>
      </c>
      <c r="D94" s="127"/>
      <c r="E94" s="127"/>
      <c r="F94" s="127"/>
      <c r="G94" s="127"/>
      <c r="H94" s="127"/>
      <c r="I94" s="127"/>
      <c r="J94" s="136" t="s">
        <v>100</v>
      </c>
      <c r="K94" s="127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37" t="s">
        <v>101</v>
      </c>
      <c r="D96" s="36"/>
      <c r="E96" s="36"/>
      <c r="F96" s="36"/>
      <c r="G96" s="36"/>
      <c r="H96" s="36"/>
      <c r="I96" s="36"/>
      <c r="J96" s="94">
        <f>J120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102</v>
      </c>
    </row>
    <row r="97" spans="1:31" s="9" customFormat="1" ht="24.95" customHeight="1">
      <c r="A97" s="9"/>
      <c r="B97" s="138"/>
      <c r="C97" s="9"/>
      <c r="D97" s="139" t="s">
        <v>103</v>
      </c>
      <c r="E97" s="140"/>
      <c r="F97" s="140"/>
      <c r="G97" s="140"/>
      <c r="H97" s="140"/>
      <c r="I97" s="140"/>
      <c r="J97" s="141">
        <f>J121</f>
        <v>0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2"/>
      <c r="C98" s="10"/>
      <c r="D98" s="143" t="s">
        <v>656</v>
      </c>
      <c r="E98" s="144"/>
      <c r="F98" s="144"/>
      <c r="G98" s="144"/>
      <c r="H98" s="144"/>
      <c r="I98" s="144"/>
      <c r="J98" s="145">
        <f>J122</f>
        <v>0</v>
      </c>
      <c r="K98" s="10"/>
      <c r="L98" s="14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2"/>
      <c r="C99" s="10"/>
      <c r="D99" s="143" t="s">
        <v>109</v>
      </c>
      <c r="E99" s="144"/>
      <c r="F99" s="144"/>
      <c r="G99" s="144"/>
      <c r="H99" s="144"/>
      <c r="I99" s="144"/>
      <c r="J99" s="145">
        <f>J151</f>
        <v>0</v>
      </c>
      <c r="K99" s="10"/>
      <c r="L99" s="14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2"/>
      <c r="C100" s="10"/>
      <c r="D100" s="143" t="s">
        <v>657</v>
      </c>
      <c r="E100" s="144"/>
      <c r="F100" s="144"/>
      <c r="G100" s="144"/>
      <c r="H100" s="144"/>
      <c r="I100" s="144"/>
      <c r="J100" s="145">
        <f>J170</f>
        <v>0</v>
      </c>
      <c r="K100" s="10"/>
      <c r="L100" s="14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6"/>
      <c r="B101" s="37"/>
      <c r="C101" s="36"/>
      <c r="D101" s="36"/>
      <c r="E101" s="36"/>
      <c r="F101" s="36"/>
      <c r="G101" s="36"/>
      <c r="H101" s="36"/>
      <c r="I101" s="36"/>
      <c r="J101" s="36"/>
      <c r="K101" s="36"/>
      <c r="L101" s="53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6.95" customHeight="1">
      <c r="A102" s="36"/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3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6" spans="1:31" s="2" customFormat="1" ht="6.95" customHeight="1">
      <c r="A106" s="36"/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24.95" customHeight="1">
      <c r="A107" s="36"/>
      <c r="B107" s="37"/>
      <c r="C107" s="21" t="s">
        <v>111</v>
      </c>
      <c r="D107" s="36"/>
      <c r="E107" s="36"/>
      <c r="F107" s="36"/>
      <c r="G107" s="36"/>
      <c r="H107" s="36"/>
      <c r="I107" s="36"/>
      <c r="J107" s="36"/>
      <c r="K107" s="36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37"/>
      <c r="C108" s="36"/>
      <c r="D108" s="36"/>
      <c r="E108" s="36"/>
      <c r="F108" s="36"/>
      <c r="G108" s="36"/>
      <c r="H108" s="36"/>
      <c r="I108" s="36"/>
      <c r="J108" s="36"/>
      <c r="K108" s="36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0" t="s">
        <v>16</v>
      </c>
      <c r="D109" s="36"/>
      <c r="E109" s="36"/>
      <c r="F109" s="36"/>
      <c r="G109" s="36"/>
      <c r="H109" s="36"/>
      <c r="I109" s="36"/>
      <c r="J109" s="36"/>
      <c r="K109" s="36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6.5" customHeight="1">
      <c r="A110" s="36"/>
      <c r="B110" s="37"/>
      <c r="C110" s="36"/>
      <c r="D110" s="36"/>
      <c r="E110" s="119" t="str">
        <f>E7</f>
        <v>III/3308 Velenka - Semice, rekonstrukce silnice - PD</v>
      </c>
      <c r="F110" s="30"/>
      <c r="G110" s="30"/>
      <c r="H110" s="30"/>
      <c r="I110" s="36"/>
      <c r="J110" s="36"/>
      <c r="K110" s="36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96</v>
      </c>
      <c r="D111" s="36"/>
      <c r="E111" s="36"/>
      <c r="F111" s="36"/>
      <c r="G111" s="36"/>
      <c r="H111" s="36"/>
      <c r="I111" s="36"/>
      <c r="J111" s="36"/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6.5" customHeight="1">
      <c r="A112" s="36"/>
      <c r="B112" s="37"/>
      <c r="C112" s="36"/>
      <c r="D112" s="36"/>
      <c r="E112" s="65" t="str">
        <f>E9</f>
        <v>SO 201 - Most 3308-2, km 0,468 80</v>
      </c>
      <c r="F112" s="36"/>
      <c r="G112" s="36"/>
      <c r="H112" s="36"/>
      <c r="I112" s="36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6"/>
      <c r="D113" s="36"/>
      <c r="E113" s="36"/>
      <c r="F113" s="36"/>
      <c r="G113" s="36"/>
      <c r="H113" s="36"/>
      <c r="I113" s="36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20</v>
      </c>
      <c r="D114" s="36"/>
      <c r="E114" s="36"/>
      <c r="F114" s="25" t="str">
        <f>F12</f>
        <v xml:space="preserve"> </v>
      </c>
      <c r="G114" s="36"/>
      <c r="H114" s="36"/>
      <c r="I114" s="30" t="s">
        <v>22</v>
      </c>
      <c r="J114" s="67" t="str">
        <f>IF(J12="","",J12)</f>
        <v>13. 12. 2018</v>
      </c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6"/>
      <c r="D115" s="36"/>
      <c r="E115" s="36"/>
      <c r="F115" s="36"/>
      <c r="G115" s="36"/>
      <c r="H115" s="36"/>
      <c r="I115" s="36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5.15" customHeight="1">
      <c r="A116" s="36"/>
      <c r="B116" s="37"/>
      <c r="C116" s="30" t="s">
        <v>24</v>
      </c>
      <c r="D116" s="36"/>
      <c r="E116" s="36"/>
      <c r="F116" s="25" t="str">
        <f>E15</f>
        <v xml:space="preserve"> </v>
      </c>
      <c r="G116" s="36"/>
      <c r="H116" s="36"/>
      <c r="I116" s="30" t="s">
        <v>29</v>
      </c>
      <c r="J116" s="34" t="str">
        <f>E21</f>
        <v>FORVIA CZ, s.r.o.</v>
      </c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5.15" customHeight="1">
      <c r="A117" s="36"/>
      <c r="B117" s="37"/>
      <c r="C117" s="30" t="s">
        <v>27</v>
      </c>
      <c r="D117" s="36"/>
      <c r="E117" s="36"/>
      <c r="F117" s="25" t="str">
        <f>IF(E18="","",E18)</f>
        <v>Vyplň údaj</v>
      </c>
      <c r="G117" s="36"/>
      <c r="H117" s="36"/>
      <c r="I117" s="30" t="s">
        <v>32</v>
      </c>
      <c r="J117" s="34" t="str">
        <f>E24</f>
        <v xml:space="preserve"> </v>
      </c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0.3" customHeight="1">
      <c r="A118" s="36"/>
      <c r="B118" s="37"/>
      <c r="C118" s="36"/>
      <c r="D118" s="36"/>
      <c r="E118" s="36"/>
      <c r="F118" s="36"/>
      <c r="G118" s="36"/>
      <c r="H118" s="36"/>
      <c r="I118" s="36"/>
      <c r="J118" s="36"/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11" customFormat="1" ht="29.25" customHeight="1">
      <c r="A119" s="146"/>
      <c r="B119" s="147"/>
      <c r="C119" s="148" t="s">
        <v>112</v>
      </c>
      <c r="D119" s="149" t="s">
        <v>60</v>
      </c>
      <c r="E119" s="149" t="s">
        <v>56</v>
      </c>
      <c r="F119" s="149" t="s">
        <v>57</v>
      </c>
      <c r="G119" s="149" t="s">
        <v>113</v>
      </c>
      <c r="H119" s="149" t="s">
        <v>114</v>
      </c>
      <c r="I119" s="149" t="s">
        <v>115</v>
      </c>
      <c r="J119" s="150" t="s">
        <v>100</v>
      </c>
      <c r="K119" s="151" t="s">
        <v>116</v>
      </c>
      <c r="L119" s="152"/>
      <c r="M119" s="84" t="s">
        <v>1</v>
      </c>
      <c r="N119" s="85" t="s">
        <v>39</v>
      </c>
      <c r="O119" s="85" t="s">
        <v>117</v>
      </c>
      <c r="P119" s="85" t="s">
        <v>118</v>
      </c>
      <c r="Q119" s="85" t="s">
        <v>119</v>
      </c>
      <c r="R119" s="85" t="s">
        <v>120</v>
      </c>
      <c r="S119" s="85" t="s">
        <v>121</v>
      </c>
      <c r="T119" s="86" t="s">
        <v>122</v>
      </c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</row>
    <row r="120" spans="1:63" s="2" customFormat="1" ht="22.8" customHeight="1">
      <c r="A120" s="36"/>
      <c r="B120" s="37"/>
      <c r="C120" s="91" t="s">
        <v>123</v>
      </c>
      <c r="D120" s="36"/>
      <c r="E120" s="36"/>
      <c r="F120" s="36"/>
      <c r="G120" s="36"/>
      <c r="H120" s="36"/>
      <c r="I120" s="36"/>
      <c r="J120" s="153">
        <f>BK120</f>
        <v>0</v>
      </c>
      <c r="K120" s="36"/>
      <c r="L120" s="37"/>
      <c r="M120" s="87"/>
      <c r="N120" s="71"/>
      <c r="O120" s="88"/>
      <c r="P120" s="154">
        <f>P121</f>
        <v>0</v>
      </c>
      <c r="Q120" s="88"/>
      <c r="R120" s="154">
        <f>R121</f>
        <v>0</v>
      </c>
      <c r="S120" s="88"/>
      <c r="T120" s="155">
        <f>T121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7" t="s">
        <v>74</v>
      </c>
      <c r="AU120" s="17" t="s">
        <v>102</v>
      </c>
      <c r="BK120" s="156">
        <f>BK121</f>
        <v>0</v>
      </c>
    </row>
    <row r="121" spans="1:63" s="12" customFormat="1" ht="25.9" customHeight="1">
      <c r="A121" s="12"/>
      <c r="B121" s="157"/>
      <c r="C121" s="12"/>
      <c r="D121" s="158" t="s">
        <v>74</v>
      </c>
      <c r="E121" s="159" t="s">
        <v>124</v>
      </c>
      <c r="F121" s="159" t="s">
        <v>125</v>
      </c>
      <c r="G121" s="12"/>
      <c r="H121" s="12"/>
      <c r="I121" s="160"/>
      <c r="J121" s="161">
        <f>BK121</f>
        <v>0</v>
      </c>
      <c r="K121" s="12"/>
      <c r="L121" s="157"/>
      <c r="M121" s="162"/>
      <c r="N121" s="163"/>
      <c r="O121" s="163"/>
      <c r="P121" s="164">
        <f>P122+P151+P170</f>
        <v>0</v>
      </c>
      <c r="Q121" s="163"/>
      <c r="R121" s="164">
        <f>R122+R151+R170</f>
        <v>0</v>
      </c>
      <c r="S121" s="163"/>
      <c r="T121" s="165">
        <f>T122+T151+T170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58" t="s">
        <v>83</v>
      </c>
      <c r="AT121" s="166" t="s">
        <v>74</v>
      </c>
      <c r="AU121" s="166" t="s">
        <v>75</v>
      </c>
      <c r="AY121" s="158" t="s">
        <v>126</v>
      </c>
      <c r="BK121" s="167">
        <f>BK122+BK151+BK170</f>
        <v>0</v>
      </c>
    </row>
    <row r="122" spans="1:63" s="12" customFormat="1" ht="22.8" customHeight="1">
      <c r="A122" s="12"/>
      <c r="B122" s="157"/>
      <c r="C122" s="12"/>
      <c r="D122" s="158" t="s">
        <v>74</v>
      </c>
      <c r="E122" s="168" t="s">
        <v>170</v>
      </c>
      <c r="F122" s="168" t="s">
        <v>658</v>
      </c>
      <c r="G122" s="12"/>
      <c r="H122" s="12"/>
      <c r="I122" s="160"/>
      <c r="J122" s="169">
        <f>BK122</f>
        <v>0</v>
      </c>
      <c r="K122" s="12"/>
      <c r="L122" s="157"/>
      <c r="M122" s="162"/>
      <c r="N122" s="163"/>
      <c r="O122" s="163"/>
      <c r="P122" s="164">
        <f>SUM(P123:P150)</f>
        <v>0</v>
      </c>
      <c r="Q122" s="163"/>
      <c r="R122" s="164">
        <f>SUM(R123:R150)</f>
        <v>0</v>
      </c>
      <c r="S122" s="163"/>
      <c r="T122" s="165">
        <f>SUM(T123:T150)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58" t="s">
        <v>83</v>
      </c>
      <c r="AT122" s="166" t="s">
        <v>74</v>
      </c>
      <c r="AU122" s="166" t="s">
        <v>83</v>
      </c>
      <c r="AY122" s="158" t="s">
        <v>126</v>
      </c>
      <c r="BK122" s="167">
        <f>SUM(BK123:BK150)</f>
        <v>0</v>
      </c>
    </row>
    <row r="123" spans="1:65" s="2" customFormat="1" ht="21.75" customHeight="1">
      <c r="A123" s="36"/>
      <c r="B123" s="170"/>
      <c r="C123" s="171" t="s">
        <v>83</v>
      </c>
      <c r="D123" s="171" t="s">
        <v>129</v>
      </c>
      <c r="E123" s="172" t="s">
        <v>659</v>
      </c>
      <c r="F123" s="173" t="s">
        <v>660</v>
      </c>
      <c r="G123" s="174" t="s">
        <v>209</v>
      </c>
      <c r="H123" s="175">
        <v>2.75</v>
      </c>
      <c r="I123" s="176"/>
      <c r="J123" s="177">
        <f>ROUND(I123*H123,2)</f>
        <v>0</v>
      </c>
      <c r="K123" s="178"/>
      <c r="L123" s="37"/>
      <c r="M123" s="179" t="s">
        <v>1</v>
      </c>
      <c r="N123" s="180" t="s">
        <v>40</v>
      </c>
      <c r="O123" s="75"/>
      <c r="P123" s="181">
        <f>O123*H123</f>
        <v>0</v>
      </c>
      <c r="Q123" s="181">
        <v>0</v>
      </c>
      <c r="R123" s="181">
        <f>Q123*H123</f>
        <v>0</v>
      </c>
      <c r="S123" s="181">
        <v>0</v>
      </c>
      <c r="T123" s="182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3" t="s">
        <v>133</v>
      </c>
      <c r="AT123" s="183" t="s">
        <v>129</v>
      </c>
      <c r="AU123" s="183" t="s">
        <v>85</v>
      </c>
      <c r="AY123" s="17" t="s">
        <v>126</v>
      </c>
      <c r="BE123" s="184">
        <f>IF(N123="základní",J123,0)</f>
        <v>0</v>
      </c>
      <c r="BF123" s="184">
        <f>IF(N123="snížená",J123,0)</f>
        <v>0</v>
      </c>
      <c r="BG123" s="184">
        <f>IF(N123="zákl. přenesená",J123,0)</f>
        <v>0</v>
      </c>
      <c r="BH123" s="184">
        <f>IF(N123="sníž. přenesená",J123,0)</f>
        <v>0</v>
      </c>
      <c r="BI123" s="184">
        <f>IF(N123="nulová",J123,0)</f>
        <v>0</v>
      </c>
      <c r="BJ123" s="17" t="s">
        <v>83</v>
      </c>
      <c r="BK123" s="184">
        <f>ROUND(I123*H123,2)</f>
        <v>0</v>
      </c>
      <c r="BL123" s="17" t="s">
        <v>133</v>
      </c>
      <c r="BM123" s="183" t="s">
        <v>661</v>
      </c>
    </row>
    <row r="124" spans="1:47" s="2" customFormat="1" ht="12">
      <c r="A124" s="36"/>
      <c r="B124" s="37"/>
      <c r="C124" s="36"/>
      <c r="D124" s="185" t="s">
        <v>135</v>
      </c>
      <c r="E124" s="36"/>
      <c r="F124" s="186" t="s">
        <v>660</v>
      </c>
      <c r="G124" s="36"/>
      <c r="H124" s="36"/>
      <c r="I124" s="187"/>
      <c r="J124" s="36"/>
      <c r="K124" s="36"/>
      <c r="L124" s="37"/>
      <c r="M124" s="188"/>
      <c r="N124" s="189"/>
      <c r="O124" s="75"/>
      <c r="P124" s="75"/>
      <c r="Q124" s="75"/>
      <c r="R124" s="75"/>
      <c r="S124" s="75"/>
      <c r="T124" s="7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7" t="s">
        <v>135</v>
      </c>
      <c r="AU124" s="17" t="s">
        <v>85</v>
      </c>
    </row>
    <row r="125" spans="1:47" s="2" customFormat="1" ht="12">
      <c r="A125" s="36"/>
      <c r="B125" s="37"/>
      <c r="C125" s="36"/>
      <c r="D125" s="185" t="s">
        <v>137</v>
      </c>
      <c r="E125" s="36"/>
      <c r="F125" s="190" t="s">
        <v>662</v>
      </c>
      <c r="G125" s="36"/>
      <c r="H125" s="36"/>
      <c r="I125" s="187"/>
      <c r="J125" s="36"/>
      <c r="K125" s="36"/>
      <c r="L125" s="37"/>
      <c r="M125" s="188"/>
      <c r="N125" s="189"/>
      <c r="O125" s="75"/>
      <c r="P125" s="75"/>
      <c r="Q125" s="75"/>
      <c r="R125" s="75"/>
      <c r="S125" s="75"/>
      <c r="T125" s="7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7" t="s">
        <v>137</v>
      </c>
      <c r="AU125" s="17" t="s">
        <v>85</v>
      </c>
    </row>
    <row r="126" spans="1:51" s="14" customFormat="1" ht="12">
      <c r="A126" s="14"/>
      <c r="B126" s="199"/>
      <c r="C126" s="14"/>
      <c r="D126" s="185" t="s">
        <v>139</v>
      </c>
      <c r="E126" s="200" t="s">
        <v>1</v>
      </c>
      <c r="F126" s="201" t="s">
        <v>663</v>
      </c>
      <c r="G126" s="14"/>
      <c r="H126" s="200" t="s">
        <v>1</v>
      </c>
      <c r="I126" s="202"/>
      <c r="J126" s="14"/>
      <c r="K126" s="14"/>
      <c r="L126" s="199"/>
      <c r="M126" s="203"/>
      <c r="N126" s="204"/>
      <c r="O126" s="204"/>
      <c r="P126" s="204"/>
      <c r="Q126" s="204"/>
      <c r="R126" s="204"/>
      <c r="S126" s="204"/>
      <c r="T126" s="20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00" t="s">
        <v>139</v>
      </c>
      <c r="AU126" s="200" t="s">
        <v>85</v>
      </c>
      <c r="AV126" s="14" t="s">
        <v>83</v>
      </c>
      <c r="AW126" s="14" t="s">
        <v>31</v>
      </c>
      <c r="AX126" s="14" t="s">
        <v>75</v>
      </c>
      <c r="AY126" s="200" t="s">
        <v>126</v>
      </c>
    </row>
    <row r="127" spans="1:51" s="13" customFormat="1" ht="12">
      <c r="A127" s="13"/>
      <c r="B127" s="191"/>
      <c r="C127" s="13"/>
      <c r="D127" s="185" t="s">
        <v>139</v>
      </c>
      <c r="E127" s="192" t="s">
        <v>1</v>
      </c>
      <c r="F127" s="193" t="s">
        <v>664</v>
      </c>
      <c r="G127" s="13"/>
      <c r="H127" s="194">
        <v>5.5</v>
      </c>
      <c r="I127" s="195"/>
      <c r="J127" s="13"/>
      <c r="K127" s="13"/>
      <c r="L127" s="191"/>
      <c r="M127" s="196"/>
      <c r="N127" s="197"/>
      <c r="O127" s="197"/>
      <c r="P127" s="197"/>
      <c r="Q127" s="197"/>
      <c r="R127" s="197"/>
      <c r="S127" s="197"/>
      <c r="T127" s="19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92" t="s">
        <v>139</v>
      </c>
      <c r="AU127" s="192" t="s">
        <v>85</v>
      </c>
      <c r="AV127" s="13" t="s">
        <v>85</v>
      </c>
      <c r="AW127" s="13" t="s">
        <v>31</v>
      </c>
      <c r="AX127" s="13" t="s">
        <v>75</v>
      </c>
      <c r="AY127" s="192" t="s">
        <v>126</v>
      </c>
    </row>
    <row r="128" spans="1:51" s="13" customFormat="1" ht="12">
      <c r="A128" s="13"/>
      <c r="B128" s="191"/>
      <c r="C128" s="13"/>
      <c r="D128" s="185" t="s">
        <v>139</v>
      </c>
      <c r="E128" s="13"/>
      <c r="F128" s="193" t="s">
        <v>665</v>
      </c>
      <c r="G128" s="13"/>
      <c r="H128" s="194">
        <v>2.75</v>
      </c>
      <c r="I128" s="195"/>
      <c r="J128" s="13"/>
      <c r="K128" s="13"/>
      <c r="L128" s="191"/>
      <c r="M128" s="196"/>
      <c r="N128" s="197"/>
      <c r="O128" s="197"/>
      <c r="P128" s="197"/>
      <c r="Q128" s="197"/>
      <c r="R128" s="197"/>
      <c r="S128" s="197"/>
      <c r="T128" s="19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92" t="s">
        <v>139</v>
      </c>
      <c r="AU128" s="192" t="s">
        <v>85</v>
      </c>
      <c r="AV128" s="13" t="s">
        <v>85</v>
      </c>
      <c r="AW128" s="13" t="s">
        <v>3</v>
      </c>
      <c r="AX128" s="13" t="s">
        <v>83</v>
      </c>
      <c r="AY128" s="192" t="s">
        <v>126</v>
      </c>
    </row>
    <row r="129" spans="1:65" s="2" customFormat="1" ht="21.75" customHeight="1">
      <c r="A129" s="36"/>
      <c r="B129" s="170"/>
      <c r="C129" s="171" t="s">
        <v>85</v>
      </c>
      <c r="D129" s="171" t="s">
        <v>129</v>
      </c>
      <c r="E129" s="172" t="s">
        <v>666</v>
      </c>
      <c r="F129" s="173" t="s">
        <v>667</v>
      </c>
      <c r="G129" s="174" t="s">
        <v>209</v>
      </c>
      <c r="H129" s="175">
        <v>0.248</v>
      </c>
      <c r="I129" s="176"/>
      <c r="J129" s="177">
        <f>ROUND(I129*H129,2)</f>
        <v>0</v>
      </c>
      <c r="K129" s="178"/>
      <c r="L129" s="37"/>
      <c r="M129" s="179" t="s">
        <v>1</v>
      </c>
      <c r="N129" s="180" t="s">
        <v>40</v>
      </c>
      <c r="O129" s="75"/>
      <c r="P129" s="181">
        <f>O129*H129</f>
        <v>0</v>
      </c>
      <c r="Q129" s="181">
        <v>0</v>
      </c>
      <c r="R129" s="181">
        <f>Q129*H129</f>
        <v>0</v>
      </c>
      <c r="S129" s="181">
        <v>0</v>
      </c>
      <c r="T129" s="182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3" t="s">
        <v>133</v>
      </c>
      <c r="AT129" s="183" t="s">
        <v>129</v>
      </c>
      <c r="AU129" s="183" t="s">
        <v>85</v>
      </c>
      <c r="AY129" s="17" t="s">
        <v>126</v>
      </c>
      <c r="BE129" s="184">
        <f>IF(N129="základní",J129,0)</f>
        <v>0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17" t="s">
        <v>83</v>
      </c>
      <c r="BK129" s="184">
        <f>ROUND(I129*H129,2)</f>
        <v>0</v>
      </c>
      <c r="BL129" s="17" t="s">
        <v>133</v>
      </c>
      <c r="BM129" s="183" t="s">
        <v>668</v>
      </c>
    </row>
    <row r="130" spans="1:47" s="2" customFormat="1" ht="12">
      <c r="A130" s="36"/>
      <c r="B130" s="37"/>
      <c r="C130" s="36"/>
      <c r="D130" s="185" t="s">
        <v>135</v>
      </c>
      <c r="E130" s="36"/>
      <c r="F130" s="186" t="s">
        <v>667</v>
      </c>
      <c r="G130" s="36"/>
      <c r="H130" s="36"/>
      <c r="I130" s="187"/>
      <c r="J130" s="36"/>
      <c r="K130" s="36"/>
      <c r="L130" s="37"/>
      <c r="M130" s="188"/>
      <c r="N130" s="189"/>
      <c r="O130" s="75"/>
      <c r="P130" s="75"/>
      <c r="Q130" s="75"/>
      <c r="R130" s="75"/>
      <c r="S130" s="75"/>
      <c r="T130" s="7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7" t="s">
        <v>135</v>
      </c>
      <c r="AU130" s="17" t="s">
        <v>85</v>
      </c>
    </row>
    <row r="131" spans="1:47" s="2" customFormat="1" ht="12">
      <c r="A131" s="36"/>
      <c r="B131" s="37"/>
      <c r="C131" s="36"/>
      <c r="D131" s="185" t="s">
        <v>137</v>
      </c>
      <c r="E131" s="36"/>
      <c r="F131" s="190" t="s">
        <v>662</v>
      </c>
      <c r="G131" s="36"/>
      <c r="H131" s="36"/>
      <c r="I131" s="187"/>
      <c r="J131" s="36"/>
      <c r="K131" s="36"/>
      <c r="L131" s="37"/>
      <c r="M131" s="188"/>
      <c r="N131" s="189"/>
      <c r="O131" s="75"/>
      <c r="P131" s="75"/>
      <c r="Q131" s="75"/>
      <c r="R131" s="75"/>
      <c r="S131" s="75"/>
      <c r="T131" s="7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7" t="s">
        <v>137</v>
      </c>
      <c r="AU131" s="17" t="s">
        <v>85</v>
      </c>
    </row>
    <row r="132" spans="1:51" s="14" customFormat="1" ht="12">
      <c r="A132" s="14"/>
      <c r="B132" s="199"/>
      <c r="C132" s="14"/>
      <c r="D132" s="185" t="s">
        <v>139</v>
      </c>
      <c r="E132" s="200" t="s">
        <v>1</v>
      </c>
      <c r="F132" s="201" t="s">
        <v>669</v>
      </c>
      <c r="G132" s="14"/>
      <c r="H132" s="200" t="s">
        <v>1</v>
      </c>
      <c r="I132" s="202"/>
      <c r="J132" s="14"/>
      <c r="K132" s="14"/>
      <c r="L132" s="199"/>
      <c r="M132" s="203"/>
      <c r="N132" s="204"/>
      <c r="O132" s="204"/>
      <c r="P132" s="204"/>
      <c r="Q132" s="204"/>
      <c r="R132" s="204"/>
      <c r="S132" s="204"/>
      <c r="T132" s="20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00" t="s">
        <v>139</v>
      </c>
      <c r="AU132" s="200" t="s">
        <v>85</v>
      </c>
      <c r="AV132" s="14" t="s">
        <v>83</v>
      </c>
      <c r="AW132" s="14" t="s">
        <v>31</v>
      </c>
      <c r="AX132" s="14" t="s">
        <v>75</v>
      </c>
      <c r="AY132" s="200" t="s">
        <v>126</v>
      </c>
    </row>
    <row r="133" spans="1:51" s="13" customFormat="1" ht="12">
      <c r="A133" s="13"/>
      <c r="B133" s="191"/>
      <c r="C133" s="13"/>
      <c r="D133" s="185" t="s">
        <v>139</v>
      </c>
      <c r="E133" s="192" t="s">
        <v>1</v>
      </c>
      <c r="F133" s="193" t="s">
        <v>670</v>
      </c>
      <c r="G133" s="13"/>
      <c r="H133" s="194">
        <v>1.65</v>
      </c>
      <c r="I133" s="195"/>
      <c r="J133" s="13"/>
      <c r="K133" s="13"/>
      <c r="L133" s="191"/>
      <c r="M133" s="196"/>
      <c r="N133" s="197"/>
      <c r="O133" s="197"/>
      <c r="P133" s="197"/>
      <c r="Q133" s="197"/>
      <c r="R133" s="197"/>
      <c r="S133" s="197"/>
      <c r="T133" s="19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2" t="s">
        <v>139</v>
      </c>
      <c r="AU133" s="192" t="s">
        <v>85</v>
      </c>
      <c r="AV133" s="13" t="s">
        <v>85</v>
      </c>
      <c r="AW133" s="13" t="s">
        <v>31</v>
      </c>
      <c r="AX133" s="13" t="s">
        <v>75</v>
      </c>
      <c r="AY133" s="192" t="s">
        <v>126</v>
      </c>
    </row>
    <row r="134" spans="1:51" s="13" customFormat="1" ht="12">
      <c r="A134" s="13"/>
      <c r="B134" s="191"/>
      <c r="C134" s="13"/>
      <c r="D134" s="185" t="s">
        <v>139</v>
      </c>
      <c r="E134" s="13"/>
      <c r="F134" s="193" t="s">
        <v>671</v>
      </c>
      <c r="G134" s="13"/>
      <c r="H134" s="194">
        <v>0.248</v>
      </c>
      <c r="I134" s="195"/>
      <c r="J134" s="13"/>
      <c r="K134" s="13"/>
      <c r="L134" s="191"/>
      <c r="M134" s="196"/>
      <c r="N134" s="197"/>
      <c r="O134" s="197"/>
      <c r="P134" s="197"/>
      <c r="Q134" s="197"/>
      <c r="R134" s="197"/>
      <c r="S134" s="197"/>
      <c r="T134" s="19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2" t="s">
        <v>139</v>
      </c>
      <c r="AU134" s="192" t="s">
        <v>85</v>
      </c>
      <c r="AV134" s="13" t="s">
        <v>85</v>
      </c>
      <c r="AW134" s="13" t="s">
        <v>3</v>
      </c>
      <c r="AX134" s="13" t="s">
        <v>83</v>
      </c>
      <c r="AY134" s="192" t="s">
        <v>126</v>
      </c>
    </row>
    <row r="135" spans="1:65" s="2" customFormat="1" ht="21.75" customHeight="1">
      <c r="A135" s="36"/>
      <c r="B135" s="170"/>
      <c r="C135" s="171" t="s">
        <v>153</v>
      </c>
      <c r="D135" s="171" t="s">
        <v>129</v>
      </c>
      <c r="E135" s="172" t="s">
        <v>672</v>
      </c>
      <c r="F135" s="173" t="s">
        <v>673</v>
      </c>
      <c r="G135" s="174" t="s">
        <v>209</v>
      </c>
      <c r="H135" s="175">
        <v>4.4</v>
      </c>
      <c r="I135" s="176"/>
      <c r="J135" s="177">
        <f>ROUND(I135*H135,2)</f>
        <v>0</v>
      </c>
      <c r="K135" s="178"/>
      <c r="L135" s="37"/>
      <c r="M135" s="179" t="s">
        <v>1</v>
      </c>
      <c r="N135" s="180" t="s">
        <v>40</v>
      </c>
      <c r="O135" s="75"/>
      <c r="P135" s="181">
        <f>O135*H135</f>
        <v>0</v>
      </c>
      <c r="Q135" s="181">
        <v>0</v>
      </c>
      <c r="R135" s="181">
        <f>Q135*H135</f>
        <v>0</v>
      </c>
      <c r="S135" s="181">
        <v>0</v>
      </c>
      <c r="T135" s="182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3" t="s">
        <v>133</v>
      </c>
      <c r="AT135" s="183" t="s">
        <v>129</v>
      </c>
      <c r="AU135" s="183" t="s">
        <v>85</v>
      </c>
      <c r="AY135" s="17" t="s">
        <v>126</v>
      </c>
      <c r="BE135" s="184">
        <f>IF(N135="základní",J135,0)</f>
        <v>0</v>
      </c>
      <c r="BF135" s="184">
        <f>IF(N135="snížená",J135,0)</f>
        <v>0</v>
      </c>
      <c r="BG135" s="184">
        <f>IF(N135="zákl. přenesená",J135,0)</f>
        <v>0</v>
      </c>
      <c r="BH135" s="184">
        <f>IF(N135="sníž. přenesená",J135,0)</f>
        <v>0</v>
      </c>
      <c r="BI135" s="184">
        <f>IF(N135="nulová",J135,0)</f>
        <v>0</v>
      </c>
      <c r="BJ135" s="17" t="s">
        <v>83</v>
      </c>
      <c r="BK135" s="184">
        <f>ROUND(I135*H135,2)</f>
        <v>0</v>
      </c>
      <c r="BL135" s="17" t="s">
        <v>133</v>
      </c>
      <c r="BM135" s="183" t="s">
        <v>674</v>
      </c>
    </row>
    <row r="136" spans="1:47" s="2" customFormat="1" ht="12">
      <c r="A136" s="36"/>
      <c r="B136" s="37"/>
      <c r="C136" s="36"/>
      <c r="D136" s="185" t="s">
        <v>135</v>
      </c>
      <c r="E136" s="36"/>
      <c r="F136" s="186" t="s">
        <v>673</v>
      </c>
      <c r="G136" s="36"/>
      <c r="H136" s="36"/>
      <c r="I136" s="187"/>
      <c r="J136" s="36"/>
      <c r="K136" s="36"/>
      <c r="L136" s="37"/>
      <c r="M136" s="188"/>
      <c r="N136" s="189"/>
      <c r="O136" s="75"/>
      <c r="P136" s="75"/>
      <c r="Q136" s="75"/>
      <c r="R136" s="75"/>
      <c r="S136" s="75"/>
      <c r="T136" s="7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7" t="s">
        <v>135</v>
      </c>
      <c r="AU136" s="17" t="s">
        <v>85</v>
      </c>
    </row>
    <row r="137" spans="1:47" s="2" customFormat="1" ht="12">
      <c r="A137" s="36"/>
      <c r="B137" s="37"/>
      <c r="C137" s="36"/>
      <c r="D137" s="185" t="s">
        <v>137</v>
      </c>
      <c r="E137" s="36"/>
      <c r="F137" s="190" t="s">
        <v>662</v>
      </c>
      <c r="G137" s="36"/>
      <c r="H137" s="36"/>
      <c r="I137" s="187"/>
      <c r="J137" s="36"/>
      <c r="K137" s="36"/>
      <c r="L137" s="37"/>
      <c r="M137" s="188"/>
      <c r="N137" s="189"/>
      <c r="O137" s="75"/>
      <c r="P137" s="75"/>
      <c r="Q137" s="75"/>
      <c r="R137" s="75"/>
      <c r="S137" s="75"/>
      <c r="T137" s="7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7" t="s">
        <v>137</v>
      </c>
      <c r="AU137" s="17" t="s">
        <v>85</v>
      </c>
    </row>
    <row r="138" spans="1:51" s="14" customFormat="1" ht="12">
      <c r="A138" s="14"/>
      <c r="B138" s="199"/>
      <c r="C138" s="14"/>
      <c r="D138" s="185" t="s">
        <v>139</v>
      </c>
      <c r="E138" s="200" t="s">
        <v>1</v>
      </c>
      <c r="F138" s="201" t="s">
        <v>663</v>
      </c>
      <c r="G138" s="14"/>
      <c r="H138" s="200" t="s">
        <v>1</v>
      </c>
      <c r="I138" s="202"/>
      <c r="J138" s="14"/>
      <c r="K138" s="14"/>
      <c r="L138" s="199"/>
      <c r="M138" s="203"/>
      <c r="N138" s="204"/>
      <c r="O138" s="204"/>
      <c r="P138" s="204"/>
      <c r="Q138" s="204"/>
      <c r="R138" s="204"/>
      <c r="S138" s="204"/>
      <c r="T138" s="20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00" t="s">
        <v>139</v>
      </c>
      <c r="AU138" s="200" t="s">
        <v>85</v>
      </c>
      <c r="AV138" s="14" t="s">
        <v>83</v>
      </c>
      <c r="AW138" s="14" t="s">
        <v>31</v>
      </c>
      <c r="AX138" s="14" t="s">
        <v>75</v>
      </c>
      <c r="AY138" s="200" t="s">
        <v>126</v>
      </c>
    </row>
    <row r="139" spans="1:51" s="13" customFormat="1" ht="12">
      <c r="A139" s="13"/>
      <c r="B139" s="191"/>
      <c r="C139" s="13"/>
      <c r="D139" s="185" t="s">
        <v>139</v>
      </c>
      <c r="E139" s="192" t="s">
        <v>1</v>
      </c>
      <c r="F139" s="193" t="s">
        <v>675</v>
      </c>
      <c r="G139" s="13"/>
      <c r="H139" s="194">
        <v>8.8</v>
      </c>
      <c r="I139" s="195"/>
      <c r="J139" s="13"/>
      <c r="K139" s="13"/>
      <c r="L139" s="191"/>
      <c r="M139" s="196"/>
      <c r="N139" s="197"/>
      <c r="O139" s="197"/>
      <c r="P139" s="197"/>
      <c r="Q139" s="197"/>
      <c r="R139" s="197"/>
      <c r="S139" s="197"/>
      <c r="T139" s="19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2" t="s">
        <v>139</v>
      </c>
      <c r="AU139" s="192" t="s">
        <v>85</v>
      </c>
      <c r="AV139" s="13" t="s">
        <v>85</v>
      </c>
      <c r="AW139" s="13" t="s">
        <v>31</v>
      </c>
      <c r="AX139" s="13" t="s">
        <v>75</v>
      </c>
      <c r="AY139" s="192" t="s">
        <v>126</v>
      </c>
    </row>
    <row r="140" spans="1:51" s="13" customFormat="1" ht="12">
      <c r="A140" s="13"/>
      <c r="B140" s="191"/>
      <c r="C140" s="13"/>
      <c r="D140" s="185" t="s">
        <v>139</v>
      </c>
      <c r="E140" s="13"/>
      <c r="F140" s="193" t="s">
        <v>676</v>
      </c>
      <c r="G140" s="13"/>
      <c r="H140" s="194">
        <v>4.4</v>
      </c>
      <c r="I140" s="195"/>
      <c r="J140" s="13"/>
      <c r="K140" s="13"/>
      <c r="L140" s="191"/>
      <c r="M140" s="196"/>
      <c r="N140" s="197"/>
      <c r="O140" s="197"/>
      <c r="P140" s="197"/>
      <c r="Q140" s="197"/>
      <c r="R140" s="197"/>
      <c r="S140" s="197"/>
      <c r="T140" s="19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2" t="s">
        <v>139</v>
      </c>
      <c r="AU140" s="192" t="s">
        <v>85</v>
      </c>
      <c r="AV140" s="13" t="s">
        <v>85</v>
      </c>
      <c r="AW140" s="13" t="s">
        <v>3</v>
      </c>
      <c r="AX140" s="13" t="s">
        <v>83</v>
      </c>
      <c r="AY140" s="192" t="s">
        <v>126</v>
      </c>
    </row>
    <row r="141" spans="1:65" s="2" customFormat="1" ht="21.75" customHeight="1">
      <c r="A141" s="36"/>
      <c r="B141" s="170"/>
      <c r="C141" s="171" t="s">
        <v>133</v>
      </c>
      <c r="D141" s="171" t="s">
        <v>129</v>
      </c>
      <c r="E141" s="172" t="s">
        <v>677</v>
      </c>
      <c r="F141" s="173" t="s">
        <v>678</v>
      </c>
      <c r="G141" s="174" t="s">
        <v>209</v>
      </c>
      <c r="H141" s="175">
        <v>0.396</v>
      </c>
      <c r="I141" s="176"/>
      <c r="J141" s="177">
        <f>ROUND(I141*H141,2)</f>
        <v>0</v>
      </c>
      <c r="K141" s="178"/>
      <c r="L141" s="37"/>
      <c r="M141" s="179" t="s">
        <v>1</v>
      </c>
      <c r="N141" s="180" t="s">
        <v>40</v>
      </c>
      <c r="O141" s="75"/>
      <c r="P141" s="181">
        <f>O141*H141</f>
        <v>0</v>
      </c>
      <c r="Q141" s="181">
        <v>0</v>
      </c>
      <c r="R141" s="181">
        <f>Q141*H141</f>
        <v>0</v>
      </c>
      <c r="S141" s="181">
        <v>0</v>
      </c>
      <c r="T141" s="182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3" t="s">
        <v>133</v>
      </c>
      <c r="AT141" s="183" t="s">
        <v>129</v>
      </c>
      <c r="AU141" s="183" t="s">
        <v>85</v>
      </c>
      <c r="AY141" s="17" t="s">
        <v>126</v>
      </c>
      <c r="BE141" s="184">
        <f>IF(N141="základní",J141,0)</f>
        <v>0</v>
      </c>
      <c r="BF141" s="184">
        <f>IF(N141="snížená",J141,0)</f>
        <v>0</v>
      </c>
      <c r="BG141" s="184">
        <f>IF(N141="zákl. přenesená",J141,0)</f>
        <v>0</v>
      </c>
      <c r="BH141" s="184">
        <f>IF(N141="sníž. přenesená",J141,0)</f>
        <v>0</v>
      </c>
      <c r="BI141" s="184">
        <f>IF(N141="nulová",J141,0)</f>
        <v>0</v>
      </c>
      <c r="BJ141" s="17" t="s">
        <v>83</v>
      </c>
      <c r="BK141" s="184">
        <f>ROUND(I141*H141,2)</f>
        <v>0</v>
      </c>
      <c r="BL141" s="17" t="s">
        <v>133</v>
      </c>
      <c r="BM141" s="183" t="s">
        <v>679</v>
      </c>
    </row>
    <row r="142" spans="1:47" s="2" customFormat="1" ht="12">
      <c r="A142" s="36"/>
      <c r="B142" s="37"/>
      <c r="C142" s="36"/>
      <c r="D142" s="185" t="s">
        <v>135</v>
      </c>
      <c r="E142" s="36"/>
      <c r="F142" s="186" t="s">
        <v>678</v>
      </c>
      <c r="G142" s="36"/>
      <c r="H142" s="36"/>
      <c r="I142" s="187"/>
      <c r="J142" s="36"/>
      <c r="K142" s="36"/>
      <c r="L142" s="37"/>
      <c r="M142" s="188"/>
      <c r="N142" s="189"/>
      <c r="O142" s="75"/>
      <c r="P142" s="75"/>
      <c r="Q142" s="75"/>
      <c r="R142" s="75"/>
      <c r="S142" s="75"/>
      <c r="T142" s="7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7" t="s">
        <v>135</v>
      </c>
      <c r="AU142" s="17" t="s">
        <v>85</v>
      </c>
    </row>
    <row r="143" spans="1:47" s="2" customFormat="1" ht="12">
      <c r="A143" s="36"/>
      <c r="B143" s="37"/>
      <c r="C143" s="36"/>
      <c r="D143" s="185" t="s">
        <v>137</v>
      </c>
      <c r="E143" s="36"/>
      <c r="F143" s="190" t="s">
        <v>662</v>
      </c>
      <c r="G143" s="36"/>
      <c r="H143" s="36"/>
      <c r="I143" s="187"/>
      <c r="J143" s="36"/>
      <c r="K143" s="36"/>
      <c r="L143" s="37"/>
      <c r="M143" s="188"/>
      <c r="N143" s="189"/>
      <c r="O143" s="75"/>
      <c r="P143" s="75"/>
      <c r="Q143" s="75"/>
      <c r="R143" s="75"/>
      <c r="S143" s="75"/>
      <c r="T143" s="7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7" t="s">
        <v>137</v>
      </c>
      <c r="AU143" s="17" t="s">
        <v>85</v>
      </c>
    </row>
    <row r="144" spans="1:51" s="14" customFormat="1" ht="12">
      <c r="A144" s="14"/>
      <c r="B144" s="199"/>
      <c r="C144" s="14"/>
      <c r="D144" s="185" t="s">
        <v>139</v>
      </c>
      <c r="E144" s="200" t="s">
        <v>1</v>
      </c>
      <c r="F144" s="201" t="s">
        <v>669</v>
      </c>
      <c r="G144" s="14"/>
      <c r="H144" s="200" t="s">
        <v>1</v>
      </c>
      <c r="I144" s="202"/>
      <c r="J144" s="14"/>
      <c r="K144" s="14"/>
      <c r="L144" s="199"/>
      <c r="M144" s="203"/>
      <c r="N144" s="204"/>
      <c r="O144" s="204"/>
      <c r="P144" s="204"/>
      <c r="Q144" s="204"/>
      <c r="R144" s="204"/>
      <c r="S144" s="204"/>
      <c r="T144" s="20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00" t="s">
        <v>139</v>
      </c>
      <c r="AU144" s="200" t="s">
        <v>85</v>
      </c>
      <c r="AV144" s="14" t="s">
        <v>83</v>
      </c>
      <c r="AW144" s="14" t="s">
        <v>31</v>
      </c>
      <c r="AX144" s="14" t="s">
        <v>75</v>
      </c>
      <c r="AY144" s="200" t="s">
        <v>126</v>
      </c>
    </row>
    <row r="145" spans="1:51" s="13" customFormat="1" ht="12">
      <c r="A145" s="13"/>
      <c r="B145" s="191"/>
      <c r="C145" s="13"/>
      <c r="D145" s="185" t="s">
        <v>139</v>
      </c>
      <c r="E145" s="192" t="s">
        <v>1</v>
      </c>
      <c r="F145" s="193" t="s">
        <v>680</v>
      </c>
      <c r="G145" s="13"/>
      <c r="H145" s="194">
        <v>2.64</v>
      </c>
      <c r="I145" s="195"/>
      <c r="J145" s="13"/>
      <c r="K145" s="13"/>
      <c r="L145" s="191"/>
      <c r="M145" s="196"/>
      <c r="N145" s="197"/>
      <c r="O145" s="197"/>
      <c r="P145" s="197"/>
      <c r="Q145" s="197"/>
      <c r="R145" s="197"/>
      <c r="S145" s="197"/>
      <c r="T145" s="19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2" t="s">
        <v>139</v>
      </c>
      <c r="AU145" s="192" t="s">
        <v>85</v>
      </c>
      <c r="AV145" s="13" t="s">
        <v>85</v>
      </c>
      <c r="AW145" s="13" t="s">
        <v>31</v>
      </c>
      <c r="AX145" s="13" t="s">
        <v>75</v>
      </c>
      <c r="AY145" s="192" t="s">
        <v>126</v>
      </c>
    </row>
    <row r="146" spans="1:51" s="13" customFormat="1" ht="12">
      <c r="A146" s="13"/>
      <c r="B146" s="191"/>
      <c r="C146" s="13"/>
      <c r="D146" s="185" t="s">
        <v>139</v>
      </c>
      <c r="E146" s="13"/>
      <c r="F146" s="193" t="s">
        <v>681</v>
      </c>
      <c r="G146" s="13"/>
      <c r="H146" s="194">
        <v>0.396</v>
      </c>
      <c r="I146" s="195"/>
      <c r="J146" s="13"/>
      <c r="K146" s="13"/>
      <c r="L146" s="191"/>
      <c r="M146" s="196"/>
      <c r="N146" s="197"/>
      <c r="O146" s="197"/>
      <c r="P146" s="197"/>
      <c r="Q146" s="197"/>
      <c r="R146" s="197"/>
      <c r="S146" s="197"/>
      <c r="T146" s="19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2" t="s">
        <v>139</v>
      </c>
      <c r="AU146" s="192" t="s">
        <v>85</v>
      </c>
      <c r="AV146" s="13" t="s">
        <v>85</v>
      </c>
      <c r="AW146" s="13" t="s">
        <v>3</v>
      </c>
      <c r="AX146" s="13" t="s">
        <v>83</v>
      </c>
      <c r="AY146" s="192" t="s">
        <v>126</v>
      </c>
    </row>
    <row r="147" spans="1:65" s="2" customFormat="1" ht="21.75" customHeight="1">
      <c r="A147" s="36"/>
      <c r="B147" s="170"/>
      <c r="C147" s="171" t="s">
        <v>164</v>
      </c>
      <c r="D147" s="171" t="s">
        <v>129</v>
      </c>
      <c r="E147" s="172" t="s">
        <v>682</v>
      </c>
      <c r="F147" s="173" t="s">
        <v>683</v>
      </c>
      <c r="G147" s="174" t="s">
        <v>209</v>
      </c>
      <c r="H147" s="175">
        <v>7.794</v>
      </c>
      <c r="I147" s="176"/>
      <c r="J147" s="177">
        <f>ROUND(I147*H147,2)</f>
        <v>0</v>
      </c>
      <c r="K147" s="178"/>
      <c r="L147" s="37"/>
      <c r="M147" s="179" t="s">
        <v>1</v>
      </c>
      <c r="N147" s="180" t="s">
        <v>40</v>
      </c>
      <c r="O147" s="75"/>
      <c r="P147" s="181">
        <f>O147*H147</f>
        <v>0</v>
      </c>
      <c r="Q147" s="181">
        <v>0</v>
      </c>
      <c r="R147" s="181">
        <f>Q147*H147</f>
        <v>0</v>
      </c>
      <c r="S147" s="181">
        <v>0</v>
      </c>
      <c r="T147" s="182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3" t="s">
        <v>133</v>
      </c>
      <c r="AT147" s="183" t="s">
        <v>129</v>
      </c>
      <c r="AU147" s="183" t="s">
        <v>85</v>
      </c>
      <c r="AY147" s="17" t="s">
        <v>126</v>
      </c>
      <c r="BE147" s="184">
        <f>IF(N147="základní",J147,0)</f>
        <v>0</v>
      </c>
      <c r="BF147" s="184">
        <f>IF(N147="snížená",J147,0)</f>
        <v>0</v>
      </c>
      <c r="BG147" s="184">
        <f>IF(N147="zákl. přenesená",J147,0)</f>
        <v>0</v>
      </c>
      <c r="BH147" s="184">
        <f>IF(N147="sníž. přenesená",J147,0)</f>
        <v>0</v>
      </c>
      <c r="BI147" s="184">
        <f>IF(N147="nulová",J147,0)</f>
        <v>0</v>
      </c>
      <c r="BJ147" s="17" t="s">
        <v>83</v>
      </c>
      <c r="BK147" s="184">
        <f>ROUND(I147*H147,2)</f>
        <v>0</v>
      </c>
      <c r="BL147" s="17" t="s">
        <v>133</v>
      </c>
      <c r="BM147" s="183" t="s">
        <v>684</v>
      </c>
    </row>
    <row r="148" spans="1:47" s="2" customFormat="1" ht="12">
      <c r="A148" s="36"/>
      <c r="B148" s="37"/>
      <c r="C148" s="36"/>
      <c r="D148" s="185" t="s">
        <v>135</v>
      </c>
      <c r="E148" s="36"/>
      <c r="F148" s="186" t="s">
        <v>683</v>
      </c>
      <c r="G148" s="36"/>
      <c r="H148" s="36"/>
      <c r="I148" s="187"/>
      <c r="J148" s="36"/>
      <c r="K148" s="36"/>
      <c r="L148" s="37"/>
      <c r="M148" s="188"/>
      <c r="N148" s="189"/>
      <c r="O148" s="75"/>
      <c r="P148" s="75"/>
      <c r="Q148" s="75"/>
      <c r="R148" s="75"/>
      <c r="S148" s="75"/>
      <c r="T148" s="7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7" t="s">
        <v>135</v>
      </c>
      <c r="AU148" s="17" t="s">
        <v>85</v>
      </c>
    </row>
    <row r="149" spans="1:47" s="2" customFormat="1" ht="12">
      <c r="A149" s="36"/>
      <c r="B149" s="37"/>
      <c r="C149" s="36"/>
      <c r="D149" s="185" t="s">
        <v>137</v>
      </c>
      <c r="E149" s="36"/>
      <c r="F149" s="190" t="s">
        <v>662</v>
      </c>
      <c r="G149" s="36"/>
      <c r="H149" s="36"/>
      <c r="I149" s="187"/>
      <c r="J149" s="36"/>
      <c r="K149" s="36"/>
      <c r="L149" s="37"/>
      <c r="M149" s="188"/>
      <c r="N149" s="189"/>
      <c r="O149" s="75"/>
      <c r="P149" s="75"/>
      <c r="Q149" s="75"/>
      <c r="R149" s="75"/>
      <c r="S149" s="75"/>
      <c r="T149" s="7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7" t="s">
        <v>137</v>
      </c>
      <c r="AU149" s="17" t="s">
        <v>85</v>
      </c>
    </row>
    <row r="150" spans="1:51" s="13" customFormat="1" ht="12">
      <c r="A150" s="13"/>
      <c r="B150" s="191"/>
      <c r="C150" s="13"/>
      <c r="D150" s="185" t="s">
        <v>139</v>
      </c>
      <c r="E150" s="192" t="s">
        <v>1</v>
      </c>
      <c r="F150" s="193" t="s">
        <v>685</v>
      </c>
      <c r="G150" s="13"/>
      <c r="H150" s="194">
        <v>7.794</v>
      </c>
      <c r="I150" s="195"/>
      <c r="J150" s="13"/>
      <c r="K150" s="13"/>
      <c r="L150" s="191"/>
      <c r="M150" s="196"/>
      <c r="N150" s="197"/>
      <c r="O150" s="197"/>
      <c r="P150" s="197"/>
      <c r="Q150" s="197"/>
      <c r="R150" s="197"/>
      <c r="S150" s="197"/>
      <c r="T150" s="19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2" t="s">
        <v>139</v>
      </c>
      <c r="AU150" s="192" t="s">
        <v>85</v>
      </c>
      <c r="AV150" s="13" t="s">
        <v>85</v>
      </c>
      <c r="AW150" s="13" t="s">
        <v>31</v>
      </c>
      <c r="AX150" s="13" t="s">
        <v>83</v>
      </c>
      <c r="AY150" s="192" t="s">
        <v>126</v>
      </c>
    </row>
    <row r="151" spans="1:63" s="12" customFormat="1" ht="22.8" customHeight="1">
      <c r="A151" s="12"/>
      <c r="B151" s="157"/>
      <c r="C151" s="12"/>
      <c r="D151" s="158" t="s">
        <v>74</v>
      </c>
      <c r="E151" s="168" t="s">
        <v>213</v>
      </c>
      <c r="F151" s="168" t="s">
        <v>511</v>
      </c>
      <c r="G151" s="12"/>
      <c r="H151" s="12"/>
      <c r="I151" s="160"/>
      <c r="J151" s="169">
        <f>BK151</f>
        <v>0</v>
      </c>
      <c r="K151" s="12"/>
      <c r="L151" s="157"/>
      <c r="M151" s="162"/>
      <c r="N151" s="163"/>
      <c r="O151" s="163"/>
      <c r="P151" s="164">
        <f>SUM(P152:P169)</f>
        <v>0</v>
      </c>
      <c r="Q151" s="163"/>
      <c r="R151" s="164">
        <f>SUM(R152:R169)</f>
        <v>0</v>
      </c>
      <c r="S151" s="163"/>
      <c r="T151" s="165">
        <f>SUM(T152:T169)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58" t="s">
        <v>83</v>
      </c>
      <c r="AT151" s="166" t="s">
        <v>74</v>
      </c>
      <c r="AU151" s="166" t="s">
        <v>83</v>
      </c>
      <c r="AY151" s="158" t="s">
        <v>126</v>
      </c>
      <c r="BK151" s="167">
        <f>SUM(BK152:BK169)</f>
        <v>0</v>
      </c>
    </row>
    <row r="152" spans="1:65" s="2" customFormat="1" ht="21.75" customHeight="1">
      <c r="A152" s="36"/>
      <c r="B152" s="170"/>
      <c r="C152" s="171" t="s">
        <v>170</v>
      </c>
      <c r="D152" s="171" t="s">
        <v>129</v>
      </c>
      <c r="E152" s="172" t="s">
        <v>686</v>
      </c>
      <c r="F152" s="173" t="s">
        <v>687</v>
      </c>
      <c r="G152" s="174" t="s">
        <v>160</v>
      </c>
      <c r="H152" s="175">
        <v>21</v>
      </c>
      <c r="I152" s="176"/>
      <c r="J152" s="177">
        <f>ROUND(I152*H152,2)</f>
        <v>0</v>
      </c>
      <c r="K152" s="178"/>
      <c r="L152" s="37"/>
      <c r="M152" s="179" t="s">
        <v>1</v>
      </c>
      <c r="N152" s="180" t="s">
        <v>40</v>
      </c>
      <c r="O152" s="75"/>
      <c r="P152" s="181">
        <f>O152*H152</f>
        <v>0</v>
      </c>
      <c r="Q152" s="181">
        <v>0</v>
      </c>
      <c r="R152" s="181">
        <f>Q152*H152</f>
        <v>0</v>
      </c>
      <c r="S152" s="181">
        <v>0</v>
      </c>
      <c r="T152" s="182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3" t="s">
        <v>133</v>
      </c>
      <c r="AT152" s="183" t="s">
        <v>129</v>
      </c>
      <c r="AU152" s="183" t="s">
        <v>85</v>
      </c>
      <c r="AY152" s="17" t="s">
        <v>126</v>
      </c>
      <c r="BE152" s="184">
        <f>IF(N152="základní",J152,0)</f>
        <v>0</v>
      </c>
      <c r="BF152" s="184">
        <f>IF(N152="snížená",J152,0)</f>
        <v>0</v>
      </c>
      <c r="BG152" s="184">
        <f>IF(N152="zákl. přenesená",J152,0)</f>
        <v>0</v>
      </c>
      <c r="BH152" s="184">
        <f>IF(N152="sníž. přenesená",J152,0)</f>
        <v>0</v>
      </c>
      <c r="BI152" s="184">
        <f>IF(N152="nulová",J152,0)</f>
        <v>0</v>
      </c>
      <c r="BJ152" s="17" t="s">
        <v>83</v>
      </c>
      <c r="BK152" s="184">
        <f>ROUND(I152*H152,2)</f>
        <v>0</v>
      </c>
      <c r="BL152" s="17" t="s">
        <v>133</v>
      </c>
      <c r="BM152" s="183" t="s">
        <v>688</v>
      </c>
    </row>
    <row r="153" spans="1:47" s="2" customFormat="1" ht="12">
      <c r="A153" s="36"/>
      <c r="B153" s="37"/>
      <c r="C153" s="36"/>
      <c r="D153" s="185" t="s">
        <v>135</v>
      </c>
      <c r="E153" s="36"/>
      <c r="F153" s="186" t="s">
        <v>687</v>
      </c>
      <c r="G153" s="36"/>
      <c r="H153" s="36"/>
      <c r="I153" s="187"/>
      <c r="J153" s="36"/>
      <c r="K153" s="36"/>
      <c r="L153" s="37"/>
      <c r="M153" s="188"/>
      <c r="N153" s="189"/>
      <c r="O153" s="75"/>
      <c r="P153" s="75"/>
      <c r="Q153" s="75"/>
      <c r="R153" s="75"/>
      <c r="S153" s="75"/>
      <c r="T153" s="7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7" t="s">
        <v>135</v>
      </c>
      <c r="AU153" s="17" t="s">
        <v>85</v>
      </c>
    </row>
    <row r="154" spans="1:47" s="2" customFormat="1" ht="12">
      <c r="A154" s="36"/>
      <c r="B154" s="37"/>
      <c r="C154" s="36"/>
      <c r="D154" s="185" t="s">
        <v>137</v>
      </c>
      <c r="E154" s="36"/>
      <c r="F154" s="190" t="s">
        <v>689</v>
      </c>
      <c r="G154" s="36"/>
      <c r="H154" s="36"/>
      <c r="I154" s="187"/>
      <c r="J154" s="36"/>
      <c r="K154" s="36"/>
      <c r="L154" s="37"/>
      <c r="M154" s="188"/>
      <c r="N154" s="189"/>
      <c r="O154" s="75"/>
      <c r="P154" s="75"/>
      <c r="Q154" s="75"/>
      <c r="R154" s="75"/>
      <c r="S154" s="75"/>
      <c r="T154" s="7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7" t="s">
        <v>137</v>
      </c>
      <c r="AU154" s="17" t="s">
        <v>85</v>
      </c>
    </row>
    <row r="155" spans="1:51" s="13" customFormat="1" ht="12">
      <c r="A155" s="13"/>
      <c r="B155" s="191"/>
      <c r="C155" s="13"/>
      <c r="D155" s="185" t="s">
        <v>139</v>
      </c>
      <c r="E155" s="192" t="s">
        <v>1</v>
      </c>
      <c r="F155" s="193" t="s">
        <v>690</v>
      </c>
      <c r="G155" s="13"/>
      <c r="H155" s="194">
        <v>21</v>
      </c>
      <c r="I155" s="195"/>
      <c r="J155" s="13"/>
      <c r="K155" s="13"/>
      <c r="L155" s="191"/>
      <c r="M155" s="196"/>
      <c r="N155" s="197"/>
      <c r="O155" s="197"/>
      <c r="P155" s="197"/>
      <c r="Q155" s="197"/>
      <c r="R155" s="197"/>
      <c r="S155" s="197"/>
      <c r="T155" s="19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2" t="s">
        <v>139</v>
      </c>
      <c r="AU155" s="192" t="s">
        <v>85</v>
      </c>
      <c r="AV155" s="13" t="s">
        <v>85</v>
      </c>
      <c r="AW155" s="13" t="s">
        <v>31</v>
      </c>
      <c r="AX155" s="13" t="s">
        <v>83</v>
      </c>
      <c r="AY155" s="192" t="s">
        <v>126</v>
      </c>
    </row>
    <row r="156" spans="1:65" s="2" customFormat="1" ht="21.75" customHeight="1">
      <c r="A156" s="36"/>
      <c r="B156" s="170"/>
      <c r="C156" s="171" t="s">
        <v>197</v>
      </c>
      <c r="D156" s="171" t="s">
        <v>129</v>
      </c>
      <c r="E156" s="172" t="s">
        <v>691</v>
      </c>
      <c r="F156" s="173" t="s">
        <v>692</v>
      </c>
      <c r="G156" s="174" t="s">
        <v>160</v>
      </c>
      <c r="H156" s="175">
        <v>21</v>
      </c>
      <c r="I156" s="176"/>
      <c r="J156" s="177">
        <f>ROUND(I156*H156,2)</f>
        <v>0</v>
      </c>
      <c r="K156" s="178"/>
      <c r="L156" s="37"/>
      <c r="M156" s="179" t="s">
        <v>1</v>
      </c>
      <c r="N156" s="180" t="s">
        <v>40</v>
      </c>
      <c r="O156" s="75"/>
      <c r="P156" s="181">
        <f>O156*H156</f>
        <v>0</v>
      </c>
      <c r="Q156" s="181">
        <v>0</v>
      </c>
      <c r="R156" s="181">
        <f>Q156*H156</f>
        <v>0</v>
      </c>
      <c r="S156" s="181">
        <v>0</v>
      </c>
      <c r="T156" s="182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3" t="s">
        <v>133</v>
      </c>
      <c r="AT156" s="183" t="s">
        <v>129</v>
      </c>
      <c r="AU156" s="183" t="s">
        <v>85</v>
      </c>
      <c r="AY156" s="17" t="s">
        <v>126</v>
      </c>
      <c r="BE156" s="184">
        <f>IF(N156="základní",J156,0)</f>
        <v>0</v>
      </c>
      <c r="BF156" s="184">
        <f>IF(N156="snížená",J156,0)</f>
        <v>0</v>
      </c>
      <c r="BG156" s="184">
        <f>IF(N156="zákl. přenesená",J156,0)</f>
        <v>0</v>
      </c>
      <c r="BH156" s="184">
        <f>IF(N156="sníž. přenesená",J156,0)</f>
        <v>0</v>
      </c>
      <c r="BI156" s="184">
        <f>IF(N156="nulová",J156,0)</f>
        <v>0</v>
      </c>
      <c r="BJ156" s="17" t="s">
        <v>83</v>
      </c>
      <c r="BK156" s="184">
        <f>ROUND(I156*H156,2)</f>
        <v>0</v>
      </c>
      <c r="BL156" s="17" t="s">
        <v>133</v>
      </c>
      <c r="BM156" s="183" t="s">
        <v>693</v>
      </c>
    </row>
    <row r="157" spans="1:47" s="2" customFormat="1" ht="12">
      <c r="A157" s="36"/>
      <c r="B157" s="37"/>
      <c r="C157" s="36"/>
      <c r="D157" s="185" t="s">
        <v>135</v>
      </c>
      <c r="E157" s="36"/>
      <c r="F157" s="186" t="s">
        <v>692</v>
      </c>
      <c r="G157" s="36"/>
      <c r="H157" s="36"/>
      <c r="I157" s="187"/>
      <c r="J157" s="36"/>
      <c r="K157" s="36"/>
      <c r="L157" s="37"/>
      <c r="M157" s="188"/>
      <c r="N157" s="189"/>
      <c r="O157" s="75"/>
      <c r="P157" s="75"/>
      <c r="Q157" s="75"/>
      <c r="R157" s="75"/>
      <c r="S157" s="75"/>
      <c r="T157" s="7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7" t="s">
        <v>135</v>
      </c>
      <c r="AU157" s="17" t="s">
        <v>85</v>
      </c>
    </row>
    <row r="158" spans="1:47" s="2" customFormat="1" ht="12">
      <c r="A158" s="36"/>
      <c r="B158" s="37"/>
      <c r="C158" s="36"/>
      <c r="D158" s="185" t="s">
        <v>137</v>
      </c>
      <c r="E158" s="36"/>
      <c r="F158" s="190" t="s">
        <v>694</v>
      </c>
      <c r="G158" s="36"/>
      <c r="H158" s="36"/>
      <c r="I158" s="187"/>
      <c r="J158" s="36"/>
      <c r="K158" s="36"/>
      <c r="L158" s="37"/>
      <c r="M158" s="188"/>
      <c r="N158" s="189"/>
      <c r="O158" s="75"/>
      <c r="P158" s="75"/>
      <c r="Q158" s="75"/>
      <c r="R158" s="75"/>
      <c r="S158" s="75"/>
      <c r="T158" s="7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7" t="s">
        <v>137</v>
      </c>
      <c r="AU158" s="17" t="s">
        <v>85</v>
      </c>
    </row>
    <row r="159" spans="1:51" s="13" customFormat="1" ht="12">
      <c r="A159" s="13"/>
      <c r="B159" s="191"/>
      <c r="C159" s="13"/>
      <c r="D159" s="185" t="s">
        <v>139</v>
      </c>
      <c r="E159" s="192" t="s">
        <v>1</v>
      </c>
      <c r="F159" s="193" t="s">
        <v>695</v>
      </c>
      <c r="G159" s="13"/>
      <c r="H159" s="194">
        <v>21</v>
      </c>
      <c r="I159" s="195"/>
      <c r="J159" s="13"/>
      <c r="K159" s="13"/>
      <c r="L159" s="191"/>
      <c r="M159" s="196"/>
      <c r="N159" s="197"/>
      <c r="O159" s="197"/>
      <c r="P159" s="197"/>
      <c r="Q159" s="197"/>
      <c r="R159" s="197"/>
      <c r="S159" s="197"/>
      <c r="T159" s="19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2" t="s">
        <v>139</v>
      </c>
      <c r="AU159" s="192" t="s">
        <v>85</v>
      </c>
      <c r="AV159" s="13" t="s">
        <v>85</v>
      </c>
      <c r="AW159" s="13" t="s">
        <v>31</v>
      </c>
      <c r="AX159" s="13" t="s">
        <v>83</v>
      </c>
      <c r="AY159" s="192" t="s">
        <v>126</v>
      </c>
    </row>
    <row r="160" spans="1:65" s="2" customFormat="1" ht="21.75" customHeight="1">
      <c r="A160" s="36"/>
      <c r="B160" s="170"/>
      <c r="C160" s="171" t="s">
        <v>206</v>
      </c>
      <c r="D160" s="171" t="s">
        <v>129</v>
      </c>
      <c r="E160" s="172" t="s">
        <v>696</v>
      </c>
      <c r="F160" s="173" t="s">
        <v>697</v>
      </c>
      <c r="G160" s="174" t="s">
        <v>209</v>
      </c>
      <c r="H160" s="175">
        <v>28.6</v>
      </c>
      <c r="I160" s="176"/>
      <c r="J160" s="177">
        <f>ROUND(I160*H160,2)</f>
        <v>0</v>
      </c>
      <c r="K160" s="178"/>
      <c r="L160" s="37"/>
      <c r="M160" s="179" t="s">
        <v>1</v>
      </c>
      <c r="N160" s="180" t="s">
        <v>40</v>
      </c>
      <c r="O160" s="75"/>
      <c r="P160" s="181">
        <f>O160*H160</f>
        <v>0</v>
      </c>
      <c r="Q160" s="181">
        <v>0</v>
      </c>
      <c r="R160" s="181">
        <f>Q160*H160</f>
        <v>0</v>
      </c>
      <c r="S160" s="181">
        <v>0</v>
      </c>
      <c r="T160" s="182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83" t="s">
        <v>133</v>
      </c>
      <c r="AT160" s="183" t="s">
        <v>129</v>
      </c>
      <c r="AU160" s="183" t="s">
        <v>85</v>
      </c>
      <c r="AY160" s="17" t="s">
        <v>126</v>
      </c>
      <c r="BE160" s="184">
        <f>IF(N160="základní",J160,0)</f>
        <v>0</v>
      </c>
      <c r="BF160" s="184">
        <f>IF(N160="snížená",J160,0)</f>
        <v>0</v>
      </c>
      <c r="BG160" s="184">
        <f>IF(N160="zákl. přenesená",J160,0)</f>
        <v>0</v>
      </c>
      <c r="BH160" s="184">
        <f>IF(N160="sníž. přenesená",J160,0)</f>
        <v>0</v>
      </c>
      <c r="BI160" s="184">
        <f>IF(N160="nulová",J160,0)</f>
        <v>0</v>
      </c>
      <c r="BJ160" s="17" t="s">
        <v>83</v>
      </c>
      <c r="BK160" s="184">
        <f>ROUND(I160*H160,2)</f>
        <v>0</v>
      </c>
      <c r="BL160" s="17" t="s">
        <v>133</v>
      </c>
      <c r="BM160" s="183" t="s">
        <v>698</v>
      </c>
    </row>
    <row r="161" spans="1:47" s="2" customFormat="1" ht="12">
      <c r="A161" s="36"/>
      <c r="B161" s="37"/>
      <c r="C161" s="36"/>
      <c r="D161" s="185" t="s">
        <v>135</v>
      </c>
      <c r="E161" s="36"/>
      <c r="F161" s="186" t="s">
        <v>697</v>
      </c>
      <c r="G161" s="36"/>
      <c r="H161" s="36"/>
      <c r="I161" s="187"/>
      <c r="J161" s="36"/>
      <c r="K161" s="36"/>
      <c r="L161" s="37"/>
      <c r="M161" s="188"/>
      <c r="N161" s="189"/>
      <c r="O161" s="75"/>
      <c r="P161" s="75"/>
      <c r="Q161" s="75"/>
      <c r="R161" s="75"/>
      <c r="S161" s="75"/>
      <c r="T161" s="7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7" t="s">
        <v>135</v>
      </c>
      <c r="AU161" s="17" t="s">
        <v>85</v>
      </c>
    </row>
    <row r="162" spans="1:47" s="2" customFormat="1" ht="12">
      <c r="A162" s="36"/>
      <c r="B162" s="37"/>
      <c r="C162" s="36"/>
      <c r="D162" s="185" t="s">
        <v>137</v>
      </c>
      <c r="E162" s="36"/>
      <c r="F162" s="190" t="s">
        <v>699</v>
      </c>
      <c r="G162" s="36"/>
      <c r="H162" s="36"/>
      <c r="I162" s="187"/>
      <c r="J162" s="36"/>
      <c r="K162" s="36"/>
      <c r="L162" s="37"/>
      <c r="M162" s="188"/>
      <c r="N162" s="189"/>
      <c r="O162" s="75"/>
      <c r="P162" s="75"/>
      <c r="Q162" s="75"/>
      <c r="R162" s="75"/>
      <c r="S162" s="75"/>
      <c r="T162" s="7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7" t="s">
        <v>137</v>
      </c>
      <c r="AU162" s="17" t="s">
        <v>85</v>
      </c>
    </row>
    <row r="163" spans="1:51" s="13" customFormat="1" ht="12">
      <c r="A163" s="13"/>
      <c r="B163" s="191"/>
      <c r="C163" s="13"/>
      <c r="D163" s="185" t="s">
        <v>139</v>
      </c>
      <c r="E163" s="192" t="s">
        <v>1</v>
      </c>
      <c r="F163" s="193" t="s">
        <v>700</v>
      </c>
      <c r="G163" s="13"/>
      <c r="H163" s="194">
        <v>11</v>
      </c>
      <c r="I163" s="195"/>
      <c r="J163" s="13"/>
      <c r="K163" s="13"/>
      <c r="L163" s="191"/>
      <c r="M163" s="196"/>
      <c r="N163" s="197"/>
      <c r="O163" s="197"/>
      <c r="P163" s="197"/>
      <c r="Q163" s="197"/>
      <c r="R163" s="197"/>
      <c r="S163" s="197"/>
      <c r="T163" s="19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2" t="s">
        <v>139</v>
      </c>
      <c r="AU163" s="192" t="s">
        <v>85</v>
      </c>
      <c r="AV163" s="13" t="s">
        <v>85</v>
      </c>
      <c r="AW163" s="13" t="s">
        <v>31</v>
      </c>
      <c r="AX163" s="13" t="s">
        <v>75</v>
      </c>
      <c r="AY163" s="192" t="s">
        <v>126</v>
      </c>
    </row>
    <row r="164" spans="1:51" s="13" customFormat="1" ht="12">
      <c r="A164" s="13"/>
      <c r="B164" s="191"/>
      <c r="C164" s="13"/>
      <c r="D164" s="185" t="s">
        <v>139</v>
      </c>
      <c r="E164" s="192" t="s">
        <v>1</v>
      </c>
      <c r="F164" s="193" t="s">
        <v>701</v>
      </c>
      <c r="G164" s="13"/>
      <c r="H164" s="194">
        <v>17.6</v>
      </c>
      <c r="I164" s="195"/>
      <c r="J164" s="13"/>
      <c r="K164" s="13"/>
      <c r="L164" s="191"/>
      <c r="M164" s="196"/>
      <c r="N164" s="197"/>
      <c r="O164" s="197"/>
      <c r="P164" s="197"/>
      <c r="Q164" s="197"/>
      <c r="R164" s="197"/>
      <c r="S164" s="197"/>
      <c r="T164" s="19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2" t="s">
        <v>139</v>
      </c>
      <c r="AU164" s="192" t="s">
        <v>85</v>
      </c>
      <c r="AV164" s="13" t="s">
        <v>85</v>
      </c>
      <c r="AW164" s="13" t="s">
        <v>31</v>
      </c>
      <c r="AX164" s="13" t="s">
        <v>75</v>
      </c>
      <c r="AY164" s="192" t="s">
        <v>126</v>
      </c>
    </row>
    <row r="165" spans="1:65" s="2" customFormat="1" ht="21.75" customHeight="1">
      <c r="A165" s="36"/>
      <c r="B165" s="170"/>
      <c r="C165" s="171" t="s">
        <v>213</v>
      </c>
      <c r="D165" s="171" t="s">
        <v>129</v>
      </c>
      <c r="E165" s="172" t="s">
        <v>702</v>
      </c>
      <c r="F165" s="173" t="s">
        <v>703</v>
      </c>
      <c r="G165" s="174" t="s">
        <v>209</v>
      </c>
      <c r="H165" s="175">
        <v>21.553</v>
      </c>
      <c r="I165" s="176"/>
      <c r="J165" s="177">
        <f>ROUND(I165*H165,2)</f>
        <v>0</v>
      </c>
      <c r="K165" s="178"/>
      <c r="L165" s="37"/>
      <c r="M165" s="179" t="s">
        <v>1</v>
      </c>
      <c r="N165" s="180" t="s">
        <v>40</v>
      </c>
      <c r="O165" s="75"/>
      <c r="P165" s="181">
        <f>O165*H165</f>
        <v>0</v>
      </c>
      <c r="Q165" s="181">
        <v>0</v>
      </c>
      <c r="R165" s="181">
        <f>Q165*H165</f>
        <v>0</v>
      </c>
      <c r="S165" s="181">
        <v>0</v>
      </c>
      <c r="T165" s="182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3" t="s">
        <v>133</v>
      </c>
      <c r="AT165" s="183" t="s">
        <v>129</v>
      </c>
      <c r="AU165" s="183" t="s">
        <v>85</v>
      </c>
      <c r="AY165" s="17" t="s">
        <v>126</v>
      </c>
      <c r="BE165" s="184">
        <f>IF(N165="základní",J165,0)</f>
        <v>0</v>
      </c>
      <c r="BF165" s="184">
        <f>IF(N165="snížená",J165,0)</f>
        <v>0</v>
      </c>
      <c r="BG165" s="184">
        <f>IF(N165="zákl. přenesená",J165,0)</f>
        <v>0</v>
      </c>
      <c r="BH165" s="184">
        <f>IF(N165="sníž. přenesená",J165,0)</f>
        <v>0</v>
      </c>
      <c r="BI165" s="184">
        <f>IF(N165="nulová",J165,0)</f>
        <v>0</v>
      </c>
      <c r="BJ165" s="17" t="s">
        <v>83</v>
      </c>
      <c r="BK165" s="184">
        <f>ROUND(I165*H165,2)</f>
        <v>0</v>
      </c>
      <c r="BL165" s="17" t="s">
        <v>133</v>
      </c>
      <c r="BM165" s="183" t="s">
        <v>704</v>
      </c>
    </row>
    <row r="166" spans="1:47" s="2" customFormat="1" ht="12">
      <c r="A166" s="36"/>
      <c r="B166" s="37"/>
      <c r="C166" s="36"/>
      <c r="D166" s="185" t="s">
        <v>135</v>
      </c>
      <c r="E166" s="36"/>
      <c r="F166" s="186" t="s">
        <v>703</v>
      </c>
      <c r="G166" s="36"/>
      <c r="H166" s="36"/>
      <c r="I166" s="187"/>
      <c r="J166" s="36"/>
      <c r="K166" s="36"/>
      <c r="L166" s="37"/>
      <c r="M166" s="188"/>
      <c r="N166" s="189"/>
      <c r="O166" s="75"/>
      <c r="P166" s="75"/>
      <c r="Q166" s="75"/>
      <c r="R166" s="75"/>
      <c r="S166" s="75"/>
      <c r="T166" s="7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7" t="s">
        <v>135</v>
      </c>
      <c r="AU166" s="17" t="s">
        <v>85</v>
      </c>
    </row>
    <row r="167" spans="1:47" s="2" customFormat="1" ht="12">
      <c r="A167" s="36"/>
      <c r="B167" s="37"/>
      <c r="C167" s="36"/>
      <c r="D167" s="185" t="s">
        <v>137</v>
      </c>
      <c r="E167" s="36"/>
      <c r="F167" s="190" t="s">
        <v>699</v>
      </c>
      <c r="G167" s="36"/>
      <c r="H167" s="36"/>
      <c r="I167" s="187"/>
      <c r="J167" s="36"/>
      <c r="K167" s="36"/>
      <c r="L167" s="37"/>
      <c r="M167" s="188"/>
      <c r="N167" s="189"/>
      <c r="O167" s="75"/>
      <c r="P167" s="75"/>
      <c r="Q167" s="75"/>
      <c r="R167" s="75"/>
      <c r="S167" s="75"/>
      <c r="T167" s="7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7" t="s">
        <v>137</v>
      </c>
      <c r="AU167" s="17" t="s">
        <v>85</v>
      </c>
    </row>
    <row r="168" spans="1:51" s="14" customFormat="1" ht="12">
      <c r="A168" s="14"/>
      <c r="B168" s="199"/>
      <c r="C168" s="14"/>
      <c r="D168" s="185" t="s">
        <v>139</v>
      </c>
      <c r="E168" s="200" t="s">
        <v>1</v>
      </c>
      <c r="F168" s="201" t="s">
        <v>705</v>
      </c>
      <c r="G168" s="14"/>
      <c r="H168" s="200" t="s">
        <v>1</v>
      </c>
      <c r="I168" s="202"/>
      <c r="J168" s="14"/>
      <c r="K168" s="14"/>
      <c r="L168" s="199"/>
      <c r="M168" s="203"/>
      <c r="N168" s="204"/>
      <c r="O168" s="204"/>
      <c r="P168" s="204"/>
      <c r="Q168" s="204"/>
      <c r="R168" s="204"/>
      <c r="S168" s="204"/>
      <c r="T168" s="20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00" t="s">
        <v>139</v>
      </c>
      <c r="AU168" s="200" t="s">
        <v>85</v>
      </c>
      <c r="AV168" s="14" t="s">
        <v>83</v>
      </c>
      <c r="AW168" s="14" t="s">
        <v>31</v>
      </c>
      <c r="AX168" s="14" t="s">
        <v>75</v>
      </c>
      <c r="AY168" s="200" t="s">
        <v>126</v>
      </c>
    </row>
    <row r="169" spans="1:51" s="13" customFormat="1" ht="12">
      <c r="A169" s="13"/>
      <c r="B169" s="191"/>
      <c r="C169" s="13"/>
      <c r="D169" s="185" t="s">
        <v>139</v>
      </c>
      <c r="E169" s="192" t="s">
        <v>1</v>
      </c>
      <c r="F169" s="193" t="s">
        <v>706</v>
      </c>
      <c r="G169" s="13"/>
      <c r="H169" s="194">
        <v>21.553</v>
      </c>
      <c r="I169" s="195"/>
      <c r="J169" s="13"/>
      <c r="K169" s="13"/>
      <c r="L169" s="191"/>
      <c r="M169" s="196"/>
      <c r="N169" s="197"/>
      <c r="O169" s="197"/>
      <c r="P169" s="197"/>
      <c r="Q169" s="197"/>
      <c r="R169" s="197"/>
      <c r="S169" s="197"/>
      <c r="T169" s="19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2" t="s">
        <v>139</v>
      </c>
      <c r="AU169" s="192" t="s">
        <v>85</v>
      </c>
      <c r="AV169" s="13" t="s">
        <v>85</v>
      </c>
      <c r="AW169" s="13" t="s">
        <v>31</v>
      </c>
      <c r="AX169" s="13" t="s">
        <v>75</v>
      </c>
      <c r="AY169" s="192" t="s">
        <v>126</v>
      </c>
    </row>
    <row r="170" spans="1:63" s="12" customFormat="1" ht="22.8" customHeight="1">
      <c r="A170" s="12"/>
      <c r="B170" s="157"/>
      <c r="C170" s="12"/>
      <c r="D170" s="158" t="s">
        <v>74</v>
      </c>
      <c r="E170" s="168" t="s">
        <v>707</v>
      </c>
      <c r="F170" s="168" t="s">
        <v>708</v>
      </c>
      <c r="G170" s="12"/>
      <c r="H170" s="12"/>
      <c r="I170" s="160"/>
      <c r="J170" s="169">
        <f>BK170</f>
        <v>0</v>
      </c>
      <c r="K170" s="12"/>
      <c r="L170" s="157"/>
      <c r="M170" s="162"/>
      <c r="N170" s="163"/>
      <c r="O170" s="163"/>
      <c r="P170" s="164">
        <f>SUM(P171:P179)</f>
        <v>0</v>
      </c>
      <c r="Q170" s="163"/>
      <c r="R170" s="164">
        <f>SUM(R171:R179)</f>
        <v>0</v>
      </c>
      <c r="S170" s="163"/>
      <c r="T170" s="165">
        <f>SUM(T171:T179)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58" t="s">
        <v>85</v>
      </c>
      <c r="AT170" s="166" t="s">
        <v>74</v>
      </c>
      <c r="AU170" s="166" t="s">
        <v>83</v>
      </c>
      <c r="AY170" s="158" t="s">
        <v>126</v>
      </c>
      <c r="BK170" s="167">
        <f>SUM(BK171:BK179)</f>
        <v>0</v>
      </c>
    </row>
    <row r="171" spans="1:65" s="2" customFormat="1" ht="21.75" customHeight="1">
      <c r="A171" s="36"/>
      <c r="B171" s="170"/>
      <c r="C171" s="171" t="s">
        <v>218</v>
      </c>
      <c r="D171" s="171" t="s">
        <v>129</v>
      </c>
      <c r="E171" s="172" t="s">
        <v>709</v>
      </c>
      <c r="F171" s="173" t="s">
        <v>710</v>
      </c>
      <c r="G171" s="174" t="s">
        <v>209</v>
      </c>
      <c r="H171" s="175">
        <v>21.553</v>
      </c>
      <c r="I171" s="176"/>
      <c r="J171" s="177">
        <f>ROUND(I171*H171,2)</f>
        <v>0</v>
      </c>
      <c r="K171" s="178"/>
      <c r="L171" s="37"/>
      <c r="M171" s="179" t="s">
        <v>1</v>
      </c>
      <c r="N171" s="180" t="s">
        <v>40</v>
      </c>
      <c r="O171" s="75"/>
      <c r="P171" s="181">
        <f>O171*H171</f>
        <v>0</v>
      </c>
      <c r="Q171" s="181">
        <v>0</v>
      </c>
      <c r="R171" s="181">
        <f>Q171*H171</f>
        <v>0</v>
      </c>
      <c r="S171" s="181">
        <v>0</v>
      </c>
      <c r="T171" s="182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3" t="s">
        <v>297</v>
      </c>
      <c r="AT171" s="183" t="s">
        <v>129</v>
      </c>
      <c r="AU171" s="183" t="s">
        <v>85</v>
      </c>
      <c r="AY171" s="17" t="s">
        <v>126</v>
      </c>
      <c r="BE171" s="184">
        <f>IF(N171="základní",J171,0)</f>
        <v>0</v>
      </c>
      <c r="BF171" s="184">
        <f>IF(N171="snížená",J171,0)</f>
        <v>0</v>
      </c>
      <c r="BG171" s="184">
        <f>IF(N171="zákl. přenesená",J171,0)</f>
        <v>0</v>
      </c>
      <c r="BH171" s="184">
        <f>IF(N171="sníž. přenesená",J171,0)</f>
        <v>0</v>
      </c>
      <c r="BI171" s="184">
        <f>IF(N171="nulová",J171,0)</f>
        <v>0</v>
      </c>
      <c r="BJ171" s="17" t="s">
        <v>83</v>
      </c>
      <c r="BK171" s="184">
        <f>ROUND(I171*H171,2)</f>
        <v>0</v>
      </c>
      <c r="BL171" s="17" t="s">
        <v>297</v>
      </c>
      <c r="BM171" s="183" t="s">
        <v>711</v>
      </c>
    </row>
    <row r="172" spans="1:47" s="2" customFormat="1" ht="12">
      <c r="A172" s="36"/>
      <c r="B172" s="37"/>
      <c r="C172" s="36"/>
      <c r="D172" s="185" t="s">
        <v>135</v>
      </c>
      <c r="E172" s="36"/>
      <c r="F172" s="186" t="s">
        <v>710</v>
      </c>
      <c r="G172" s="36"/>
      <c r="H172" s="36"/>
      <c r="I172" s="187"/>
      <c r="J172" s="36"/>
      <c r="K172" s="36"/>
      <c r="L172" s="37"/>
      <c r="M172" s="188"/>
      <c r="N172" s="189"/>
      <c r="O172" s="75"/>
      <c r="P172" s="75"/>
      <c r="Q172" s="75"/>
      <c r="R172" s="75"/>
      <c r="S172" s="75"/>
      <c r="T172" s="7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7" t="s">
        <v>135</v>
      </c>
      <c r="AU172" s="17" t="s">
        <v>85</v>
      </c>
    </row>
    <row r="173" spans="1:47" s="2" customFormat="1" ht="12">
      <c r="A173" s="36"/>
      <c r="B173" s="37"/>
      <c r="C173" s="36"/>
      <c r="D173" s="185" t="s">
        <v>137</v>
      </c>
      <c r="E173" s="36"/>
      <c r="F173" s="190" t="s">
        <v>712</v>
      </c>
      <c r="G173" s="36"/>
      <c r="H173" s="36"/>
      <c r="I173" s="187"/>
      <c r="J173" s="36"/>
      <c r="K173" s="36"/>
      <c r="L173" s="37"/>
      <c r="M173" s="188"/>
      <c r="N173" s="189"/>
      <c r="O173" s="75"/>
      <c r="P173" s="75"/>
      <c r="Q173" s="75"/>
      <c r="R173" s="75"/>
      <c r="S173" s="75"/>
      <c r="T173" s="7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7" t="s">
        <v>137</v>
      </c>
      <c r="AU173" s="17" t="s">
        <v>85</v>
      </c>
    </row>
    <row r="174" spans="1:51" s="13" customFormat="1" ht="12">
      <c r="A174" s="13"/>
      <c r="B174" s="191"/>
      <c r="C174" s="13"/>
      <c r="D174" s="185" t="s">
        <v>139</v>
      </c>
      <c r="E174" s="192" t="s">
        <v>1</v>
      </c>
      <c r="F174" s="193" t="s">
        <v>706</v>
      </c>
      <c r="G174" s="13"/>
      <c r="H174" s="194">
        <v>21.553</v>
      </c>
      <c r="I174" s="195"/>
      <c r="J174" s="13"/>
      <c r="K174" s="13"/>
      <c r="L174" s="191"/>
      <c r="M174" s="196"/>
      <c r="N174" s="197"/>
      <c r="O174" s="197"/>
      <c r="P174" s="197"/>
      <c r="Q174" s="197"/>
      <c r="R174" s="197"/>
      <c r="S174" s="197"/>
      <c r="T174" s="19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2" t="s">
        <v>139</v>
      </c>
      <c r="AU174" s="192" t="s">
        <v>85</v>
      </c>
      <c r="AV174" s="13" t="s">
        <v>85</v>
      </c>
      <c r="AW174" s="13" t="s">
        <v>31</v>
      </c>
      <c r="AX174" s="13" t="s">
        <v>75</v>
      </c>
      <c r="AY174" s="192" t="s">
        <v>126</v>
      </c>
    </row>
    <row r="175" spans="1:65" s="2" customFormat="1" ht="16.5" customHeight="1">
      <c r="A175" s="36"/>
      <c r="B175" s="170"/>
      <c r="C175" s="171" t="s">
        <v>224</v>
      </c>
      <c r="D175" s="171" t="s">
        <v>129</v>
      </c>
      <c r="E175" s="172" t="s">
        <v>713</v>
      </c>
      <c r="F175" s="173" t="s">
        <v>714</v>
      </c>
      <c r="G175" s="174" t="s">
        <v>209</v>
      </c>
      <c r="H175" s="175">
        <v>28.6</v>
      </c>
      <c r="I175" s="176"/>
      <c r="J175" s="177">
        <f>ROUND(I175*H175,2)</f>
        <v>0</v>
      </c>
      <c r="K175" s="178"/>
      <c r="L175" s="37"/>
      <c r="M175" s="179" t="s">
        <v>1</v>
      </c>
      <c r="N175" s="180" t="s">
        <v>40</v>
      </c>
      <c r="O175" s="75"/>
      <c r="P175" s="181">
        <f>O175*H175</f>
        <v>0</v>
      </c>
      <c r="Q175" s="181">
        <v>0</v>
      </c>
      <c r="R175" s="181">
        <f>Q175*H175</f>
        <v>0</v>
      </c>
      <c r="S175" s="181">
        <v>0</v>
      </c>
      <c r="T175" s="182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3" t="s">
        <v>297</v>
      </c>
      <c r="AT175" s="183" t="s">
        <v>129</v>
      </c>
      <c r="AU175" s="183" t="s">
        <v>85</v>
      </c>
      <c r="AY175" s="17" t="s">
        <v>126</v>
      </c>
      <c r="BE175" s="184">
        <f>IF(N175="základní",J175,0)</f>
        <v>0</v>
      </c>
      <c r="BF175" s="184">
        <f>IF(N175="snížená",J175,0)</f>
        <v>0</v>
      </c>
      <c r="BG175" s="184">
        <f>IF(N175="zákl. přenesená",J175,0)</f>
        <v>0</v>
      </c>
      <c r="BH175" s="184">
        <f>IF(N175="sníž. přenesená",J175,0)</f>
        <v>0</v>
      </c>
      <c r="BI175" s="184">
        <f>IF(N175="nulová",J175,0)</f>
        <v>0</v>
      </c>
      <c r="BJ175" s="17" t="s">
        <v>83</v>
      </c>
      <c r="BK175" s="184">
        <f>ROUND(I175*H175,2)</f>
        <v>0</v>
      </c>
      <c r="BL175" s="17" t="s">
        <v>297</v>
      </c>
      <c r="BM175" s="183" t="s">
        <v>715</v>
      </c>
    </row>
    <row r="176" spans="1:47" s="2" customFormat="1" ht="12">
      <c r="A176" s="36"/>
      <c r="B176" s="37"/>
      <c r="C176" s="36"/>
      <c r="D176" s="185" t="s">
        <v>135</v>
      </c>
      <c r="E176" s="36"/>
      <c r="F176" s="186" t="s">
        <v>714</v>
      </c>
      <c r="G176" s="36"/>
      <c r="H176" s="36"/>
      <c r="I176" s="187"/>
      <c r="J176" s="36"/>
      <c r="K176" s="36"/>
      <c r="L176" s="37"/>
      <c r="M176" s="188"/>
      <c r="N176" s="189"/>
      <c r="O176" s="75"/>
      <c r="P176" s="75"/>
      <c r="Q176" s="75"/>
      <c r="R176" s="75"/>
      <c r="S176" s="75"/>
      <c r="T176" s="7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7" t="s">
        <v>135</v>
      </c>
      <c r="AU176" s="17" t="s">
        <v>85</v>
      </c>
    </row>
    <row r="177" spans="1:47" s="2" customFormat="1" ht="12">
      <c r="A177" s="36"/>
      <c r="B177" s="37"/>
      <c r="C177" s="36"/>
      <c r="D177" s="185" t="s">
        <v>137</v>
      </c>
      <c r="E177" s="36"/>
      <c r="F177" s="190" t="s">
        <v>716</v>
      </c>
      <c r="G177" s="36"/>
      <c r="H177" s="36"/>
      <c r="I177" s="187"/>
      <c r="J177" s="36"/>
      <c r="K177" s="36"/>
      <c r="L177" s="37"/>
      <c r="M177" s="188"/>
      <c r="N177" s="189"/>
      <c r="O177" s="75"/>
      <c r="P177" s="75"/>
      <c r="Q177" s="75"/>
      <c r="R177" s="75"/>
      <c r="S177" s="75"/>
      <c r="T177" s="7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7" t="s">
        <v>137</v>
      </c>
      <c r="AU177" s="17" t="s">
        <v>85</v>
      </c>
    </row>
    <row r="178" spans="1:51" s="13" customFormat="1" ht="12">
      <c r="A178" s="13"/>
      <c r="B178" s="191"/>
      <c r="C178" s="13"/>
      <c r="D178" s="185" t="s">
        <v>139</v>
      </c>
      <c r="E178" s="192" t="s">
        <v>1</v>
      </c>
      <c r="F178" s="193" t="s">
        <v>700</v>
      </c>
      <c r="G178" s="13"/>
      <c r="H178" s="194">
        <v>11</v>
      </c>
      <c r="I178" s="195"/>
      <c r="J178" s="13"/>
      <c r="K178" s="13"/>
      <c r="L178" s="191"/>
      <c r="M178" s="196"/>
      <c r="N178" s="197"/>
      <c r="O178" s="197"/>
      <c r="P178" s="197"/>
      <c r="Q178" s="197"/>
      <c r="R178" s="197"/>
      <c r="S178" s="197"/>
      <c r="T178" s="19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92" t="s">
        <v>139</v>
      </c>
      <c r="AU178" s="192" t="s">
        <v>85</v>
      </c>
      <c r="AV178" s="13" t="s">
        <v>85</v>
      </c>
      <c r="AW178" s="13" t="s">
        <v>31</v>
      </c>
      <c r="AX178" s="13" t="s">
        <v>75</v>
      </c>
      <c r="AY178" s="192" t="s">
        <v>126</v>
      </c>
    </row>
    <row r="179" spans="1:51" s="13" customFormat="1" ht="12">
      <c r="A179" s="13"/>
      <c r="B179" s="191"/>
      <c r="C179" s="13"/>
      <c r="D179" s="185" t="s">
        <v>139</v>
      </c>
      <c r="E179" s="192" t="s">
        <v>1</v>
      </c>
      <c r="F179" s="193" t="s">
        <v>701</v>
      </c>
      <c r="G179" s="13"/>
      <c r="H179" s="194">
        <v>17.6</v>
      </c>
      <c r="I179" s="195"/>
      <c r="J179" s="13"/>
      <c r="K179" s="13"/>
      <c r="L179" s="191"/>
      <c r="M179" s="206"/>
      <c r="N179" s="207"/>
      <c r="O179" s="207"/>
      <c r="P179" s="207"/>
      <c r="Q179" s="207"/>
      <c r="R179" s="207"/>
      <c r="S179" s="207"/>
      <c r="T179" s="20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92" t="s">
        <v>139</v>
      </c>
      <c r="AU179" s="192" t="s">
        <v>85</v>
      </c>
      <c r="AV179" s="13" t="s">
        <v>85</v>
      </c>
      <c r="AW179" s="13" t="s">
        <v>31</v>
      </c>
      <c r="AX179" s="13" t="s">
        <v>75</v>
      </c>
      <c r="AY179" s="192" t="s">
        <v>126</v>
      </c>
    </row>
    <row r="180" spans="1:31" s="2" customFormat="1" ht="6.95" customHeight="1">
      <c r="A180" s="36"/>
      <c r="B180" s="58"/>
      <c r="C180" s="59"/>
      <c r="D180" s="59"/>
      <c r="E180" s="59"/>
      <c r="F180" s="59"/>
      <c r="G180" s="59"/>
      <c r="H180" s="59"/>
      <c r="I180" s="59"/>
      <c r="J180" s="59"/>
      <c r="K180" s="59"/>
      <c r="L180" s="37"/>
      <c r="M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</row>
  </sheetData>
  <autoFilter ref="C119:K179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95</v>
      </c>
      <c r="L4" s="20"/>
      <c r="M4" s="11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30" t="s">
        <v>16</v>
      </c>
      <c r="L6" s="20"/>
    </row>
    <row r="7" spans="2:12" s="1" customFormat="1" ht="16.5" customHeight="1">
      <c r="B7" s="20"/>
      <c r="E7" s="119" t="str">
        <f>'Rekapitulace stavby'!K6</f>
        <v>III/3308 Velenka - Semice, rekonstrukce silnice - PD</v>
      </c>
      <c r="F7" s="30"/>
      <c r="G7" s="30"/>
      <c r="H7" s="30"/>
      <c r="L7" s="20"/>
    </row>
    <row r="8" spans="1:31" s="2" customFormat="1" ht="12" customHeight="1">
      <c r="A8" s="36"/>
      <c r="B8" s="37"/>
      <c r="C8" s="36"/>
      <c r="D8" s="30" t="s">
        <v>96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717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30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30" t="s">
        <v>22</v>
      </c>
      <c r="J12" s="67" t="str">
        <f>'Rekapitulace stavby'!AN8</f>
        <v>13. 12. 2018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30" t="s">
        <v>25</v>
      </c>
      <c r="J14" s="25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 xml:space="preserve"> </v>
      </c>
      <c r="F15" s="36"/>
      <c r="G15" s="36"/>
      <c r="H15" s="36"/>
      <c r="I15" s="30" t="s">
        <v>26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27</v>
      </c>
      <c r="E17" s="36"/>
      <c r="F17" s="36"/>
      <c r="G17" s="36"/>
      <c r="H17" s="36"/>
      <c r="I17" s="30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30" t="s">
        <v>26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29</v>
      </c>
      <c r="E20" s="36"/>
      <c r="F20" s="36"/>
      <c r="G20" s="36"/>
      <c r="H20" s="36"/>
      <c r="I20" s="30" t="s">
        <v>25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>FORVIA CZ, s.r.o.</v>
      </c>
      <c r="F21" s="36"/>
      <c r="G21" s="36"/>
      <c r="H21" s="36"/>
      <c r="I21" s="30" t="s">
        <v>26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32</v>
      </c>
      <c r="E23" s="36"/>
      <c r="F23" s="36"/>
      <c r="G23" s="36"/>
      <c r="H23" s="36"/>
      <c r="I23" s="30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30" t="s">
        <v>26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33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0"/>
      <c r="B27" s="121"/>
      <c r="C27" s="120"/>
      <c r="D27" s="120"/>
      <c r="E27" s="34" t="s">
        <v>1</v>
      </c>
      <c r="F27" s="34"/>
      <c r="G27" s="34"/>
      <c r="H27" s="34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3" t="s">
        <v>35</v>
      </c>
      <c r="E30" s="36"/>
      <c r="F30" s="36"/>
      <c r="G30" s="36"/>
      <c r="H30" s="36"/>
      <c r="I30" s="36"/>
      <c r="J30" s="94">
        <f>ROUND(J123,2)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8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37</v>
      </c>
      <c r="G32" s="36"/>
      <c r="H32" s="36"/>
      <c r="I32" s="41" t="s">
        <v>36</v>
      </c>
      <c r="J32" s="41" t="s">
        <v>38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24" t="s">
        <v>39</v>
      </c>
      <c r="E33" s="30" t="s">
        <v>40</v>
      </c>
      <c r="F33" s="125">
        <f>ROUND((SUM(BE123:BE185)),2)</f>
        <v>0</v>
      </c>
      <c r="G33" s="36"/>
      <c r="H33" s="36"/>
      <c r="I33" s="126">
        <v>0.21</v>
      </c>
      <c r="J33" s="125">
        <f>ROUND(((SUM(BE123:BE185))*I33),2)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41</v>
      </c>
      <c r="F34" s="125">
        <f>ROUND((SUM(BF123:BF185)),2)</f>
        <v>0</v>
      </c>
      <c r="G34" s="36"/>
      <c r="H34" s="36"/>
      <c r="I34" s="126">
        <v>0.15</v>
      </c>
      <c r="J34" s="125">
        <f>ROUND(((SUM(BF123:BF185))*I34),2)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42</v>
      </c>
      <c r="F35" s="125">
        <f>ROUND((SUM(BG123:BG185)),2)</f>
        <v>0</v>
      </c>
      <c r="G35" s="36"/>
      <c r="H35" s="36"/>
      <c r="I35" s="126">
        <v>0.21</v>
      </c>
      <c r="J35" s="125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43</v>
      </c>
      <c r="F36" s="125">
        <f>ROUND((SUM(BH123:BH185)),2)</f>
        <v>0</v>
      </c>
      <c r="G36" s="36"/>
      <c r="H36" s="36"/>
      <c r="I36" s="126">
        <v>0.15</v>
      </c>
      <c r="J36" s="125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44</v>
      </c>
      <c r="F37" s="125">
        <f>ROUND((SUM(BI123:BI185)),2)</f>
        <v>0</v>
      </c>
      <c r="G37" s="36"/>
      <c r="H37" s="36"/>
      <c r="I37" s="126">
        <v>0</v>
      </c>
      <c r="J37" s="12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27"/>
      <c r="D39" s="128" t="s">
        <v>45</v>
      </c>
      <c r="E39" s="79"/>
      <c r="F39" s="79"/>
      <c r="G39" s="129" t="s">
        <v>46</v>
      </c>
      <c r="H39" s="130" t="s">
        <v>47</v>
      </c>
      <c r="I39" s="79"/>
      <c r="J39" s="131">
        <f>SUM(J30:J37)</f>
        <v>0</v>
      </c>
      <c r="K39" s="132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3"/>
      <c r="D50" s="54" t="s">
        <v>48</v>
      </c>
      <c r="E50" s="55"/>
      <c r="F50" s="55"/>
      <c r="G50" s="54" t="s">
        <v>49</v>
      </c>
      <c r="H50" s="55"/>
      <c r="I50" s="5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50</v>
      </c>
      <c r="E61" s="39"/>
      <c r="F61" s="133" t="s">
        <v>51</v>
      </c>
      <c r="G61" s="56" t="s">
        <v>50</v>
      </c>
      <c r="H61" s="39"/>
      <c r="I61" s="39"/>
      <c r="J61" s="134" t="s">
        <v>51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52</v>
      </c>
      <c r="E65" s="57"/>
      <c r="F65" s="57"/>
      <c r="G65" s="54" t="s">
        <v>53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50</v>
      </c>
      <c r="E76" s="39"/>
      <c r="F76" s="133" t="s">
        <v>51</v>
      </c>
      <c r="G76" s="56" t="s">
        <v>50</v>
      </c>
      <c r="H76" s="39"/>
      <c r="I76" s="39"/>
      <c r="J76" s="134" t="s">
        <v>51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98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6"/>
      <c r="D85" s="36"/>
      <c r="E85" s="119" t="str">
        <f>E7</f>
        <v>III/3308 Velenka - Semice, rekonstrukce silnice - PD</v>
      </c>
      <c r="F85" s="30"/>
      <c r="G85" s="30"/>
      <c r="H85" s="30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96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6"/>
      <c r="D87" s="36"/>
      <c r="E87" s="65" t="str">
        <f>E9</f>
        <v>SO 301 - Propustek 1P, km 2,059 92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6"/>
      <c r="E89" s="36"/>
      <c r="F89" s="25" t="str">
        <f>F12</f>
        <v xml:space="preserve"> </v>
      </c>
      <c r="G89" s="36"/>
      <c r="H89" s="36"/>
      <c r="I89" s="30" t="s">
        <v>22</v>
      </c>
      <c r="J89" s="67" t="str">
        <f>IF(J12="","",J12)</f>
        <v>13. 12. 2018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6"/>
      <c r="E91" s="36"/>
      <c r="F91" s="25" t="str">
        <f>E15</f>
        <v xml:space="preserve"> </v>
      </c>
      <c r="G91" s="36"/>
      <c r="H91" s="36"/>
      <c r="I91" s="30" t="s">
        <v>29</v>
      </c>
      <c r="J91" s="34" t="str">
        <f>E21</f>
        <v>FORVIA CZ, s.r.o.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6"/>
      <c r="E92" s="36"/>
      <c r="F92" s="25" t="str">
        <f>IF(E18="","",E18)</f>
        <v>Vyplň údaj</v>
      </c>
      <c r="G92" s="36"/>
      <c r="H92" s="36"/>
      <c r="I92" s="30" t="s">
        <v>32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35" t="s">
        <v>99</v>
      </c>
      <c r="D94" s="127"/>
      <c r="E94" s="127"/>
      <c r="F94" s="127"/>
      <c r="G94" s="127"/>
      <c r="H94" s="127"/>
      <c r="I94" s="127"/>
      <c r="J94" s="136" t="s">
        <v>100</v>
      </c>
      <c r="K94" s="127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37" t="s">
        <v>101</v>
      </c>
      <c r="D96" s="36"/>
      <c r="E96" s="36"/>
      <c r="F96" s="36"/>
      <c r="G96" s="36"/>
      <c r="H96" s="36"/>
      <c r="I96" s="36"/>
      <c r="J96" s="94">
        <f>J123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102</v>
      </c>
    </row>
    <row r="97" spans="1:31" s="9" customFormat="1" ht="24.95" customHeight="1">
      <c r="A97" s="9"/>
      <c r="B97" s="138"/>
      <c r="C97" s="9"/>
      <c r="D97" s="139" t="s">
        <v>103</v>
      </c>
      <c r="E97" s="140"/>
      <c r="F97" s="140"/>
      <c r="G97" s="140"/>
      <c r="H97" s="140"/>
      <c r="I97" s="140"/>
      <c r="J97" s="141">
        <f>J124</f>
        <v>0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2"/>
      <c r="C98" s="10"/>
      <c r="D98" s="143" t="s">
        <v>104</v>
      </c>
      <c r="E98" s="144"/>
      <c r="F98" s="144"/>
      <c r="G98" s="144"/>
      <c r="H98" s="144"/>
      <c r="I98" s="144"/>
      <c r="J98" s="145">
        <f>J125</f>
        <v>0</v>
      </c>
      <c r="K98" s="10"/>
      <c r="L98" s="14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2"/>
      <c r="C99" s="10"/>
      <c r="D99" s="143" t="s">
        <v>105</v>
      </c>
      <c r="E99" s="144"/>
      <c r="F99" s="144"/>
      <c r="G99" s="144"/>
      <c r="H99" s="144"/>
      <c r="I99" s="144"/>
      <c r="J99" s="145">
        <f>J144</f>
        <v>0</v>
      </c>
      <c r="K99" s="10"/>
      <c r="L99" s="14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2"/>
      <c r="C100" s="10"/>
      <c r="D100" s="143" t="s">
        <v>106</v>
      </c>
      <c r="E100" s="144"/>
      <c r="F100" s="144"/>
      <c r="G100" s="144"/>
      <c r="H100" s="144"/>
      <c r="I100" s="144"/>
      <c r="J100" s="145">
        <f>J152</f>
        <v>0</v>
      </c>
      <c r="K100" s="10"/>
      <c r="L100" s="14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2"/>
      <c r="C101" s="10"/>
      <c r="D101" s="143" t="s">
        <v>108</v>
      </c>
      <c r="E101" s="144"/>
      <c r="F101" s="144"/>
      <c r="G101" s="144"/>
      <c r="H101" s="144"/>
      <c r="I101" s="144"/>
      <c r="J101" s="145">
        <f>J158</f>
        <v>0</v>
      </c>
      <c r="K101" s="10"/>
      <c r="L101" s="14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2"/>
      <c r="C102" s="10"/>
      <c r="D102" s="143" t="s">
        <v>109</v>
      </c>
      <c r="E102" s="144"/>
      <c r="F102" s="144"/>
      <c r="G102" s="144"/>
      <c r="H102" s="144"/>
      <c r="I102" s="144"/>
      <c r="J102" s="145">
        <f>J163</f>
        <v>0</v>
      </c>
      <c r="K102" s="10"/>
      <c r="L102" s="14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38"/>
      <c r="C103" s="9"/>
      <c r="D103" s="139" t="s">
        <v>110</v>
      </c>
      <c r="E103" s="140"/>
      <c r="F103" s="140"/>
      <c r="G103" s="140"/>
      <c r="H103" s="140"/>
      <c r="I103" s="140"/>
      <c r="J103" s="141">
        <f>J176</f>
        <v>0</v>
      </c>
      <c r="K103" s="9"/>
      <c r="L103" s="138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6"/>
      <c r="B104" s="37"/>
      <c r="C104" s="36"/>
      <c r="D104" s="36"/>
      <c r="E104" s="36"/>
      <c r="F104" s="36"/>
      <c r="G104" s="36"/>
      <c r="H104" s="36"/>
      <c r="I104" s="36"/>
      <c r="J104" s="36"/>
      <c r="K104" s="36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>
      <c r="A105" s="36"/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9" spans="1:31" s="2" customFormat="1" ht="6.95" customHeight="1">
      <c r="A109" s="36"/>
      <c r="B109" s="60"/>
      <c r="C109" s="61"/>
      <c r="D109" s="61"/>
      <c r="E109" s="61"/>
      <c r="F109" s="61"/>
      <c r="G109" s="61"/>
      <c r="H109" s="61"/>
      <c r="I109" s="61"/>
      <c r="J109" s="61"/>
      <c r="K109" s="61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24.95" customHeight="1">
      <c r="A110" s="36"/>
      <c r="B110" s="37"/>
      <c r="C110" s="21" t="s">
        <v>111</v>
      </c>
      <c r="D110" s="36"/>
      <c r="E110" s="36"/>
      <c r="F110" s="36"/>
      <c r="G110" s="36"/>
      <c r="H110" s="36"/>
      <c r="I110" s="36"/>
      <c r="J110" s="36"/>
      <c r="K110" s="36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6"/>
      <c r="D111" s="36"/>
      <c r="E111" s="36"/>
      <c r="F111" s="36"/>
      <c r="G111" s="36"/>
      <c r="H111" s="36"/>
      <c r="I111" s="36"/>
      <c r="J111" s="36"/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16</v>
      </c>
      <c r="D112" s="36"/>
      <c r="E112" s="36"/>
      <c r="F112" s="36"/>
      <c r="G112" s="36"/>
      <c r="H112" s="36"/>
      <c r="I112" s="36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6"/>
      <c r="D113" s="36"/>
      <c r="E113" s="119" t="str">
        <f>E7</f>
        <v>III/3308 Velenka - Semice, rekonstrukce silnice - PD</v>
      </c>
      <c r="F113" s="30"/>
      <c r="G113" s="30"/>
      <c r="H113" s="30"/>
      <c r="I113" s="36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96</v>
      </c>
      <c r="D114" s="36"/>
      <c r="E114" s="36"/>
      <c r="F114" s="36"/>
      <c r="G114" s="36"/>
      <c r="H114" s="36"/>
      <c r="I114" s="36"/>
      <c r="J114" s="36"/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6.5" customHeight="1">
      <c r="A115" s="36"/>
      <c r="B115" s="37"/>
      <c r="C115" s="36"/>
      <c r="D115" s="36"/>
      <c r="E115" s="65" t="str">
        <f>E9</f>
        <v>SO 301 - Propustek 1P, km 2,059 92</v>
      </c>
      <c r="F115" s="36"/>
      <c r="G115" s="36"/>
      <c r="H115" s="36"/>
      <c r="I115" s="36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6"/>
      <c r="D116" s="36"/>
      <c r="E116" s="36"/>
      <c r="F116" s="36"/>
      <c r="G116" s="36"/>
      <c r="H116" s="36"/>
      <c r="I116" s="36"/>
      <c r="J116" s="36"/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20</v>
      </c>
      <c r="D117" s="36"/>
      <c r="E117" s="36"/>
      <c r="F117" s="25" t="str">
        <f>F12</f>
        <v xml:space="preserve"> </v>
      </c>
      <c r="G117" s="36"/>
      <c r="H117" s="36"/>
      <c r="I117" s="30" t="s">
        <v>22</v>
      </c>
      <c r="J117" s="67" t="str">
        <f>IF(J12="","",J12)</f>
        <v>13. 12. 2018</v>
      </c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6"/>
      <c r="D118" s="36"/>
      <c r="E118" s="36"/>
      <c r="F118" s="36"/>
      <c r="G118" s="36"/>
      <c r="H118" s="36"/>
      <c r="I118" s="36"/>
      <c r="J118" s="36"/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0" t="s">
        <v>24</v>
      </c>
      <c r="D119" s="36"/>
      <c r="E119" s="36"/>
      <c r="F119" s="25" t="str">
        <f>E15</f>
        <v xml:space="preserve"> </v>
      </c>
      <c r="G119" s="36"/>
      <c r="H119" s="36"/>
      <c r="I119" s="30" t="s">
        <v>29</v>
      </c>
      <c r="J119" s="34" t="str">
        <f>E21</f>
        <v>FORVIA CZ, s.r.o.</v>
      </c>
      <c r="K119" s="36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27</v>
      </c>
      <c r="D120" s="36"/>
      <c r="E120" s="36"/>
      <c r="F120" s="25" t="str">
        <f>IF(E18="","",E18)</f>
        <v>Vyplň údaj</v>
      </c>
      <c r="G120" s="36"/>
      <c r="H120" s="36"/>
      <c r="I120" s="30" t="s">
        <v>32</v>
      </c>
      <c r="J120" s="34" t="str">
        <f>E24</f>
        <v xml:space="preserve"> </v>
      </c>
      <c r="K120" s="36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0.3" customHeight="1">
      <c r="A121" s="36"/>
      <c r="B121" s="37"/>
      <c r="C121" s="36"/>
      <c r="D121" s="36"/>
      <c r="E121" s="36"/>
      <c r="F121" s="36"/>
      <c r="G121" s="36"/>
      <c r="H121" s="36"/>
      <c r="I121" s="36"/>
      <c r="J121" s="36"/>
      <c r="K121" s="36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11" customFormat="1" ht="29.25" customHeight="1">
      <c r="A122" s="146"/>
      <c r="B122" s="147"/>
      <c r="C122" s="148" t="s">
        <v>112</v>
      </c>
      <c r="D122" s="149" t="s">
        <v>60</v>
      </c>
      <c r="E122" s="149" t="s">
        <v>56</v>
      </c>
      <c r="F122" s="149" t="s">
        <v>57</v>
      </c>
      <c r="G122" s="149" t="s">
        <v>113</v>
      </c>
      <c r="H122" s="149" t="s">
        <v>114</v>
      </c>
      <c r="I122" s="149" t="s">
        <v>115</v>
      </c>
      <c r="J122" s="150" t="s">
        <v>100</v>
      </c>
      <c r="K122" s="151" t="s">
        <v>116</v>
      </c>
      <c r="L122" s="152"/>
      <c r="M122" s="84" t="s">
        <v>1</v>
      </c>
      <c r="N122" s="85" t="s">
        <v>39</v>
      </c>
      <c r="O122" s="85" t="s">
        <v>117</v>
      </c>
      <c r="P122" s="85" t="s">
        <v>118</v>
      </c>
      <c r="Q122" s="85" t="s">
        <v>119</v>
      </c>
      <c r="R122" s="85" t="s">
        <v>120</v>
      </c>
      <c r="S122" s="85" t="s">
        <v>121</v>
      </c>
      <c r="T122" s="86" t="s">
        <v>122</v>
      </c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</row>
    <row r="123" spans="1:63" s="2" customFormat="1" ht="22.8" customHeight="1">
      <c r="A123" s="36"/>
      <c r="B123" s="37"/>
      <c r="C123" s="91" t="s">
        <v>123</v>
      </c>
      <c r="D123" s="36"/>
      <c r="E123" s="36"/>
      <c r="F123" s="36"/>
      <c r="G123" s="36"/>
      <c r="H123" s="36"/>
      <c r="I123" s="36"/>
      <c r="J123" s="153">
        <f>BK123</f>
        <v>0</v>
      </c>
      <c r="K123" s="36"/>
      <c r="L123" s="37"/>
      <c r="M123" s="87"/>
      <c r="N123" s="71"/>
      <c r="O123" s="88"/>
      <c r="P123" s="154">
        <f>P124+P176</f>
        <v>0</v>
      </c>
      <c r="Q123" s="88"/>
      <c r="R123" s="154">
        <f>R124+R176</f>
        <v>0</v>
      </c>
      <c r="S123" s="88"/>
      <c r="T123" s="155">
        <f>T124+T176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7" t="s">
        <v>74</v>
      </c>
      <c r="AU123" s="17" t="s">
        <v>102</v>
      </c>
      <c r="BK123" s="156">
        <f>BK124+BK176</f>
        <v>0</v>
      </c>
    </row>
    <row r="124" spans="1:63" s="12" customFormat="1" ht="25.9" customHeight="1">
      <c r="A124" s="12"/>
      <c r="B124" s="157"/>
      <c r="C124" s="12"/>
      <c r="D124" s="158" t="s">
        <v>74</v>
      </c>
      <c r="E124" s="159" t="s">
        <v>124</v>
      </c>
      <c r="F124" s="159" t="s">
        <v>125</v>
      </c>
      <c r="G124" s="12"/>
      <c r="H124" s="12"/>
      <c r="I124" s="160"/>
      <c r="J124" s="161">
        <f>BK124</f>
        <v>0</v>
      </c>
      <c r="K124" s="12"/>
      <c r="L124" s="157"/>
      <c r="M124" s="162"/>
      <c r="N124" s="163"/>
      <c r="O124" s="163"/>
      <c r="P124" s="164">
        <f>P125+P144+P152+P158+P163</f>
        <v>0</v>
      </c>
      <c r="Q124" s="163"/>
      <c r="R124" s="164">
        <f>R125+R144+R152+R158+R163</f>
        <v>0</v>
      </c>
      <c r="S124" s="163"/>
      <c r="T124" s="165">
        <f>T125+T144+T152+T158+T163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58" t="s">
        <v>83</v>
      </c>
      <c r="AT124" s="166" t="s">
        <v>74</v>
      </c>
      <c r="AU124" s="166" t="s">
        <v>75</v>
      </c>
      <c r="AY124" s="158" t="s">
        <v>126</v>
      </c>
      <c r="BK124" s="167">
        <f>BK125+BK144+BK152+BK158+BK163</f>
        <v>0</v>
      </c>
    </row>
    <row r="125" spans="1:63" s="12" customFormat="1" ht="22.8" customHeight="1">
      <c r="A125" s="12"/>
      <c r="B125" s="157"/>
      <c r="C125" s="12"/>
      <c r="D125" s="158" t="s">
        <v>74</v>
      </c>
      <c r="E125" s="168" t="s">
        <v>83</v>
      </c>
      <c r="F125" s="168" t="s">
        <v>127</v>
      </c>
      <c r="G125" s="12"/>
      <c r="H125" s="12"/>
      <c r="I125" s="160"/>
      <c r="J125" s="169">
        <f>BK125</f>
        <v>0</v>
      </c>
      <c r="K125" s="12"/>
      <c r="L125" s="157"/>
      <c r="M125" s="162"/>
      <c r="N125" s="163"/>
      <c r="O125" s="163"/>
      <c r="P125" s="164">
        <f>SUM(P126:P143)</f>
        <v>0</v>
      </c>
      <c r="Q125" s="163"/>
      <c r="R125" s="164">
        <f>SUM(R126:R143)</f>
        <v>0</v>
      </c>
      <c r="S125" s="163"/>
      <c r="T125" s="165">
        <f>SUM(T126:T143)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58" t="s">
        <v>83</v>
      </c>
      <c r="AT125" s="166" t="s">
        <v>74</v>
      </c>
      <c r="AU125" s="166" t="s">
        <v>83</v>
      </c>
      <c r="AY125" s="158" t="s">
        <v>126</v>
      </c>
      <c r="BK125" s="167">
        <f>SUM(BK126:BK143)</f>
        <v>0</v>
      </c>
    </row>
    <row r="126" spans="1:65" s="2" customFormat="1" ht="21.75" customHeight="1">
      <c r="A126" s="36"/>
      <c r="B126" s="170"/>
      <c r="C126" s="171" t="s">
        <v>83</v>
      </c>
      <c r="D126" s="171" t="s">
        <v>129</v>
      </c>
      <c r="E126" s="172" t="s">
        <v>718</v>
      </c>
      <c r="F126" s="173" t="s">
        <v>719</v>
      </c>
      <c r="G126" s="174" t="s">
        <v>160</v>
      </c>
      <c r="H126" s="175">
        <v>16</v>
      </c>
      <c r="I126" s="176"/>
      <c r="J126" s="177">
        <f>ROUND(I126*H126,2)</f>
        <v>0</v>
      </c>
      <c r="K126" s="178"/>
      <c r="L126" s="37"/>
      <c r="M126" s="179" t="s">
        <v>1</v>
      </c>
      <c r="N126" s="180" t="s">
        <v>40</v>
      </c>
      <c r="O126" s="75"/>
      <c r="P126" s="181">
        <f>O126*H126</f>
        <v>0</v>
      </c>
      <c r="Q126" s="181">
        <v>0</v>
      </c>
      <c r="R126" s="181">
        <f>Q126*H126</f>
        <v>0</v>
      </c>
      <c r="S126" s="181">
        <v>0</v>
      </c>
      <c r="T126" s="182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3" t="s">
        <v>133</v>
      </c>
      <c r="AT126" s="183" t="s">
        <v>129</v>
      </c>
      <c r="AU126" s="183" t="s">
        <v>85</v>
      </c>
      <c r="AY126" s="17" t="s">
        <v>126</v>
      </c>
      <c r="BE126" s="184">
        <f>IF(N126="základní",J126,0)</f>
        <v>0</v>
      </c>
      <c r="BF126" s="184">
        <f>IF(N126="snížená",J126,0)</f>
        <v>0</v>
      </c>
      <c r="BG126" s="184">
        <f>IF(N126="zákl. přenesená",J126,0)</f>
        <v>0</v>
      </c>
      <c r="BH126" s="184">
        <f>IF(N126="sníž. přenesená",J126,0)</f>
        <v>0</v>
      </c>
      <c r="BI126" s="184">
        <f>IF(N126="nulová",J126,0)</f>
        <v>0</v>
      </c>
      <c r="BJ126" s="17" t="s">
        <v>83</v>
      </c>
      <c r="BK126" s="184">
        <f>ROUND(I126*H126,2)</f>
        <v>0</v>
      </c>
      <c r="BL126" s="17" t="s">
        <v>133</v>
      </c>
      <c r="BM126" s="183" t="s">
        <v>720</v>
      </c>
    </row>
    <row r="127" spans="1:47" s="2" customFormat="1" ht="12">
      <c r="A127" s="36"/>
      <c r="B127" s="37"/>
      <c r="C127" s="36"/>
      <c r="D127" s="185" t="s">
        <v>135</v>
      </c>
      <c r="E127" s="36"/>
      <c r="F127" s="186" t="s">
        <v>719</v>
      </c>
      <c r="G127" s="36"/>
      <c r="H127" s="36"/>
      <c r="I127" s="187"/>
      <c r="J127" s="36"/>
      <c r="K127" s="36"/>
      <c r="L127" s="37"/>
      <c r="M127" s="188"/>
      <c r="N127" s="189"/>
      <c r="O127" s="75"/>
      <c r="P127" s="75"/>
      <c r="Q127" s="75"/>
      <c r="R127" s="75"/>
      <c r="S127" s="75"/>
      <c r="T127" s="7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7" t="s">
        <v>135</v>
      </c>
      <c r="AU127" s="17" t="s">
        <v>85</v>
      </c>
    </row>
    <row r="128" spans="1:47" s="2" customFormat="1" ht="12">
      <c r="A128" s="36"/>
      <c r="B128" s="37"/>
      <c r="C128" s="36"/>
      <c r="D128" s="185" t="s">
        <v>137</v>
      </c>
      <c r="E128" s="36"/>
      <c r="F128" s="190" t="s">
        <v>721</v>
      </c>
      <c r="G128" s="36"/>
      <c r="H128" s="36"/>
      <c r="I128" s="187"/>
      <c r="J128" s="36"/>
      <c r="K128" s="36"/>
      <c r="L128" s="37"/>
      <c r="M128" s="188"/>
      <c r="N128" s="189"/>
      <c r="O128" s="75"/>
      <c r="P128" s="75"/>
      <c r="Q128" s="75"/>
      <c r="R128" s="75"/>
      <c r="S128" s="75"/>
      <c r="T128" s="7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7" t="s">
        <v>137</v>
      </c>
      <c r="AU128" s="17" t="s">
        <v>85</v>
      </c>
    </row>
    <row r="129" spans="1:51" s="13" customFormat="1" ht="12">
      <c r="A129" s="13"/>
      <c r="B129" s="191"/>
      <c r="C129" s="13"/>
      <c r="D129" s="185" t="s">
        <v>139</v>
      </c>
      <c r="E129" s="192" t="s">
        <v>1</v>
      </c>
      <c r="F129" s="193" t="s">
        <v>722</v>
      </c>
      <c r="G129" s="13"/>
      <c r="H129" s="194">
        <v>16</v>
      </c>
      <c r="I129" s="195"/>
      <c r="J129" s="13"/>
      <c r="K129" s="13"/>
      <c r="L129" s="191"/>
      <c r="M129" s="196"/>
      <c r="N129" s="197"/>
      <c r="O129" s="197"/>
      <c r="P129" s="197"/>
      <c r="Q129" s="197"/>
      <c r="R129" s="197"/>
      <c r="S129" s="197"/>
      <c r="T129" s="19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92" t="s">
        <v>139</v>
      </c>
      <c r="AU129" s="192" t="s">
        <v>85</v>
      </c>
      <c r="AV129" s="13" t="s">
        <v>85</v>
      </c>
      <c r="AW129" s="13" t="s">
        <v>31</v>
      </c>
      <c r="AX129" s="13" t="s">
        <v>83</v>
      </c>
      <c r="AY129" s="192" t="s">
        <v>126</v>
      </c>
    </row>
    <row r="130" spans="1:65" s="2" customFormat="1" ht="21.75" customHeight="1">
      <c r="A130" s="36"/>
      <c r="B130" s="170"/>
      <c r="C130" s="171" t="s">
        <v>85</v>
      </c>
      <c r="D130" s="171" t="s">
        <v>129</v>
      </c>
      <c r="E130" s="172" t="s">
        <v>171</v>
      </c>
      <c r="F130" s="173" t="s">
        <v>172</v>
      </c>
      <c r="G130" s="174" t="s">
        <v>143</v>
      </c>
      <c r="H130" s="175">
        <v>108</v>
      </c>
      <c r="I130" s="176"/>
      <c r="J130" s="177">
        <f>ROUND(I130*H130,2)</f>
        <v>0</v>
      </c>
      <c r="K130" s="178"/>
      <c r="L130" s="37"/>
      <c r="M130" s="179" t="s">
        <v>1</v>
      </c>
      <c r="N130" s="180" t="s">
        <v>40</v>
      </c>
      <c r="O130" s="75"/>
      <c r="P130" s="181">
        <f>O130*H130</f>
        <v>0</v>
      </c>
      <c r="Q130" s="181">
        <v>0</v>
      </c>
      <c r="R130" s="181">
        <f>Q130*H130</f>
        <v>0</v>
      </c>
      <c r="S130" s="181">
        <v>0</v>
      </c>
      <c r="T130" s="182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3" t="s">
        <v>133</v>
      </c>
      <c r="AT130" s="183" t="s">
        <v>129</v>
      </c>
      <c r="AU130" s="183" t="s">
        <v>85</v>
      </c>
      <c r="AY130" s="17" t="s">
        <v>126</v>
      </c>
      <c r="BE130" s="184">
        <f>IF(N130="základní",J130,0)</f>
        <v>0</v>
      </c>
      <c r="BF130" s="184">
        <f>IF(N130="snížená",J130,0)</f>
        <v>0</v>
      </c>
      <c r="BG130" s="184">
        <f>IF(N130="zákl. přenesená",J130,0)</f>
        <v>0</v>
      </c>
      <c r="BH130" s="184">
        <f>IF(N130="sníž. přenesená",J130,0)</f>
        <v>0</v>
      </c>
      <c r="BI130" s="184">
        <f>IF(N130="nulová",J130,0)</f>
        <v>0</v>
      </c>
      <c r="BJ130" s="17" t="s">
        <v>83</v>
      </c>
      <c r="BK130" s="184">
        <f>ROUND(I130*H130,2)</f>
        <v>0</v>
      </c>
      <c r="BL130" s="17" t="s">
        <v>133</v>
      </c>
      <c r="BM130" s="183" t="s">
        <v>723</v>
      </c>
    </row>
    <row r="131" spans="1:47" s="2" customFormat="1" ht="12">
      <c r="A131" s="36"/>
      <c r="B131" s="37"/>
      <c r="C131" s="36"/>
      <c r="D131" s="185" t="s">
        <v>135</v>
      </c>
      <c r="E131" s="36"/>
      <c r="F131" s="186" t="s">
        <v>172</v>
      </c>
      <c r="G131" s="36"/>
      <c r="H131" s="36"/>
      <c r="I131" s="187"/>
      <c r="J131" s="36"/>
      <c r="K131" s="36"/>
      <c r="L131" s="37"/>
      <c r="M131" s="188"/>
      <c r="N131" s="189"/>
      <c r="O131" s="75"/>
      <c r="P131" s="75"/>
      <c r="Q131" s="75"/>
      <c r="R131" s="75"/>
      <c r="S131" s="75"/>
      <c r="T131" s="7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7" t="s">
        <v>135</v>
      </c>
      <c r="AU131" s="17" t="s">
        <v>85</v>
      </c>
    </row>
    <row r="132" spans="1:47" s="2" customFormat="1" ht="12">
      <c r="A132" s="36"/>
      <c r="B132" s="37"/>
      <c r="C132" s="36"/>
      <c r="D132" s="185" t="s">
        <v>137</v>
      </c>
      <c r="E132" s="36"/>
      <c r="F132" s="190" t="s">
        <v>175</v>
      </c>
      <c r="G132" s="36"/>
      <c r="H132" s="36"/>
      <c r="I132" s="187"/>
      <c r="J132" s="36"/>
      <c r="K132" s="36"/>
      <c r="L132" s="37"/>
      <c r="M132" s="188"/>
      <c r="N132" s="189"/>
      <c r="O132" s="75"/>
      <c r="P132" s="75"/>
      <c r="Q132" s="75"/>
      <c r="R132" s="75"/>
      <c r="S132" s="75"/>
      <c r="T132" s="7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7" t="s">
        <v>137</v>
      </c>
      <c r="AU132" s="17" t="s">
        <v>85</v>
      </c>
    </row>
    <row r="133" spans="1:51" s="13" customFormat="1" ht="12">
      <c r="A133" s="13"/>
      <c r="B133" s="191"/>
      <c r="C133" s="13"/>
      <c r="D133" s="185" t="s">
        <v>139</v>
      </c>
      <c r="E133" s="192" t="s">
        <v>1</v>
      </c>
      <c r="F133" s="193" t="s">
        <v>724</v>
      </c>
      <c r="G133" s="13"/>
      <c r="H133" s="194">
        <v>29.7</v>
      </c>
      <c r="I133" s="195"/>
      <c r="J133" s="13"/>
      <c r="K133" s="13"/>
      <c r="L133" s="191"/>
      <c r="M133" s="196"/>
      <c r="N133" s="197"/>
      <c r="O133" s="197"/>
      <c r="P133" s="197"/>
      <c r="Q133" s="197"/>
      <c r="R133" s="197"/>
      <c r="S133" s="197"/>
      <c r="T133" s="19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2" t="s">
        <v>139</v>
      </c>
      <c r="AU133" s="192" t="s">
        <v>85</v>
      </c>
      <c r="AV133" s="13" t="s">
        <v>85</v>
      </c>
      <c r="AW133" s="13" t="s">
        <v>31</v>
      </c>
      <c r="AX133" s="13" t="s">
        <v>75</v>
      </c>
      <c r="AY133" s="192" t="s">
        <v>126</v>
      </c>
    </row>
    <row r="134" spans="1:51" s="13" customFormat="1" ht="12">
      <c r="A134" s="13"/>
      <c r="B134" s="191"/>
      <c r="C134" s="13"/>
      <c r="D134" s="185" t="s">
        <v>139</v>
      </c>
      <c r="E134" s="192" t="s">
        <v>1</v>
      </c>
      <c r="F134" s="193" t="s">
        <v>725</v>
      </c>
      <c r="G134" s="13"/>
      <c r="H134" s="194">
        <v>78.3</v>
      </c>
      <c r="I134" s="195"/>
      <c r="J134" s="13"/>
      <c r="K134" s="13"/>
      <c r="L134" s="191"/>
      <c r="M134" s="196"/>
      <c r="N134" s="197"/>
      <c r="O134" s="197"/>
      <c r="P134" s="197"/>
      <c r="Q134" s="197"/>
      <c r="R134" s="197"/>
      <c r="S134" s="197"/>
      <c r="T134" s="19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2" t="s">
        <v>139</v>
      </c>
      <c r="AU134" s="192" t="s">
        <v>85</v>
      </c>
      <c r="AV134" s="13" t="s">
        <v>85</v>
      </c>
      <c r="AW134" s="13" t="s">
        <v>31</v>
      </c>
      <c r="AX134" s="13" t="s">
        <v>75</v>
      </c>
      <c r="AY134" s="192" t="s">
        <v>126</v>
      </c>
    </row>
    <row r="135" spans="1:65" s="2" customFormat="1" ht="21.75" customHeight="1">
      <c r="A135" s="36"/>
      <c r="B135" s="170"/>
      <c r="C135" s="171" t="s">
        <v>153</v>
      </c>
      <c r="D135" s="171" t="s">
        <v>129</v>
      </c>
      <c r="E135" s="172" t="s">
        <v>231</v>
      </c>
      <c r="F135" s="173" t="s">
        <v>232</v>
      </c>
      <c r="G135" s="174" t="s">
        <v>143</v>
      </c>
      <c r="H135" s="175">
        <v>126.855</v>
      </c>
      <c r="I135" s="176"/>
      <c r="J135" s="177">
        <f>ROUND(I135*H135,2)</f>
        <v>0</v>
      </c>
      <c r="K135" s="178"/>
      <c r="L135" s="37"/>
      <c r="M135" s="179" t="s">
        <v>1</v>
      </c>
      <c r="N135" s="180" t="s">
        <v>40</v>
      </c>
      <c r="O135" s="75"/>
      <c r="P135" s="181">
        <f>O135*H135</f>
        <v>0</v>
      </c>
      <c r="Q135" s="181">
        <v>0</v>
      </c>
      <c r="R135" s="181">
        <f>Q135*H135</f>
        <v>0</v>
      </c>
      <c r="S135" s="181">
        <v>0</v>
      </c>
      <c r="T135" s="182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3" t="s">
        <v>133</v>
      </c>
      <c r="AT135" s="183" t="s">
        <v>129</v>
      </c>
      <c r="AU135" s="183" t="s">
        <v>85</v>
      </c>
      <c r="AY135" s="17" t="s">
        <v>126</v>
      </c>
      <c r="BE135" s="184">
        <f>IF(N135="základní",J135,0)</f>
        <v>0</v>
      </c>
      <c r="BF135" s="184">
        <f>IF(N135="snížená",J135,0)</f>
        <v>0</v>
      </c>
      <c r="BG135" s="184">
        <f>IF(N135="zákl. přenesená",J135,0)</f>
        <v>0</v>
      </c>
      <c r="BH135" s="184">
        <f>IF(N135="sníž. přenesená",J135,0)</f>
        <v>0</v>
      </c>
      <c r="BI135" s="184">
        <f>IF(N135="nulová",J135,0)</f>
        <v>0</v>
      </c>
      <c r="BJ135" s="17" t="s">
        <v>83</v>
      </c>
      <c r="BK135" s="184">
        <f>ROUND(I135*H135,2)</f>
        <v>0</v>
      </c>
      <c r="BL135" s="17" t="s">
        <v>133</v>
      </c>
      <c r="BM135" s="183" t="s">
        <v>726</v>
      </c>
    </row>
    <row r="136" spans="1:47" s="2" customFormat="1" ht="12">
      <c r="A136" s="36"/>
      <c r="B136" s="37"/>
      <c r="C136" s="36"/>
      <c r="D136" s="185" t="s">
        <v>135</v>
      </c>
      <c r="E136" s="36"/>
      <c r="F136" s="186" t="s">
        <v>232</v>
      </c>
      <c r="G136" s="36"/>
      <c r="H136" s="36"/>
      <c r="I136" s="187"/>
      <c r="J136" s="36"/>
      <c r="K136" s="36"/>
      <c r="L136" s="37"/>
      <c r="M136" s="188"/>
      <c r="N136" s="189"/>
      <c r="O136" s="75"/>
      <c r="P136" s="75"/>
      <c r="Q136" s="75"/>
      <c r="R136" s="75"/>
      <c r="S136" s="75"/>
      <c r="T136" s="7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7" t="s">
        <v>135</v>
      </c>
      <c r="AU136" s="17" t="s">
        <v>85</v>
      </c>
    </row>
    <row r="137" spans="1:47" s="2" customFormat="1" ht="12">
      <c r="A137" s="36"/>
      <c r="B137" s="37"/>
      <c r="C137" s="36"/>
      <c r="D137" s="185" t="s">
        <v>137</v>
      </c>
      <c r="E137" s="36"/>
      <c r="F137" s="190" t="s">
        <v>234</v>
      </c>
      <c r="G137" s="36"/>
      <c r="H137" s="36"/>
      <c r="I137" s="187"/>
      <c r="J137" s="36"/>
      <c r="K137" s="36"/>
      <c r="L137" s="37"/>
      <c r="M137" s="188"/>
      <c r="N137" s="189"/>
      <c r="O137" s="75"/>
      <c r="P137" s="75"/>
      <c r="Q137" s="75"/>
      <c r="R137" s="75"/>
      <c r="S137" s="75"/>
      <c r="T137" s="7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7" t="s">
        <v>137</v>
      </c>
      <c r="AU137" s="17" t="s">
        <v>85</v>
      </c>
    </row>
    <row r="138" spans="1:51" s="13" customFormat="1" ht="12">
      <c r="A138" s="13"/>
      <c r="B138" s="191"/>
      <c r="C138" s="13"/>
      <c r="D138" s="185" t="s">
        <v>139</v>
      </c>
      <c r="E138" s="192" t="s">
        <v>1</v>
      </c>
      <c r="F138" s="193" t="s">
        <v>727</v>
      </c>
      <c r="G138" s="13"/>
      <c r="H138" s="194">
        <v>76.8</v>
      </c>
      <c r="I138" s="195"/>
      <c r="J138" s="13"/>
      <c r="K138" s="13"/>
      <c r="L138" s="191"/>
      <c r="M138" s="196"/>
      <c r="N138" s="197"/>
      <c r="O138" s="197"/>
      <c r="P138" s="197"/>
      <c r="Q138" s="197"/>
      <c r="R138" s="197"/>
      <c r="S138" s="197"/>
      <c r="T138" s="19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2" t="s">
        <v>139</v>
      </c>
      <c r="AU138" s="192" t="s">
        <v>85</v>
      </c>
      <c r="AV138" s="13" t="s">
        <v>85</v>
      </c>
      <c r="AW138" s="13" t="s">
        <v>31</v>
      </c>
      <c r="AX138" s="13" t="s">
        <v>75</v>
      </c>
      <c r="AY138" s="192" t="s">
        <v>126</v>
      </c>
    </row>
    <row r="139" spans="1:51" s="13" customFormat="1" ht="12">
      <c r="A139" s="13"/>
      <c r="B139" s="191"/>
      <c r="C139" s="13"/>
      <c r="D139" s="185" t="s">
        <v>139</v>
      </c>
      <c r="E139" s="192" t="s">
        <v>1</v>
      </c>
      <c r="F139" s="193" t="s">
        <v>728</v>
      </c>
      <c r="G139" s="13"/>
      <c r="H139" s="194">
        <v>50.055</v>
      </c>
      <c r="I139" s="195"/>
      <c r="J139" s="13"/>
      <c r="K139" s="13"/>
      <c r="L139" s="191"/>
      <c r="M139" s="196"/>
      <c r="N139" s="197"/>
      <c r="O139" s="197"/>
      <c r="P139" s="197"/>
      <c r="Q139" s="197"/>
      <c r="R139" s="197"/>
      <c r="S139" s="197"/>
      <c r="T139" s="19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2" t="s">
        <v>139</v>
      </c>
      <c r="AU139" s="192" t="s">
        <v>85</v>
      </c>
      <c r="AV139" s="13" t="s">
        <v>85</v>
      </c>
      <c r="AW139" s="13" t="s">
        <v>31</v>
      </c>
      <c r="AX139" s="13" t="s">
        <v>75</v>
      </c>
      <c r="AY139" s="192" t="s">
        <v>126</v>
      </c>
    </row>
    <row r="140" spans="1:65" s="2" customFormat="1" ht="21.75" customHeight="1">
      <c r="A140" s="36"/>
      <c r="B140" s="170"/>
      <c r="C140" s="171" t="s">
        <v>133</v>
      </c>
      <c r="D140" s="171" t="s">
        <v>129</v>
      </c>
      <c r="E140" s="172" t="s">
        <v>729</v>
      </c>
      <c r="F140" s="173" t="s">
        <v>730</v>
      </c>
      <c r="G140" s="174" t="s">
        <v>209</v>
      </c>
      <c r="H140" s="175">
        <v>42.6</v>
      </c>
      <c r="I140" s="176"/>
      <c r="J140" s="177">
        <f>ROUND(I140*H140,2)</f>
        <v>0</v>
      </c>
      <c r="K140" s="178"/>
      <c r="L140" s="37"/>
      <c r="M140" s="179" t="s">
        <v>1</v>
      </c>
      <c r="N140" s="180" t="s">
        <v>40</v>
      </c>
      <c r="O140" s="75"/>
      <c r="P140" s="181">
        <f>O140*H140</f>
        <v>0</v>
      </c>
      <c r="Q140" s="181">
        <v>0</v>
      </c>
      <c r="R140" s="181">
        <f>Q140*H140</f>
        <v>0</v>
      </c>
      <c r="S140" s="181">
        <v>0</v>
      </c>
      <c r="T140" s="182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3" t="s">
        <v>133</v>
      </c>
      <c r="AT140" s="183" t="s">
        <v>129</v>
      </c>
      <c r="AU140" s="183" t="s">
        <v>85</v>
      </c>
      <c r="AY140" s="17" t="s">
        <v>126</v>
      </c>
      <c r="BE140" s="184">
        <f>IF(N140="základní",J140,0)</f>
        <v>0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17" t="s">
        <v>83</v>
      </c>
      <c r="BK140" s="184">
        <f>ROUND(I140*H140,2)</f>
        <v>0</v>
      </c>
      <c r="BL140" s="17" t="s">
        <v>133</v>
      </c>
      <c r="BM140" s="183" t="s">
        <v>731</v>
      </c>
    </row>
    <row r="141" spans="1:47" s="2" customFormat="1" ht="12">
      <c r="A141" s="36"/>
      <c r="B141" s="37"/>
      <c r="C141" s="36"/>
      <c r="D141" s="185" t="s">
        <v>135</v>
      </c>
      <c r="E141" s="36"/>
      <c r="F141" s="186" t="s">
        <v>730</v>
      </c>
      <c r="G141" s="36"/>
      <c r="H141" s="36"/>
      <c r="I141" s="187"/>
      <c r="J141" s="36"/>
      <c r="K141" s="36"/>
      <c r="L141" s="37"/>
      <c r="M141" s="188"/>
      <c r="N141" s="189"/>
      <c r="O141" s="75"/>
      <c r="P141" s="75"/>
      <c r="Q141" s="75"/>
      <c r="R141" s="75"/>
      <c r="S141" s="75"/>
      <c r="T141" s="7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7" t="s">
        <v>135</v>
      </c>
      <c r="AU141" s="17" t="s">
        <v>85</v>
      </c>
    </row>
    <row r="142" spans="1:47" s="2" customFormat="1" ht="12">
      <c r="A142" s="36"/>
      <c r="B142" s="37"/>
      <c r="C142" s="36"/>
      <c r="D142" s="185" t="s">
        <v>137</v>
      </c>
      <c r="E142" s="36"/>
      <c r="F142" s="190" t="s">
        <v>732</v>
      </c>
      <c r="G142" s="36"/>
      <c r="H142" s="36"/>
      <c r="I142" s="187"/>
      <c r="J142" s="36"/>
      <c r="K142" s="36"/>
      <c r="L142" s="37"/>
      <c r="M142" s="188"/>
      <c r="N142" s="189"/>
      <c r="O142" s="75"/>
      <c r="P142" s="75"/>
      <c r="Q142" s="75"/>
      <c r="R142" s="75"/>
      <c r="S142" s="75"/>
      <c r="T142" s="7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7" t="s">
        <v>137</v>
      </c>
      <c r="AU142" s="17" t="s">
        <v>85</v>
      </c>
    </row>
    <row r="143" spans="1:51" s="13" customFormat="1" ht="12">
      <c r="A143" s="13"/>
      <c r="B143" s="191"/>
      <c r="C143" s="13"/>
      <c r="D143" s="185" t="s">
        <v>139</v>
      </c>
      <c r="E143" s="192" t="s">
        <v>1</v>
      </c>
      <c r="F143" s="193" t="s">
        <v>733</v>
      </c>
      <c r="G143" s="13"/>
      <c r="H143" s="194">
        <v>42.6</v>
      </c>
      <c r="I143" s="195"/>
      <c r="J143" s="13"/>
      <c r="K143" s="13"/>
      <c r="L143" s="191"/>
      <c r="M143" s="196"/>
      <c r="N143" s="197"/>
      <c r="O143" s="197"/>
      <c r="P143" s="197"/>
      <c r="Q143" s="197"/>
      <c r="R143" s="197"/>
      <c r="S143" s="197"/>
      <c r="T143" s="19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2" t="s">
        <v>139</v>
      </c>
      <c r="AU143" s="192" t="s">
        <v>85</v>
      </c>
      <c r="AV143" s="13" t="s">
        <v>85</v>
      </c>
      <c r="AW143" s="13" t="s">
        <v>31</v>
      </c>
      <c r="AX143" s="13" t="s">
        <v>83</v>
      </c>
      <c r="AY143" s="192" t="s">
        <v>126</v>
      </c>
    </row>
    <row r="144" spans="1:63" s="12" customFormat="1" ht="22.8" customHeight="1">
      <c r="A144" s="12"/>
      <c r="B144" s="157"/>
      <c r="C144" s="12"/>
      <c r="D144" s="158" t="s">
        <v>74</v>
      </c>
      <c r="E144" s="168" t="s">
        <v>85</v>
      </c>
      <c r="F144" s="168" t="s">
        <v>303</v>
      </c>
      <c r="G144" s="12"/>
      <c r="H144" s="12"/>
      <c r="I144" s="160"/>
      <c r="J144" s="169">
        <f>BK144</f>
        <v>0</v>
      </c>
      <c r="K144" s="12"/>
      <c r="L144" s="157"/>
      <c r="M144" s="162"/>
      <c r="N144" s="163"/>
      <c r="O144" s="163"/>
      <c r="P144" s="164">
        <f>SUM(P145:P151)</f>
        <v>0</v>
      </c>
      <c r="Q144" s="163"/>
      <c r="R144" s="164">
        <f>SUM(R145:R151)</f>
        <v>0</v>
      </c>
      <c r="S144" s="163"/>
      <c r="T144" s="165">
        <f>SUM(T145:T151)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58" t="s">
        <v>83</v>
      </c>
      <c r="AT144" s="166" t="s">
        <v>74</v>
      </c>
      <c r="AU144" s="166" t="s">
        <v>83</v>
      </c>
      <c r="AY144" s="158" t="s">
        <v>126</v>
      </c>
      <c r="BK144" s="167">
        <f>SUM(BK145:BK151)</f>
        <v>0</v>
      </c>
    </row>
    <row r="145" spans="1:65" s="2" customFormat="1" ht="16.5" customHeight="1">
      <c r="A145" s="36"/>
      <c r="B145" s="170"/>
      <c r="C145" s="171" t="s">
        <v>164</v>
      </c>
      <c r="D145" s="171" t="s">
        <v>129</v>
      </c>
      <c r="E145" s="172" t="s">
        <v>319</v>
      </c>
      <c r="F145" s="173" t="s">
        <v>320</v>
      </c>
      <c r="G145" s="174" t="s">
        <v>143</v>
      </c>
      <c r="H145" s="175">
        <v>12.675</v>
      </c>
      <c r="I145" s="176"/>
      <c r="J145" s="177">
        <f>ROUND(I145*H145,2)</f>
        <v>0</v>
      </c>
      <c r="K145" s="178"/>
      <c r="L145" s="37"/>
      <c r="M145" s="179" t="s">
        <v>1</v>
      </c>
      <c r="N145" s="180" t="s">
        <v>40</v>
      </c>
      <c r="O145" s="75"/>
      <c r="P145" s="181">
        <f>O145*H145</f>
        <v>0</v>
      </c>
      <c r="Q145" s="181">
        <v>0</v>
      </c>
      <c r="R145" s="181">
        <f>Q145*H145</f>
        <v>0</v>
      </c>
      <c r="S145" s="181">
        <v>0</v>
      </c>
      <c r="T145" s="182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3" t="s">
        <v>133</v>
      </c>
      <c r="AT145" s="183" t="s">
        <v>129</v>
      </c>
      <c r="AU145" s="183" t="s">
        <v>85</v>
      </c>
      <c r="AY145" s="17" t="s">
        <v>126</v>
      </c>
      <c r="BE145" s="184">
        <f>IF(N145="základní",J145,0)</f>
        <v>0</v>
      </c>
      <c r="BF145" s="184">
        <f>IF(N145="snížená",J145,0)</f>
        <v>0</v>
      </c>
      <c r="BG145" s="184">
        <f>IF(N145="zákl. přenesená",J145,0)</f>
        <v>0</v>
      </c>
      <c r="BH145" s="184">
        <f>IF(N145="sníž. přenesená",J145,0)</f>
        <v>0</v>
      </c>
      <c r="BI145" s="184">
        <f>IF(N145="nulová",J145,0)</f>
        <v>0</v>
      </c>
      <c r="BJ145" s="17" t="s">
        <v>83</v>
      </c>
      <c r="BK145" s="184">
        <f>ROUND(I145*H145,2)</f>
        <v>0</v>
      </c>
      <c r="BL145" s="17" t="s">
        <v>133</v>
      </c>
      <c r="BM145" s="183" t="s">
        <v>734</v>
      </c>
    </row>
    <row r="146" spans="1:47" s="2" customFormat="1" ht="12">
      <c r="A146" s="36"/>
      <c r="B146" s="37"/>
      <c r="C146" s="36"/>
      <c r="D146" s="185" t="s">
        <v>135</v>
      </c>
      <c r="E146" s="36"/>
      <c r="F146" s="186" t="s">
        <v>320</v>
      </c>
      <c r="G146" s="36"/>
      <c r="H146" s="36"/>
      <c r="I146" s="187"/>
      <c r="J146" s="36"/>
      <c r="K146" s="36"/>
      <c r="L146" s="37"/>
      <c r="M146" s="188"/>
      <c r="N146" s="189"/>
      <c r="O146" s="75"/>
      <c r="P146" s="75"/>
      <c r="Q146" s="75"/>
      <c r="R146" s="75"/>
      <c r="S146" s="75"/>
      <c r="T146" s="7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7" t="s">
        <v>135</v>
      </c>
      <c r="AU146" s="17" t="s">
        <v>85</v>
      </c>
    </row>
    <row r="147" spans="1:47" s="2" customFormat="1" ht="12">
      <c r="A147" s="36"/>
      <c r="B147" s="37"/>
      <c r="C147" s="36"/>
      <c r="D147" s="185" t="s">
        <v>137</v>
      </c>
      <c r="E147" s="36"/>
      <c r="F147" s="190" t="s">
        <v>322</v>
      </c>
      <c r="G147" s="36"/>
      <c r="H147" s="36"/>
      <c r="I147" s="187"/>
      <c r="J147" s="36"/>
      <c r="K147" s="36"/>
      <c r="L147" s="37"/>
      <c r="M147" s="188"/>
      <c r="N147" s="189"/>
      <c r="O147" s="75"/>
      <c r="P147" s="75"/>
      <c r="Q147" s="75"/>
      <c r="R147" s="75"/>
      <c r="S147" s="75"/>
      <c r="T147" s="7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7" t="s">
        <v>137</v>
      </c>
      <c r="AU147" s="17" t="s">
        <v>85</v>
      </c>
    </row>
    <row r="148" spans="1:51" s="13" customFormat="1" ht="12">
      <c r="A148" s="13"/>
      <c r="B148" s="191"/>
      <c r="C148" s="13"/>
      <c r="D148" s="185" t="s">
        <v>139</v>
      </c>
      <c r="E148" s="192" t="s">
        <v>1</v>
      </c>
      <c r="F148" s="193" t="s">
        <v>735</v>
      </c>
      <c r="G148" s="13"/>
      <c r="H148" s="194">
        <v>4.32</v>
      </c>
      <c r="I148" s="195"/>
      <c r="J148" s="13"/>
      <c r="K148" s="13"/>
      <c r="L148" s="191"/>
      <c r="M148" s="196"/>
      <c r="N148" s="197"/>
      <c r="O148" s="197"/>
      <c r="P148" s="197"/>
      <c r="Q148" s="197"/>
      <c r="R148" s="197"/>
      <c r="S148" s="197"/>
      <c r="T148" s="19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92" t="s">
        <v>139</v>
      </c>
      <c r="AU148" s="192" t="s">
        <v>85</v>
      </c>
      <c r="AV148" s="13" t="s">
        <v>85</v>
      </c>
      <c r="AW148" s="13" t="s">
        <v>31</v>
      </c>
      <c r="AX148" s="13" t="s">
        <v>75</v>
      </c>
      <c r="AY148" s="192" t="s">
        <v>126</v>
      </c>
    </row>
    <row r="149" spans="1:51" s="13" customFormat="1" ht="12">
      <c r="A149" s="13"/>
      <c r="B149" s="191"/>
      <c r="C149" s="13"/>
      <c r="D149" s="185" t="s">
        <v>139</v>
      </c>
      <c r="E149" s="192" t="s">
        <v>1</v>
      </c>
      <c r="F149" s="193" t="s">
        <v>736</v>
      </c>
      <c r="G149" s="13"/>
      <c r="H149" s="194">
        <v>3.195</v>
      </c>
      <c r="I149" s="195"/>
      <c r="J149" s="13"/>
      <c r="K149" s="13"/>
      <c r="L149" s="191"/>
      <c r="M149" s="196"/>
      <c r="N149" s="197"/>
      <c r="O149" s="197"/>
      <c r="P149" s="197"/>
      <c r="Q149" s="197"/>
      <c r="R149" s="197"/>
      <c r="S149" s="197"/>
      <c r="T149" s="19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2" t="s">
        <v>139</v>
      </c>
      <c r="AU149" s="192" t="s">
        <v>85</v>
      </c>
      <c r="AV149" s="13" t="s">
        <v>85</v>
      </c>
      <c r="AW149" s="13" t="s">
        <v>31</v>
      </c>
      <c r="AX149" s="13" t="s">
        <v>75</v>
      </c>
      <c r="AY149" s="192" t="s">
        <v>126</v>
      </c>
    </row>
    <row r="150" spans="1:51" s="13" customFormat="1" ht="12">
      <c r="A150" s="13"/>
      <c r="B150" s="191"/>
      <c r="C150" s="13"/>
      <c r="D150" s="185" t="s">
        <v>139</v>
      </c>
      <c r="E150" s="192" t="s">
        <v>1</v>
      </c>
      <c r="F150" s="193" t="s">
        <v>737</v>
      </c>
      <c r="G150" s="13"/>
      <c r="H150" s="194">
        <v>2.055</v>
      </c>
      <c r="I150" s="195"/>
      <c r="J150" s="13"/>
      <c r="K150" s="13"/>
      <c r="L150" s="191"/>
      <c r="M150" s="196"/>
      <c r="N150" s="197"/>
      <c r="O150" s="197"/>
      <c r="P150" s="197"/>
      <c r="Q150" s="197"/>
      <c r="R150" s="197"/>
      <c r="S150" s="197"/>
      <c r="T150" s="19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2" t="s">
        <v>139</v>
      </c>
      <c r="AU150" s="192" t="s">
        <v>85</v>
      </c>
      <c r="AV150" s="13" t="s">
        <v>85</v>
      </c>
      <c r="AW150" s="13" t="s">
        <v>31</v>
      </c>
      <c r="AX150" s="13" t="s">
        <v>75</v>
      </c>
      <c r="AY150" s="192" t="s">
        <v>126</v>
      </c>
    </row>
    <row r="151" spans="1:51" s="13" customFormat="1" ht="12">
      <c r="A151" s="13"/>
      <c r="B151" s="191"/>
      <c r="C151" s="13"/>
      <c r="D151" s="185" t="s">
        <v>139</v>
      </c>
      <c r="E151" s="192" t="s">
        <v>1</v>
      </c>
      <c r="F151" s="193" t="s">
        <v>738</v>
      </c>
      <c r="G151" s="13"/>
      <c r="H151" s="194">
        <v>3.105</v>
      </c>
      <c r="I151" s="195"/>
      <c r="J151" s="13"/>
      <c r="K151" s="13"/>
      <c r="L151" s="191"/>
      <c r="M151" s="196"/>
      <c r="N151" s="197"/>
      <c r="O151" s="197"/>
      <c r="P151" s="197"/>
      <c r="Q151" s="197"/>
      <c r="R151" s="197"/>
      <c r="S151" s="197"/>
      <c r="T151" s="19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2" t="s">
        <v>139</v>
      </c>
      <c r="AU151" s="192" t="s">
        <v>85</v>
      </c>
      <c r="AV151" s="13" t="s">
        <v>85</v>
      </c>
      <c r="AW151" s="13" t="s">
        <v>31</v>
      </c>
      <c r="AX151" s="13" t="s">
        <v>75</v>
      </c>
      <c r="AY151" s="192" t="s">
        <v>126</v>
      </c>
    </row>
    <row r="152" spans="1:63" s="12" customFormat="1" ht="22.8" customHeight="1">
      <c r="A152" s="12"/>
      <c r="B152" s="157"/>
      <c r="C152" s="12"/>
      <c r="D152" s="158" t="s">
        <v>74</v>
      </c>
      <c r="E152" s="168" t="s">
        <v>133</v>
      </c>
      <c r="F152" s="168" t="s">
        <v>358</v>
      </c>
      <c r="G152" s="12"/>
      <c r="H152" s="12"/>
      <c r="I152" s="160"/>
      <c r="J152" s="169">
        <f>BK152</f>
        <v>0</v>
      </c>
      <c r="K152" s="12"/>
      <c r="L152" s="157"/>
      <c r="M152" s="162"/>
      <c r="N152" s="163"/>
      <c r="O152" s="163"/>
      <c r="P152" s="164">
        <f>SUM(P153:P157)</f>
        <v>0</v>
      </c>
      <c r="Q152" s="163"/>
      <c r="R152" s="164">
        <f>SUM(R153:R157)</f>
        <v>0</v>
      </c>
      <c r="S152" s="163"/>
      <c r="T152" s="165">
        <f>SUM(T153:T157)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58" t="s">
        <v>83</v>
      </c>
      <c r="AT152" s="166" t="s">
        <v>74</v>
      </c>
      <c r="AU152" s="166" t="s">
        <v>83</v>
      </c>
      <c r="AY152" s="158" t="s">
        <v>126</v>
      </c>
      <c r="BK152" s="167">
        <f>SUM(BK153:BK157)</f>
        <v>0</v>
      </c>
    </row>
    <row r="153" spans="1:65" s="2" customFormat="1" ht="16.5" customHeight="1">
      <c r="A153" s="36"/>
      <c r="B153" s="170"/>
      <c r="C153" s="171" t="s">
        <v>170</v>
      </c>
      <c r="D153" s="171" t="s">
        <v>129</v>
      </c>
      <c r="E153" s="172" t="s">
        <v>360</v>
      </c>
      <c r="F153" s="173" t="s">
        <v>361</v>
      </c>
      <c r="G153" s="174" t="s">
        <v>143</v>
      </c>
      <c r="H153" s="175">
        <v>4.81</v>
      </c>
      <c r="I153" s="176"/>
      <c r="J153" s="177">
        <f>ROUND(I153*H153,2)</f>
        <v>0</v>
      </c>
      <c r="K153" s="178"/>
      <c r="L153" s="37"/>
      <c r="M153" s="179" t="s">
        <v>1</v>
      </c>
      <c r="N153" s="180" t="s">
        <v>40</v>
      </c>
      <c r="O153" s="75"/>
      <c r="P153" s="181">
        <f>O153*H153</f>
        <v>0</v>
      </c>
      <c r="Q153" s="181">
        <v>0</v>
      </c>
      <c r="R153" s="181">
        <f>Q153*H153</f>
        <v>0</v>
      </c>
      <c r="S153" s="181">
        <v>0</v>
      </c>
      <c r="T153" s="182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3" t="s">
        <v>133</v>
      </c>
      <c r="AT153" s="183" t="s">
        <v>129</v>
      </c>
      <c r="AU153" s="183" t="s">
        <v>85</v>
      </c>
      <c r="AY153" s="17" t="s">
        <v>126</v>
      </c>
      <c r="BE153" s="184">
        <f>IF(N153="základní",J153,0)</f>
        <v>0</v>
      </c>
      <c r="BF153" s="184">
        <f>IF(N153="snížená",J153,0)</f>
        <v>0</v>
      </c>
      <c r="BG153" s="184">
        <f>IF(N153="zákl. přenesená",J153,0)</f>
        <v>0</v>
      </c>
      <c r="BH153" s="184">
        <f>IF(N153="sníž. přenesená",J153,0)</f>
        <v>0</v>
      </c>
      <c r="BI153" s="184">
        <f>IF(N153="nulová",J153,0)</f>
        <v>0</v>
      </c>
      <c r="BJ153" s="17" t="s">
        <v>83</v>
      </c>
      <c r="BK153" s="184">
        <f>ROUND(I153*H153,2)</f>
        <v>0</v>
      </c>
      <c r="BL153" s="17" t="s">
        <v>133</v>
      </c>
      <c r="BM153" s="183" t="s">
        <v>739</v>
      </c>
    </row>
    <row r="154" spans="1:47" s="2" customFormat="1" ht="12">
      <c r="A154" s="36"/>
      <c r="B154" s="37"/>
      <c r="C154" s="36"/>
      <c r="D154" s="185" t="s">
        <v>135</v>
      </c>
      <c r="E154" s="36"/>
      <c r="F154" s="186" t="s">
        <v>361</v>
      </c>
      <c r="G154" s="36"/>
      <c r="H154" s="36"/>
      <c r="I154" s="187"/>
      <c r="J154" s="36"/>
      <c r="K154" s="36"/>
      <c r="L154" s="37"/>
      <c r="M154" s="188"/>
      <c r="N154" s="189"/>
      <c r="O154" s="75"/>
      <c r="P154" s="75"/>
      <c r="Q154" s="75"/>
      <c r="R154" s="75"/>
      <c r="S154" s="75"/>
      <c r="T154" s="7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7" t="s">
        <v>135</v>
      </c>
      <c r="AU154" s="17" t="s">
        <v>85</v>
      </c>
    </row>
    <row r="155" spans="1:47" s="2" customFormat="1" ht="12">
      <c r="A155" s="36"/>
      <c r="B155" s="37"/>
      <c r="C155" s="36"/>
      <c r="D155" s="185" t="s">
        <v>137</v>
      </c>
      <c r="E155" s="36"/>
      <c r="F155" s="190" t="s">
        <v>363</v>
      </c>
      <c r="G155" s="36"/>
      <c r="H155" s="36"/>
      <c r="I155" s="187"/>
      <c r="J155" s="36"/>
      <c r="K155" s="36"/>
      <c r="L155" s="37"/>
      <c r="M155" s="188"/>
      <c r="N155" s="189"/>
      <c r="O155" s="75"/>
      <c r="P155" s="75"/>
      <c r="Q155" s="75"/>
      <c r="R155" s="75"/>
      <c r="S155" s="75"/>
      <c r="T155" s="7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7" t="s">
        <v>137</v>
      </c>
      <c r="AU155" s="17" t="s">
        <v>85</v>
      </c>
    </row>
    <row r="156" spans="1:51" s="13" customFormat="1" ht="12">
      <c r="A156" s="13"/>
      <c r="B156" s="191"/>
      <c r="C156" s="13"/>
      <c r="D156" s="185" t="s">
        <v>139</v>
      </c>
      <c r="E156" s="192" t="s">
        <v>1</v>
      </c>
      <c r="F156" s="193" t="s">
        <v>740</v>
      </c>
      <c r="G156" s="13"/>
      <c r="H156" s="194">
        <v>2.07</v>
      </c>
      <c r="I156" s="195"/>
      <c r="J156" s="13"/>
      <c r="K156" s="13"/>
      <c r="L156" s="191"/>
      <c r="M156" s="196"/>
      <c r="N156" s="197"/>
      <c r="O156" s="197"/>
      <c r="P156" s="197"/>
      <c r="Q156" s="197"/>
      <c r="R156" s="197"/>
      <c r="S156" s="197"/>
      <c r="T156" s="19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2" t="s">
        <v>139</v>
      </c>
      <c r="AU156" s="192" t="s">
        <v>85</v>
      </c>
      <c r="AV156" s="13" t="s">
        <v>85</v>
      </c>
      <c r="AW156" s="13" t="s">
        <v>31</v>
      </c>
      <c r="AX156" s="13" t="s">
        <v>75</v>
      </c>
      <c r="AY156" s="192" t="s">
        <v>126</v>
      </c>
    </row>
    <row r="157" spans="1:51" s="13" customFormat="1" ht="12">
      <c r="A157" s="13"/>
      <c r="B157" s="191"/>
      <c r="C157" s="13"/>
      <c r="D157" s="185" t="s">
        <v>139</v>
      </c>
      <c r="E157" s="192" t="s">
        <v>1</v>
      </c>
      <c r="F157" s="193" t="s">
        <v>741</v>
      </c>
      <c r="G157" s="13"/>
      <c r="H157" s="194">
        <v>2.74</v>
      </c>
      <c r="I157" s="195"/>
      <c r="J157" s="13"/>
      <c r="K157" s="13"/>
      <c r="L157" s="191"/>
      <c r="M157" s="196"/>
      <c r="N157" s="197"/>
      <c r="O157" s="197"/>
      <c r="P157" s="197"/>
      <c r="Q157" s="197"/>
      <c r="R157" s="197"/>
      <c r="S157" s="197"/>
      <c r="T157" s="19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2" t="s">
        <v>139</v>
      </c>
      <c r="AU157" s="192" t="s">
        <v>85</v>
      </c>
      <c r="AV157" s="13" t="s">
        <v>85</v>
      </c>
      <c r="AW157" s="13" t="s">
        <v>31</v>
      </c>
      <c r="AX157" s="13" t="s">
        <v>75</v>
      </c>
      <c r="AY157" s="192" t="s">
        <v>126</v>
      </c>
    </row>
    <row r="158" spans="1:63" s="12" customFormat="1" ht="22.8" customHeight="1">
      <c r="A158" s="12"/>
      <c r="B158" s="157"/>
      <c r="C158" s="12"/>
      <c r="D158" s="158" t="s">
        <v>74</v>
      </c>
      <c r="E158" s="168" t="s">
        <v>206</v>
      </c>
      <c r="F158" s="168" t="s">
        <v>491</v>
      </c>
      <c r="G158" s="12"/>
      <c r="H158" s="12"/>
      <c r="I158" s="160"/>
      <c r="J158" s="169">
        <f>BK158</f>
        <v>0</v>
      </c>
      <c r="K158" s="12"/>
      <c r="L158" s="157"/>
      <c r="M158" s="162"/>
      <c r="N158" s="163"/>
      <c r="O158" s="163"/>
      <c r="P158" s="164">
        <f>SUM(P159:P162)</f>
        <v>0</v>
      </c>
      <c r="Q158" s="163"/>
      <c r="R158" s="164">
        <f>SUM(R159:R162)</f>
        <v>0</v>
      </c>
      <c r="S158" s="163"/>
      <c r="T158" s="165">
        <f>SUM(T159:T162)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158" t="s">
        <v>83</v>
      </c>
      <c r="AT158" s="166" t="s">
        <v>74</v>
      </c>
      <c r="AU158" s="166" t="s">
        <v>83</v>
      </c>
      <c r="AY158" s="158" t="s">
        <v>126</v>
      </c>
      <c r="BK158" s="167">
        <f>SUM(BK159:BK162)</f>
        <v>0</v>
      </c>
    </row>
    <row r="159" spans="1:65" s="2" customFormat="1" ht="21.75" customHeight="1">
      <c r="A159" s="36"/>
      <c r="B159" s="170"/>
      <c r="C159" s="171" t="s">
        <v>197</v>
      </c>
      <c r="D159" s="171" t="s">
        <v>129</v>
      </c>
      <c r="E159" s="172" t="s">
        <v>500</v>
      </c>
      <c r="F159" s="173" t="s">
        <v>501</v>
      </c>
      <c r="G159" s="174" t="s">
        <v>143</v>
      </c>
      <c r="H159" s="175">
        <v>14.2</v>
      </c>
      <c r="I159" s="176"/>
      <c r="J159" s="177">
        <f>ROUND(I159*H159,2)</f>
        <v>0</v>
      </c>
      <c r="K159" s="178"/>
      <c r="L159" s="37"/>
      <c r="M159" s="179" t="s">
        <v>1</v>
      </c>
      <c r="N159" s="180" t="s">
        <v>40</v>
      </c>
      <c r="O159" s="75"/>
      <c r="P159" s="181">
        <f>O159*H159</f>
        <v>0</v>
      </c>
      <c r="Q159" s="181">
        <v>0</v>
      </c>
      <c r="R159" s="181">
        <f>Q159*H159</f>
        <v>0</v>
      </c>
      <c r="S159" s="181">
        <v>0</v>
      </c>
      <c r="T159" s="182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3" t="s">
        <v>133</v>
      </c>
      <c r="AT159" s="183" t="s">
        <v>129</v>
      </c>
      <c r="AU159" s="183" t="s">
        <v>85</v>
      </c>
      <c r="AY159" s="17" t="s">
        <v>126</v>
      </c>
      <c r="BE159" s="184">
        <f>IF(N159="základní",J159,0)</f>
        <v>0</v>
      </c>
      <c r="BF159" s="184">
        <f>IF(N159="snížená",J159,0)</f>
        <v>0</v>
      </c>
      <c r="BG159" s="184">
        <f>IF(N159="zákl. přenesená",J159,0)</f>
        <v>0</v>
      </c>
      <c r="BH159" s="184">
        <f>IF(N159="sníž. přenesená",J159,0)</f>
        <v>0</v>
      </c>
      <c r="BI159" s="184">
        <f>IF(N159="nulová",J159,0)</f>
        <v>0</v>
      </c>
      <c r="BJ159" s="17" t="s">
        <v>83</v>
      </c>
      <c r="BK159" s="184">
        <f>ROUND(I159*H159,2)</f>
        <v>0</v>
      </c>
      <c r="BL159" s="17" t="s">
        <v>133</v>
      </c>
      <c r="BM159" s="183" t="s">
        <v>742</v>
      </c>
    </row>
    <row r="160" spans="1:47" s="2" customFormat="1" ht="12">
      <c r="A160" s="36"/>
      <c r="B160" s="37"/>
      <c r="C160" s="36"/>
      <c r="D160" s="185" t="s">
        <v>135</v>
      </c>
      <c r="E160" s="36"/>
      <c r="F160" s="186" t="s">
        <v>501</v>
      </c>
      <c r="G160" s="36"/>
      <c r="H160" s="36"/>
      <c r="I160" s="187"/>
      <c r="J160" s="36"/>
      <c r="K160" s="36"/>
      <c r="L160" s="37"/>
      <c r="M160" s="188"/>
      <c r="N160" s="189"/>
      <c r="O160" s="75"/>
      <c r="P160" s="75"/>
      <c r="Q160" s="75"/>
      <c r="R160" s="75"/>
      <c r="S160" s="75"/>
      <c r="T160" s="7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7" t="s">
        <v>135</v>
      </c>
      <c r="AU160" s="17" t="s">
        <v>85</v>
      </c>
    </row>
    <row r="161" spans="1:47" s="2" customFormat="1" ht="12">
      <c r="A161" s="36"/>
      <c r="B161" s="37"/>
      <c r="C161" s="36"/>
      <c r="D161" s="185" t="s">
        <v>137</v>
      </c>
      <c r="E161" s="36"/>
      <c r="F161" s="190" t="s">
        <v>503</v>
      </c>
      <c r="G161" s="36"/>
      <c r="H161" s="36"/>
      <c r="I161" s="187"/>
      <c r="J161" s="36"/>
      <c r="K161" s="36"/>
      <c r="L161" s="37"/>
      <c r="M161" s="188"/>
      <c r="N161" s="189"/>
      <c r="O161" s="75"/>
      <c r="P161" s="75"/>
      <c r="Q161" s="75"/>
      <c r="R161" s="75"/>
      <c r="S161" s="75"/>
      <c r="T161" s="7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7" t="s">
        <v>137</v>
      </c>
      <c r="AU161" s="17" t="s">
        <v>85</v>
      </c>
    </row>
    <row r="162" spans="1:51" s="13" customFormat="1" ht="12">
      <c r="A162" s="13"/>
      <c r="B162" s="191"/>
      <c r="C162" s="13"/>
      <c r="D162" s="185" t="s">
        <v>139</v>
      </c>
      <c r="E162" s="192" t="s">
        <v>1</v>
      </c>
      <c r="F162" s="193" t="s">
        <v>743</v>
      </c>
      <c r="G162" s="13"/>
      <c r="H162" s="194">
        <v>14.2</v>
      </c>
      <c r="I162" s="195"/>
      <c r="J162" s="13"/>
      <c r="K162" s="13"/>
      <c r="L162" s="191"/>
      <c r="M162" s="196"/>
      <c r="N162" s="197"/>
      <c r="O162" s="197"/>
      <c r="P162" s="197"/>
      <c r="Q162" s="197"/>
      <c r="R162" s="197"/>
      <c r="S162" s="197"/>
      <c r="T162" s="19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2" t="s">
        <v>139</v>
      </c>
      <c r="AU162" s="192" t="s">
        <v>85</v>
      </c>
      <c r="AV162" s="13" t="s">
        <v>85</v>
      </c>
      <c r="AW162" s="13" t="s">
        <v>31</v>
      </c>
      <c r="AX162" s="13" t="s">
        <v>83</v>
      </c>
      <c r="AY162" s="192" t="s">
        <v>126</v>
      </c>
    </row>
    <row r="163" spans="1:63" s="12" customFormat="1" ht="22.8" customHeight="1">
      <c r="A163" s="12"/>
      <c r="B163" s="157"/>
      <c r="C163" s="12"/>
      <c r="D163" s="158" t="s">
        <v>74</v>
      </c>
      <c r="E163" s="168" t="s">
        <v>213</v>
      </c>
      <c r="F163" s="168" t="s">
        <v>511</v>
      </c>
      <c r="G163" s="12"/>
      <c r="H163" s="12"/>
      <c r="I163" s="160"/>
      <c r="J163" s="169">
        <f>BK163</f>
        <v>0</v>
      </c>
      <c r="K163" s="12"/>
      <c r="L163" s="157"/>
      <c r="M163" s="162"/>
      <c r="N163" s="163"/>
      <c r="O163" s="163"/>
      <c r="P163" s="164">
        <f>SUM(P164:P175)</f>
        <v>0</v>
      </c>
      <c r="Q163" s="163"/>
      <c r="R163" s="164">
        <f>SUM(R164:R175)</f>
        <v>0</v>
      </c>
      <c r="S163" s="163"/>
      <c r="T163" s="165">
        <f>SUM(T164:T175)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58" t="s">
        <v>83</v>
      </c>
      <c r="AT163" s="166" t="s">
        <v>74</v>
      </c>
      <c r="AU163" s="166" t="s">
        <v>83</v>
      </c>
      <c r="AY163" s="158" t="s">
        <v>126</v>
      </c>
      <c r="BK163" s="167">
        <f>SUM(BK164:BK175)</f>
        <v>0</v>
      </c>
    </row>
    <row r="164" spans="1:65" s="2" customFormat="1" ht="16.5" customHeight="1">
      <c r="A164" s="36"/>
      <c r="B164" s="170"/>
      <c r="C164" s="171" t="s">
        <v>206</v>
      </c>
      <c r="D164" s="171" t="s">
        <v>129</v>
      </c>
      <c r="E164" s="172" t="s">
        <v>744</v>
      </c>
      <c r="F164" s="173" t="s">
        <v>745</v>
      </c>
      <c r="G164" s="174" t="s">
        <v>160</v>
      </c>
      <c r="H164" s="175">
        <v>15.5</v>
      </c>
      <c r="I164" s="176"/>
      <c r="J164" s="177">
        <f>ROUND(I164*H164,2)</f>
        <v>0</v>
      </c>
      <c r="K164" s="178"/>
      <c r="L164" s="37"/>
      <c r="M164" s="179" t="s">
        <v>1</v>
      </c>
      <c r="N164" s="180" t="s">
        <v>40</v>
      </c>
      <c r="O164" s="75"/>
      <c r="P164" s="181">
        <f>O164*H164</f>
        <v>0</v>
      </c>
      <c r="Q164" s="181">
        <v>0</v>
      </c>
      <c r="R164" s="181">
        <f>Q164*H164</f>
        <v>0</v>
      </c>
      <c r="S164" s="181">
        <v>0</v>
      </c>
      <c r="T164" s="182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3" t="s">
        <v>133</v>
      </c>
      <c r="AT164" s="183" t="s">
        <v>129</v>
      </c>
      <c r="AU164" s="183" t="s">
        <v>85</v>
      </c>
      <c r="AY164" s="17" t="s">
        <v>126</v>
      </c>
      <c r="BE164" s="184">
        <f>IF(N164="základní",J164,0)</f>
        <v>0</v>
      </c>
      <c r="BF164" s="184">
        <f>IF(N164="snížená",J164,0)</f>
        <v>0</v>
      </c>
      <c r="BG164" s="184">
        <f>IF(N164="zákl. přenesená",J164,0)</f>
        <v>0</v>
      </c>
      <c r="BH164" s="184">
        <f>IF(N164="sníž. přenesená",J164,0)</f>
        <v>0</v>
      </c>
      <c r="BI164" s="184">
        <f>IF(N164="nulová",J164,0)</f>
        <v>0</v>
      </c>
      <c r="BJ164" s="17" t="s">
        <v>83</v>
      </c>
      <c r="BK164" s="184">
        <f>ROUND(I164*H164,2)</f>
        <v>0</v>
      </c>
      <c r="BL164" s="17" t="s">
        <v>133</v>
      </c>
      <c r="BM164" s="183" t="s">
        <v>746</v>
      </c>
    </row>
    <row r="165" spans="1:47" s="2" customFormat="1" ht="12">
      <c r="A165" s="36"/>
      <c r="B165" s="37"/>
      <c r="C165" s="36"/>
      <c r="D165" s="185" t="s">
        <v>135</v>
      </c>
      <c r="E165" s="36"/>
      <c r="F165" s="186" t="s">
        <v>745</v>
      </c>
      <c r="G165" s="36"/>
      <c r="H165" s="36"/>
      <c r="I165" s="187"/>
      <c r="J165" s="36"/>
      <c r="K165" s="36"/>
      <c r="L165" s="37"/>
      <c r="M165" s="188"/>
      <c r="N165" s="189"/>
      <c r="O165" s="75"/>
      <c r="P165" s="75"/>
      <c r="Q165" s="75"/>
      <c r="R165" s="75"/>
      <c r="S165" s="75"/>
      <c r="T165" s="7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7" t="s">
        <v>135</v>
      </c>
      <c r="AU165" s="17" t="s">
        <v>85</v>
      </c>
    </row>
    <row r="166" spans="1:47" s="2" customFormat="1" ht="12">
      <c r="A166" s="36"/>
      <c r="B166" s="37"/>
      <c r="C166" s="36"/>
      <c r="D166" s="185" t="s">
        <v>137</v>
      </c>
      <c r="E166" s="36"/>
      <c r="F166" s="190" t="s">
        <v>598</v>
      </c>
      <c r="G166" s="36"/>
      <c r="H166" s="36"/>
      <c r="I166" s="187"/>
      <c r="J166" s="36"/>
      <c r="K166" s="36"/>
      <c r="L166" s="37"/>
      <c r="M166" s="188"/>
      <c r="N166" s="189"/>
      <c r="O166" s="75"/>
      <c r="P166" s="75"/>
      <c r="Q166" s="75"/>
      <c r="R166" s="75"/>
      <c r="S166" s="75"/>
      <c r="T166" s="7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7" t="s">
        <v>137</v>
      </c>
      <c r="AU166" s="17" t="s">
        <v>85</v>
      </c>
    </row>
    <row r="167" spans="1:51" s="13" customFormat="1" ht="12">
      <c r="A167" s="13"/>
      <c r="B167" s="191"/>
      <c r="C167" s="13"/>
      <c r="D167" s="185" t="s">
        <v>139</v>
      </c>
      <c r="E167" s="192" t="s">
        <v>1</v>
      </c>
      <c r="F167" s="193" t="s">
        <v>747</v>
      </c>
      <c r="G167" s="13"/>
      <c r="H167" s="194">
        <v>15.5</v>
      </c>
      <c r="I167" s="195"/>
      <c r="J167" s="13"/>
      <c r="K167" s="13"/>
      <c r="L167" s="191"/>
      <c r="M167" s="196"/>
      <c r="N167" s="197"/>
      <c r="O167" s="197"/>
      <c r="P167" s="197"/>
      <c r="Q167" s="197"/>
      <c r="R167" s="197"/>
      <c r="S167" s="197"/>
      <c r="T167" s="19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92" t="s">
        <v>139</v>
      </c>
      <c r="AU167" s="192" t="s">
        <v>85</v>
      </c>
      <c r="AV167" s="13" t="s">
        <v>85</v>
      </c>
      <c r="AW167" s="13" t="s">
        <v>31</v>
      </c>
      <c r="AX167" s="13" t="s">
        <v>83</v>
      </c>
      <c r="AY167" s="192" t="s">
        <v>126</v>
      </c>
    </row>
    <row r="168" spans="1:65" s="2" customFormat="1" ht="21.75" customHeight="1">
      <c r="A168" s="36"/>
      <c r="B168" s="170"/>
      <c r="C168" s="171" t="s">
        <v>213</v>
      </c>
      <c r="D168" s="171" t="s">
        <v>129</v>
      </c>
      <c r="E168" s="172" t="s">
        <v>748</v>
      </c>
      <c r="F168" s="173" t="s">
        <v>749</v>
      </c>
      <c r="G168" s="174" t="s">
        <v>143</v>
      </c>
      <c r="H168" s="175">
        <v>21</v>
      </c>
      <c r="I168" s="176"/>
      <c r="J168" s="177">
        <f>ROUND(I168*H168,2)</f>
        <v>0</v>
      </c>
      <c r="K168" s="178"/>
      <c r="L168" s="37"/>
      <c r="M168" s="179" t="s">
        <v>1</v>
      </c>
      <c r="N168" s="180" t="s">
        <v>40</v>
      </c>
      <c r="O168" s="75"/>
      <c r="P168" s="181">
        <f>O168*H168</f>
        <v>0</v>
      </c>
      <c r="Q168" s="181">
        <v>0</v>
      </c>
      <c r="R168" s="181">
        <f>Q168*H168</f>
        <v>0</v>
      </c>
      <c r="S168" s="181">
        <v>0</v>
      </c>
      <c r="T168" s="182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83" t="s">
        <v>133</v>
      </c>
      <c r="AT168" s="183" t="s">
        <v>129</v>
      </c>
      <c r="AU168" s="183" t="s">
        <v>85</v>
      </c>
      <c r="AY168" s="17" t="s">
        <v>126</v>
      </c>
      <c r="BE168" s="184">
        <f>IF(N168="základní",J168,0)</f>
        <v>0</v>
      </c>
      <c r="BF168" s="184">
        <f>IF(N168="snížená",J168,0)</f>
        <v>0</v>
      </c>
      <c r="BG168" s="184">
        <f>IF(N168="zákl. přenesená",J168,0)</f>
        <v>0</v>
      </c>
      <c r="BH168" s="184">
        <f>IF(N168="sníž. přenesená",J168,0)</f>
        <v>0</v>
      </c>
      <c r="BI168" s="184">
        <f>IF(N168="nulová",J168,0)</f>
        <v>0</v>
      </c>
      <c r="BJ168" s="17" t="s">
        <v>83</v>
      </c>
      <c r="BK168" s="184">
        <f>ROUND(I168*H168,2)</f>
        <v>0</v>
      </c>
      <c r="BL168" s="17" t="s">
        <v>133</v>
      </c>
      <c r="BM168" s="183" t="s">
        <v>750</v>
      </c>
    </row>
    <row r="169" spans="1:47" s="2" customFormat="1" ht="12">
      <c r="A169" s="36"/>
      <c r="B169" s="37"/>
      <c r="C169" s="36"/>
      <c r="D169" s="185" t="s">
        <v>135</v>
      </c>
      <c r="E169" s="36"/>
      <c r="F169" s="186" t="s">
        <v>749</v>
      </c>
      <c r="G169" s="36"/>
      <c r="H169" s="36"/>
      <c r="I169" s="187"/>
      <c r="J169" s="36"/>
      <c r="K169" s="36"/>
      <c r="L169" s="37"/>
      <c r="M169" s="188"/>
      <c r="N169" s="189"/>
      <c r="O169" s="75"/>
      <c r="P169" s="75"/>
      <c r="Q169" s="75"/>
      <c r="R169" s="75"/>
      <c r="S169" s="75"/>
      <c r="T169" s="7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7" t="s">
        <v>135</v>
      </c>
      <c r="AU169" s="17" t="s">
        <v>85</v>
      </c>
    </row>
    <row r="170" spans="1:47" s="2" customFormat="1" ht="12">
      <c r="A170" s="36"/>
      <c r="B170" s="37"/>
      <c r="C170" s="36"/>
      <c r="D170" s="185" t="s">
        <v>137</v>
      </c>
      <c r="E170" s="36"/>
      <c r="F170" s="190" t="s">
        <v>751</v>
      </c>
      <c r="G170" s="36"/>
      <c r="H170" s="36"/>
      <c r="I170" s="187"/>
      <c r="J170" s="36"/>
      <c r="K170" s="36"/>
      <c r="L170" s="37"/>
      <c r="M170" s="188"/>
      <c r="N170" s="189"/>
      <c r="O170" s="75"/>
      <c r="P170" s="75"/>
      <c r="Q170" s="75"/>
      <c r="R170" s="75"/>
      <c r="S170" s="75"/>
      <c r="T170" s="7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7" t="s">
        <v>137</v>
      </c>
      <c r="AU170" s="17" t="s">
        <v>85</v>
      </c>
    </row>
    <row r="171" spans="1:51" s="13" customFormat="1" ht="12">
      <c r="A171" s="13"/>
      <c r="B171" s="191"/>
      <c r="C171" s="13"/>
      <c r="D171" s="185" t="s">
        <v>139</v>
      </c>
      <c r="E171" s="192" t="s">
        <v>1</v>
      </c>
      <c r="F171" s="193" t="s">
        <v>752</v>
      </c>
      <c r="G171" s="13"/>
      <c r="H171" s="194">
        <v>21</v>
      </c>
      <c r="I171" s="195"/>
      <c r="J171" s="13"/>
      <c r="K171" s="13"/>
      <c r="L171" s="191"/>
      <c r="M171" s="196"/>
      <c r="N171" s="197"/>
      <c r="O171" s="197"/>
      <c r="P171" s="197"/>
      <c r="Q171" s="197"/>
      <c r="R171" s="197"/>
      <c r="S171" s="197"/>
      <c r="T171" s="19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2" t="s">
        <v>139</v>
      </c>
      <c r="AU171" s="192" t="s">
        <v>85</v>
      </c>
      <c r="AV171" s="13" t="s">
        <v>85</v>
      </c>
      <c r="AW171" s="13" t="s">
        <v>31</v>
      </c>
      <c r="AX171" s="13" t="s">
        <v>83</v>
      </c>
      <c r="AY171" s="192" t="s">
        <v>126</v>
      </c>
    </row>
    <row r="172" spans="1:65" s="2" customFormat="1" ht="16.5" customHeight="1">
      <c r="A172" s="36"/>
      <c r="B172" s="170"/>
      <c r="C172" s="171" t="s">
        <v>218</v>
      </c>
      <c r="D172" s="171" t="s">
        <v>129</v>
      </c>
      <c r="E172" s="172" t="s">
        <v>753</v>
      </c>
      <c r="F172" s="173" t="s">
        <v>754</v>
      </c>
      <c r="G172" s="174" t="s">
        <v>160</v>
      </c>
      <c r="H172" s="175">
        <v>8</v>
      </c>
      <c r="I172" s="176"/>
      <c r="J172" s="177">
        <f>ROUND(I172*H172,2)</f>
        <v>0</v>
      </c>
      <c r="K172" s="178"/>
      <c r="L172" s="37"/>
      <c r="M172" s="179" t="s">
        <v>1</v>
      </c>
      <c r="N172" s="180" t="s">
        <v>40</v>
      </c>
      <c r="O172" s="75"/>
      <c r="P172" s="181">
        <f>O172*H172</f>
        <v>0</v>
      </c>
      <c r="Q172" s="181">
        <v>0</v>
      </c>
      <c r="R172" s="181">
        <f>Q172*H172</f>
        <v>0</v>
      </c>
      <c r="S172" s="181">
        <v>0</v>
      </c>
      <c r="T172" s="182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3" t="s">
        <v>133</v>
      </c>
      <c r="AT172" s="183" t="s">
        <v>129</v>
      </c>
      <c r="AU172" s="183" t="s">
        <v>85</v>
      </c>
      <c r="AY172" s="17" t="s">
        <v>126</v>
      </c>
      <c r="BE172" s="184">
        <f>IF(N172="základní",J172,0)</f>
        <v>0</v>
      </c>
      <c r="BF172" s="184">
        <f>IF(N172="snížená",J172,0)</f>
        <v>0</v>
      </c>
      <c r="BG172" s="184">
        <f>IF(N172="zákl. přenesená",J172,0)</f>
        <v>0</v>
      </c>
      <c r="BH172" s="184">
        <f>IF(N172="sníž. přenesená",J172,0)</f>
        <v>0</v>
      </c>
      <c r="BI172" s="184">
        <f>IF(N172="nulová",J172,0)</f>
        <v>0</v>
      </c>
      <c r="BJ172" s="17" t="s">
        <v>83</v>
      </c>
      <c r="BK172" s="184">
        <f>ROUND(I172*H172,2)</f>
        <v>0</v>
      </c>
      <c r="BL172" s="17" t="s">
        <v>133</v>
      </c>
      <c r="BM172" s="183" t="s">
        <v>755</v>
      </c>
    </row>
    <row r="173" spans="1:47" s="2" customFormat="1" ht="12">
      <c r="A173" s="36"/>
      <c r="B173" s="37"/>
      <c r="C173" s="36"/>
      <c r="D173" s="185" t="s">
        <v>135</v>
      </c>
      <c r="E173" s="36"/>
      <c r="F173" s="186" t="s">
        <v>754</v>
      </c>
      <c r="G173" s="36"/>
      <c r="H173" s="36"/>
      <c r="I173" s="187"/>
      <c r="J173" s="36"/>
      <c r="K173" s="36"/>
      <c r="L173" s="37"/>
      <c r="M173" s="188"/>
      <c r="N173" s="189"/>
      <c r="O173" s="75"/>
      <c r="P173" s="75"/>
      <c r="Q173" s="75"/>
      <c r="R173" s="75"/>
      <c r="S173" s="75"/>
      <c r="T173" s="7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7" t="s">
        <v>135</v>
      </c>
      <c r="AU173" s="17" t="s">
        <v>85</v>
      </c>
    </row>
    <row r="174" spans="1:47" s="2" customFormat="1" ht="12">
      <c r="A174" s="36"/>
      <c r="B174" s="37"/>
      <c r="C174" s="36"/>
      <c r="D174" s="185" t="s">
        <v>137</v>
      </c>
      <c r="E174" s="36"/>
      <c r="F174" s="190" t="s">
        <v>756</v>
      </c>
      <c r="G174" s="36"/>
      <c r="H174" s="36"/>
      <c r="I174" s="187"/>
      <c r="J174" s="36"/>
      <c r="K174" s="36"/>
      <c r="L174" s="37"/>
      <c r="M174" s="188"/>
      <c r="N174" s="189"/>
      <c r="O174" s="75"/>
      <c r="P174" s="75"/>
      <c r="Q174" s="75"/>
      <c r="R174" s="75"/>
      <c r="S174" s="75"/>
      <c r="T174" s="7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7" t="s">
        <v>137</v>
      </c>
      <c r="AU174" s="17" t="s">
        <v>85</v>
      </c>
    </row>
    <row r="175" spans="1:51" s="13" customFormat="1" ht="12">
      <c r="A175" s="13"/>
      <c r="B175" s="191"/>
      <c r="C175" s="13"/>
      <c r="D175" s="185" t="s">
        <v>139</v>
      </c>
      <c r="E175" s="192" t="s">
        <v>1</v>
      </c>
      <c r="F175" s="193" t="s">
        <v>757</v>
      </c>
      <c r="G175" s="13"/>
      <c r="H175" s="194">
        <v>8</v>
      </c>
      <c r="I175" s="195"/>
      <c r="J175" s="13"/>
      <c r="K175" s="13"/>
      <c r="L175" s="191"/>
      <c r="M175" s="196"/>
      <c r="N175" s="197"/>
      <c r="O175" s="197"/>
      <c r="P175" s="197"/>
      <c r="Q175" s="197"/>
      <c r="R175" s="197"/>
      <c r="S175" s="197"/>
      <c r="T175" s="19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92" t="s">
        <v>139</v>
      </c>
      <c r="AU175" s="192" t="s">
        <v>85</v>
      </c>
      <c r="AV175" s="13" t="s">
        <v>85</v>
      </c>
      <c r="AW175" s="13" t="s">
        <v>31</v>
      </c>
      <c r="AX175" s="13" t="s">
        <v>83</v>
      </c>
      <c r="AY175" s="192" t="s">
        <v>126</v>
      </c>
    </row>
    <row r="176" spans="1:63" s="12" customFormat="1" ht="25.9" customHeight="1">
      <c r="A176" s="12"/>
      <c r="B176" s="157"/>
      <c r="C176" s="12"/>
      <c r="D176" s="158" t="s">
        <v>74</v>
      </c>
      <c r="E176" s="159" t="s">
        <v>633</v>
      </c>
      <c r="F176" s="159" t="s">
        <v>634</v>
      </c>
      <c r="G176" s="12"/>
      <c r="H176" s="12"/>
      <c r="I176" s="160"/>
      <c r="J176" s="161">
        <f>BK176</f>
        <v>0</v>
      </c>
      <c r="K176" s="12"/>
      <c r="L176" s="157"/>
      <c r="M176" s="162"/>
      <c r="N176" s="163"/>
      <c r="O176" s="163"/>
      <c r="P176" s="164">
        <f>SUM(P177:P185)</f>
        <v>0</v>
      </c>
      <c r="Q176" s="163"/>
      <c r="R176" s="164">
        <f>SUM(R177:R185)</f>
        <v>0</v>
      </c>
      <c r="S176" s="163"/>
      <c r="T176" s="165">
        <f>SUM(T177:T185)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158" t="s">
        <v>133</v>
      </c>
      <c r="AT176" s="166" t="s">
        <v>74</v>
      </c>
      <c r="AU176" s="166" t="s">
        <v>75</v>
      </c>
      <c r="AY176" s="158" t="s">
        <v>126</v>
      </c>
      <c r="BK176" s="167">
        <f>SUM(BK177:BK185)</f>
        <v>0</v>
      </c>
    </row>
    <row r="177" spans="1:65" s="2" customFormat="1" ht="21.75" customHeight="1">
      <c r="A177" s="36"/>
      <c r="B177" s="170"/>
      <c r="C177" s="171" t="s">
        <v>224</v>
      </c>
      <c r="D177" s="171" t="s">
        <v>129</v>
      </c>
      <c r="E177" s="172" t="s">
        <v>758</v>
      </c>
      <c r="F177" s="173" t="s">
        <v>759</v>
      </c>
      <c r="G177" s="174" t="s">
        <v>638</v>
      </c>
      <c r="H177" s="175">
        <v>57.635</v>
      </c>
      <c r="I177" s="176"/>
      <c r="J177" s="177">
        <f>ROUND(I177*H177,2)</f>
        <v>0</v>
      </c>
      <c r="K177" s="178"/>
      <c r="L177" s="37"/>
      <c r="M177" s="179" t="s">
        <v>1</v>
      </c>
      <c r="N177" s="180" t="s">
        <v>40</v>
      </c>
      <c r="O177" s="75"/>
      <c r="P177" s="181">
        <f>O177*H177</f>
        <v>0</v>
      </c>
      <c r="Q177" s="181">
        <v>0</v>
      </c>
      <c r="R177" s="181">
        <f>Q177*H177</f>
        <v>0</v>
      </c>
      <c r="S177" s="181">
        <v>0</v>
      </c>
      <c r="T177" s="182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3" t="s">
        <v>639</v>
      </c>
      <c r="AT177" s="183" t="s">
        <v>129</v>
      </c>
      <c r="AU177" s="183" t="s">
        <v>83</v>
      </c>
      <c r="AY177" s="17" t="s">
        <v>126</v>
      </c>
      <c r="BE177" s="184">
        <f>IF(N177="základní",J177,0)</f>
        <v>0</v>
      </c>
      <c r="BF177" s="184">
        <f>IF(N177="snížená",J177,0)</f>
        <v>0</v>
      </c>
      <c r="BG177" s="184">
        <f>IF(N177="zákl. přenesená",J177,0)</f>
        <v>0</v>
      </c>
      <c r="BH177" s="184">
        <f>IF(N177="sníž. přenesená",J177,0)</f>
        <v>0</v>
      </c>
      <c r="BI177" s="184">
        <f>IF(N177="nulová",J177,0)</f>
        <v>0</v>
      </c>
      <c r="BJ177" s="17" t="s">
        <v>83</v>
      </c>
      <c r="BK177" s="184">
        <f>ROUND(I177*H177,2)</f>
        <v>0</v>
      </c>
      <c r="BL177" s="17" t="s">
        <v>639</v>
      </c>
      <c r="BM177" s="183" t="s">
        <v>760</v>
      </c>
    </row>
    <row r="178" spans="1:47" s="2" customFormat="1" ht="12">
      <c r="A178" s="36"/>
      <c r="B178" s="37"/>
      <c r="C178" s="36"/>
      <c r="D178" s="185" t="s">
        <v>135</v>
      </c>
      <c r="E178" s="36"/>
      <c r="F178" s="186" t="s">
        <v>759</v>
      </c>
      <c r="G178" s="36"/>
      <c r="H178" s="36"/>
      <c r="I178" s="187"/>
      <c r="J178" s="36"/>
      <c r="K178" s="36"/>
      <c r="L178" s="37"/>
      <c r="M178" s="188"/>
      <c r="N178" s="189"/>
      <c r="O178" s="75"/>
      <c r="P178" s="75"/>
      <c r="Q178" s="75"/>
      <c r="R178" s="75"/>
      <c r="S178" s="75"/>
      <c r="T178" s="7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7" t="s">
        <v>135</v>
      </c>
      <c r="AU178" s="17" t="s">
        <v>83</v>
      </c>
    </row>
    <row r="179" spans="1:47" s="2" customFormat="1" ht="12">
      <c r="A179" s="36"/>
      <c r="B179" s="37"/>
      <c r="C179" s="36"/>
      <c r="D179" s="185" t="s">
        <v>137</v>
      </c>
      <c r="E179" s="36"/>
      <c r="F179" s="190" t="s">
        <v>641</v>
      </c>
      <c r="G179" s="36"/>
      <c r="H179" s="36"/>
      <c r="I179" s="187"/>
      <c r="J179" s="36"/>
      <c r="K179" s="36"/>
      <c r="L179" s="37"/>
      <c r="M179" s="188"/>
      <c r="N179" s="189"/>
      <c r="O179" s="75"/>
      <c r="P179" s="75"/>
      <c r="Q179" s="75"/>
      <c r="R179" s="75"/>
      <c r="S179" s="75"/>
      <c r="T179" s="7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7" t="s">
        <v>137</v>
      </c>
      <c r="AU179" s="17" t="s">
        <v>83</v>
      </c>
    </row>
    <row r="180" spans="1:51" s="13" customFormat="1" ht="12">
      <c r="A180" s="13"/>
      <c r="B180" s="191"/>
      <c r="C180" s="13"/>
      <c r="D180" s="185" t="s">
        <v>139</v>
      </c>
      <c r="E180" s="192" t="s">
        <v>1</v>
      </c>
      <c r="F180" s="193" t="s">
        <v>761</v>
      </c>
      <c r="G180" s="13"/>
      <c r="H180" s="194">
        <v>50.4</v>
      </c>
      <c r="I180" s="195"/>
      <c r="J180" s="13"/>
      <c r="K180" s="13"/>
      <c r="L180" s="191"/>
      <c r="M180" s="196"/>
      <c r="N180" s="197"/>
      <c r="O180" s="197"/>
      <c r="P180" s="197"/>
      <c r="Q180" s="197"/>
      <c r="R180" s="197"/>
      <c r="S180" s="197"/>
      <c r="T180" s="19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2" t="s">
        <v>139</v>
      </c>
      <c r="AU180" s="192" t="s">
        <v>83</v>
      </c>
      <c r="AV180" s="13" t="s">
        <v>85</v>
      </c>
      <c r="AW180" s="13" t="s">
        <v>31</v>
      </c>
      <c r="AX180" s="13" t="s">
        <v>75</v>
      </c>
      <c r="AY180" s="192" t="s">
        <v>126</v>
      </c>
    </row>
    <row r="181" spans="1:51" s="13" customFormat="1" ht="12">
      <c r="A181" s="13"/>
      <c r="B181" s="191"/>
      <c r="C181" s="13"/>
      <c r="D181" s="185" t="s">
        <v>139</v>
      </c>
      <c r="E181" s="192" t="s">
        <v>1</v>
      </c>
      <c r="F181" s="193" t="s">
        <v>762</v>
      </c>
      <c r="G181" s="13"/>
      <c r="H181" s="194">
        <v>7.235</v>
      </c>
      <c r="I181" s="195"/>
      <c r="J181" s="13"/>
      <c r="K181" s="13"/>
      <c r="L181" s="191"/>
      <c r="M181" s="196"/>
      <c r="N181" s="197"/>
      <c r="O181" s="197"/>
      <c r="P181" s="197"/>
      <c r="Q181" s="197"/>
      <c r="R181" s="197"/>
      <c r="S181" s="197"/>
      <c r="T181" s="19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92" t="s">
        <v>139</v>
      </c>
      <c r="AU181" s="192" t="s">
        <v>83</v>
      </c>
      <c r="AV181" s="13" t="s">
        <v>85</v>
      </c>
      <c r="AW181" s="13" t="s">
        <v>31</v>
      </c>
      <c r="AX181" s="13" t="s">
        <v>75</v>
      </c>
      <c r="AY181" s="192" t="s">
        <v>126</v>
      </c>
    </row>
    <row r="182" spans="1:65" s="2" customFormat="1" ht="21.75" customHeight="1">
      <c r="A182" s="36"/>
      <c r="B182" s="170"/>
      <c r="C182" s="171" t="s">
        <v>230</v>
      </c>
      <c r="D182" s="171" t="s">
        <v>129</v>
      </c>
      <c r="E182" s="172" t="s">
        <v>763</v>
      </c>
      <c r="F182" s="173" t="s">
        <v>637</v>
      </c>
      <c r="G182" s="174" t="s">
        <v>638</v>
      </c>
      <c r="H182" s="175">
        <v>237.6</v>
      </c>
      <c r="I182" s="176"/>
      <c r="J182" s="177">
        <f>ROUND(I182*H182,2)</f>
        <v>0</v>
      </c>
      <c r="K182" s="178"/>
      <c r="L182" s="37"/>
      <c r="M182" s="179" t="s">
        <v>1</v>
      </c>
      <c r="N182" s="180" t="s">
        <v>40</v>
      </c>
      <c r="O182" s="75"/>
      <c r="P182" s="181">
        <f>O182*H182</f>
        <v>0</v>
      </c>
      <c r="Q182" s="181">
        <v>0</v>
      </c>
      <c r="R182" s="181">
        <f>Q182*H182</f>
        <v>0</v>
      </c>
      <c r="S182" s="181">
        <v>0</v>
      </c>
      <c r="T182" s="182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3" t="s">
        <v>639</v>
      </c>
      <c r="AT182" s="183" t="s">
        <v>129</v>
      </c>
      <c r="AU182" s="183" t="s">
        <v>83</v>
      </c>
      <c r="AY182" s="17" t="s">
        <v>126</v>
      </c>
      <c r="BE182" s="184">
        <f>IF(N182="základní",J182,0)</f>
        <v>0</v>
      </c>
      <c r="BF182" s="184">
        <f>IF(N182="snížená",J182,0)</f>
        <v>0</v>
      </c>
      <c r="BG182" s="184">
        <f>IF(N182="zákl. přenesená",J182,0)</f>
        <v>0</v>
      </c>
      <c r="BH182" s="184">
        <f>IF(N182="sníž. přenesená",J182,0)</f>
        <v>0</v>
      </c>
      <c r="BI182" s="184">
        <f>IF(N182="nulová",J182,0)</f>
        <v>0</v>
      </c>
      <c r="BJ182" s="17" t="s">
        <v>83</v>
      </c>
      <c r="BK182" s="184">
        <f>ROUND(I182*H182,2)</f>
        <v>0</v>
      </c>
      <c r="BL182" s="17" t="s">
        <v>639</v>
      </c>
      <c r="BM182" s="183" t="s">
        <v>764</v>
      </c>
    </row>
    <row r="183" spans="1:47" s="2" customFormat="1" ht="12">
      <c r="A183" s="36"/>
      <c r="B183" s="37"/>
      <c r="C183" s="36"/>
      <c r="D183" s="185" t="s">
        <v>135</v>
      </c>
      <c r="E183" s="36"/>
      <c r="F183" s="186" t="s">
        <v>637</v>
      </c>
      <c r="G183" s="36"/>
      <c r="H183" s="36"/>
      <c r="I183" s="187"/>
      <c r="J183" s="36"/>
      <c r="K183" s="36"/>
      <c r="L183" s="37"/>
      <c r="M183" s="188"/>
      <c r="N183" s="189"/>
      <c r="O183" s="75"/>
      <c r="P183" s="75"/>
      <c r="Q183" s="75"/>
      <c r="R183" s="75"/>
      <c r="S183" s="75"/>
      <c r="T183" s="7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7" t="s">
        <v>135</v>
      </c>
      <c r="AU183" s="17" t="s">
        <v>83</v>
      </c>
    </row>
    <row r="184" spans="1:47" s="2" customFormat="1" ht="12">
      <c r="A184" s="36"/>
      <c r="B184" s="37"/>
      <c r="C184" s="36"/>
      <c r="D184" s="185" t="s">
        <v>137</v>
      </c>
      <c r="E184" s="36"/>
      <c r="F184" s="190" t="s">
        <v>641</v>
      </c>
      <c r="G184" s="36"/>
      <c r="H184" s="36"/>
      <c r="I184" s="187"/>
      <c r="J184" s="36"/>
      <c r="K184" s="36"/>
      <c r="L184" s="37"/>
      <c r="M184" s="188"/>
      <c r="N184" s="189"/>
      <c r="O184" s="75"/>
      <c r="P184" s="75"/>
      <c r="Q184" s="75"/>
      <c r="R184" s="75"/>
      <c r="S184" s="75"/>
      <c r="T184" s="7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7" t="s">
        <v>137</v>
      </c>
      <c r="AU184" s="17" t="s">
        <v>83</v>
      </c>
    </row>
    <row r="185" spans="1:51" s="13" customFormat="1" ht="12">
      <c r="A185" s="13"/>
      <c r="B185" s="191"/>
      <c r="C185" s="13"/>
      <c r="D185" s="185" t="s">
        <v>139</v>
      </c>
      <c r="E185" s="192" t="s">
        <v>1</v>
      </c>
      <c r="F185" s="193" t="s">
        <v>765</v>
      </c>
      <c r="G185" s="13"/>
      <c r="H185" s="194">
        <v>237.6</v>
      </c>
      <c r="I185" s="195"/>
      <c r="J185" s="13"/>
      <c r="K185" s="13"/>
      <c r="L185" s="191"/>
      <c r="M185" s="206"/>
      <c r="N185" s="207"/>
      <c r="O185" s="207"/>
      <c r="P185" s="207"/>
      <c r="Q185" s="207"/>
      <c r="R185" s="207"/>
      <c r="S185" s="207"/>
      <c r="T185" s="20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92" t="s">
        <v>139</v>
      </c>
      <c r="AU185" s="192" t="s">
        <v>83</v>
      </c>
      <c r="AV185" s="13" t="s">
        <v>85</v>
      </c>
      <c r="AW185" s="13" t="s">
        <v>31</v>
      </c>
      <c r="AX185" s="13" t="s">
        <v>83</v>
      </c>
      <c r="AY185" s="192" t="s">
        <v>126</v>
      </c>
    </row>
    <row r="186" spans="1:31" s="2" customFormat="1" ht="6.95" customHeight="1">
      <c r="A186" s="36"/>
      <c r="B186" s="58"/>
      <c r="C186" s="59"/>
      <c r="D186" s="59"/>
      <c r="E186" s="59"/>
      <c r="F186" s="59"/>
      <c r="G186" s="59"/>
      <c r="H186" s="59"/>
      <c r="I186" s="59"/>
      <c r="J186" s="59"/>
      <c r="K186" s="59"/>
      <c r="L186" s="37"/>
      <c r="M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</row>
  </sheetData>
  <autoFilter ref="C122:K185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95</v>
      </c>
      <c r="L4" s="20"/>
      <c r="M4" s="118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30" t="s">
        <v>16</v>
      </c>
      <c r="L6" s="20"/>
    </row>
    <row r="7" spans="2:12" s="1" customFormat="1" ht="16.5" customHeight="1">
      <c r="B7" s="20"/>
      <c r="E7" s="119" t="str">
        <f>'Rekapitulace stavby'!K6</f>
        <v>III/3308 Velenka - Semice, rekonstrukce silnice - PD</v>
      </c>
      <c r="F7" s="30"/>
      <c r="G7" s="30"/>
      <c r="H7" s="30"/>
      <c r="L7" s="20"/>
    </row>
    <row r="8" spans="1:31" s="2" customFormat="1" ht="12" customHeight="1">
      <c r="A8" s="36"/>
      <c r="B8" s="37"/>
      <c r="C8" s="36"/>
      <c r="D8" s="30" t="s">
        <v>96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766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30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30" t="s">
        <v>22</v>
      </c>
      <c r="J12" s="67" t="str">
        <f>'Rekapitulace stavby'!AN8</f>
        <v>13. 12. 2018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30" t="s">
        <v>25</v>
      </c>
      <c r="J14" s="25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 xml:space="preserve"> </v>
      </c>
      <c r="F15" s="36"/>
      <c r="G15" s="36"/>
      <c r="H15" s="36"/>
      <c r="I15" s="30" t="s">
        <v>26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27</v>
      </c>
      <c r="E17" s="36"/>
      <c r="F17" s="36"/>
      <c r="G17" s="36"/>
      <c r="H17" s="36"/>
      <c r="I17" s="30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30" t="s">
        <v>26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29</v>
      </c>
      <c r="E20" s="36"/>
      <c r="F20" s="36"/>
      <c r="G20" s="36"/>
      <c r="H20" s="36"/>
      <c r="I20" s="30" t="s">
        <v>25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>FORVIA CZ, s.r.o.</v>
      </c>
      <c r="F21" s="36"/>
      <c r="G21" s="36"/>
      <c r="H21" s="36"/>
      <c r="I21" s="30" t="s">
        <v>26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32</v>
      </c>
      <c r="E23" s="36"/>
      <c r="F23" s="36"/>
      <c r="G23" s="36"/>
      <c r="H23" s="36"/>
      <c r="I23" s="30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30" t="s">
        <v>26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33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0"/>
      <c r="B27" s="121"/>
      <c r="C27" s="120"/>
      <c r="D27" s="120"/>
      <c r="E27" s="34" t="s">
        <v>1</v>
      </c>
      <c r="F27" s="34"/>
      <c r="G27" s="34"/>
      <c r="H27" s="34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3" t="s">
        <v>35</v>
      </c>
      <c r="E30" s="36"/>
      <c r="F30" s="36"/>
      <c r="G30" s="36"/>
      <c r="H30" s="36"/>
      <c r="I30" s="36"/>
      <c r="J30" s="94">
        <f>ROUND(J117,2)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8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37</v>
      </c>
      <c r="G32" s="36"/>
      <c r="H32" s="36"/>
      <c r="I32" s="41" t="s">
        <v>36</v>
      </c>
      <c r="J32" s="41" t="s">
        <v>38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24" t="s">
        <v>39</v>
      </c>
      <c r="E33" s="30" t="s">
        <v>40</v>
      </c>
      <c r="F33" s="125">
        <f>ROUND((SUM(BE117:BE144)),2)</f>
        <v>0</v>
      </c>
      <c r="G33" s="36"/>
      <c r="H33" s="36"/>
      <c r="I33" s="126">
        <v>0.21</v>
      </c>
      <c r="J33" s="125">
        <f>ROUND(((SUM(BE117:BE144))*I33),2)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41</v>
      </c>
      <c r="F34" s="125">
        <f>ROUND((SUM(BF117:BF144)),2)</f>
        <v>0</v>
      </c>
      <c r="G34" s="36"/>
      <c r="H34" s="36"/>
      <c r="I34" s="126">
        <v>0.15</v>
      </c>
      <c r="J34" s="125">
        <f>ROUND(((SUM(BF117:BF144))*I34),2)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42</v>
      </c>
      <c r="F35" s="125">
        <f>ROUND((SUM(BG117:BG144)),2)</f>
        <v>0</v>
      </c>
      <c r="G35" s="36"/>
      <c r="H35" s="36"/>
      <c r="I35" s="126">
        <v>0.21</v>
      </c>
      <c r="J35" s="125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43</v>
      </c>
      <c r="F36" s="125">
        <f>ROUND((SUM(BH117:BH144)),2)</f>
        <v>0</v>
      </c>
      <c r="G36" s="36"/>
      <c r="H36" s="36"/>
      <c r="I36" s="126">
        <v>0.15</v>
      </c>
      <c r="J36" s="125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44</v>
      </c>
      <c r="F37" s="125">
        <f>ROUND((SUM(BI117:BI144)),2)</f>
        <v>0</v>
      </c>
      <c r="G37" s="36"/>
      <c r="H37" s="36"/>
      <c r="I37" s="126">
        <v>0</v>
      </c>
      <c r="J37" s="125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27"/>
      <c r="D39" s="128" t="s">
        <v>45</v>
      </c>
      <c r="E39" s="79"/>
      <c r="F39" s="79"/>
      <c r="G39" s="129" t="s">
        <v>46</v>
      </c>
      <c r="H39" s="130" t="s">
        <v>47</v>
      </c>
      <c r="I39" s="79"/>
      <c r="J39" s="131">
        <f>SUM(J30:J37)</f>
        <v>0</v>
      </c>
      <c r="K39" s="132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3"/>
      <c r="D50" s="54" t="s">
        <v>48</v>
      </c>
      <c r="E50" s="55"/>
      <c r="F50" s="55"/>
      <c r="G50" s="54" t="s">
        <v>49</v>
      </c>
      <c r="H50" s="55"/>
      <c r="I50" s="5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50</v>
      </c>
      <c r="E61" s="39"/>
      <c r="F61" s="133" t="s">
        <v>51</v>
      </c>
      <c r="G61" s="56" t="s">
        <v>50</v>
      </c>
      <c r="H61" s="39"/>
      <c r="I61" s="39"/>
      <c r="J61" s="134" t="s">
        <v>51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52</v>
      </c>
      <c r="E65" s="57"/>
      <c r="F65" s="57"/>
      <c r="G65" s="54" t="s">
        <v>53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50</v>
      </c>
      <c r="E76" s="39"/>
      <c r="F76" s="133" t="s">
        <v>51</v>
      </c>
      <c r="G76" s="56" t="s">
        <v>50</v>
      </c>
      <c r="H76" s="39"/>
      <c r="I76" s="39"/>
      <c r="J76" s="134" t="s">
        <v>51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98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6"/>
      <c r="D85" s="36"/>
      <c r="E85" s="119" t="str">
        <f>E7</f>
        <v>III/3308 Velenka - Semice, rekonstrukce silnice - PD</v>
      </c>
      <c r="F85" s="30"/>
      <c r="G85" s="30"/>
      <c r="H85" s="30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96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6"/>
      <c r="D87" s="36"/>
      <c r="E87" s="65" t="str">
        <f>E9</f>
        <v>SO 000 - Vedlejší rozpočtové náklady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6"/>
      <c r="E89" s="36"/>
      <c r="F89" s="25" t="str">
        <f>F12</f>
        <v xml:space="preserve"> </v>
      </c>
      <c r="G89" s="36"/>
      <c r="H89" s="36"/>
      <c r="I89" s="30" t="s">
        <v>22</v>
      </c>
      <c r="J89" s="67" t="str">
        <f>IF(J12="","",J12)</f>
        <v>13. 12. 2018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6"/>
      <c r="E91" s="36"/>
      <c r="F91" s="25" t="str">
        <f>E15</f>
        <v xml:space="preserve"> </v>
      </c>
      <c r="G91" s="36"/>
      <c r="H91" s="36"/>
      <c r="I91" s="30" t="s">
        <v>29</v>
      </c>
      <c r="J91" s="34" t="str">
        <f>E21</f>
        <v>FORVIA CZ, s.r.o.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6"/>
      <c r="E92" s="36"/>
      <c r="F92" s="25" t="str">
        <f>IF(E18="","",E18)</f>
        <v>Vyplň údaj</v>
      </c>
      <c r="G92" s="36"/>
      <c r="H92" s="36"/>
      <c r="I92" s="30" t="s">
        <v>32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35" t="s">
        <v>99</v>
      </c>
      <c r="D94" s="127"/>
      <c r="E94" s="127"/>
      <c r="F94" s="127"/>
      <c r="G94" s="127"/>
      <c r="H94" s="127"/>
      <c r="I94" s="127"/>
      <c r="J94" s="136" t="s">
        <v>100</v>
      </c>
      <c r="K94" s="127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37" t="s">
        <v>101</v>
      </c>
      <c r="D96" s="36"/>
      <c r="E96" s="36"/>
      <c r="F96" s="36"/>
      <c r="G96" s="36"/>
      <c r="H96" s="36"/>
      <c r="I96" s="36"/>
      <c r="J96" s="94">
        <f>J117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102</v>
      </c>
    </row>
    <row r="97" spans="1:31" s="9" customFormat="1" ht="24.95" customHeight="1">
      <c r="A97" s="9"/>
      <c r="B97" s="138"/>
      <c r="C97" s="9"/>
      <c r="D97" s="139" t="s">
        <v>110</v>
      </c>
      <c r="E97" s="140"/>
      <c r="F97" s="140"/>
      <c r="G97" s="140"/>
      <c r="H97" s="140"/>
      <c r="I97" s="140"/>
      <c r="J97" s="141">
        <f>J118</f>
        <v>0</v>
      </c>
      <c r="K97" s="9"/>
      <c r="L97" s="13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6"/>
      <c r="B98" s="37"/>
      <c r="C98" s="36"/>
      <c r="D98" s="36"/>
      <c r="E98" s="36"/>
      <c r="F98" s="36"/>
      <c r="G98" s="36"/>
      <c r="H98" s="36"/>
      <c r="I98" s="36"/>
      <c r="J98" s="36"/>
      <c r="K98" s="36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6.95" customHeight="1">
      <c r="A99" s="36"/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3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3" spans="1:31" s="2" customFormat="1" ht="6.95" customHeight="1">
      <c r="A103" s="36"/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53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24.95" customHeight="1">
      <c r="A104" s="36"/>
      <c r="B104" s="37"/>
      <c r="C104" s="21" t="s">
        <v>111</v>
      </c>
      <c r="D104" s="36"/>
      <c r="E104" s="36"/>
      <c r="F104" s="36"/>
      <c r="G104" s="36"/>
      <c r="H104" s="36"/>
      <c r="I104" s="36"/>
      <c r="J104" s="36"/>
      <c r="K104" s="36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>
      <c r="A105" s="36"/>
      <c r="B105" s="37"/>
      <c r="C105" s="36"/>
      <c r="D105" s="36"/>
      <c r="E105" s="36"/>
      <c r="F105" s="36"/>
      <c r="G105" s="36"/>
      <c r="H105" s="36"/>
      <c r="I105" s="36"/>
      <c r="J105" s="36"/>
      <c r="K105" s="36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12" customHeight="1">
      <c r="A106" s="36"/>
      <c r="B106" s="37"/>
      <c r="C106" s="30" t="s">
        <v>16</v>
      </c>
      <c r="D106" s="36"/>
      <c r="E106" s="36"/>
      <c r="F106" s="36"/>
      <c r="G106" s="36"/>
      <c r="H106" s="36"/>
      <c r="I106" s="36"/>
      <c r="J106" s="36"/>
      <c r="K106" s="36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16.5" customHeight="1">
      <c r="A107" s="36"/>
      <c r="B107" s="37"/>
      <c r="C107" s="36"/>
      <c r="D107" s="36"/>
      <c r="E107" s="119" t="str">
        <f>E7</f>
        <v>III/3308 Velenka - Semice, rekonstrukce silnice - PD</v>
      </c>
      <c r="F107" s="30"/>
      <c r="G107" s="30"/>
      <c r="H107" s="30"/>
      <c r="I107" s="36"/>
      <c r="J107" s="36"/>
      <c r="K107" s="36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2" customHeight="1">
      <c r="A108" s="36"/>
      <c r="B108" s="37"/>
      <c r="C108" s="30" t="s">
        <v>96</v>
      </c>
      <c r="D108" s="36"/>
      <c r="E108" s="36"/>
      <c r="F108" s="36"/>
      <c r="G108" s="36"/>
      <c r="H108" s="36"/>
      <c r="I108" s="36"/>
      <c r="J108" s="36"/>
      <c r="K108" s="36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6.5" customHeight="1">
      <c r="A109" s="36"/>
      <c r="B109" s="37"/>
      <c r="C109" s="36"/>
      <c r="D109" s="36"/>
      <c r="E109" s="65" t="str">
        <f>E9</f>
        <v>SO 000 - Vedlejší rozpočtové náklady</v>
      </c>
      <c r="F109" s="36"/>
      <c r="G109" s="36"/>
      <c r="H109" s="36"/>
      <c r="I109" s="36"/>
      <c r="J109" s="36"/>
      <c r="K109" s="36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>
      <c r="A110" s="36"/>
      <c r="B110" s="37"/>
      <c r="C110" s="36"/>
      <c r="D110" s="36"/>
      <c r="E110" s="36"/>
      <c r="F110" s="36"/>
      <c r="G110" s="36"/>
      <c r="H110" s="36"/>
      <c r="I110" s="36"/>
      <c r="J110" s="36"/>
      <c r="K110" s="36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20</v>
      </c>
      <c r="D111" s="36"/>
      <c r="E111" s="36"/>
      <c r="F111" s="25" t="str">
        <f>F12</f>
        <v xml:space="preserve"> </v>
      </c>
      <c r="G111" s="36"/>
      <c r="H111" s="36"/>
      <c r="I111" s="30" t="s">
        <v>22</v>
      </c>
      <c r="J111" s="67" t="str">
        <f>IF(J12="","",J12)</f>
        <v>13. 12. 2018</v>
      </c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6"/>
      <c r="D112" s="36"/>
      <c r="E112" s="36"/>
      <c r="F112" s="36"/>
      <c r="G112" s="36"/>
      <c r="H112" s="36"/>
      <c r="I112" s="36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5.15" customHeight="1">
      <c r="A113" s="36"/>
      <c r="B113" s="37"/>
      <c r="C113" s="30" t="s">
        <v>24</v>
      </c>
      <c r="D113" s="36"/>
      <c r="E113" s="36"/>
      <c r="F113" s="25" t="str">
        <f>E15</f>
        <v xml:space="preserve"> </v>
      </c>
      <c r="G113" s="36"/>
      <c r="H113" s="36"/>
      <c r="I113" s="30" t="s">
        <v>29</v>
      </c>
      <c r="J113" s="34" t="str">
        <f>E21</f>
        <v>FORVIA CZ, s.r.o.</v>
      </c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5.15" customHeight="1">
      <c r="A114" s="36"/>
      <c r="B114" s="37"/>
      <c r="C114" s="30" t="s">
        <v>27</v>
      </c>
      <c r="D114" s="36"/>
      <c r="E114" s="36"/>
      <c r="F114" s="25" t="str">
        <f>IF(E18="","",E18)</f>
        <v>Vyplň údaj</v>
      </c>
      <c r="G114" s="36"/>
      <c r="H114" s="36"/>
      <c r="I114" s="30" t="s">
        <v>32</v>
      </c>
      <c r="J114" s="34" t="str">
        <f>E24</f>
        <v xml:space="preserve"> </v>
      </c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0.3" customHeight="1">
      <c r="A115" s="36"/>
      <c r="B115" s="37"/>
      <c r="C115" s="36"/>
      <c r="D115" s="36"/>
      <c r="E115" s="36"/>
      <c r="F115" s="36"/>
      <c r="G115" s="36"/>
      <c r="H115" s="36"/>
      <c r="I115" s="36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11" customFormat="1" ht="29.25" customHeight="1">
      <c r="A116" s="146"/>
      <c r="B116" s="147"/>
      <c r="C116" s="148" t="s">
        <v>112</v>
      </c>
      <c r="D116" s="149" t="s">
        <v>60</v>
      </c>
      <c r="E116" s="149" t="s">
        <v>56</v>
      </c>
      <c r="F116" s="149" t="s">
        <v>57</v>
      </c>
      <c r="G116" s="149" t="s">
        <v>113</v>
      </c>
      <c r="H116" s="149" t="s">
        <v>114</v>
      </c>
      <c r="I116" s="149" t="s">
        <v>115</v>
      </c>
      <c r="J116" s="150" t="s">
        <v>100</v>
      </c>
      <c r="K116" s="151" t="s">
        <v>116</v>
      </c>
      <c r="L116" s="152"/>
      <c r="M116" s="84" t="s">
        <v>1</v>
      </c>
      <c r="N116" s="85" t="s">
        <v>39</v>
      </c>
      <c r="O116" s="85" t="s">
        <v>117</v>
      </c>
      <c r="P116" s="85" t="s">
        <v>118</v>
      </c>
      <c r="Q116" s="85" t="s">
        <v>119</v>
      </c>
      <c r="R116" s="85" t="s">
        <v>120</v>
      </c>
      <c r="S116" s="85" t="s">
        <v>121</v>
      </c>
      <c r="T116" s="86" t="s">
        <v>122</v>
      </c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</row>
    <row r="117" spans="1:63" s="2" customFormat="1" ht="22.8" customHeight="1">
      <c r="A117" s="36"/>
      <c r="B117" s="37"/>
      <c r="C117" s="91" t="s">
        <v>123</v>
      </c>
      <c r="D117" s="36"/>
      <c r="E117" s="36"/>
      <c r="F117" s="36"/>
      <c r="G117" s="36"/>
      <c r="H117" s="36"/>
      <c r="I117" s="36"/>
      <c r="J117" s="153">
        <f>BK117</f>
        <v>0</v>
      </c>
      <c r="K117" s="36"/>
      <c r="L117" s="37"/>
      <c r="M117" s="87"/>
      <c r="N117" s="71"/>
      <c r="O117" s="88"/>
      <c r="P117" s="154">
        <f>P118</f>
        <v>0</v>
      </c>
      <c r="Q117" s="88"/>
      <c r="R117" s="154">
        <f>R118</f>
        <v>0</v>
      </c>
      <c r="S117" s="88"/>
      <c r="T117" s="155">
        <f>T118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7" t="s">
        <v>74</v>
      </c>
      <c r="AU117" s="17" t="s">
        <v>102</v>
      </c>
      <c r="BK117" s="156">
        <f>BK118</f>
        <v>0</v>
      </c>
    </row>
    <row r="118" spans="1:63" s="12" customFormat="1" ht="25.9" customHeight="1">
      <c r="A118" s="12"/>
      <c r="B118" s="157"/>
      <c r="C118" s="12"/>
      <c r="D118" s="158" t="s">
        <v>74</v>
      </c>
      <c r="E118" s="159" t="s">
        <v>633</v>
      </c>
      <c r="F118" s="159" t="s">
        <v>634</v>
      </c>
      <c r="G118" s="12"/>
      <c r="H118" s="12"/>
      <c r="I118" s="160"/>
      <c r="J118" s="161">
        <f>BK118</f>
        <v>0</v>
      </c>
      <c r="K118" s="12"/>
      <c r="L118" s="157"/>
      <c r="M118" s="162"/>
      <c r="N118" s="163"/>
      <c r="O118" s="163"/>
      <c r="P118" s="164">
        <f>SUM(P119:P144)</f>
        <v>0</v>
      </c>
      <c r="Q118" s="163"/>
      <c r="R118" s="164">
        <f>SUM(R119:R144)</f>
        <v>0</v>
      </c>
      <c r="S118" s="163"/>
      <c r="T118" s="165">
        <f>SUM(T119:T144)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58" t="s">
        <v>133</v>
      </c>
      <c r="AT118" s="166" t="s">
        <v>74</v>
      </c>
      <c r="AU118" s="166" t="s">
        <v>75</v>
      </c>
      <c r="AY118" s="158" t="s">
        <v>126</v>
      </c>
      <c r="BK118" s="167">
        <f>SUM(BK119:BK144)</f>
        <v>0</v>
      </c>
    </row>
    <row r="119" spans="1:65" s="2" customFormat="1" ht="21.75" customHeight="1">
      <c r="A119" s="36"/>
      <c r="B119" s="170"/>
      <c r="C119" s="171" t="s">
        <v>83</v>
      </c>
      <c r="D119" s="171" t="s">
        <v>129</v>
      </c>
      <c r="E119" s="172" t="s">
        <v>767</v>
      </c>
      <c r="F119" s="173" t="s">
        <v>768</v>
      </c>
      <c r="G119" s="174" t="s">
        <v>769</v>
      </c>
      <c r="H119" s="175">
        <v>1</v>
      </c>
      <c r="I119" s="176"/>
      <c r="J119" s="177">
        <f>ROUND(I119*H119,2)</f>
        <v>0</v>
      </c>
      <c r="K119" s="178"/>
      <c r="L119" s="37"/>
      <c r="M119" s="179" t="s">
        <v>1</v>
      </c>
      <c r="N119" s="180" t="s">
        <v>40</v>
      </c>
      <c r="O119" s="75"/>
      <c r="P119" s="181">
        <f>O119*H119</f>
        <v>0</v>
      </c>
      <c r="Q119" s="181">
        <v>0</v>
      </c>
      <c r="R119" s="181">
        <f>Q119*H119</f>
        <v>0</v>
      </c>
      <c r="S119" s="181">
        <v>0</v>
      </c>
      <c r="T119" s="182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3" t="s">
        <v>133</v>
      </c>
      <c r="AT119" s="183" t="s">
        <v>129</v>
      </c>
      <c r="AU119" s="183" t="s">
        <v>83</v>
      </c>
      <c r="AY119" s="17" t="s">
        <v>126</v>
      </c>
      <c r="BE119" s="184">
        <f>IF(N119="základní",J119,0)</f>
        <v>0</v>
      </c>
      <c r="BF119" s="184">
        <f>IF(N119="snížená",J119,0)</f>
        <v>0</v>
      </c>
      <c r="BG119" s="184">
        <f>IF(N119="zákl. přenesená",J119,0)</f>
        <v>0</v>
      </c>
      <c r="BH119" s="184">
        <f>IF(N119="sníž. přenesená",J119,0)</f>
        <v>0</v>
      </c>
      <c r="BI119" s="184">
        <f>IF(N119="nulová",J119,0)</f>
        <v>0</v>
      </c>
      <c r="BJ119" s="17" t="s">
        <v>83</v>
      </c>
      <c r="BK119" s="184">
        <f>ROUND(I119*H119,2)</f>
        <v>0</v>
      </c>
      <c r="BL119" s="17" t="s">
        <v>133</v>
      </c>
      <c r="BM119" s="183" t="s">
        <v>770</v>
      </c>
    </row>
    <row r="120" spans="1:47" s="2" customFormat="1" ht="12">
      <c r="A120" s="36"/>
      <c r="B120" s="37"/>
      <c r="C120" s="36"/>
      <c r="D120" s="185" t="s">
        <v>135</v>
      </c>
      <c r="E120" s="36"/>
      <c r="F120" s="186" t="s">
        <v>768</v>
      </c>
      <c r="G120" s="36"/>
      <c r="H120" s="36"/>
      <c r="I120" s="187"/>
      <c r="J120" s="36"/>
      <c r="K120" s="36"/>
      <c r="L120" s="37"/>
      <c r="M120" s="188"/>
      <c r="N120" s="189"/>
      <c r="O120" s="75"/>
      <c r="P120" s="75"/>
      <c r="Q120" s="75"/>
      <c r="R120" s="75"/>
      <c r="S120" s="75"/>
      <c r="T120" s="7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7" t="s">
        <v>135</v>
      </c>
      <c r="AU120" s="17" t="s">
        <v>83</v>
      </c>
    </row>
    <row r="121" spans="1:47" s="2" customFormat="1" ht="12">
      <c r="A121" s="36"/>
      <c r="B121" s="37"/>
      <c r="C121" s="36"/>
      <c r="D121" s="185" t="s">
        <v>137</v>
      </c>
      <c r="E121" s="36"/>
      <c r="F121" s="190" t="s">
        <v>771</v>
      </c>
      <c r="G121" s="36"/>
      <c r="H121" s="36"/>
      <c r="I121" s="187"/>
      <c r="J121" s="36"/>
      <c r="K121" s="36"/>
      <c r="L121" s="37"/>
      <c r="M121" s="188"/>
      <c r="N121" s="189"/>
      <c r="O121" s="75"/>
      <c r="P121" s="75"/>
      <c r="Q121" s="75"/>
      <c r="R121" s="75"/>
      <c r="S121" s="75"/>
      <c r="T121" s="7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7" t="s">
        <v>137</v>
      </c>
      <c r="AU121" s="17" t="s">
        <v>83</v>
      </c>
    </row>
    <row r="122" spans="1:65" s="2" customFormat="1" ht="21.75" customHeight="1">
      <c r="A122" s="36"/>
      <c r="B122" s="170"/>
      <c r="C122" s="171" t="s">
        <v>85</v>
      </c>
      <c r="D122" s="171" t="s">
        <v>129</v>
      </c>
      <c r="E122" s="172" t="s">
        <v>772</v>
      </c>
      <c r="F122" s="173" t="s">
        <v>773</v>
      </c>
      <c r="G122" s="174" t="s">
        <v>769</v>
      </c>
      <c r="H122" s="175">
        <v>1</v>
      </c>
      <c r="I122" s="176"/>
      <c r="J122" s="177">
        <f>ROUND(I122*H122,2)</f>
        <v>0</v>
      </c>
      <c r="K122" s="178"/>
      <c r="L122" s="37"/>
      <c r="M122" s="179" t="s">
        <v>1</v>
      </c>
      <c r="N122" s="180" t="s">
        <v>40</v>
      </c>
      <c r="O122" s="75"/>
      <c r="P122" s="181">
        <f>O122*H122</f>
        <v>0</v>
      </c>
      <c r="Q122" s="181">
        <v>0</v>
      </c>
      <c r="R122" s="181">
        <f>Q122*H122</f>
        <v>0</v>
      </c>
      <c r="S122" s="181">
        <v>0</v>
      </c>
      <c r="T122" s="182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3" t="s">
        <v>133</v>
      </c>
      <c r="AT122" s="183" t="s">
        <v>129</v>
      </c>
      <c r="AU122" s="183" t="s">
        <v>83</v>
      </c>
      <c r="AY122" s="17" t="s">
        <v>126</v>
      </c>
      <c r="BE122" s="184">
        <f>IF(N122="základní",J122,0)</f>
        <v>0</v>
      </c>
      <c r="BF122" s="184">
        <f>IF(N122="snížená",J122,0)</f>
        <v>0</v>
      </c>
      <c r="BG122" s="184">
        <f>IF(N122="zákl. přenesená",J122,0)</f>
        <v>0</v>
      </c>
      <c r="BH122" s="184">
        <f>IF(N122="sníž. přenesená",J122,0)</f>
        <v>0</v>
      </c>
      <c r="BI122" s="184">
        <f>IF(N122="nulová",J122,0)</f>
        <v>0</v>
      </c>
      <c r="BJ122" s="17" t="s">
        <v>83</v>
      </c>
      <c r="BK122" s="184">
        <f>ROUND(I122*H122,2)</f>
        <v>0</v>
      </c>
      <c r="BL122" s="17" t="s">
        <v>133</v>
      </c>
      <c r="BM122" s="183" t="s">
        <v>774</v>
      </c>
    </row>
    <row r="123" spans="1:47" s="2" customFormat="1" ht="12">
      <c r="A123" s="36"/>
      <c r="B123" s="37"/>
      <c r="C123" s="36"/>
      <c r="D123" s="185" t="s">
        <v>135</v>
      </c>
      <c r="E123" s="36"/>
      <c r="F123" s="186" t="s">
        <v>775</v>
      </c>
      <c r="G123" s="36"/>
      <c r="H123" s="36"/>
      <c r="I123" s="187"/>
      <c r="J123" s="36"/>
      <c r="K123" s="36"/>
      <c r="L123" s="37"/>
      <c r="M123" s="188"/>
      <c r="N123" s="189"/>
      <c r="O123" s="75"/>
      <c r="P123" s="75"/>
      <c r="Q123" s="75"/>
      <c r="R123" s="75"/>
      <c r="S123" s="75"/>
      <c r="T123" s="7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7" t="s">
        <v>135</v>
      </c>
      <c r="AU123" s="17" t="s">
        <v>83</v>
      </c>
    </row>
    <row r="124" spans="1:47" s="2" customFormat="1" ht="12">
      <c r="A124" s="36"/>
      <c r="B124" s="37"/>
      <c r="C124" s="36"/>
      <c r="D124" s="185" t="s">
        <v>137</v>
      </c>
      <c r="E124" s="36"/>
      <c r="F124" s="190" t="s">
        <v>771</v>
      </c>
      <c r="G124" s="36"/>
      <c r="H124" s="36"/>
      <c r="I124" s="187"/>
      <c r="J124" s="36"/>
      <c r="K124" s="36"/>
      <c r="L124" s="37"/>
      <c r="M124" s="188"/>
      <c r="N124" s="189"/>
      <c r="O124" s="75"/>
      <c r="P124" s="75"/>
      <c r="Q124" s="75"/>
      <c r="R124" s="75"/>
      <c r="S124" s="75"/>
      <c r="T124" s="7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7" t="s">
        <v>137</v>
      </c>
      <c r="AU124" s="17" t="s">
        <v>83</v>
      </c>
    </row>
    <row r="125" spans="1:65" s="2" customFormat="1" ht="21.75" customHeight="1">
      <c r="A125" s="36"/>
      <c r="B125" s="170"/>
      <c r="C125" s="171" t="s">
        <v>153</v>
      </c>
      <c r="D125" s="171" t="s">
        <v>129</v>
      </c>
      <c r="E125" s="172" t="s">
        <v>776</v>
      </c>
      <c r="F125" s="173" t="s">
        <v>777</v>
      </c>
      <c r="G125" s="174" t="s">
        <v>778</v>
      </c>
      <c r="H125" s="175">
        <v>1</v>
      </c>
      <c r="I125" s="176"/>
      <c r="J125" s="177">
        <f>ROUND(I125*H125,2)</f>
        <v>0</v>
      </c>
      <c r="K125" s="178"/>
      <c r="L125" s="37"/>
      <c r="M125" s="179" t="s">
        <v>1</v>
      </c>
      <c r="N125" s="180" t="s">
        <v>40</v>
      </c>
      <c r="O125" s="75"/>
      <c r="P125" s="181">
        <f>O125*H125</f>
        <v>0</v>
      </c>
      <c r="Q125" s="181">
        <v>0</v>
      </c>
      <c r="R125" s="181">
        <f>Q125*H125</f>
        <v>0</v>
      </c>
      <c r="S125" s="181">
        <v>0</v>
      </c>
      <c r="T125" s="182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3" t="s">
        <v>133</v>
      </c>
      <c r="AT125" s="183" t="s">
        <v>129</v>
      </c>
      <c r="AU125" s="183" t="s">
        <v>83</v>
      </c>
      <c r="AY125" s="17" t="s">
        <v>126</v>
      </c>
      <c r="BE125" s="184">
        <f>IF(N125="základní",J125,0)</f>
        <v>0</v>
      </c>
      <c r="BF125" s="184">
        <f>IF(N125="snížená",J125,0)</f>
        <v>0</v>
      </c>
      <c r="BG125" s="184">
        <f>IF(N125="zákl. přenesená",J125,0)</f>
        <v>0</v>
      </c>
      <c r="BH125" s="184">
        <f>IF(N125="sníž. přenesená",J125,0)</f>
        <v>0</v>
      </c>
      <c r="BI125" s="184">
        <f>IF(N125="nulová",J125,0)</f>
        <v>0</v>
      </c>
      <c r="BJ125" s="17" t="s">
        <v>83</v>
      </c>
      <c r="BK125" s="184">
        <f>ROUND(I125*H125,2)</f>
        <v>0</v>
      </c>
      <c r="BL125" s="17" t="s">
        <v>133</v>
      </c>
      <c r="BM125" s="183" t="s">
        <v>779</v>
      </c>
    </row>
    <row r="126" spans="1:47" s="2" customFormat="1" ht="12">
      <c r="A126" s="36"/>
      <c r="B126" s="37"/>
      <c r="C126" s="36"/>
      <c r="D126" s="185" t="s">
        <v>135</v>
      </c>
      <c r="E126" s="36"/>
      <c r="F126" s="186" t="s">
        <v>780</v>
      </c>
      <c r="G126" s="36"/>
      <c r="H126" s="36"/>
      <c r="I126" s="187"/>
      <c r="J126" s="36"/>
      <c r="K126" s="36"/>
      <c r="L126" s="37"/>
      <c r="M126" s="188"/>
      <c r="N126" s="189"/>
      <c r="O126" s="75"/>
      <c r="P126" s="75"/>
      <c r="Q126" s="75"/>
      <c r="R126" s="75"/>
      <c r="S126" s="75"/>
      <c r="T126" s="7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7" t="s">
        <v>135</v>
      </c>
      <c r="AU126" s="17" t="s">
        <v>83</v>
      </c>
    </row>
    <row r="127" spans="1:65" s="2" customFormat="1" ht="16.5" customHeight="1">
      <c r="A127" s="36"/>
      <c r="B127" s="170"/>
      <c r="C127" s="171" t="s">
        <v>133</v>
      </c>
      <c r="D127" s="171" t="s">
        <v>129</v>
      </c>
      <c r="E127" s="172" t="s">
        <v>781</v>
      </c>
      <c r="F127" s="173" t="s">
        <v>782</v>
      </c>
      <c r="G127" s="174" t="s">
        <v>769</v>
      </c>
      <c r="H127" s="175">
        <v>1</v>
      </c>
      <c r="I127" s="176"/>
      <c r="J127" s="177">
        <f>ROUND(I127*H127,2)</f>
        <v>0</v>
      </c>
      <c r="K127" s="178"/>
      <c r="L127" s="37"/>
      <c r="M127" s="179" t="s">
        <v>1</v>
      </c>
      <c r="N127" s="180" t="s">
        <v>40</v>
      </c>
      <c r="O127" s="75"/>
      <c r="P127" s="181">
        <f>O127*H127</f>
        <v>0</v>
      </c>
      <c r="Q127" s="181">
        <v>0</v>
      </c>
      <c r="R127" s="181">
        <f>Q127*H127</f>
        <v>0</v>
      </c>
      <c r="S127" s="181">
        <v>0</v>
      </c>
      <c r="T127" s="182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3" t="s">
        <v>133</v>
      </c>
      <c r="AT127" s="183" t="s">
        <v>129</v>
      </c>
      <c r="AU127" s="183" t="s">
        <v>83</v>
      </c>
      <c r="AY127" s="17" t="s">
        <v>126</v>
      </c>
      <c r="BE127" s="184">
        <f>IF(N127="základní",J127,0)</f>
        <v>0</v>
      </c>
      <c r="BF127" s="184">
        <f>IF(N127="snížená",J127,0)</f>
        <v>0</v>
      </c>
      <c r="BG127" s="184">
        <f>IF(N127="zákl. přenesená",J127,0)</f>
        <v>0</v>
      </c>
      <c r="BH127" s="184">
        <f>IF(N127="sníž. přenesená",J127,0)</f>
        <v>0</v>
      </c>
      <c r="BI127" s="184">
        <f>IF(N127="nulová",J127,0)</f>
        <v>0</v>
      </c>
      <c r="BJ127" s="17" t="s">
        <v>83</v>
      </c>
      <c r="BK127" s="184">
        <f>ROUND(I127*H127,2)</f>
        <v>0</v>
      </c>
      <c r="BL127" s="17" t="s">
        <v>133</v>
      </c>
      <c r="BM127" s="183" t="s">
        <v>783</v>
      </c>
    </row>
    <row r="128" spans="1:47" s="2" customFormat="1" ht="12">
      <c r="A128" s="36"/>
      <c r="B128" s="37"/>
      <c r="C128" s="36"/>
      <c r="D128" s="185" t="s">
        <v>135</v>
      </c>
      <c r="E128" s="36"/>
      <c r="F128" s="186" t="s">
        <v>784</v>
      </c>
      <c r="G128" s="36"/>
      <c r="H128" s="36"/>
      <c r="I128" s="187"/>
      <c r="J128" s="36"/>
      <c r="K128" s="36"/>
      <c r="L128" s="37"/>
      <c r="M128" s="188"/>
      <c r="N128" s="189"/>
      <c r="O128" s="75"/>
      <c r="P128" s="75"/>
      <c r="Q128" s="75"/>
      <c r="R128" s="75"/>
      <c r="S128" s="75"/>
      <c r="T128" s="7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7" t="s">
        <v>135</v>
      </c>
      <c r="AU128" s="17" t="s">
        <v>83</v>
      </c>
    </row>
    <row r="129" spans="1:65" s="2" customFormat="1" ht="16.5" customHeight="1">
      <c r="A129" s="36"/>
      <c r="B129" s="170"/>
      <c r="C129" s="171" t="s">
        <v>164</v>
      </c>
      <c r="D129" s="171" t="s">
        <v>129</v>
      </c>
      <c r="E129" s="172" t="s">
        <v>785</v>
      </c>
      <c r="F129" s="173" t="s">
        <v>786</v>
      </c>
      <c r="G129" s="174" t="s">
        <v>769</v>
      </c>
      <c r="H129" s="175">
        <v>1</v>
      </c>
      <c r="I129" s="176"/>
      <c r="J129" s="177">
        <f>ROUND(I129*H129,2)</f>
        <v>0</v>
      </c>
      <c r="K129" s="178"/>
      <c r="L129" s="37"/>
      <c r="M129" s="179" t="s">
        <v>1</v>
      </c>
      <c r="N129" s="180" t="s">
        <v>40</v>
      </c>
      <c r="O129" s="75"/>
      <c r="P129" s="181">
        <f>O129*H129</f>
        <v>0</v>
      </c>
      <c r="Q129" s="181">
        <v>0</v>
      </c>
      <c r="R129" s="181">
        <f>Q129*H129</f>
        <v>0</v>
      </c>
      <c r="S129" s="181">
        <v>0</v>
      </c>
      <c r="T129" s="182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3" t="s">
        <v>133</v>
      </c>
      <c r="AT129" s="183" t="s">
        <v>129</v>
      </c>
      <c r="AU129" s="183" t="s">
        <v>83</v>
      </c>
      <c r="AY129" s="17" t="s">
        <v>126</v>
      </c>
      <c r="BE129" s="184">
        <f>IF(N129="základní",J129,0)</f>
        <v>0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17" t="s">
        <v>83</v>
      </c>
      <c r="BK129" s="184">
        <f>ROUND(I129*H129,2)</f>
        <v>0</v>
      </c>
      <c r="BL129" s="17" t="s">
        <v>133</v>
      </c>
      <c r="BM129" s="183" t="s">
        <v>787</v>
      </c>
    </row>
    <row r="130" spans="1:47" s="2" customFormat="1" ht="12">
      <c r="A130" s="36"/>
      <c r="B130" s="37"/>
      <c r="C130" s="36"/>
      <c r="D130" s="185" t="s">
        <v>135</v>
      </c>
      <c r="E130" s="36"/>
      <c r="F130" s="186" t="s">
        <v>782</v>
      </c>
      <c r="G130" s="36"/>
      <c r="H130" s="36"/>
      <c r="I130" s="187"/>
      <c r="J130" s="36"/>
      <c r="K130" s="36"/>
      <c r="L130" s="37"/>
      <c r="M130" s="188"/>
      <c r="N130" s="189"/>
      <c r="O130" s="75"/>
      <c r="P130" s="75"/>
      <c r="Q130" s="75"/>
      <c r="R130" s="75"/>
      <c r="S130" s="75"/>
      <c r="T130" s="7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7" t="s">
        <v>135</v>
      </c>
      <c r="AU130" s="17" t="s">
        <v>83</v>
      </c>
    </row>
    <row r="131" spans="1:65" s="2" customFormat="1" ht="16.5" customHeight="1">
      <c r="A131" s="36"/>
      <c r="B131" s="170"/>
      <c r="C131" s="171" t="s">
        <v>170</v>
      </c>
      <c r="D131" s="171" t="s">
        <v>129</v>
      </c>
      <c r="E131" s="172" t="s">
        <v>788</v>
      </c>
      <c r="F131" s="173" t="s">
        <v>789</v>
      </c>
      <c r="G131" s="174" t="s">
        <v>769</v>
      </c>
      <c r="H131" s="175">
        <v>1</v>
      </c>
      <c r="I131" s="176"/>
      <c r="J131" s="177">
        <f>ROUND(I131*H131,2)</f>
        <v>0</v>
      </c>
      <c r="K131" s="178"/>
      <c r="L131" s="37"/>
      <c r="M131" s="179" t="s">
        <v>1</v>
      </c>
      <c r="N131" s="180" t="s">
        <v>40</v>
      </c>
      <c r="O131" s="75"/>
      <c r="P131" s="181">
        <f>O131*H131</f>
        <v>0</v>
      </c>
      <c r="Q131" s="181">
        <v>0</v>
      </c>
      <c r="R131" s="181">
        <f>Q131*H131</f>
        <v>0</v>
      </c>
      <c r="S131" s="181">
        <v>0</v>
      </c>
      <c r="T131" s="182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3" t="s">
        <v>639</v>
      </c>
      <c r="AT131" s="183" t="s">
        <v>129</v>
      </c>
      <c r="AU131" s="183" t="s">
        <v>83</v>
      </c>
      <c r="AY131" s="17" t="s">
        <v>126</v>
      </c>
      <c r="BE131" s="184">
        <f>IF(N131="základní",J131,0)</f>
        <v>0</v>
      </c>
      <c r="BF131" s="184">
        <f>IF(N131="snížená",J131,0)</f>
        <v>0</v>
      </c>
      <c r="BG131" s="184">
        <f>IF(N131="zákl. přenesená",J131,0)</f>
        <v>0</v>
      </c>
      <c r="BH131" s="184">
        <f>IF(N131="sníž. přenesená",J131,0)</f>
        <v>0</v>
      </c>
      <c r="BI131" s="184">
        <f>IF(N131="nulová",J131,0)</f>
        <v>0</v>
      </c>
      <c r="BJ131" s="17" t="s">
        <v>83</v>
      </c>
      <c r="BK131" s="184">
        <f>ROUND(I131*H131,2)</f>
        <v>0</v>
      </c>
      <c r="BL131" s="17" t="s">
        <v>639</v>
      </c>
      <c r="BM131" s="183" t="s">
        <v>790</v>
      </c>
    </row>
    <row r="132" spans="1:47" s="2" customFormat="1" ht="12">
      <c r="A132" s="36"/>
      <c r="B132" s="37"/>
      <c r="C132" s="36"/>
      <c r="D132" s="185" t="s">
        <v>135</v>
      </c>
      <c r="E132" s="36"/>
      <c r="F132" s="186" t="s">
        <v>789</v>
      </c>
      <c r="G132" s="36"/>
      <c r="H132" s="36"/>
      <c r="I132" s="187"/>
      <c r="J132" s="36"/>
      <c r="K132" s="36"/>
      <c r="L132" s="37"/>
      <c r="M132" s="188"/>
      <c r="N132" s="189"/>
      <c r="O132" s="75"/>
      <c r="P132" s="75"/>
      <c r="Q132" s="75"/>
      <c r="R132" s="75"/>
      <c r="S132" s="75"/>
      <c r="T132" s="7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7" t="s">
        <v>135</v>
      </c>
      <c r="AU132" s="17" t="s">
        <v>83</v>
      </c>
    </row>
    <row r="133" spans="1:47" s="2" customFormat="1" ht="12">
      <c r="A133" s="36"/>
      <c r="B133" s="37"/>
      <c r="C133" s="36"/>
      <c r="D133" s="185" t="s">
        <v>137</v>
      </c>
      <c r="E133" s="36"/>
      <c r="F133" s="190" t="s">
        <v>791</v>
      </c>
      <c r="G133" s="36"/>
      <c r="H133" s="36"/>
      <c r="I133" s="187"/>
      <c r="J133" s="36"/>
      <c r="K133" s="36"/>
      <c r="L133" s="37"/>
      <c r="M133" s="188"/>
      <c r="N133" s="189"/>
      <c r="O133" s="75"/>
      <c r="P133" s="75"/>
      <c r="Q133" s="75"/>
      <c r="R133" s="75"/>
      <c r="S133" s="75"/>
      <c r="T133" s="7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7" t="s">
        <v>137</v>
      </c>
      <c r="AU133" s="17" t="s">
        <v>83</v>
      </c>
    </row>
    <row r="134" spans="1:65" s="2" customFormat="1" ht="21.75" customHeight="1">
      <c r="A134" s="36"/>
      <c r="B134" s="170"/>
      <c r="C134" s="171" t="s">
        <v>197</v>
      </c>
      <c r="D134" s="171" t="s">
        <v>129</v>
      </c>
      <c r="E134" s="172" t="s">
        <v>792</v>
      </c>
      <c r="F134" s="173" t="s">
        <v>793</v>
      </c>
      <c r="G134" s="174" t="s">
        <v>778</v>
      </c>
      <c r="H134" s="175">
        <v>1</v>
      </c>
      <c r="I134" s="176"/>
      <c r="J134" s="177">
        <f>ROUND(I134*H134,2)</f>
        <v>0</v>
      </c>
      <c r="K134" s="178"/>
      <c r="L134" s="37"/>
      <c r="M134" s="179" t="s">
        <v>1</v>
      </c>
      <c r="N134" s="180" t="s">
        <v>40</v>
      </c>
      <c r="O134" s="75"/>
      <c r="P134" s="181">
        <f>O134*H134</f>
        <v>0</v>
      </c>
      <c r="Q134" s="181">
        <v>0</v>
      </c>
      <c r="R134" s="181">
        <f>Q134*H134</f>
        <v>0</v>
      </c>
      <c r="S134" s="181">
        <v>0</v>
      </c>
      <c r="T134" s="182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3" t="s">
        <v>133</v>
      </c>
      <c r="AT134" s="183" t="s">
        <v>129</v>
      </c>
      <c r="AU134" s="183" t="s">
        <v>83</v>
      </c>
      <c r="AY134" s="17" t="s">
        <v>126</v>
      </c>
      <c r="BE134" s="184">
        <f>IF(N134="základní",J134,0)</f>
        <v>0</v>
      </c>
      <c r="BF134" s="184">
        <f>IF(N134="snížená",J134,0)</f>
        <v>0</v>
      </c>
      <c r="BG134" s="184">
        <f>IF(N134="zákl. přenesená",J134,0)</f>
        <v>0</v>
      </c>
      <c r="BH134" s="184">
        <f>IF(N134="sníž. přenesená",J134,0)</f>
        <v>0</v>
      </c>
      <c r="BI134" s="184">
        <f>IF(N134="nulová",J134,0)</f>
        <v>0</v>
      </c>
      <c r="BJ134" s="17" t="s">
        <v>83</v>
      </c>
      <c r="BK134" s="184">
        <f>ROUND(I134*H134,2)</f>
        <v>0</v>
      </c>
      <c r="BL134" s="17" t="s">
        <v>133</v>
      </c>
      <c r="BM134" s="183" t="s">
        <v>794</v>
      </c>
    </row>
    <row r="135" spans="1:47" s="2" customFormat="1" ht="12">
      <c r="A135" s="36"/>
      <c r="B135" s="37"/>
      <c r="C135" s="36"/>
      <c r="D135" s="185" t="s">
        <v>135</v>
      </c>
      <c r="E135" s="36"/>
      <c r="F135" s="186" t="s">
        <v>793</v>
      </c>
      <c r="G135" s="36"/>
      <c r="H135" s="36"/>
      <c r="I135" s="187"/>
      <c r="J135" s="36"/>
      <c r="K135" s="36"/>
      <c r="L135" s="37"/>
      <c r="M135" s="188"/>
      <c r="N135" s="189"/>
      <c r="O135" s="75"/>
      <c r="P135" s="75"/>
      <c r="Q135" s="75"/>
      <c r="R135" s="75"/>
      <c r="S135" s="75"/>
      <c r="T135" s="7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7" t="s">
        <v>135</v>
      </c>
      <c r="AU135" s="17" t="s">
        <v>83</v>
      </c>
    </row>
    <row r="136" spans="1:65" s="2" customFormat="1" ht="16.5" customHeight="1">
      <c r="A136" s="36"/>
      <c r="B136" s="170"/>
      <c r="C136" s="171" t="s">
        <v>206</v>
      </c>
      <c r="D136" s="171" t="s">
        <v>129</v>
      </c>
      <c r="E136" s="172" t="s">
        <v>795</v>
      </c>
      <c r="F136" s="173" t="s">
        <v>796</v>
      </c>
      <c r="G136" s="174" t="s">
        <v>769</v>
      </c>
      <c r="H136" s="175">
        <v>1</v>
      </c>
      <c r="I136" s="176"/>
      <c r="J136" s="177">
        <f>ROUND(I136*H136,2)</f>
        <v>0</v>
      </c>
      <c r="K136" s="178"/>
      <c r="L136" s="37"/>
      <c r="M136" s="179" t="s">
        <v>1</v>
      </c>
      <c r="N136" s="180" t="s">
        <v>40</v>
      </c>
      <c r="O136" s="75"/>
      <c r="P136" s="181">
        <f>O136*H136</f>
        <v>0</v>
      </c>
      <c r="Q136" s="181">
        <v>0</v>
      </c>
      <c r="R136" s="181">
        <f>Q136*H136</f>
        <v>0</v>
      </c>
      <c r="S136" s="181">
        <v>0</v>
      </c>
      <c r="T136" s="182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3" t="s">
        <v>639</v>
      </c>
      <c r="AT136" s="183" t="s">
        <v>129</v>
      </c>
      <c r="AU136" s="183" t="s">
        <v>83</v>
      </c>
      <c r="AY136" s="17" t="s">
        <v>126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17" t="s">
        <v>83</v>
      </c>
      <c r="BK136" s="184">
        <f>ROUND(I136*H136,2)</f>
        <v>0</v>
      </c>
      <c r="BL136" s="17" t="s">
        <v>639</v>
      </c>
      <c r="BM136" s="183" t="s">
        <v>797</v>
      </c>
    </row>
    <row r="137" spans="1:47" s="2" customFormat="1" ht="12">
      <c r="A137" s="36"/>
      <c r="B137" s="37"/>
      <c r="C137" s="36"/>
      <c r="D137" s="185" t="s">
        <v>135</v>
      </c>
      <c r="E137" s="36"/>
      <c r="F137" s="186" t="s">
        <v>798</v>
      </c>
      <c r="G137" s="36"/>
      <c r="H137" s="36"/>
      <c r="I137" s="187"/>
      <c r="J137" s="36"/>
      <c r="K137" s="36"/>
      <c r="L137" s="37"/>
      <c r="M137" s="188"/>
      <c r="N137" s="189"/>
      <c r="O137" s="75"/>
      <c r="P137" s="75"/>
      <c r="Q137" s="75"/>
      <c r="R137" s="75"/>
      <c r="S137" s="75"/>
      <c r="T137" s="7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7" t="s">
        <v>135</v>
      </c>
      <c r="AU137" s="17" t="s">
        <v>83</v>
      </c>
    </row>
    <row r="138" spans="1:47" s="2" customFormat="1" ht="12">
      <c r="A138" s="36"/>
      <c r="B138" s="37"/>
      <c r="C138" s="36"/>
      <c r="D138" s="185" t="s">
        <v>137</v>
      </c>
      <c r="E138" s="36"/>
      <c r="F138" s="190" t="s">
        <v>799</v>
      </c>
      <c r="G138" s="36"/>
      <c r="H138" s="36"/>
      <c r="I138" s="187"/>
      <c r="J138" s="36"/>
      <c r="K138" s="36"/>
      <c r="L138" s="37"/>
      <c r="M138" s="188"/>
      <c r="N138" s="189"/>
      <c r="O138" s="75"/>
      <c r="P138" s="75"/>
      <c r="Q138" s="75"/>
      <c r="R138" s="75"/>
      <c r="S138" s="75"/>
      <c r="T138" s="7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7" t="s">
        <v>137</v>
      </c>
      <c r="AU138" s="17" t="s">
        <v>83</v>
      </c>
    </row>
    <row r="139" spans="1:65" s="2" customFormat="1" ht="16.5" customHeight="1">
      <c r="A139" s="36"/>
      <c r="B139" s="170"/>
      <c r="C139" s="171" t="s">
        <v>213</v>
      </c>
      <c r="D139" s="171" t="s">
        <v>129</v>
      </c>
      <c r="E139" s="172" t="s">
        <v>800</v>
      </c>
      <c r="F139" s="173" t="s">
        <v>801</v>
      </c>
      <c r="G139" s="174" t="s">
        <v>769</v>
      </c>
      <c r="H139" s="175">
        <v>1</v>
      </c>
      <c r="I139" s="176"/>
      <c r="J139" s="177">
        <f>ROUND(I139*H139,2)</f>
        <v>0</v>
      </c>
      <c r="K139" s="178"/>
      <c r="L139" s="37"/>
      <c r="M139" s="179" t="s">
        <v>1</v>
      </c>
      <c r="N139" s="180" t="s">
        <v>40</v>
      </c>
      <c r="O139" s="75"/>
      <c r="P139" s="181">
        <f>O139*H139</f>
        <v>0</v>
      </c>
      <c r="Q139" s="181">
        <v>0</v>
      </c>
      <c r="R139" s="181">
        <f>Q139*H139</f>
        <v>0</v>
      </c>
      <c r="S139" s="181">
        <v>0</v>
      </c>
      <c r="T139" s="182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3" t="s">
        <v>639</v>
      </c>
      <c r="AT139" s="183" t="s">
        <v>129</v>
      </c>
      <c r="AU139" s="183" t="s">
        <v>83</v>
      </c>
      <c r="AY139" s="17" t="s">
        <v>126</v>
      </c>
      <c r="BE139" s="184">
        <f>IF(N139="základní",J139,0)</f>
        <v>0</v>
      </c>
      <c r="BF139" s="184">
        <f>IF(N139="snížená",J139,0)</f>
        <v>0</v>
      </c>
      <c r="BG139" s="184">
        <f>IF(N139="zákl. přenesená",J139,0)</f>
        <v>0</v>
      </c>
      <c r="BH139" s="184">
        <f>IF(N139="sníž. přenesená",J139,0)</f>
        <v>0</v>
      </c>
      <c r="BI139" s="184">
        <f>IF(N139="nulová",J139,0)</f>
        <v>0</v>
      </c>
      <c r="BJ139" s="17" t="s">
        <v>83</v>
      </c>
      <c r="BK139" s="184">
        <f>ROUND(I139*H139,2)</f>
        <v>0</v>
      </c>
      <c r="BL139" s="17" t="s">
        <v>639</v>
      </c>
      <c r="BM139" s="183" t="s">
        <v>802</v>
      </c>
    </row>
    <row r="140" spans="1:47" s="2" customFormat="1" ht="12">
      <c r="A140" s="36"/>
      <c r="B140" s="37"/>
      <c r="C140" s="36"/>
      <c r="D140" s="185" t="s">
        <v>135</v>
      </c>
      <c r="E140" s="36"/>
      <c r="F140" s="186" t="s">
        <v>803</v>
      </c>
      <c r="G140" s="36"/>
      <c r="H140" s="36"/>
      <c r="I140" s="187"/>
      <c r="J140" s="36"/>
      <c r="K140" s="36"/>
      <c r="L140" s="37"/>
      <c r="M140" s="188"/>
      <c r="N140" s="189"/>
      <c r="O140" s="75"/>
      <c r="P140" s="75"/>
      <c r="Q140" s="75"/>
      <c r="R140" s="75"/>
      <c r="S140" s="75"/>
      <c r="T140" s="7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7" t="s">
        <v>135</v>
      </c>
      <c r="AU140" s="17" t="s">
        <v>83</v>
      </c>
    </row>
    <row r="141" spans="1:47" s="2" customFormat="1" ht="12">
      <c r="A141" s="36"/>
      <c r="B141" s="37"/>
      <c r="C141" s="36"/>
      <c r="D141" s="185" t="s">
        <v>137</v>
      </c>
      <c r="E141" s="36"/>
      <c r="F141" s="190" t="s">
        <v>804</v>
      </c>
      <c r="G141" s="36"/>
      <c r="H141" s="36"/>
      <c r="I141" s="187"/>
      <c r="J141" s="36"/>
      <c r="K141" s="36"/>
      <c r="L141" s="37"/>
      <c r="M141" s="188"/>
      <c r="N141" s="189"/>
      <c r="O141" s="75"/>
      <c r="P141" s="75"/>
      <c r="Q141" s="75"/>
      <c r="R141" s="75"/>
      <c r="S141" s="75"/>
      <c r="T141" s="7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7" t="s">
        <v>137</v>
      </c>
      <c r="AU141" s="17" t="s">
        <v>83</v>
      </c>
    </row>
    <row r="142" spans="1:65" s="2" customFormat="1" ht="21.75" customHeight="1">
      <c r="A142" s="36"/>
      <c r="B142" s="170"/>
      <c r="C142" s="171" t="s">
        <v>218</v>
      </c>
      <c r="D142" s="171" t="s">
        <v>129</v>
      </c>
      <c r="E142" s="172" t="s">
        <v>805</v>
      </c>
      <c r="F142" s="173" t="s">
        <v>806</v>
      </c>
      <c r="G142" s="174" t="s">
        <v>769</v>
      </c>
      <c r="H142" s="175">
        <v>1</v>
      </c>
      <c r="I142" s="176"/>
      <c r="J142" s="177">
        <f>ROUND(I142*H142,2)</f>
        <v>0</v>
      </c>
      <c r="K142" s="178"/>
      <c r="L142" s="37"/>
      <c r="M142" s="179" t="s">
        <v>1</v>
      </c>
      <c r="N142" s="180" t="s">
        <v>40</v>
      </c>
      <c r="O142" s="75"/>
      <c r="P142" s="181">
        <f>O142*H142</f>
        <v>0</v>
      </c>
      <c r="Q142" s="181">
        <v>0</v>
      </c>
      <c r="R142" s="181">
        <f>Q142*H142</f>
        <v>0</v>
      </c>
      <c r="S142" s="181">
        <v>0</v>
      </c>
      <c r="T142" s="182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3" t="s">
        <v>639</v>
      </c>
      <c r="AT142" s="183" t="s">
        <v>129</v>
      </c>
      <c r="AU142" s="183" t="s">
        <v>83</v>
      </c>
      <c r="AY142" s="17" t="s">
        <v>126</v>
      </c>
      <c r="BE142" s="184">
        <f>IF(N142="základní",J142,0)</f>
        <v>0</v>
      </c>
      <c r="BF142" s="184">
        <f>IF(N142="snížená",J142,0)</f>
        <v>0</v>
      </c>
      <c r="BG142" s="184">
        <f>IF(N142="zákl. přenesená",J142,0)</f>
        <v>0</v>
      </c>
      <c r="BH142" s="184">
        <f>IF(N142="sníž. přenesená",J142,0)</f>
        <v>0</v>
      </c>
      <c r="BI142" s="184">
        <f>IF(N142="nulová",J142,0)</f>
        <v>0</v>
      </c>
      <c r="BJ142" s="17" t="s">
        <v>83</v>
      </c>
      <c r="BK142" s="184">
        <f>ROUND(I142*H142,2)</f>
        <v>0</v>
      </c>
      <c r="BL142" s="17" t="s">
        <v>639</v>
      </c>
      <c r="BM142" s="183" t="s">
        <v>807</v>
      </c>
    </row>
    <row r="143" spans="1:47" s="2" customFormat="1" ht="12">
      <c r="A143" s="36"/>
      <c r="B143" s="37"/>
      <c r="C143" s="36"/>
      <c r="D143" s="185" t="s">
        <v>135</v>
      </c>
      <c r="E143" s="36"/>
      <c r="F143" s="186" t="s">
        <v>806</v>
      </c>
      <c r="G143" s="36"/>
      <c r="H143" s="36"/>
      <c r="I143" s="187"/>
      <c r="J143" s="36"/>
      <c r="K143" s="36"/>
      <c r="L143" s="37"/>
      <c r="M143" s="188"/>
      <c r="N143" s="189"/>
      <c r="O143" s="75"/>
      <c r="P143" s="75"/>
      <c r="Q143" s="75"/>
      <c r="R143" s="75"/>
      <c r="S143" s="75"/>
      <c r="T143" s="7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7" t="s">
        <v>135</v>
      </c>
      <c r="AU143" s="17" t="s">
        <v>83</v>
      </c>
    </row>
    <row r="144" spans="1:47" s="2" customFormat="1" ht="12">
      <c r="A144" s="36"/>
      <c r="B144" s="37"/>
      <c r="C144" s="36"/>
      <c r="D144" s="185" t="s">
        <v>137</v>
      </c>
      <c r="E144" s="36"/>
      <c r="F144" s="190" t="s">
        <v>808</v>
      </c>
      <c r="G144" s="36"/>
      <c r="H144" s="36"/>
      <c r="I144" s="187"/>
      <c r="J144" s="36"/>
      <c r="K144" s="36"/>
      <c r="L144" s="37"/>
      <c r="M144" s="209"/>
      <c r="N144" s="210"/>
      <c r="O144" s="211"/>
      <c r="P144" s="211"/>
      <c r="Q144" s="211"/>
      <c r="R144" s="211"/>
      <c r="S144" s="211"/>
      <c r="T144" s="212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7" t="s">
        <v>137</v>
      </c>
      <c r="AU144" s="17" t="s">
        <v>83</v>
      </c>
    </row>
    <row r="145" spans="1:31" s="2" customFormat="1" ht="6.95" customHeight="1">
      <c r="A145" s="36"/>
      <c r="B145" s="58"/>
      <c r="C145" s="59"/>
      <c r="D145" s="59"/>
      <c r="E145" s="59"/>
      <c r="F145" s="59"/>
      <c r="G145" s="59"/>
      <c r="H145" s="59"/>
      <c r="I145" s="59"/>
      <c r="J145" s="59"/>
      <c r="K145" s="59"/>
      <c r="L145" s="37"/>
      <c r="M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</row>
  </sheetData>
  <autoFilter ref="C116:K144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DELL1-PC\DELL1</dc:creator>
  <cp:keywords/>
  <dc:description/>
  <cp:lastModifiedBy>DELL1-PC\DELL1</cp:lastModifiedBy>
  <dcterms:created xsi:type="dcterms:W3CDTF">2021-03-10T14:12:38Z</dcterms:created>
  <dcterms:modified xsi:type="dcterms:W3CDTF">2021-03-10T14:12:44Z</dcterms:modified>
  <cp:category/>
  <cp:version/>
  <cp:contentType/>
  <cp:contentStatus/>
</cp:coreProperties>
</file>