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firstSheet="3" activeTab="3"/>
  </bookViews>
  <sheets>
    <sheet name="SO 01 - D11 - Velký Osek, " sheetId="7" r:id="rId1"/>
    <sheet name="SO 02 - Velký Osek - Veltruby" sheetId="8" r:id="rId2"/>
    <sheet name="SO 03 - Kolín - Kbílek" sheetId="9" r:id="rId3"/>
    <sheet name="SO 04 - Uh. Janovice - Mitrov" sheetId="10" r:id="rId4"/>
  </sheets>
  <definedNames/>
  <calcPr calcId="162913"/>
  <extLst/>
</workbook>
</file>

<file path=xl/sharedStrings.xml><?xml version="1.0" encoding="utf-8"?>
<sst xmlns="http://schemas.openxmlformats.org/spreadsheetml/2006/main" count="212" uniqueCount="51">
  <si>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</si>
  <si>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</si>
  <si>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</si>
  <si>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</si>
  <si>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</si>
  <si>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</si>
  <si>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</si>
  <si>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</si>
  <si>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</si>
  <si>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</si>
  <si>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</si>
  <si>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</si>
  <si>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</si>
  <si>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</si>
  <si>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</si>
  <si>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CELKEM bez DPH</t>
  </si>
  <si>
    <t>Kč</t>
  </si>
  <si>
    <t xml:space="preserve">DPH </t>
  </si>
  <si>
    <t>%</t>
  </si>
  <si>
    <t>CELKEM včetně DPH</t>
  </si>
  <si>
    <t>m</t>
  </si>
  <si>
    <t>Vodorovné dopravní značení čáry barvou hladké, 125 mm</t>
  </si>
  <si>
    <t>OTSKP</t>
  </si>
  <si>
    <t>Vodorovné dopravní značení čáry plastem hladké, 125 mm</t>
  </si>
  <si>
    <t>Vodorovné dopravní značení - knoflíky trvale zapuštěné - dodávka a pokládka</t>
  </si>
  <si>
    <t>ks</t>
  </si>
  <si>
    <t>Stavba:</t>
  </si>
  <si>
    <t xml:space="preserve"> II/125 D11 - Uhlířské Janovice - Mitrov</t>
  </si>
  <si>
    <t>Objekt:</t>
  </si>
  <si>
    <t>SO 01 - úsek D11 - Velký Osek</t>
  </si>
  <si>
    <t>km 83.740 - 84.660</t>
  </si>
  <si>
    <t xml:space="preserve">Provozní staničení </t>
  </si>
  <si>
    <t>Výkaz výměr</t>
  </si>
  <si>
    <t>Ostatní požadavky - Zeměměřičská měření</t>
  </si>
  <si>
    <t>Ostatní požadavky - Zhotovení fotodokumentace</t>
  </si>
  <si>
    <t>Pomoc práce zříz nebo zajišť regulaci a ochranu dopravy</t>
  </si>
  <si>
    <t>Pomoc práce zříz nebo zajišť objížďky a přístup cesty</t>
  </si>
  <si>
    <t>Čištění krajnic od nánosu tl. do 200 mm s naložením</t>
  </si>
  <si>
    <t>Čištění příkopů od nánosů do 0,25 m3/m s naložením</t>
  </si>
  <si>
    <t>Odvoz vytěženého materiálu, vč. poplatku za skládku do 20 km</t>
  </si>
  <si>
    <t>Frézování vozovek asfaltových, prům tl. 1,5 cm  (odstranění VDZ a pružných zálivek), vč. odvozu, odkupu a ponechání části na úpravu nezp. krajnic vč. zaj. deponie</t>
  </si>
  <si>
    <t>Zpevnění krajnic z recyklovaného materiálu tl. do 100 mm</t>
  </si>
  <si>
    <t xml:space="preserve">Recyklace za horka na místě dle TP 209 technologií REMIX s příměsí 50 kg/m2 ACO 11 </t>
  </si>
  <si>
    <t>Ostatní požadavky - Zkouška typu pro recyklaci za horka na místě remix, návrh směsi</t>
  </si>
  <si>
    <t>SO 02 - úsek Velký Osek - Veltruby</t>
  </si>
  <si>
    <t>km 80.041 - 81.346</t>
  </si>
  <si>
    <t>SO 03 - úsek Kolín - Kbílek</t>
  </si>
  <si>
    <t>km 65.382 - 68.877</t>
  </si>
  <si>
    <t>km 46.980 - 49.814</t>
  </si>
  <si>
    <t>Čištění krajnic od nánosu tl. do 100 mm s naložením</t>
  </si>
  <si>
    <t>SO 04 - úsek Uhl. Janovice - Mitrov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</si>
</sst>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11" fillId="0" borderId="0" xfId="0" applyFont="1"/>
    <xf numFmtId="0" fontId="4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8" fillId="2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wrapText="1"/>
      <protection/>
    </xf>
    <xf numFmtId="165" fontId="9" fillId="3" borderId="1" xfId="0" applyNumberFormat="1" applyFont="1" applyFill="1" applyBorder="1" applyAlignment="1" applyProtection="1">
      <alignment/>
      <protection/>
    </xf>
    <xf numFmtId="165" fontId="10" fillId="3" borderId="1" xfId="0" applyNumberFormat="1" applyFont="1" applyFill="1" applyBorder="1" applyAlignment="1" applyProtection="1">
      <alignment/>
      <protection/>
    </xf>
    <xf numFmtId="164" fontId="9" fillId="3" borderId="1" xfId="0" applyNumberFormat="1" applyFont="1" applyFill="1" applyBorder="1" applyAlignment="1" applyProtection="1">
      <alignment/>
      <protection/>
    </xf>
    <xf numFmtId="0" fontId="9" fillId="3" borderId="1" xfId="0" applyNumberFormat="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 vertical="center"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4" fillId="2" borderId="6" xfId="0" applyNumberFormat="1" applyFont="1" applyFill="1" applyBorder="1" applyAlignment="1" applyProtection="1">
      <alignment/>
      <protection/>
    </xf>
    <xf numFmtId="0" fontId="6" fillId="2" borderId="5" xfId="0" applyNumberFormat="1" applyFont="1" applyFill="1" applyBorder="1" applyAlignment="1" applyProtection="1">
      <alignment/>
      <protection/>
    </xf>
    <xf numFmtId="166" fontId="15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4" fillId="2" borderId="3" xfId="0" applyNumberFormat="1" applyFont="1" applyFill="1" applyBorder="1" applyAlignment="1" applyProtection="1">
      <alignment/>
      <protection/>
    </xf>
    <xf numFmtId="164" fontId="8" fillId="2" borderId="1" xfId="0" applyNumberFormat="1" applyFont="1" applyFill="1" applyBorder="1" applyAlignment="1" applyProtection="1">
      <alignment horizontal="right"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center" wrapText="1"/>
      <protection/>
    </xf>
    <xf numFmtId="164" fontId="15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vertical="center" wrapText="1"/>
      <protection/>
    </xf>
    <xf numFmtId="0" fontId="15" fillId="0" borderId="1" xfId="0" applyFont="1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/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center" wrapText="1"/>
      <protection/>
    </xf>
    <xf numFmtId="0" fontId="6" fillId="3" borderId="6" xfId="0" applyNumberFormat="1" applyFont="1" applyFill="1" applyBorder="1" applyAlignment="1" applyProtection="1">
      <alignment horizontal="center" wrapText="1"/>
      <protection/>
    </xf>
    <xf numFmtId="165" fontId="9" fillId="3" borderId="5" xfId="0" applyNumberFormat="1" applyFont="1" applyFill="1" applyBorder="1" applyAlignment="1" applyProtection="1">
      <alignment/>
      <protection/>
    </xf>
    <xf numFmtId="0" fontId="9" fillId="3" borderId="6" xfId="0" applyNumberFormat="1" applyFont="1" applyFill="1" applyBorder="1" applyAlignment="1" applyProtection="1">
      <alignment/>
      <protection/>
    </xf>
    <xf numFmtId="0" fontId="0" fillId="0" borderId="5" xfId="0" applyBorder="1"/>
    <xf numFmtId="166" fontId="17" fillId="0" borderId="6" xfId="0" applyNumberFormat="1" applyFont="1" applyFill="1" applyBorder="1" applyAlignment="1" applyProtection="1">
      <alignment vertical="center"/>
      <protection/>
    </xf>
    <xf numFmtId="4" fontId="15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>
      <alignment horizontal="center"/>
    </xf>
    <xf numFmtId="164" fontId="15" fillId="0" borderId="9" xfId="0" applyNumberFormat="1" applyFont="1" applyFill="1" applyBorder="1" applyAlignment="1" applyProtection="1">
      <alignment vertical="center"/>
      <protection/>
    </xf>
    <xf numFmtId="0" fontId="15" fillId="0" borderId="9" xfId="0" applyFont="1" applyBorder="1"/>
    <xf numFmtId="166" fontId="17" fillId="0" borderId="12" xfId="0" applyNumberFormat="1" applyFont="1" applyBorder="1"/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20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6" xfId="20" applyNumberFormat="1" applyFont="1" applyFill="1" applyBorder="1" applyAlignment="1">
      <alignment horizontal="right" vertical="center" wrapText="1"/>
      <protection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/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6" fillId="2" borderId="13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/>
      <protection/>
    </xf>
    <xf numFmtId="49" fontId="4" fillId="2" borderId="1" xfId="0" applyNumberFormat="1" applyFont="1" applyFill="1" applyBorder="1" applyAlignment="1" applyProtection="1">
      <alignment horizontal="left"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65" fontId="11" fillId="0" borderId="1" xfId="0" applyNumberFormat="1" applyFont="1" applyFill="1" applyBorder="1" applyAlignment="1" applyProtection="1">
      <alignment vertical="center"/>
      <protection/>
    </xf>
    <xf numFmtId="0" fontId="1" fillId="0" borderId="0" xfId="0" applyFont="1" applyFill="1"/>
    <xf numFmtId="0" fontId="1" fillId="0" borderId="0" xfId="0" applyFont="1"/>
    <xf numFmtId="49" fontId="21" fillId="0" borderId="1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49" fontId="21" fillId="0" borderId="1" xfId="0" applyNumberFormat="1" applyFont="1" applyBorder="1" applyAlignment="1">
      <alignment horizontal="left"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140" zoomScaleNormal="140" zoomScaleSheetLayoutView="130" workbookViewId="0" topLeftCell="D22">
      <selection activeCell="D4" sqref="D4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4.421875" style="0" customWidth="1"/>
    <col min="5" max="5" width="4.28125" style="0" customWidth="1"/>
    <col min="6" max="6" width="13.7109375" style="20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3" t="s">
        <v>32</v>
      </c>
      <c r="B1" s="14"/>
      <c r="C1" s="14"/>
      <c r="D1" s="14"/>
      <c r="E1" s="14"/>
      <c r="F1" s="21"/>
      <c r="G1" s="14"/>
      <c r="H1" s="15"/>
    </row>
    <row r="2" spans="1:9" ht="15">
      <c r="A2" s="16" t="s">
        <v>26</v>
      </c>
      <c r="B2" s="65"/>
      <c r="C2" s="66"/>
      <c r="D2" s="3" t="s">
        <v>27</v>
      </c>
      <c r="E2" s="4"/>
      <c r="F2" s="22" t="s">
        <v>2</v>
      </c>
      <c r="G2" s="5">
        <v>44217</v>
      </c>
      <c r="H2" s="17"/>
      <c r="I2" s="2"/>
    </row>
    <row r="3" spans="1:9" ht="15">
      <c r="A3" s="16" t="s">
        <v>28</v>
      </c>
      <c r="B3" s="65"/>
      <c r="C3" s="68"/>
      <c r="D3" s="67" t="s">
        <v>29</v>
      </c>
      <c r="E3" s="4"/>
      <c r="F3" s="22"/>
      <c r="G3" s="6" t="s">
        <v>1</v>
      </c>
      <c r="H3" s="17"/>
      <c r="I3" s="2"/>
    </row>
    <row r="4" spans="1:9" ht="15">
      <c r="A4" s="16" t="s">
        <v>31</v>
      </c>
      <c r="B4" s="65"/>
      <c r="C4" s="68"/>
      <c r="D4" s="3" t="s">
        <v>30</v>
      </c>
      <c r="E4" s="4"/>
      <c r="F4" s="22"/>
      <c r="G4" s="6"/>
      <c r="H4" s="17"/>
      <c r="I4" s="2"/>
    </row>
    <row r="5" spans="1:9" ht="15">
      <c r="A5" s="18"/>
      <c r="B5" s="4"/>
      <c r="C5" s="3"/>
      <c r="D5" s="3"/>
      <c r="E5" s="3"/>
      <c r="F5" s="23"/>
      <c r="G5" s="3"/>
      <c r="H5" s="17"/>
      <c r="I5" s="2"/>
    </row>
    <row r="6" spans="1:9" ht="19.5">
      <c r="A6" s="32" t="s">
        <v>3</v>
      </c>
      <c r="B6" s="7" t="s">
        <v>4</v>
      </c>
      <c r="C6" s="7" t="s">
        <v>5</v>
      </c>
      <c r="D6" s="7" t="s">
        <v>6</v>
      </c>
      <c r="E6" s="7" t="s">
        <v>0</v>
      </c>
      <c r="F6" s="24" t="s">
        <v>7</v>
      </c>
      <c r="G6" s="7" t="s">
        <v>8</v>
      </c>
      <c r="H6" s="33" t="s">
        <v>9</v>
      </c>
      <c r="I6" s="2"/>
    </row>
    <row r="7" spans="1:9" ht="15">
      <c r="A7" s="34"/>
      <c r="B7" s="8"/>
      <c r="C7" s="8" t="s">
        <v>22</v>
      </c>
      <c r="D7" s="8"/>
      <c r="E7" s="8"/>
      <c r="F7" s="25"/>
      <c r="G7" s="8"/>
      <c r="H7" s="35"/>
      <c r="I7" s="2"/>
    </row>
    <row r="8" spans="1:9" ht="15">
      <c r="A8" s="36"/>
      <c r="B8" s="9"/>
      <c r="C8" s="10" t="s">
        <v>10</v>
      </c>
      <c r="D8" s="10" t="s">
        <v>11</v>
      </c>
      <c r="E8" s="9"/>
      <c r="F8" s="11"/>
      <c r="G8" s="12"/>
      <c r="H8" s="37"/>
      <c r="I8" s="2"/>
    </row>
    <row r="9" spans="1:9" s="56" customFormat="1" ht="25.5">
      <c r="A9" s="48">
        <v>1</v>
      </c>
      <c r="B9" s="49"/>
      <c r="C9" s="50"/>
      <c r="D9" s="72" t="s">
        <v>40</v>
      </c>
      <c r="E9" s="51" t="s">
        <v>14</v>
      </c>
      <c r="F9" s="73">
        <f>8050*0.015</f>
        <v>120.75</v>
      </c>
      <c r="G9" s="74"/>
      <c r="H9" s="54">
        <f aca="true" t="shared" si="0" ref="H9">F9*G9</f>
        <v>0</v>
      </c>
      <c r="I9" s="75"/>
    </row>
    <row r="10" spans="1:9" s="55" customFormat="1" ht="12.75">
      <c r="A10" s="48">
        <v>2</v>
      </c>
      <c r="B10" s="49"/>
      <c r="C10" s="50"/>
      <c r="D10" s="57" t="s">
        <v>37</v>
      </c>
      <c r="E10" s="58" t="s">
        <v>13</v>
      </c>
      <c r="F10" s="52">
        <f>2*920*0.5</f>
        <v>920</v>
      </c>
      <c r="G10" s="53"/>
      <c r="H10" s="54">
        <f>F10*G10</f>
        <v>0</v>
      </c>
      <c r="I10" s="60"/>
    </row>
    <row r="11" spans="1:10" s="55" customFormat="1" ht="12.75">
      <c r="A11" s="48">
        <v>3</v>
      </c>
      <c r="B11" s="49"/>
      <c r="C11" s="50"/>
      <c r="D11" s="57" t="s">
        <v>39</v>
      </c>
      <c r="E11" s="58" t="s">
        <v>14</v>
      </c>
      <c r="F11" s="52">
        <f>F10*0.2</f>
        <v>184</v>
      </c>
      <c r="G11" s="53"/>
      <c r="H11" s="54">
        <f>F11*G11</f>
        <v>0</v>
      </c>
      <c r="I11" s="60"/>
      <c r="J11" s="60"/>
    </row>
    <row r="12" spans="1:10" s="55" customFormat="1" ht="12.75">
      <c r="A12" s="48">
        <v>4</v>
      </c>
      <c r="B12" s="49"/>
      <c r="C12" s="50"/>
      <c r="D12" s="57" t="s">
        <v>43</v>
      </c>
      <c r="E12" s="58" t="s">
        <v>12</v>
      </c>
      <c r="F12" s="52">
        <v>8050</v>
      </c>
      <c r="G12" s="53"/>
      <c r="H12" s="54">
        <f>F12*G12</f>
        <v>0</v>
      </c>
      <c r="I12" s="60"/>
      <c r="J12" s="60"/>
    </row>
    <row r="13" spans="1:11" s="55" customFormat="1" ht="12.75">
      <c r="A13" s="48">
        <v>5</v>
      </c>
      <c r="B13" s="49"/>
      <c r="C13" s="50"/>
      <c r="D13" s="57" t="s">
        <v>42</v>
      </c>
      <c r="E13" s="58" t="s">
        <v>13</v>
      </c>
      <c r="F13" s="52">
        <v>8050</v>
      </c>
      <c r="G13" s="53"/>
      <c r="H13" s="54">
        <f>F13*G13</f>
        <v>0</v>
      </c>
      <c r="K13" s="59"/>
    </row>
    <row r="14" spans="1:10" s="55" customFormat="1" ht="12.75">
      <c r="A14" s="48">
        <v>6</v>
      </c>
      <c r="B14" s="49"/>
      <c r="C14" s="50"/>
      <c r="D14" s="57" t="s">
        <v>41</v>
      </c>
      <c r="E14" s="58" t="s">
        <v>13</v>
      </c>
      <c r="F14" s="52">
        <f>2*920*0.5</f>
        <v>920</v>
      </c>
      <c r="G14" s="53"/>
      <c r="H14" s="54">
        <f>F14*G14</f>
        <v>0</v>
      </c>
      <c r="I14" s="60"/>
      <c r="J14" s="60"/>
    </row>
    <row r="15" spans="1:10" s="55" customFormat="1" ht="12.75">
      <c r="A15" s="48">
        <v>7</v>
      </c>
      <c r="B15" s="49"/>
      <c r="C15" s="50"/>
      <c r="D15" s="61" t="s">
        <v>21</v>
      </c>
      <c r="E15" s="62" t="s">
        <v>13</v>
      </c>
      <c r="F15" s="52">
        <f>920*3*0.125</f>
        <v>345</v>
      </c>
      <c r="G15" s="53"/>
      <c r="H15" s="54">
        <f aca="true" t="shared" si="1" ref="H15">F15*G15</f>
        <v>0</v>
      </c>
      <c r="I15" s="60"/>
      <c r="J15" s="60"/>
    </row>
    <row r="16" spans="1:10" s="55" customFormat="1" ht="12.75">
      <c r="A16" s="48">
        <v>8</v>
      </c>
      <c r="B16" s="49"/>
      <c r="C16" s="50"/>
      <c r="D16" s="61" t="s">
        <v>23</v>
      </c>
      <c r="E16" s="62" t="s">
        <v>13</v>
      </c>
      <c r="F16" s="52">
        <f>920*3*0.125</f>
        <v>345</v>
      </c>
      <c r="G16" s="53"/>
      <c r="H16" s="54">
        <f>F16*G16</f>
        <v>0</v>
      </c>
      <c r="I16" s="60"/>
      <c r="J16" s="60"/>
    </row>
    <row r="17" spans="1:10" s="55" customFormat="1" ht="13.5" customHeight="1">
      <c r="A17" s="48">
        <v>9</v>
      </c>
      <c r="B17" s="49"/>
      <c r="C17" s="50"/>
      <c r="D17" s="64" t="s">
        <v>24</v>
      </c>
      <c r="E17" s="62" t="s">
        <v>25</v>
      </c>
      <c r="F17" s="52">
        <v>103</v>
      </c>
      <c r="G17" s="53"/>
      <c r="H17" s="54">
        <f>F17*G17</f>
        <v>0</v>
      </c>
      <c r="I17" s="60"/>
      <c r="J17" s="60"/>
    </row>
    <row r="18" spans="1:8" s="55" customFormat="1" ht="12.75">
      <c r="A18" s="48">
        <v>10</v>
      </c>
      <c r="B18" s="63"/>
      <c r="C18" s="63"/>
      <c r="D18" s="71" t="s">
        <v>35</v>
      </c>
      <c r="E18" s="62" t="s">
        <v>12</v>
      </c>
      <c r="F18" s="52">
        <v>1</v>
      </c>
      <c r="G18" s="53"/>
      <c r="H18" s="54">
        <f>G18*F18</f>
        <v>0</v>
      </c>
    </row>
    <row r="19" spans="1:8" s="55" customFormat="1" ht="12.75">
      <c r="A19" s="48">
        <v>11</v>
      </c>
      <c r="B19" s="63"/>
      <c r="C19" s="63"/>
      <c r="D19" s="71" t="s">
        <v>36</v>
      </c>
      <c r="E19" s="62" t="s">
        <v>12</v>
      </c>
      <c r="F19" s="52">
        <v>1</v>
      </c>
      <c r="G19" s="53"/>
      <c r="H19" s="54">
        <f>G19*F19</f>
        <v>0</v>
      </c>
    </row>
    <row r="20" spans="1:8" s="55" customFormat="1" ht="12.75">
      <c r="A20" s="48">
        <v>12</v>
      </c>
      <c r="B20" s="63"/>
      <c r="C20" s="63"/>
      <c r="D20" s="69" t="s">
        <v>33</v>
      </c>
      <c r="E20" s="70" t="s">
        <v>12</v>
      </c>
      <c r="F20" s="52">
        <v>1</v>
      </c>
      <c r="G20" s="53"/>
      <c r="H20" s="54">
        <f>G20*F20</f>
        <v>0</v>
      </c>
    </row>
    <row r="21" spans="1:8" s="55" customFormat="1" ht="12.75">
      <c r="A21" s="48">
        <v>13</v>
      </c>
      <c r="B21" s="63"/>
      <c r="C21" s="63"/>
      <c r="D21" s="69" t="s">
        <v>34</v>
      </c>
      <c r="E21" s="70" t="s">
        <v>12</v>
      </c>
      <c r="F21" s="52">
        <v>1</v>
      </c>
      <c r="G21" s="53"/>
      <c r="H21" s="54">
        <f>G21*F21</f>
        <v>0</v>
      </c>
    </row>
    <row r="22" spans="1:8" ht="15">
      <c r="A22" s="38"/>
      <c r="B22" s="1"/>
      <c r="C22" s="1"/>
      <c r="D22" s="28" t="s">
        <v>15</v>
      </c>
      <c r="E22" s="30" t="s">
        <v>16</v>
      </c>
      <c r="F22" s="26"/>
      <c r="G22" s="19"/>
      <c r="H22" s="39">
        <f>SUM(H9:H21)</f>
        <v>0</v>
      </c>
    </row>
    <row r="23" spans="1:8" ht="15">
      <c r="A23" s="38"/>
      <c r="B23" s="1"/>
      <c r="C23" s="1"/>
      <c r="D23" s="31" t="s">
        <v>17</v>
      </c>
      <c r="E23" s="27" t="s">
        <v>18</v>
      </c>
      <c r="F23" s="26"/>
      <c r="G23" s="29">
        <v>0.21</v>
      </c>
      <c r="H23" s="40">
        <f>H22*G23</f>
        <v>0</v>
      </c>
    </row>
    <row r="24" spans="1:8" ht="15.75" thickBot="1">
      <c r="A24" s="41"/>
      <c r="B24" s="42"/>
      <c r="C24" s="42"/>
      <c r="D24" s="43" t="s">
        <v>19</v>
      </c>
      <c r="E24" s="44" t="s">
        <v>16</v>
      </c>
      <c r="F24" s="45"/>
      <c r="G24" s="46"/>
      <c r="H24" s="47">
        <f>SUM(H22:H23)</f>
        <v>0</v>
      </c>
    </row>
    <row r="25" spans="4:8" ht="25.15" customHeight="1">
      <c r="D25" s="86"/>
      <c r="E25" s="86"/>
      <c r="F25" s="86"/>
      <c r="G25" s="86"/>
      <c r="H25" s="86"/>
    </row>
  </sheetData>
  <mergeCells count="1">
    <mergeCell ref="D25:H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40" zoomScaleNormal="140" zoomScaleSheetLayoutView="130" workbookViewId="0" topLeftCell="D1">
      <selection activeCell="D4" sqref="D4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4.421875" style="0" customWidth="1"/>
    <col min="5" max="5" width="4.28125" style="0" customWidth="1"/>
    <col min="6" max="6" width="13.7109375" style="20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3" t="s">
        <v>32</v>
      </c>
      <c r="B1" s="14"/>
      <c r="C1" s="14"/>
      <c r="D1" s="14"/>
      <c r="E1" s="14"/>
      <c r="F1" s="21"/>
      <c r="G1" s="14"/>
      <c r="H1" s="15"/>
    </row>
    <row r="2" spans="1:9" ht="15">
      <c r="A2" s="16" t="s">
        <v>26</v>
      </c>
      <c r="B2" s="65"/>
      <c r="C2" s="66"/>
      <c r="D2" s="3" t="s">
        <v>27</v>
      </c>
      <c r="E2" s="4"/>
      <c r="F2" s="22" t="s">
        <v>2</v>
      </c>
      <c r="G2" s="5">
        <v>44217</v>
      </c>
      <c r="H2" s="17"/>
      <c r="I2" s="2"/>
    </row>
    <row r="3" spans="1:9" ht="15">
      <c r="A3" s="16" t="s">
        <v>28</v>
      </c>
      <c r="B3" s="65"/>
      <c r="C3" s="68"/>
      <c r="D3" s="67" t="s">
        <v>44</v>
      </c>
      <c r="E3" s="4"/>
      <c r="F3" s="22"/>
      <c r="G3" s="6" t="s">
        <v>1</v>
      </c>
      <c r="H3" s="17"/>
      <c r="I3" s="2"/>
    </row>
    <row r="4" spans="1:9" ht="15">
      <c r="A4" s="16" t="s">
        <v>31</v>
      </c>
      <c r="B4" s="65"/>
      <c r="C4" s="68"/>
      <c r="D4" s="3" t="s">
        <v>45</v>
      </c>
      <c r="E4" s="4"/>
      <c r="F4" s="22"/>
      <c r="G4" s="6"/>
      <c r="H4" s="17"/>
      <c r="I4" s="2"/>
    </row>
    <row r="5" spans="1:9" ht="15">
      <c r="A5" s="18"/>
      <c r="B5" s="4"/>
      <c r="C5" s="3"/>
      <c r="D5" s="3"/>
      <c r="E5" s="3"/>
      <c r="F5" s="23"/>
      <c r="G5" s="3"/>
      <c r="H5" s="17"/>
      <c r="I5" s="2"/>
    </row>
    <row r="6" spans="1:9" ht="19.5">
      <c r="A6" s="32" t="s">
        <v>3</v>
      </c>
      <c r="B6" s="7" t="s">
        <v>4</v>
      </c>
      <c r="C6" s="7" t="s">
        <v>5</v>
      </c>
      <c r="D6" s="7" t="s">
        <v>6</v>
      </c>
      <c r="E6" s="7" t="s">
        <v>0</v>
      </c>
      <c r="F6" s="24" t="s">
        <v>7</v>
      </c>
      <c r="G6" s="7" t="s">
        <v>8</v>
      </c>
      <c r="H6" s="33" t="s">
        <v>9</v>
      </c>
      <c r="I6" s="2"/>
    </row>
    <row r="7" spans="1:9" ht="15">
      <c r="A7" s="34"/>
      <c r="B7" s="8"/>
      <c r="C7" s="8" t="s">
        <v>22</v>
      </c>
      <c r="D7" s="8"/>
      <c r="E7" s="8"/>
      <c r="F7" s="25"/>
      <c r="G7" s="8"/>
      <c r="H7" s="35"/>
      <c r="I7" s="2"/>
    </row>
    <row r="8" spans="1:9" ht="15">
      <c r="A8" s="36"/>
      <c r="B8" s="9"/>
      <c r="C8" s="10" t="s">
        <v>10</v>
      </c>
      <c r="D8" s="10" t="s">
        <v>11</v>
      </c>
      <c r="E8" s="9"/>
      <c r="F8" s="11"/>
      <c r="G8" s="12"/>
      <c r="H8" s="37"/>
      <c r="I8" s="2"/>
    </row>
    <row r="9" spans="1:9" s="81" customFormat="1" ht="25.5">
      <c r="A9" s="48">
        <v>1</v>
      </c>
      <c r="B9" s="49"/>
      <c r="C9" s="79"/>
      <c r="D9" s="72" t="s">
        <v>40</v>
      </c>
      <c r="E9" s="51" t="s">
        <v>14</v>
      </c>
      <c r="F9" s="73">
        <f>F13*0.015</f>
        <v>172.86374999999998</v>
      </c>
      <c r="G9" s="74"/>
      <c r="H9" s="54">
        <f aca="true" t="shared" si="0" ref="H9">F9*G9</f>
        <v>0</v>
      </c>
      <c r="I9" s="75"/>
    </row>
    <row r="10" spans="1:9" s="78" customFormat="1" ht="12.75">
      <c r="A10" s="48">
        <v>2</v>
      </c>
      <c r="B10" s="49"/>
      <c r="C10" s="79"/>
      <c r="D10" s="57" t="s">
        <v>37</v>
      </c>
      <c r="E10" s="58" t="s">
        <v>13</v>
      </c>
      <c r="F10" s="52">
        <v>1305</v>
      </c>
      <c r="G10" s="53"/>
      <c r="H10" s="54">
        <f>F10*G10</f>
        <v>0</v>
      </c>
      <c r="I10" s="77"/>
    </row>
    <row r="11" spans="1:10" s="78" customFormat="1" ht="12.75">
      <c r="A11" s="48">
        <v>3</v>
      </c>
      <c r="B11" s="49"/>
      <c r="C11" s="79"/>
      <c r="D11" s="57" t="s">
        <v>39</v>
      </c>
      <c r="E11" s="58" t="s">
        <v>14</v>
      </c>
      <c r="F11" s="52">
        <f>F10*0.2</f>
        <v>261</v>
      </c>
      <c r="G11" s="53"/>
      <c r="H11" s="54">
        <f>F11*G11</f>
        <v>0</v>
      </c>
      <c r="I11" s="77"/>
      <c r="J11" s="77"/>
    </row>
    <row r="12" spans="1:10" s="78" customFormat="1" ht="12.75">
      <c r="A12" s="48">
        <v>4</v>
      </c>
      <c r="B12" s="49"/>
      <c r="C12" s="79"/>
      <c r="D12" s="57" t="s">
        <v>43</v>
      </c>
      <c r="E12" s="58" t="s">
        <v>12</v>
      </c>
      <c r="F12" s="52">
        <v>11524.25</v>
      </c>
      <c r="G12" s="53"/>
      <c r="H12" s="54">
        <f>F12*G12</f>
        <v>0</v>
      </c>
      <c r="I12" s="77"/>
      <c r="J12" s="77"/>
    </row>
    <row r="13" spans="1:11" s="78" customFormat="1" ht="12.75">
      <c r="A13" s="48">
        <v>5</v>
      </c>
      <c r="B13" s="49"/>
      <c r="C13" s="79"/>
      <c r="D13" s="57" t="s">
        <v>42</v>
      </c>
      <c r="E13" s="58" t="s">
        <v>13</v>
      </c>
      <c r="F13" s="52">
        <v>11524.25</v>
      </c>
      <c r="G13" s="53"/>
      <c r="H13" s="54">
        <f>F13*G13</f>
        <v>0</v>
      </c>
      <c r="K13" s="80"/>
    </row>
    <row r="14" spans="1:10" s="78" customFormat="1" ht="12.75">
      <c r="A14" s="48">
        <v>6</v>
      </c>
      <c r="B14" s="49"/>
      <c r="C14" s="79"/>
      <c r="D14" s="57" t="s">
        <v>41</v>
      </c>
      <c r="E14" s="58" t="s">
        <v>13</v>
      </c>
      <c r="F14" s="52">
        <f>2*1305*0.5</f>
        <v>1305</v>
      </c>
      <c r="G14" s="53"/>
      <c r="H14" s="54">
        <f>F14*G14</f>
        <v>0</v>
      </c>
      <c r="I14" s="77"/>
      <c r="J14" s="77"/>
    </row>
    <row r="15" spans="1:10" s="78" customFormat="1" ht="12.75">
      <c r="A15" s="48">
        <v>7</v>
      </c>
      <c r="B15" s="49"/>
      <c r="C15" s="79"/>
      <c r="D15" s="85" t="s">
        <v>21</v>
      </c>
      <c r="E15" s="84" t="s">
        <v>13</v>
      </c>
      <c r="F15" s="52">
        <v>490</v>
      </c>
      <c r="G15" s="53"/>
      <c r="H15" s="54">
        <f aca="true" t="shared" si="1" ref="H15">F15*G15</f>
        <v>0</v>
      </c>
      <c r="I15" s="77"/>
      <c r="J15" s="77"/>
    </row>
    <row r="16" spans="1:10" s="78" customFormat="1" ht="12.75">
      <c r="A16" s="48">
        <v>8</v>
      </c>
      <c r="B16" s="49"/>
      <c r="C16" s="79"/>
      <c r="D16" s="85" t="s">
        <v>23</v>
      </c>
      <c r="E16" s="84" t="s">
        <v>13</v>
      </c>
      <c r="F16" s="52">
        <v>490</v>
      </c>
      <c r="G16" s="53"/>
      <c r="H16" s="54">
        <f>F16*G16</f>
        <v>0</v>
      </c>
      <c r="I16" s="77"/>
      <c r="J16" s="77"/>
    </row>
    <row r="17" spans="1:10" s="78" customFormat="1" ht="13.5" customHeight="1">
      <c r="A17" s="48">
        <v>9</v>
      </c>
      <c r="B17" s="49"/>
      <c r="C17" s="79"/>
      <c r="D17" s="85" t="s">
        <v>24</v>
      </c>
      <c r="E17" s="84" t="s">
        <v>25</v>
      </c>
      <c r="F17" s="52">
        <v>145</v>
      </c>
      <c r="G17" s="53"/>
      <c r="H17" s="54">
        <f>F17*G17</f>
        <v>0</v>
      </c>
      <c r="I17" s="77"/>
      <c r="J17" s="77"/>
    </row>
    <row r="18" spans="1:8" s="78" customFormat="1" ht="12.75">
      <c r="A18" s="48">
        <v>10</v>
      </c>
      <c r="B18" s="57"/>
      <c r="C18" s="82"/>
      <c r="D18" s="85" t="s">
        <v>35</v>
      </c>
      <c r="E18" s="84" t="s">
        <v>12</v>
      </c>
      <c r="F18" s="52">
        <v>1</v>
      </c>
      <c r="G18" s="53"/>
      <c r="H18" s="54">
        <f>G18*F18</f>
        <v>0</v>
      </c>
    </row>
    <row r="19" spans="1:8" s="78" customFormat="1" ht="12.75">
      <c r="A19" s="48">
        <v>11</v>
      </c>
      <c r="B19" s="57"/>
      <c r="C19" s="82"/>
      <c r="D19" s="85" t="s">
        <v>36</v>
      </c>
      <c r="E19" s="84" t="s">
        <v>12</v>
      </c>
      <c r="F19" s="52">
        <v>1</v>
      </c>
      <c r="G19" s="53"/>
      <c r="H19" s="54">
        <f>G19*F19</f>
        <v>0</v>
      </c>
    </row>
    <row r="20" spans="1:8" s="78" customFormat="1" ht="12.75">
      <c r="A20" s="48">
        <v>12</v>
      </c>
      <c r="B20" s="57"/>
      <c r="C20" s="82"/>
      <c r="D20" s="83" t="s">
        <v>33</v>
      </c>
      <c r="E20" s="84" t="s">
        <v>12</v>
      </c>
      <c r="F20" s="52">
        <v>1</v>
      </c>
      <c r="G20" s="53"/>
      <c r="H20" s="54">
        <f>G20*F20</f>
        <v>0</v>
      </c>
    </row>
    <row r="21" spans="1:8" s="78" customFormat="1" ht="12.75">
      <c r="A21" s="48">
        <v>13</v>
      </c>
      <c r="B21" s="57"/>
      <c r="C21" s="82"/>
      <c r="D21" s="83" t="s">
        <v>34</v>
      </c>
      <c r="E21" s="84" t="s">
        <v>12</v>
      </c>
      <c r="F21" s="52">
        <v>1</v>
      </c>
      <c r="G21" s="53"/>
      <c r="H21" s="54">
        <f>G21*F21</f>
        <v>0</v>
      </c>
    </row>
    <row r="22" spans="1:8" ht="15">
      <c r="A22" s="38"/>
      <c r="B22" s="1"/>
      <c r="C22" s="1"/>
      <c r="D22" s="28" t="s">
        <v>15</v>
      </c>
      <c r="E22" s="30" t="s">
        <v>16</v>
      </c>
      <c r="F22" s="26"/>
      <c r="G22" s="19"/>
      <c r="H22" s="39">
        <f>SUM(H9:H21)</f>
        <v>0</v>
      </c>
    </row>
    <row r="23" spans="1:8" ht="15">
      <c r="A23" s="38"/>
      <c r="B23" s="1"/>
      <c r="C23" s="1"/>
      <c r="D23" s="31" t="s">
        <v>17</v>
      </c>
      <c r="E23" s="27" t="s">
        <v>18</v>
      </c>
      <c r="F23" s="26"/>
      <c r="G23" s="29">
        <v>0.21</v>
      </c>
      <c r="H23" s="40">
        <f>H22*G23</f>
        <v>0</v>
      </c>
    </row>
    <row r="24" spans="1:8" ht="15.75" thickBot="1">
      <c r="A24" s="41"/>
      <c r="B24" s="42"/>
      <c r="C24" s="42"/>
      <c r="D24" s="43" t="s">
        <v>19</v>
      </c>
      <c r="E24" s="44" t="s">
        <v>16</v>
      </c>
      <c r="F24" s="45"/>
      <c r="G24" s="46"/>
      <c r="H24" s="47">
        <f>SUM(H22:H23)</f>
        <v>0</v>
      </c>
    </row>
    <row r="25" spans="4:8" ht="25.15" customHeight="1">
      <c r="D25" s="87"/>
      <c r="E25" s="87"/>
      <c r="F25" s="87"/>
      <c r="G25" s="87"/>
      <c r="H25" s="87"/>
    </row>
  </sheetData>
  <mergeCells count="1">
    <mergeCell ref="D25:H25"/>
  </mergeCells>
  <printOptions/>
  <pageMargins left="0.7" right="0.7" top="0.787401575" bottom="0.7874015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40" zoomScaleNormal="140" zoomScaleSheetLayoutView="140" workbookViewId="0" topLeftCell="D1">
      <selection activeCell="D5" sqref="D5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4.421875" style="0" customWidth="1"/>
    <col min="5" max="5" width="4.28125" style="0" customWidth="1"/>
    <col min="6" max="6" width="13.7109375" style="20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3" t="s">
        <v>32</v>
      </c>
      <c r="B1" s="14"/>
      <c r="C1" s="14"/>
      <c r="D1" s="14"/>
      <c r="E1" s="14"/>
      <c r="F1" s="21"/>
      <c r="G1" s="14"/>
      <c r="H1" s="15"/>
    </row>
    <row r="2" spans="1:9" ht="15">
      <c r="A2" s="16" t="s">
        <v>26</v>
      </c>
      <c r="B2" s="65"/>
      <c r="C2" s="66"/>
      <c r="D2" s="3" t="s">
        <v>27</v>
      </c>
      <c r="E2" s="4"/>
      <c r="F2" s="22" t="s">
        <v>2</v>
      </c>
      <c r="G2" s="5">
        <v>44217</v>
      </c>
      <c r="H2" s="17"/>
      <c r="I2" s="2"/>
    </row>
    <row r="3" spans="1:9" ht="15">
      <c r="A3" s="16" t="s">
        <v>28</v>
      </c>
      <c r="B3" s="65"/>
      <c r="C3" s="68"/>
      <c r="D3" s="67" t="s">
        <v>46</v>
      </c>
      <c r="E3" s="4"/>
      <c r="F3" s="22"/>
      <c r="G3" s="6" t="s">
        <v>1</v>
      </c>
      <c r="H3" s="17"/>
      <c r="I3" s="2"/>
    </row>
    <row r="4" spans="1:9" ht="15">
      <c r="A4" s="16" t="s">
        <v>31</v>
      </c>
      <c r="B4" s="65"/>
      <c r="C4" s="68"/>
      <c r="D4" s="3" t="s">
        <v>47</v>
      </c>
      <c r="E4" s="4"/>
      <c r="F4" s="22"/>
      <c r="G4" s="6"/>
      <c r="H4" s="17"/>
      <c r="I4" s="2"/>
    </row>
    <row r="5" spans="1:9" ht="15">
      <c r="A5" s="18"/>
      <c r="B5" s="4"/>
      <c r="C5" s="3"/>
      <c r="D5" s="3"/>
      <c r="E5" s="3"/>
      <c r="F5" s="23"/>
      <c r="G5" s="3"/>
      <c r="H5" s="17"/>
      <c r="I5" s="2"/>
    </row>
    <row r="6" spans="1:9" ht="19.5">
      <c r="A6" s="32" t="s">
        <v>3</v>
      </c>
      <c r="B6" s="7" t="s">
        <v>4</v>
      </c>
      <c r="C6" s="7" t="s">
        <v>5</v>
      </c>
      <c r="D6" s="7" t="s">
        <v>6</v>
      </c>
      <c r="E6" s="7" t="s">
        <v>0</v>
      </c>
      <c r="F6" s="24" t="s">
        <v>7</v>
      </c>
      <c r="G6" s="7" t="s">
        <v>8</v>
      </c>
      <c r="H6" s="33" t="s">
        <v>9</v>
      </c>
      <c r="I6" s="2"/>
    </row>
    <row r="7" spans="1:9" ht="15">
      <c r="A7" s="34"/>
      <c r="B7" s="8"/>
      <c r="C7" s="8" t="s">
        <v>22</v>
      </c>
      <c r="D7" s="8"/>
      <c r="E7" s="8"/>
      <c r="F7" s="25"/>
      <c r="G7" s="8"/>
      <c r="H7" s="35"/>
      <c r="I7" s="2"/>
    </row>
    <row r="8" spans="1:9" ht="15">
      <c r="A8" s="36"/>
      <c r="B8" s="9"/>
      <c r="C8" s="10" t="s">
        <v>10</v>
      </c>
      <c r="D8" s="10" t="s">
        <v>11</v>
      </c>
      <c r="E8" s="9"/>
      <c r="F8" s="11"/>
      <c r="G8" s="12"/>
      <c r="H8" s="37"/>
      <c r="I8" s="2"/>
    </row>
    <row r="9" spans="1:9" s="81" customFormat="1" ht="25.5">
      <c r="A9" s="48">
        <v>1</v>
      </c>
      <c r="B9" s="49"/>
      <c r="C9" s="76"/>
      <c r="D9" s="72" t="s">
        <v>40</v>
      </c>
      <c r="E9" s="51" t="s">
        <v>14</v>
      </c>
      <c r="F9" s="73">
        <f>F14*0.015</f>
        <v>377.4</v>
      </c>
      <c r="G9" s="74"/>
      <c r="H9" s="54">
        <f aca="true" t="shared" si="0" ref="H9">F9*G9</f>
        <v>0</v>
      </c>
      <c r="I9" s="75"/>
    </row>
    <row r="10" spans="1:9" s="78" customFormat="1" ht="12.75">
      <c r="A10" s="48">
        <v>2</v>
      </c>
      <c r="B10" s="49"/>
      <c r="C10" s="76"/>
      <c r="D10" s="57" t="s">
        <v>49</v>
      </c>
      <c r="E10" s="58" t="s">
        <v>13</v>
      </c>
      <c r="F10" s="52">
        <v>3495</v>
      </c>
      <c r="G10" s="53"/>
      <c r="H10" s="54">
        <f aca="true" t="shared" si="1" ref="H10:H15">F10*G10</f>
        <v>0</v>
      </c>
      <c r="I10" s="77"/>
    </row>
    <row r="11" spans="1:9" s="78" customFormat="1" ht="12.75">
      <c r="A11" s="48">
        <v>3</v>
      </c>
      <c r="B11" s="49"/>
      <c r="C11" s="76"/>
      <c r="D11" s="57" t="s">
        <v>38</v>
      </c>
      <c r="E11" s="58" t="s">
        <v>20</v>
      </c>
      <c r="F11" s="52">
        <f>2*3495</f>
        <v>6990</v>
      </c>
      <c r="G11" s="53"/>
      <c r="H11" s="54">
        <f t="shared" si="1"/>
        <v>0</v>
      </c>
      <c r="I11" s="77"/>
    </row>
    <row r="12" spans="1:10" s="78" customFormat="1" ht="12.75">
      <c r="A12" s="48">
        <v>4</v>
      </c>
      <c r="B12" s="49"/>
      <c r="C12" s="76"/>
      <c r="D12" s="57" t="s">
        <v>39</v>
      </c>
      <c r="E12" s="58" t="s">
        <v>14</v>
      </c>
      <c r="F12" s="52">
        <f>699+1747.5</f>
        <v>2446.5</v>
      </c>
      <c r="G12" s="53"/>
      <c r="H12" s="54">
        <f t="shared" si="1"/>
        <v>0</v>
      </c>
      <c r="I12" s="77"/>
      <c r="J12" s="77"/>
    </row>
    <row r="13" spans="1:10" s="78" customFormat="1" ht="12.75">
      <c r="A13" s="48">
        <v>5</v>
      </c>
      <c r="B13" s="49"/>
      <c r="C13" s="76"/>
      <c r="D13" s="57" t="s">
        <v>43</v>
      </c>
      <c r="E13" s="58" t="s">
        <v>13</v>
      </c>
      <c r="F13" s="52">
        <v>25160</v>
      </c>
      <c r="G13" s="53"/>
      <c r="H13" s="54">
        <f t="shared" si="1"/>
        <v>0</v>
      </c>
      <c r="I13" s="77"/>
      <c r="J13" s="77"/>
    </row>
    <row r="14" spans="1:11" s="78" customFormat="1" ht="12.75">
      <c r="A14" s="48">
        <v>6</v>
      </c>
      <c r="B14" s="49"/>
      <c r="C14" s="76"/>
      <c r="D14" s="57" t="s">
        <v>42</v>
      </c>
      <c r="E14" s="58" t="s">
        <v>13</v>
      </c>
      <c r="F14" s="52">
        <v>25160</v>
      </c>
      <c r="G14" s="53"/>
      <c r="H14" s="54">
        <f t="shared" si="1"/>
        <v>0</v>
      </c>
      <c r="K14" s="80"/>
    </row>
    <row r="15" spans="1:10" s="78" customFormat="1" ht="12.75">
      <c r="A15" s="48">
        <v>7</v>
      </c>
      <c r="B15" s="49"/>
      <c r="C15" s="76"/>
      <c r="D15" s="57" t="s">
        <v>41</v>
      </c>
      <c r="E15" s="58" t="s">
        <v>13</v>
      </c>
      <c r="F15" s="52">
        <v>3495</v>
      </c>
      <c r="G15" s="53"/>
      <c r="H15" s="54">
        <f t="shared" si="1"/>
        <v>0</v>
      </c>
      <c r="I15" s="77"/>
      <c r="J15" s="77"/>
    </row>
    <row r="16" spans="1:10" s="78" customFormat="1" ht="12.75">
      <c r="A16" s="48">
        <v>8</v>
      </c>
      <c r="B16" s="49"/>
      <c r="C16" s="76"/>
      <c r="D16" s="85" t="s">
        <v>21</v>
      </c>
      <c r="E16" s="84" t="s">
        <v>13</v>
      </c>
      <c r="F16" s="52">
        <v>1311</v>
      </c>
      <c r="G16" s="53"/>
      <c r="H16" s="54">
        <f aca="true" t="shared" si="2" ref="H16">F16*G16</f>
        <v>0</v>
      </c>
      <c r="I16" s="77"/>
      <c r="J16" s="77"/>
    </row>
    <row r="17" spans="1:10" s="78" customFormat="1" ht="12.75">
      <c r="A17" s="48">
        <v>9</v>
      </c>
      <c r="B17" s="49"/>
      <c r="C17" s="76"/>
      <c r="D17" s="85" t="s">
        <v>23</v>
      </c>
      <c r="E17" s="84" t="s">
        <v>13</v>
      </c>
      <c r="F17" s="52">
        <v>1311</v>
      </c>
      <c r="G17" s="53"/>
      <c r="H17" s="54">
        <f>F17*G17</f>
        <v>0</v>
      </c>
      <c r="I17" s="77"/>
      <c r="J17" s="77"/>
    </row>
    <row r="18" spans="1:10" s="78" customFormat="1" ht="13.5" customHeight="1">
      <c r="A18" s="48">
        <v>10</v>
      </c>
      <c r="B18" s="49"/>
      <c r="C18" s="76"/>
      <c r="D18" s="85" t="s">
        <v>24</v>
      </c>
      <c r="E18" s="84" t="s">
        <v>25</v>
      </c>
      <c r="F18" s="52">
        <v>389</v>
      </c>
      <c r="G18" s="53"/>
      <c r="H18" s="54">
        <f>F18*G18</f>
        <v>0</v>
      </c>
      <c r="I18" s="77"/>
      <c r="J18" s="77"/>
    </row>
    <row r="19" spans="1:8" s="78" customFormat="1" ht="12.75">
      <c r="A19" s="48">
        <v>11</v>
      </c>
      <c r="B19" s="57"/>
      <c r="C19" s="57"/>
      <c r="D19" s="85" t="s">
        <v>35</v>
      </c>
      <c r="E19" s="84" t="s">
        <v>12</v>
      </c>
      <c r="F19" s="52">
        <v>1</v>
      </c>
      <c r="G19" s="53"/>
      <c r="H19" s="54">
        <f>G19*F19</f>
        <v>0</v>
      </c>
    </row>
    <row r="20" spans="1:8" s="78" customFormat="1" ht="12.75">
      <c r="A20" s="48">
        <v>12</v>
      </c>
      <c r="B20" s="57"/>
      <c r="C20" s="57"/>
      <c r="D20" s="85" t="s">
        <v>36</v>
      </c>
      <c r="E20" s="84" t="s">
        <v>12</v>
      </c>
      <c r="F20" s="52">
        <v>1</v>
      </c>
      <c r="G20" s="53"/>
      <c r="H20" s="54">
        <f>G20*F20</f>
        <v>0</v>
      </c>
    </row>
    <row r="21" spans="1:8" s="78" customFormat="1" ht="12.75">
      <c r="A21" s="48">
        <v>13</v>
      </c>
      <c r="B21" s="57"/>
      <c r="C21" s="57"/>
      <c r="D21" s="83" t="s">
        <v>33</v>
      </c>
      <c r="E21" s="84" t="s">
        <v>12</v>
      </c>
      <c r="F21" s="52">
        <v>1</v>
      </c>
      <c r="G21" s="53"/>
      <c r="H21" s="54">
        <f>G21*F21</f>
        <v>0</v>
      </c>
    </row>
    <row r="22" spans="1:8" s="78" customFormat="1" ht="12.75">
      <c r="A22" s="48">
        <v>14</v>
      </c>
      <c r="B22" s="57"/>
      <c r="C22" s="57"/>
      <c r="D22" s="83" t="s">
        <v>34</v>
      </c>
      <c r="E22" s="84" t="s">
        <v>12</v>
      </c>
      <c r="F22" s="52">
        <v>1</v>
      </c>
      <c r="G22" s="53"/>
      <c r="H22" s="54">
        <f>G22*F22</f>
        <v>0</v>
      </c>
    </row>
    <row r="23" spans="1:8" ht="15">
      <c r="A23" s="38"/>
      <c r="B23" s="1"/>
      <c r="C23" s="1"/>
      <c r="D23" s="28" t="s">
        <v>15</v>
      </c>
      <c r="E23" s="30" t="s">
        <v>16</v>
      </c>
      <c r="F23" s="26"/>
      <c r="G23" s="19"/>
      <c r="H23" s="39">
        <f>SUM(H9:H22)</f>
        <v>0</v>
      </c>
    </row>
    <row r="24" spans="1:8" ht="15">
      <c r="A24" s="38"/>
      <c r="B24" s="1"/>
      <c r="C24" s="1"/>
      <c r="D24" s="31" t="s">
        <v>17</v>
      </c>
      <c r="E24" s="27" t="s">
        <v>18</v>
      </c>
      <c r="F24" s="26"/>
      <c r="G24" s="29">
        <v>0.21</v>
      </c>
      <c r="H24" s="40">
        <f>H23*G24</f>
        <v>0</v>
      </c>
    </row>
    <row r="25" spans="1:8" ht="15.75" thickBot="1">
      <c r="A25" s="41"/>
      <c r="B25" s="42"/>
      <c r="C25" s="42"/>
      <c r="D25" s="43" t="s">
        <v>19</v>
      </c>
      <c r="E25" s="44" t="s">
        <v>16</v>
      </c>
      <c r="F25" s="45"/>
      <c r="G25" s="46"/>
      <c r="H25" s="47">
        <f>SUM(H23:H24)</f>
        <v>0</v>
      </c>
    </row>
    <row r="26" spans="4:8" ht="25.15" customHeight="1">
      <c r="D26" s="87"/>
      <c r="E26" s="87"/>
      <c r="F26" s="87"/>
      <c r="G26" s="87"/>
      <c r="H26" s="87"/>
    </row>
  </sheetData>
  <mergeCells count="1">
    <mergeCell ref="D26:H26"/>
  </mergeCells>
  <printOptions/>
  <pageMargins left="0.7" right="0.7" top="0.787401575" bottom="0.7874015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40" zoomScaleNormal="140" zoomScaleSheetLayoutView="130" workbookViewId="0" topLeftCell="D1">
      <selection activeCell="D5" sqref="D5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4.421875" style="0" customWidth="1"/>
    <col min="5" max="5" width="4.28125" style="0" customWidth="1"/>
    <col min="6" max="6" width="13.7109375" style="20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3" t="s">
        <v>32</v>
      </c>
      <c r="B1" s="14"/>
      <c r="C1" s="14"/>
      <c r="D1" s="14"/>
      <c r="E1" s="14"/>
      <c r="F1" s="21"/>
      <c r="G1" s="14"/>
      <c r="H1" s="15"/>
    </row>
    <row r="2" spans="1:9" ht="15">
      <c r="A2" s="16" t="s">
        <v>26</v>
      </c>
      <c r="B2" s="65"/>
      <c r="C2" s="66"/>
      <c r="D2" s="3" t="s">
        <v>27</v>
      </c>
      <c r="E2" s="4"/>
      <c r="F2" s="22" t="s">
        <v>2</v>
      </c>
      <c r="G2" s="5">
        <v>44217</v>
      </c>
      <c r="H2" s="17"/>
      <c r="I2" s="2"/>
    </row>
    <row r="3" spans="1:9" ht="15">
      <c r="A3" s="16" t="s">
        <v>28</v>
      </c>
      <c r="B3" s="65"/>
      <c r="C3" s="68"/>
      <c r="D3" s="67" t="s">
        <v>50</v>
      </c>
      <c r="E3" s="4"/>
      <c r="F3" s="22"/>
      <c r="G3" s="6" t="s">
        <v>1</v>
      </c>
      <c r="H3" s="17"/>
      <c r="I3" s="2"/>
    </row>
    <row r="4" spans="1:9" ht="15">
      <c r="A4" s="16" t="s">
        <v>31</v>
      </c>
      <c r="B4" s="65"/>
      <c r="C4" s="68"/>
      <c r="D4" s="3" t="s">
        <v>48</v>
      </c>
      <c r="E4" s="4"/>
      <c r="F4" s="22"/>
      <c r="G4" s="6"/>
      <c r="H4" s="17"/>
      <c r="I4" s="2"/>
    </row>
    <row r="5" spans="1:9" ht="15">
      <c r="A5" s="18"/>
      <c r="B5" s="4"/>
      <c r="C5" s="3"/>
      <c r="D5" s="3"/>
      <c r="E5" s="3"/>
      <c r="F5" s="23"/>
      <c r="G5" s="3"/>
      <c r="H5" s="17"/>
      <c r="I5" s="2"/>
    </row>
    <row r="6" spans="1:9" ht="19.5">
      <c r="A6" s="32" t="s">
        <v>3</v>
      </c>
      <c r="B6" s="7" t="s">
        <v>4</v>
      </c>
      <c r="C6" s="7" t="s">
        <v>5</v>
      </c>
      <c r="D6" s="7" t="s">
        <v>6</v>
      </c>
      <c r="E6" s="7" t="s">
        <v>0</v>
      </c>
      <c r="F6" s="24" t="s">
        <v>7</v>
      </c>
      <c r="G6" s="7" t="s">
        <v>8</v>
      </c>
      <c r="H6" s="33" t="s">
        <v>9</v>
      </c>
      <c r="I6" s="2"/>
    </row>
    <row r="7" spans="1:9" ht="15">
      <c r="A7" s="34"/>
      <c r="B7" s="8"/>
      <c r="C7" s="8" t="s">
        <v>22</v>
      </c>
      <c r="D7" s="8"/>
      <c r="E7" s="8"/>
      <c r="F7" s="25"/>
      <c r="G7" s="8"/>
      <c r="H7" s="35"/>
      <c r="I7" s="2"/>
    </row>
    <row r="8" spans="1:9" ht="15">
      <c r="A8" s="36"/>
      <c r="B8" s="9"/>
      <c r="C8" s="10" t="s">
        <v>10</v>
      </c>
      <c r="D8" s="10" t="s">
        <v>11</v>
      </c>
      <c r="E8" s="9"/>
      <c r="F8" s="11"/>
      <c r="G8" s="12"/>
      <c r="H8" s="37"/>
      <c r="I8" s="2"/>
    </row>
    <row r="9" spans="1:9" s="81" customFormat="1" ht="25.5">
      <c r="A9" s="48">
        <v>1</v>
      </c>
      <c r="B9" s="49"/>
      <c r="C9" s="76"/>
      <c r="D9" s="72" t="s">
        <v>40</v>
      </c>
      <c r="E9" s="51" t="s">
        <v>14</v>
      </c>
      <c r="F9" s="73">
        <f>F14*0.015</f>
        <v>298.14899999999994</v>
      </c>
      <c r="G9" s="74"/>
      <c r="H9" s="54">
        <f aca="true" t="shared" si="0" ref="H9">F9*G9</f>
        <v>0</v>
      </c>
      <c r="I9" s="75"/>
    </row>
    <row r="10" spans="1:9" s="78" customFormat="1" ht="12.75">
      <c r="A10" s="48">
        <v>2</v>
      </c>
      <c r="B10" s="49"/>
      <c r="C10" s="76"/>
      <c r="D10" s="57" t="s">
        <v>49</v>
      </c>
      <c r="E10" s="58" t="s">
        <v>13</v>
      </c>
      <c r="F10" s="52">
        <v>2834</v>
      </c>
      <c r="G10" s="53"/>
      <c r="H10" s="54">
        <f aca="true" t="shared" si="1" ref="H10:H15">F10*G10</f>
        <v>0</v>
      </c>
      <c r="I10" s="77"/>
    </row>
    <row r="11" spans="1:9" s="78" customFormat="1" ht="12.75">
      <c r="A11" s="48">
        <v>3</v>
      </c>
      <c r="B11" s="49"/>
      <c r="C11" s="76"/>
      <c r="D11" s="57" t="s">
        <v>38</v>
      </c>
      <c r="E11" s="58" t="s">
        <v>20</v>
      </c>
      <c r="F11" s="52">
        <f>2*2834</f>
        <v>5668</v>
      </c>
      <c r="G11" s="53"/>
      <c r="H11" s="54">
        <f t="shared" si="1"/>
        <v>0</v>
      </c>
      <c r="I11" s="77"/>
    </row>
    <row r="12" spans="1:10" s="78" customFormat="1" ht="12.75">
      <c r="A12" s="48">
        <v>4</v>
      </c>
      <c r="B12" s="49"/>
      <c r="C12" s="76"/>
      <c r="D12" s="57" t="s">
        <v>39</v>
      </c>
      <c r="E12" s="58" t="s">
        <v>14</v>
      </c>
      <c r="F12" s="52">
        <f>(2834*0.1)+(5668*0.25)</f>
        <v>1700.4</v>
      </c>
      <c r="G12" s="53"/>
      <c r="H12" s="54">
        <f t="shared" si="1"/>
        <v>0</v>
      </c>
      <c r="I12" s="77"/>
      <c r="J12" s="77"/>
    </row>
    <row r="13" spans="1:10" s="78" customFormat="1" ht="12.75">
      <c r="A13" s="48">
        <v>5</v>
      </c>
      <c r="B13" s="49"/>
      <c r="C13" s="76"/>
      <c r="D13" s="57" t="s">
        <v>43</v>
      </c>
      <c r="E13" s="58" t="s">
        <v>12</v>
      </c>
      <c r="F13" s="52">
        <f>F14</f>
        <v>19876.6</v>
      </c>
      <c r="G13" s="53"/>
      <c r="H13" s="54">
        <f t="shared" si="1"/>
        <v>0</v>
      </c>
      <c r="I13" s="77"/>
      <c r="J13" s="77"/>
    </row>
    <row r="14" spans="1:11" s="78" customFormat="1" ht="12.75">
      <c r="A14" s="48">
        <v>6</v>
      </c>
      <c r="B14" s="49"/>
      <c r="C14" s="76"/>
      <c r="D14" s="57" t="s">
        <v>42</v>
      </c>
      <c r="E14" s="58" t="s">
        <v>13</v>
      </c>
      <c r="F14" s="52">
        <v>19876.6</v>
      </c>
      <c r="G14" s="53"/>
      <c r="H14" s="54">
        <f t="shared" si="1"/>
        <v>0</v>
      </c>
      <c r="K14" s="80"/>
    </row>
    <row r="15" spans="1:10" s="78" customFormat="1" ht="12.75">
      <c r="A15" s="48">
        <v>7</v>
      </c>
      <c r="B15" s="49"/>
      <c r="C15" s="76"/>
      <c r="D15" s="57" t="s">
        <v>41</v>
      </c>
      <c r="E15" s="58" t="s">
        <v>13</v>
      </c>
      <c r="F15" s="52">
        <v>2834</v>
      </c>
      <c r="G15" s="53"/>
      <c r="H15" s="54">
        <f t="shared" si="1"/>
        <v>0</v>
      </c>
      <c r="I15" s="77"/>
      <c r="J15" s="77"/>
    </row>
    <row r="16" spans="1:10" s="78" customFormat="1" ht="12.75">
      <c r="A16" s="48">
        <v>8</v>
      </c>
      <c r="B16" s="49"/>
      <c r="C16" s="76"/>
      <c r="D16" s="85" t="s">
        <v>21</v>
      </c>
      <c r="E16" s="84" t="s">
        <v>13</v>
      </c>
      <c r="F16" s="52">
        <f>3*2834*0.125</f>
        <v>1062.75</v>
      </c>
      <c r="G16" s="53"/>
      <c r="H16" s="54">
        <f aca="true" t="shared" si="2" ref="H16">F16*G16</f>
        <v>0</v>
      </c>
      <c r="I16" s="77"/>
      <c r="J16" s="77"/>
    </row>
    <row r="17" spans="1:10" s="78" customFormat="1" ht="12.75">
      <c r="A17" s="48">
        <v>9</v>
      </c>
      <c r="B17" s="49"/>
      <c r="C17" s="76"/>
      <c r="D17" s="85" t="s">
        <v>23</v>
      </c>
      <c r="E17" s="84" t="s">
        <v>13</v>
      </c>
      <c r="F17" s="52">
        <f>F16</f>
        <v>1062.75</v>
      </c>
      <c r="G17" s="53"/>
      <c r="H17" s="54">
        <f>F17*G17</f>
        <v>0</v>
      </c>
      <c r="I17" s="77"/>
      <c r="J17" s="77"/>
    </row>
    <row r="18" spans="1:10" s="78" customFormat="1" ht="13.5" customHeight="1">
      <c r="A18" s="48">
        <v>10</v>
      </c>
      <c r="B18" s="49"/>
      <c r="C18" s="76"/>
      <c r="D18" s="85" t="s">
        <v>24</v>
      </c>
      <c r="E18" s="84" t="s">
        <v>25</v>
      </c>
      <c r="F18" s="52">
        <v>315</v>
      </c>
      <c r="G18" s="53"/>
      <c r="H18" s="54">
        <f>F18*G18</f>
        <v>0</v>
      </c>
      <c r="I18" s="77"/>
      <c r="J18" s="77"/>
    </row>
    <row r="19" spans="1:8" s="78" customFormat="1" ht="12.75">
      <c r="A19" s="48">
        <v>11</v>
      </c>
      <c r="B19" s="57"/>
      <c r="C19" s="57"/>
      <c r="D19" s="85" t="s">
        <v>35</v>
      </c>
      <c r="E19" s="84" t="s">
        <v>12</v>
      </c>
      <c r="F19" s="52">
        <v>1</v>
      </c>
      <c r="G19" s="53"/>
      <c r="H19" s="54">
        <f>G19*F19</f>
        <v>0</v>
      </c>
    </row>
    <row r="20" spans="1:8" s="78" customFormat="1" ht="12.75">
      <c r="A20" s="48">
        <v>12</v>
      </c>
      <c r="B20" s="57"/>
      <c r="C20" s="57"/>
      <c r="D20" s="85" t="s">
        <v>36</v>
      </c>
      <c r="E20" s="84" t="s">
        <v>12</v>
      </c>
      <c r="F20" s="52">
        <v>1</v>
      </c>
      <c r="G20" s="53"/>
      <c r="H20" s="54">
        <f>G20*F20</f>
        <v>0</v>
      </c>
    </row>
    <row r="21" spans="1:8" s="78" customFormat="1" ht="12.75">
      <c r="A21" s="48">
        <v>13</v>
      </c>
      <c r="B21" s="57"/>
      <c r="C21" s="57"/>
      <c r="D21" s="83" t="s">
        <v>33</v>
      </c>
      <c r="E21" s="84" t="s">
        <v>12</v>
      </c>
      <c r="F21" s="52">
        <v>1</v>
      </c>
      <c r="G21" s="53"/>
      <c r="H21" s="54">
        <f>F21*G21</f>
        <v>0</v>
      </c>
    </row>
    <row r="22" spans="1:8" s="78" customFormat="1" ht="12.75">
      <c r="A22" s="48">
        <v>14</v>
      </c>
      <c r="B22" s="57"/>
      <c r="C22" s="57"/>
      <c r="D22" s="83" t="s">
        <v>34</v>
      </c>
      <c r="E22" s="84" t="s">
        <v>12</v>
      </c>
      <c r="F22" s="52">
        <v>1</v>
      </c>
      <c r="G22" s="53"/>
      <c r="H22" s="54">
        <f>F22*G228024</f>
        <v>0</v>
      </c>
    </row>
    <row r="23" spans="1:8" ht="15">
      <c r="A23" s="38"/>
      <c r="B23" s="1"/>
      <c r="C23" s="1"/>
      <c r="D23" s="28" t="s">
        <v>15</v>
      </c>
      <c r="E23" s="30" t="s">
        <v>16</v>
      </c>
      <c r="F23" s="26"/>
      <c r="G23" s="19"/>
      <c r="H23" s="39">
        <f>SUM(H9:H22)</f>
        <v>0</v>
      </c>
    </row>
    <row r="24" spans="1:8" ht="15">
      <c r="A24" s="38"/>
      <c r="B24" s="1"/>
      <c r="C24" s="1"/>
      <c r="D24" s="31" t="s">
        <v>17</v>
      </c>
      <c r="E24" s="27" t="s">
        <v>18</v>
      </c>
      <c r="F24" s="26"/>
      <c r="G24" s="29">
        <v>0.21</v>
      </c>
      <c r="H24" s="40">
        <f>H23*G24</f>
        <v>0</v>
      </c>
    </row>
    <row r="25" spans="1:8" ht="15.75" thickBot="1">
      <c r="A25" s="41"/>
      <c r="B25" s="42"/>
      <c r="C25" s="42"/>
      <c r="D25" s="43" t="s">
        <v>19</v>
      </c>
      <c r="E25" s="44" t="s">
        <v>16</v>
      </c>
      <c r="F25" s="45"/>
      <c r="G25" s="46"/>
      <c r="H25" s="47">
        <f>SUM(H23:H24)</f>
        <v>0</v>
      </c>
    </row>
    <row r="26" spans="4:8" ht="25.15" customHeight="1">
      <c r="D26" s="87"/>
      <c r="E26" s="87"/>
      <c r="F26" s="87"/>
      <c r="G26" s="87"/>
      <c r="H26" s="87"/>
    </row>
  </sheetData>
  <mergeCells count="1">
    <mergeCell ref="D26:H26"/>
  </mergeCells>
  <printOptions/>
  <pageMargins left="0.7" right="0.7" top="0.787401575" bottom="0.7874015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2021-02-19T07:54:26Z</dcterms:modified>
  <cp:category/>
  <cp:version/>
  <cp:contentType/>
  <cp:contentStatus/>
</cp:coreProperties>
</file>