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SO 000_SO 000" sheetId="2" r:id="rId2"/>
    <sheet name="SO 001_SO 001" sheetId="3" r:id="rId3"/>
    <sheet name="SO 101_SO 101" sheetId="4" r:id="rId4"/>
    <sheet name="SO 102_SO 102" sheetId="5" r:id="rId5"/>
    <sheet name="SO 103_SO 103" sheetId="6" r:id="rId6"/>
    <sheet name="SO 104_SO 104" sheetId="7" r:id="rId7"/>
    <sheet name="SO 105_SO 105" sheetId="8" r:id="rId8"/>
    <sheet name="SO 108_SO 108" sheetId="9" r:id="rId9"/>
    <sheet name="SO 110_SO 110" sheetId="10" r:id="rId10"/>
    <sheet name="SO 111_SO 111" sheetId="11" r:id="rId11"/>
    <sheet name="SO 191_SO 191" sheetId="12" r:id="rId12"/>
    <sheet name="SO 302_SO 302" sheetId="13" r:id="rId13"/>
    <sheet name="SO 303_SO 303" sheetId="14" r:id="rId14"/>
    <sheet name="SO 304_SO 304" sheetId="15" r:id="rId15"/>
    <sheet name="SO 305_SO 305" sheetId="16" r:id="rId16"/>
    <sheet name="SO 401.1_SO 401.1" sheetId="17" r:id="rId17"/>
    <sheet name="SO 408_SO 408" sheetId="18" r:id="rId18"/>
    <sheet name="SO 421_SO 421" sheetId="19" r:id="rId19"/>
    <sheet name="SO 422_SO 422" sheetId="20" r:id="rId20"/>
    <sheet name="SO 423_SO 423" sheetId="21" r:id="rId21"/>
    <sheet name="SO 451_SO 451" sheetId="22" r:id="rId22"/>
    <sheet name="SO 701_SO 701" sheetId="23" r:id="rId23"/>
    <sheet name="SO 702_SO 702" sheetId="24" r:id="rId24"/>
    <sheet name="SO 703_SO 703" sheetId="25" r:id="rId25"/>
    <sheet name="SO 704_SO 704" sheetId="26" r:id="rId26"/>
    <sheet name="SO 801_SO 801" sheetId="27" r:id="rId27"/>
    <sheet name="SO 802_SO 802" sheetId="28" r:id="rId28"/>
    <sheet name="SO 803_SO 803" sheetId="29" r:id="rId29"/>
    <sheet name="SO 901_SO 901" sheetId="30" r:id="rId30"/>
  </sheets>
  <definedNames/>
  <calcPr fullCalcOnLoad="1"/>
</workbook>
</file>

<file path=xl/sharedStrings.xml><?xml version="1.0" encoding="utf-8"?>
<sst xmlns="http://schemas.openxmlformats.org/spreadsheetml/2006/main" count="10797" uniqueCount="1651">
  <si>
    <t>Firma: Pontex, spol. s r.o.</t>
  </si>
  <si>
    <t>Soupis objektů s DPH</t>
  </si>
  <si>
    <t>Stavba: 0809700 - II/331 Stará Boleslav, obchvat</t>
  </si>
  <si>
    <t>Varianta: ZŘ - Základní řešení</t>
  </si>
  <si>
    <t>Odbytová cena:</t>
  </si>
  <si>
    <t>OC+DPH:</t>
  </si>
  <si>
    <t>Objekt</t>
  </si>
  <si>
    <t>Popis</t>
  </si>
  <si>
    <t>OC</t>
  </si>
  <si>
    <t>DPH</t>
  </si>
  <si>
    <t>OC+DPH</t>
  </si>
  <si>
    <t>ASPE10</t>
  </si>
  <si>
    <t>S</t>
  </si>
  <si>
    <t>Příloha k formuláři pro ocenění nabídky</t>
  </si>
  <si>
    <t xml:space="preserve">Stavba: </t>
  </si>
  <si>
    <t>0809700</t>
  </si>
  <si>
    <t>II/331 Stará Boleslav, obchvat</t>
  </si>
  <si>
    <t>O</t>
  </si>
  <si>
    <t>Objekt:</t>
  </si>
  <si>
    <t>SO 000</t>
  </si>
  <si>
    <t>Vedlejší a ostatní náklady</t>
  </si>
  <si>
    <t>O1</t>
  </si>
  <si>
    <t>Rozpočet:</t>
  </si>
  <si>
    <t>0.00</t>
  </si>
  <si>
    <t>15.00</t>
  </si>
  <si>
    <t>21.00</t>
  </si>
  <si>
    <t>3</t>
  </si>
  <si>
    <t>2</t>
  </si>
  <si>
    <t>Typ</t>
  </si>
  <si>
    <t>0</t>
  </si>
  <si>
    <t>Poř. číslo</t>
  </si>
  <si>
    <t>1</t>
  </si>
  <si>
    <t>Kód položky</t>
  </si>
  <si>
    <t>Varianta</t>
  </si>
  <si>
    <t>Název položky</t>
  </si>
  <si>
    <t>4</t>
  </si>
  <si>
    <t>MJ</t>
  </si>
  <si>
    <t>5</t>
  </si>
  <si>
    <t>Množství</t>
  </si>
  <si>
    <t>6</t>
  </si>
  <si>
    <t>Cena</t>
  </si>
  <si>
    <t>Jednotková</t>
  </si>
  <si>
    <t>9</t>
  </si>
  <si>
    <t>Celkem</t>
  </si>
  <si>
    <t>10</t>
  </si>
  <si>
    <t>SD</t>
  </si>
  <si>
    <t>Všeobecné konstrukce a práce</t>
  </si>
  <si>
    <t>P</t>
  </si>
  <si>
    <t>00410R</t>
  </si>
  <si>
    <t/>
  </si>
  <si>
    <t>Vedlejší náklady</t>
  </si>
  <si>
    <t>KPL</t>
  </si>
  <si>
    <t>PP</t>
  </si>
  <si>
    <t>Obsahují zejména náklady na : 
- ztížené výrobní podmínky související s umístěním stavby, provozními nebo dopravními omezeními 
- uvedení stavbou dotčených ploch a staveništní dopravou dotčených komunikací do původního nebo projektovaného stavu 
- zajištění bezpečnosti při provádění stavby ve smyslu bezpečnosti práce a ochrany životního prostředí 
- likvidace přebytečného stavebního materiálu odpovídajícím způsobem 
- péče o nepředané objekty a konstrukce stavby, jejich ošetřování 
- nutný rozsah stavebního pojištění budovaného díla na předmětné stavbě a pojištění odpovědnosti za škodu způsobenou dodavatelem třetí osobě 
- zajištění bankovních garancí 
- všechny další nutné náklady k řádnému a úplnému zhotovení předmětu díla zřejmé ze zadávací dokumentace nebo místních podmínek</t>
  </si>
  <si>
    <t>VV</t>
  </si>
  <si>
    <t>1=1,000 [A]</t>
  </si>
  <si>
    <t>TS</t>
  </si>
  <si>
    <t>00420R</t>
  </si>
  <si>
    <t>Ostatní náklady</t>
  </si>
  <si>
    <t>Obsahují zejména náklady na : 
- úpravu příslušné dokumentace dle technologických postupů zhotovitele a dle při provádění díla zjištěných skutečností 
- zpracování Plánu havarijních opatření zařízení staveniště a mechanizace  
- zpracování Plánu bezpečnosti a ochrany zdraví při práci na staveništi (dle § 15, odst. 2 zákona č. 309/2006 Sb., kterým se upravují další požadavky BOZP) 
- zpracování technologických postupů a plánů kontrol  
- pasportizace stavbou dotčených ploch a objektů 
- všechny další nutné činnosti k řádnému a úplnému zhotovení předmětu díla zřejmé ze zadávací dokumentace nebo místních podmínek</t>
  </si>
  <si>
    <t>02520</t>
  </si>
  <si>
    <t>ZKOUŠENÍ MATERIÁLŮ NEZÁVISLOU ZKUŠEBNOU</t>
  </si>
  <si>
    <t>dle TKP</t>
  </si>
  <si>
    <t>zahrnuje veškeré náklady spojené s objednatelem požadovanými zkouškami</t>
  </si>
  <si>
    <t>02620</t>
  </si>
  <si>
    <t>ZKOUŠENÍ KONSTRUKCÍ A PRACÍ NEZÁVISLOU ZKUŠEBNOU</t>
  </si>
  <si>
    <t>02730</t>
  </si>
  <si>
    <t>a</t>
  </si>
  <si>
    <t>POMOC PRÁCE ZŘÍZ NEBO ZAJIŠŤ OCHRANU INŽENÝRSKÝCH SÍTÍ</t>
  </si>
  <si>
    <t>Inženýrská činnost pro DIO</t>
  </si>
  <si>
    <t>zahrnuje veškeré náklady spojené s objednatelem požadovanými zařízeními</t>
  </si>
  <si>
    <t>b</t>
  </si>
  <si>
    <t>vytyčení a ochrana sítí v oblasti zasažené stavbou</t>
  </si>
  <si>
    <t>7</t>
  </si>
  <si>
    <t>02811</t>
  </si>
  <si>
    <t>PRŮZKUMNÉ PRÁCE GEOTECHNICKÉ NA POVRCHU</t>
  </si>
  <si>
    <t>Doplňující IG průzkum</t>
  </si>
  <si>
    <t>zahrnuje veškeré náklady spojené s objednatelem požadovanými pracemi</t>
  </si>
  <si>
    <t>8</t>
  </si>
  <si>
    <t>029113</t>
  </si>
  <si>
    <t>OSTATNÍ POŽADAVKY - GEODETICKÉ ZAMĚŘENÍ - CELKY</t>
  </si>
  <si>
    <t>KUS</t>
  </si>
  <si>
    <t>Zaměření skutečného stavu po dokončení stavby vč. zákresu do katastrální mapy a její digitalizace</t>
  </si>
  <si>
    <t>Vytyčení obvodu stavby</t>
  </si>
  <si>
    <t>c</t>
  </si>
  <si>
    <t>Geodetické práce v průběhu výstavby</t>
  </si>
  <si>
    <t>11</t>
  </si>
  <si>
    <t>d</t>
  </si>
  <si>
    <t>Zaměření staveniště před zahájením stavby</t>
  </si>
  <si>
    <t>12</t>
  </si>
  <si>
    <t>02940</t>
  </si>
  <si>
    <t>OSTATNÍ POŽADAVKY - VYPRACOVÁNÍ DOKUMENTACE</t>
  </si>
  <si>
    <t>Technologický postup PKO</t>
  </si>
  <si>
    <t>SO 703 
1=1,000 [A] 
SO 704 
1=1,000 [B] 
Celkem 
A+B=2,000 [C]</t>
  </si>
  <si>
    <t>13</t>
  </si>
  <si>
    <t>02943</t>
  </si>
  <si>
    <t>OSTATNÍ POŽADAVKY - VYPRACOVÁNÍ RDS</t>
  </si>
  <si>
    <t>RDS_z_PDPS 
- řeší zhotovitelem zvolené výrobky a technologie, detaily, výkresy výztuže atd.</t>
  </si>
  <si>
    <t>14</t>
  </si>
  <si>
    <t>02944</t>
  </si>
  <si>
    <t>OSTAT POŽADAVKY - DOKUMENTACE SKUTEČ PROVEDENÍ V DIGIT FORMĚ</t>
  </si>
  <si>
    <t>Skutečného provedení stavby</t>
  </si>
  <si>
    <t>15</t>
  </si>
  <si>
    <t>02945</t>
  </si>
  <si>
    <t>OSTAT POŽADAVKY - GEOMETRICKÝ PLÁN</t>
  </si>
  <si>
    <t>Ve 12-ti vyhotoveních</t>
  </si>
  <si>
    <t>položka zahrnuje: 
- přípravu podkladů, podání žádosti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</si>
  <si>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16</t>
  </si>
  <si>
    <t>02946</t>
  </si>
  <si>
    <t>OSTAT POŽADAVKY - FOTODOKUMENTACE</t>
  </si>
  <si>
    <t>KČ</t>
  </si>
  <si>
    <t>položka zahrnuje:  
- fotodokumentaci zadavatelem požadovaného děje a konstrukcí v požadovaných časových intervalech  
- zadavatelem specifikované výstupy (fotografie v papírovém a digitálním formátu) v požadovaném počtu</t>
  </si>
  <si>
    <t>17</t>
  </si>
  <si>
    <t>02950</t>
  </si>
  <si>
    <t>A</t>
  </si>
  <si>
    <t>OSTATNÍ POŽADAVKY - POSUDKY, KONTROLY, REVIZNÍ ZPRÁVY</t>
  </si>
  <si>
    <t>Dokument kontroly materiálu (inspekční certifikát) 
- pro veškerý základní materiál požadován (dle TKP19/2002) dokument kontroly 3.1</t>
  </si>
  <si>
    <t>18</t>
  </si>
  <si>
    <t>B</t>
  </si>
  <si>
    <t>Zkoušky základního materiálu 
- plechy - dle ČSN 736205/99, tab. 5.4a : Ploché výrobky</t>
  </si>
  <si>
    <t>19</t>
  </si>
  <si>
    <t>C</t>
  </si>
  <si>
    <t>Zkoušky základního materiálu 
- tyče - dle ČSN 736205/99, tab. 5.4a : Dlouhé výrobky (=tyče)(zkoušky na tavbu)</t>
  </si>
  <si>
    <t>20</t>
  </si>
  <si>
    <t>1. hlavní prohlídka komunikace</t>
  </si>
  <si>
    <t>21</t>
  </si>
  <si>
    <t>02960</t>
  </si>
  <si>
    <t>OSTATNÍ POŽADAVKY - ODBORNÝ DOZOR</t>
  </si>
  <si>
    <t>Technicko inženýrská činnost projektanta</t>
  </si>
  <si>
    <t>zahrnuje veškeré náklady spojené s objednatelem požadovaným dozorem</t>
  </si>
  <si>
    <t>22</t>
  </si>
  <si>
    <t>Geotechnický dohled</t>
  </si>
  <si>
    <t>23</t>
  </si>
  <si>
    <t>02981R</t>
  </si>
  <si>
    <t>PASPORTIZACE OBJEKTŮ V OKOLÍ STAVBY</t>
  </si>
  <si>
    <t>13=13,000 [A]</t>
  </si>
  <si>
    <t>24</t>
  </si>
  <si>
    <t>02982R</t>
  </si>
  <si>
    <t>PASPORTIZACE OBJÍZDNÉ TRASY</t>
  </si>
  <si>
    <t>KM</t>
  </si>
  <si>
    <t>5=5,000 [A]</t>
  </si>
  <si>
    <t>25</t>
  </si>
  <si>
    <t>02991</t>
  </si>
  <si>
    <t>OSTATNÍ POŽADAVKY - INFORMAČNÍ TABULE</t>
  </si>
  <si>
    <t>Označení stavby dle směrnic investora</t>
  </si>
  <si>
    <t>2=2,000 [A]</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</si>
  <si>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</si>
  <si>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26</t>
  </si>
  <si>
    <t>03100</t>
  </si>
  <si>
    <t>ZAŘÍZENÍ STAVENIŠTĚ - ZŘÍZENÍ, PROVOZ, DEMONTÁŽ</t>
  </si>
  <si>
    <t>vč.oplocení staveniště, proviz.zábradlí a pod. 
Vč. případného nájmu pozemku, vč. provizorních komunikací a případných záborů 
vč. buňkoviště, toalet a dalšího zařízení nezbytného pro provoz a řízení stavby po 
celou dobu její výstavby</t>
  </si>
  <si>
    <t>zahrnuje objednatelem povolené náklady na pořízení (event. pronájem), provozování, udržování a likvidaci zhotovitelova zařízení</t>
  </si>
  <si>
    <t>SO 001</t>
  </si>
  <si>
    <t>Příprava území</t>
  </si>
  <si>
    <t>014132</t>
  </si>
  <si>
    <t>POPLATKY ZA SKLÁDKU TYP S-NO (NEBEZPEČNÝ ODPAD)</t>
  </si>
  <si>
    <t>T</t>
  </si>
  <si>
    <t>kryty vozovek ul. Třebízského (ZAS - T4)  (pol. č. 11372)   2,65*7,590=20,114 [A] 
kryty vozovek II/331 (ZAS-T3)  (pol. č. 11372)   2,65*389,291=1 031,621 [B] 
podklad - PM (pol. č. 11333)   2,65*389,291=1 031,621 [C] 
Celkem: A+B+C=2 083,356 [D]</t>
  </si>
  <si>
    <t>zahrnuje veškeré poplatky provozovateli skládky související s uložením odpadu na skládce.</t>
  </si>
  <si>
    <t>015111</t>
  </si>
  <si>
    <t>POPLATKY ZA LIKVIDACŮ ODPADŮ NEKONTAMINOVANÝCH - 17 05 04 VYTĚŽENÉ ZEMINY A HORNINY - I. TŘÍDA TĚŽITELNOSTI</t>
  </si>
  <si>
    <t>sejmutí drnu (pol. č. 11130)   2,0*0,2*3325,610=1 330,244 [A] 
podklad sil. panelů (pol. č. 11346) 1,9*(46,17*0,2+1177,18*0,17)=397,774 [B] 
šd (pol. č. 11332)   1,9*1421,018=2 699,934 [C] 
Celkem: A+B+C=4 427,952 [D]</t>
  </si>
  <si>
    <t>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185/2001 Sb., o nakládání s odpady, v platném znění.</t>
  </si>
  <si>
    <t>015140</t>
  </si>
  <si>
    <t>POPLATKY ZA LIKVIDACŮ ODPADŮ NEKONTAMINOVANÝCH - 17 01 01 BETON Z DEMOLIC OBJEKTŮ, ZÁKLADŮ TV</t>
  </si>
  <si>
    <t>kryt z betonu a železobetonu (pol. č. 11346)  2,5*(46,17*0,1+1177,18*0,18)=541,274 [A]</t>
  </si>
  <si>
    <t>Zemní práce</t>
  </si>
  <si>
    <t>11120</t>
  </si>
  <si>
    <t>ODSTRANĚNÍ KŘOVIN</t>
  </si>
  <si>
    <t>M2</t>
  </si>
  <si>
    <t>vč. odvozu, uložení a případného poplatku za skládku</t>
  </si>
  <si>
    <t>14175,87=14 175,870 [A]</t>
  </si>
  <si>
    <t>odstranění křovin a stromů do průměru 100 mm  
doprava dřevin bez ohledu na vzdálenost  
spálení na hromadách nebo štěpkování</t>
  </si>
  <si>
    <t>11130</t>
  </si>
  <si>
    <t>SEJMUTÍ DRNU</t>
  </si>
  <si>
    <t>vč. odvozu a uložení na skládku, poplatek z askládku v pol. č. 015111</t>
  </si>
  <si>
    <t>tl. 0,20m   91.07+253.47+1536.62+1444.45=3 325,610 [A]</t>
  </si>
  <si>
    <t>včetně vodorovné dopravy  a uložení na skládku</t>
  </si>
  <si>
    <t>11201</t>
  </si>
  <si>
    <t>KÁCENÍ STROMŮ D KMENE DO 0,5M S ODSTRANĚNÍM PAŘEZŮ</t>
  </si>
  <si>
    <t>zpětný odkup zhotovitelem, vč. případného odvozu a uložení na skládku, vč. poplatku</t>
  </si>
  <si>
    <t>103=103,000 [A]</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</si>
  <si>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</si>
  <si>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11202</t>
  </si>
  <si>
    <t>KÁCENÍ STROMŮ D KMENE DO 0,9M S ODSTRANĚNÍM PAŘEZŮ</t>
  </si>
  <si>
    <t>11332</t>
  </si>
  <si>
    <t>ODSTRANĚNÍ PODKLADŮ ZPEVNĚNÝCH PLOCH Z KAMENIVA NESTMELENÉHO</t>
  </si>
  <si>
    <t>M3</t>
  </si>
  <si>
    <t>vč. odvozu a uložení na skládku, poplatek za skládku v pol. č. 015111</t>
  </si>
  <si>
    <t>štěrková cesta 0,2*(2373.02+2260.99+367.49+62.26)=1 012,752 [A] 
ul. Třebízského tl. 0,25m   0,25*75,9=18,975 [B] 
II/331 tl. 0,15   0,15*2595,27=389,291 [C] 
Celkem: A+B+C=1 421,018 [D]</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</si>
  <si>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</si>
  <si>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11333</t>
  </si>
  <si>
    <t>ODSTRANĚNÍ PODKLADU ZPEVNĚNÝCH PLOCH S ASFALT POJIVEM</t>
  </si>
  <si>
    <t>vč. odvozu a uložení na skládku, poplatek za skládku v pol. č. 014132</t>
  </si>
  <si>
    <t>II/331 (PM)   2595,27*0,15=389,291 [A]</t>
  </si>
  <si>
    <t>11346</t>
  </si>
  <si>
    <t>ODSTRANĚNÍ KRYTU ZPEVNĚNÝCH PLOCH ZE SILNIČ DÍLCŮ (PANELŮ) VČET PODKL</t>
  </si>
  <si>
    <t>poplatek za skládku v pol. 015140 a 015111</t>
  </si>
  <si>
    <t>- betonová dlažba tl. 0,10m 
 - podkladní nestmelené vrstvy tl. 0,2m    
0,3*46,17=13,851 [A] 
 - silniční panely tl. 0,18m 
 - podkladní nestmelené vrstvy tl. 0,17m 
0,35*(1088.12+11.99+11.77+65.3)=412,013 [B] 
Celkem: A+B=425,864 [C]</t>
  </si>
  <si>
    <t>11372</t>
  </si>
  <si>
    <t>FRÉZOVÁNÍ ZPEVNĚNÝCH PLOCH ASFALTOVÝCH</t>
  </si>
  <si>
    <t>ul. Třebízského (ZAS-T4)   0,1*75,9=7,590 [A] 
II/331 (ZAS-T3)   0,15*2595,27=389,291 [B] 
Celkem: A+B=396,881 [C]</t>
  </si>
  <si>
    <t>121104</t>
  </si>
  <si>
    <t>SEJMUTÍ ORNICE NEBO LESNÍ PŮDY S ODVOZEM DO 5KM</t>
  </si>
  <si>
    <t>sejmutí ornice a odvoz na meziskládku, předpokládaná vzdálenost do 5km,  uložení v pol. č. 17120</t>
  </si>
  <si>
    <t>pro SO 801   4120,653=4 120,653 [A] 
pro SO 802   1199,665=1 199,665 [B] 
pro SO 803   2719,123=2 719,123 [C] 
pro související stavbu okružní křižovatky   1005,524=1 005,524 [D] 
Celkem: A+B+C+D=9 044,965 [E]</t>
  </si>
  <si>
    <t>položka zahrnuje sejmutí ornice bez ohledu na tloušťku vrstvy a její vodorovnou dopravu  
nezahrnuje uložení na trvalou skládku</t>
  </si>
  <si>
    <t>121108</t>
  </si>
  <si>
    <t>SEJMUTÍ ORNICE NEBO LESNÍ PŮDY S ODVOZEM DO 20KM</t>
  </si>
  <si>
    <t>sejmutí ornice a odvoz na skládku, předpokládaná vzdálenost do 20km, rozprostření v pol. č. 18230</t>
  </si>
  <si>
    <t>tl. 0,35m 0,35*(103.14+71.35+2166.92+3363.86+199.43+150.36+844.64+930.53+1.27+159.85+3269.21)=3 941,196 [A] 
tl. 0,40m 0,40*(11936.86+7.17+360.52+893.01+695.08+12766.99+119.79+8286.52+7487.2+10.41)=17 025,420 [B] 
tl. 0,55m 0,55*889,94=489,467 [C] 
odečet odvozu na meziskládku (pol. č. 121104)   -9044,965=-9 044,965 [D] 
Celkem: A+B+C+D=12 411,118 [E]</t>
  </si>
  <si>
    <t>17120</t>
  </si>
  <si>
    <t>ULOŽENÍ SYPANINY DO NÁSYPŮ A NA SKLÁDKY BEZ ZHUTNĚNÍ</t>
  </si>
  <si>
    <t>uložení na meziskládku (pol. č. 121104)  9044,965=9 044,965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</si>
  <si>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</si>
  <si>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18230</t>
  </si>
  <si>
    <t>ROZPROSTŘENÍ ORNICE V ROVINĚ</t>
  </si>
  <si>
    <t>uložení přebytečné ornice dle pobynů objednatele   12411,118=12 411,118 [A]</t>
  </si>
  <si>
    <t>položka zahrnuje:  
nutné přemístění ornice z dočasných skládek vzdálených do 50m  
rozprostření ornice v předepsané tloušťce v rovině a ve svahu do 1:5</t>
  </si>
  <si>
    <t>18710</t>
  </si>
  <si>
    <t>OŠETŘENÍ ORNICE NA SKLÁDCE</t>
  </si>
  <si>
    <t>pro SO 801   4120,653=4 120,653 [A] 
pro SO 802   1199,665=1 199,665 [B] 
pro SO 803   2715,983=2 715,983 [C] 
pro související stavbu okružní křižovatky   1005,524=1 005,524 [D] 
Celkem: A+B+C+D=9 041,825 [E]</t>
  </si>
  <si>
    <t>Položka zahrnuje urovnání skládky do výšky max. 3m se sklony svahů 1:2 a mírnějšími, založení trávníku (event. ošetření chemicky před založením trávníku při časové prodlevě mezi nasypáním skládky a osetím), 1x za rok ošetření chemicky, 2x za rok sekání.</t>
  </si>
  <si>
    <t>Ostatní konstrukce a práce</t>
  </si>
  <si>
    <t>966842</t>
  </si>
  <si>
    <t>ODSTRANĚNÍ OPLOCENÍ Z DRÁT PLETIVA</t>
  </si>
  <si>
    <t>M</t>
  </si>
  <si>
    <t>132.99+116.66=249,650 [A]</t>
  </si>
  <si>
    <t>položka zahrnuje:  
- kompletní bourací práce včetně odstranění základových konstrukcí a nezbytného rozsahu zemních prací,  
- veškerou manipulaci s vybouranou sutí a hmotami včetně uložení na skládku,  
- veškeré další práce plynoucí z technologického předpisu a z platných předpisů,  
- odstranění sloupků z jiného materiálu, odstranění vrat a vrátek  
nezahrnuje poplatek za skládku, který se vykazuje v položce 0141** (s výjimkou malého množství bouraného materiálu, kde je možné poplatek zahrnout do jednotkové ceny bourání – tento fakt musí být uveden v doplňujícím textu k položce)</t>
  </si>
  <si>
    <t>SO 101</t>
  </si>
  <si>
    <t>Komunikace obchvatu II/331</t>
  </si>
  <si>
    <t>výkop (pol. č. 12373)   2,0*23837=47 674,000 [A] 
trativod (pol. č. 21263)   2,0*115,6*0,5*0,6=69,360 [B] 
hloubení rýh (pol. . 13273)   303,344=303,344 [C] 
Celkem: A+B+C=48 046,704 [D]</t>
  </si>
  <si>
    <t>113763</t>
  </si>
  <si>
    <t>FRÉZOVÁNÍ DRÁŽKY PRŮŘEZU DO 300MM2 V ASFALTOVÉ VOZOVCE</t>
  </si>
  <si>
    <t>25x12</t>
  </si>
  <si>
    <t>pro N1   106+1,8+2,8=110,600 [A] 
pro N2   6,0+100,0+8,5=114,500 [B] 
Celkem: A+B=225,100 [C]</t>
  </si>
  <si>
    <t>Položka zahrnuje veškerou manipulaci s vybouranou sutí a s vybouranými hmotami vč. uložení na skládku.</t>
  </si>
  <si>
    <t>12373</t>
  </si>
  <si>
    <t>ODKOP PRO SPOD STAVBU SILNIC A ŽELEZNIC TŘ. I</t>
  </si>
  <si>
    <t>vč. odvozu, uložení v pol. č. 17120, poplatek za skládku v pol. č. 015111</t>
  </si>
  <si>
    <t>výkop dle planimetrie   35540,0=35 540,000 [A] 
násyp dle planimetrie na meziskládku (odečet)   -11338,6=-11 338,600 [B] 
násyp pro SO104 (odečet)   -364,214=- 364,214 [C] 
Celkem: A+B+C=23 837,186 [D]</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</si>
  <si>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</si>
  <si>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vč. odvozu, uložení na meziskládku v pol. č. 17120</t>
  </si>
  <si>
    <t>násyp dle planimetrie na meziskládku   11338,6=11 338,600 [A] 
násyp pro SO104   364,214=364,214 [B] 
Celkem: A+B=11 702,814 [C]</t>
  </si>
  <si>
    <t>12573</t>
  </si>
  <si>
    <t>VYKOPÁVKY ZE ZEMNÍKŮ A SKLÁDEK TŘ. I</t>
  </si>
  <si>
    <t>uložení 50% v pol. č. 17110 a 50% v pol. č. 17111</t>
  </si>
  <si>
    <t>násyp dle planimetrie   11338,6=11 338,600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</si>
  <si>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</si>
  <si>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13273</t>
  </si>
  <si>
    <t>HLOUBENÍ RÝH ŠÍŘ DO 2M PAŽ I NEPAŽ TŘ. I</t>
  </si>
  <si>
    <t>výkop pro propustky   30,26*1,0*1,0=30,260 [A] 
vsakovací žebro   (38.87+27.7+20+25+10+20+5+25+26+30)*1*1.2=273,084 [B] 
Celkem: A+B=303,344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</si>
  <si>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</si>
  <si>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17110</t>
  </si>
  <si>
    <t>ULOŽENÍ SYPANINY DO NÁSYPŮ SE ZHUTNĚNÍM</t>
  </si>
  <si>
    <t>násyp dle planimetrie   0,5*11338,6=5 669,300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</si>
  <si>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</si>
  <si>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17111</t>
  </si>
  <si>
    <t>ULOŽENÍ SYPANINY DO NÁSYPŮ SE ZLEPŠENÍM ZEMINY</t>
  </si>
  <si>
    <t>mechanické zlešení zeminy</t>
  </si>
  <si>
    <t>výkop (pol. č. 12373.a, 12373.b)   35540,0=35 540,000 [A] 
hloubení rýh (pol. . 13273)   303,344=303,344 [B] 
Celkem: A+B=35 843,344 [C]</t>
  </si>
  <si>
    <t>17180</t>
  </si>
  <si>
    <t>ULOŽENÍ SYPANINY DO NÁSYPŮ Z NAKUPOVANÝCH MATERIÁLŮ</t>
  </si>
  <si>
    <t>aktivní zóna dle planimetrie   12826,8=12 826,800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</si>
  <si>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</si>
  <si>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17380</t>
  </si>
  <si>
    <t>ZEMNÍ KRAJNICE A DOSYPÁVKY Z NAKUPOVANÝCH MATERIÁLŮ</t>
  </si>
  <si>
    <t>533,65*0,25+(5030,12-533,65-727,14)*0,25+105,22*0,03=1 078,902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</si>
  <si>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</si>
  <si>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727,14*1,0=727,140 [A]</t>
  </si>
  <si>
    <t>18110</t>
  </si>
  <si>
    <t>ÚPRAVA PLÁNĚ SE ZHUTNĚNÍM V HORNINĚ TŘ. I</t>
  </si>
  <si>
    <t>2*((13154.37+6931.77)+(5030,12+116,88-569,09-526,72)*(0.025+0.05+0.085+0.05+0.06+0.1+0.2*1.5+0.1+0.18*1.5)+4845,01+(569,09+526,72)*(0.025+0.05+0.085+0.05+0.06+0.2+0.1+0.18*1.5)+340,42+116,88*(0.1+0.1+0.2))=60 904,080 [A]</t>
  </si>
  <si>
    <t>položka zahrnuje úpravu pláně včetně vyrovnání výškových rozdílů. Míru zhutnění určuje projekt.</t>
  </si>
  <si>
    <t>18120</t>
  </si>
  <si>
    <t>ÚPRAVA PLÁNĚ SE ZHUTNĚNÍM V HORNINĚ TŘ. II</t>
  </si>
  <si>
    <t>Stabilizace zatlačováním lomového kamene, vtlačení lomového kamene, dodání lomového kamene v pol. č. 46251</t>
  </si>
  <si>
    <t>tl. 0,30m   10153,02=10 153,020 [A] 
tl. 0,40m   390,0=390,000 [B] 
Celkem: A+B=10 543,020 [C]</t>
  </si>
  <si>
    <t>Základy</t>
  </si>
  <si>
    <t>21197</t>
  </si>
  <si>
    <t>OPLÁŠTĚNÍ ODVODŇOVACÍCH ŽEBER Z GEOTEXTILIE</t>
  </si>
  <si>
    <t>vsakovací žebro   (38.87+27.7+20+25+10+20+5+25+26+30)*(2*1.2+3*1)=1 228,878 [A] 
trativod   115,6*(0,5+0,6+0,5+0,6+0,5)=312,120 [B] 
Celkem: A+B=1 540,998 [C]</t>
  </si>
  <si>
    <t>položka zahrnuje dodávku předepsané geotextilie, mimostaveništní a vnitrostaveništní dopravu a její uložení včetně potřebných přesahů (nezapočítávají se do výměry)</t>
  </si>
  <si>
    <t>21263</t>
  </si>
  <si>
    <t>TRATIVODY KOMPLET Z TRUB Z PLAST HMOT DN DO 150MM</t>
  </si>
  <si>
    <t>vč. odvozu a uložení přebyteč. materiálu, poplatek za skládku v pol. č. 015111</t>
  </si>
  <si>
    <t>115,62=115,620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</si>
  <si>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</si>
  <si>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21461</t>
  </si>
  <si>
    <t>SEPARAČNÍ GEOTEXTILIE</t>
  </si>
  <si>
    <t>(13154.37+6931.77)+(5030,12+116,88-2*570)*(0.025+0.05+0.085+0.05+0.06+0.1+0.2*1.5+0.1+0.18*1.5)+4845,01+2*570*(0.025+0.05+0.085+0.05+0.06+0.2+0.1+0.18*1.5)+340,42+116,88*(0.1+0.1+0.2)=30 443,202 [A]</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</si>
  <si>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</si>
  <si>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289971</t>
  </si>
  <si>
    <t>OPLÁŠTĚNÍ (ZPEVNĚNÍ) Z GEOTEXTILIE</t>
  </si>
  <si>
    <t>Tkaná GTX</t>
  </si>
  <si>
    <t>2*10153.02+2*570*(2.45-0.9*2.5)+569,07*1=21 103,110 [A] 
390-(25+40)*(0.2*2.5)=357,500 [B] 
Celkem: A+B=21 460,610 [C]</t>
  </si>
  <si>
    <t>289972</t>
  </si>
  <si>
    <t>OPLÁŠTĚNÍ (ZPEVNĚNÍ) Z GEOMŘÍŽOVIN</t>
  </si>
  <si>
    <t>Extrudovaná geomříž</t>
  </si>
  <si>
    <t>3*10153.02-2*570*0.75-2*570*1.5=27 894,060 [A]</t>
  </si>
  <si>
    <t>Položka zahrnuje:  
- dodávku předepsané geomřížoviny  
- úpravu, očištění a ochranu podkladu  
- přichycení k podkladu, případně zatížení  
- úpravy spojů a zajištění okrajů  
- úpravy pro odvodnění  
- nutné přesahy  
- mimostaveništní a vnitrostaveništní dopravu</t>
  </si>
  <si>
    <t>Vodorovné konstrukce</t>
  </si>
  <si>
    <t>45131A</t>
  </si>
  <si>
    <t>PODKLADNÍ A VÝPLŇOVÉ VRSTVY Z PROSTÉHO BETONU C20/25</t>
  </si>
  <si>
    <t>Betonové lože C20/25nXF3 pod LK    105,0*0,5*0,1=5,250 [A] 
betonový pás   0.9*0.4*1.5*2=1,080 [B] 
Betonové lože C20/25nXF3 pod LK skluzu   3,0*0.15=0,450 [C] 
čela trubních propustků   30*1,1*0,3=9,900 [D] 
vyústění drenáží   1,0*1,0*0,3=0,300 [E] 
Celkem: A+B+C+D+E=16,980 [F]</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</si>
  <si>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</si>
  <si>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45152</t>
  </si>
  <si>
    <t>PODKLADNÍ A VÝPLŇOVÉ VRSTVY Z KAMENIVA DRCENÉHO</t>
  </si>
  <si>
    <t>drcené kamenivo 16/32</t>
  </si>
  <si>
    <t>vsakovací žebro   (38.87+27.7+20+25+10+20+5+25+26+30)*1*1.2=273,084 [A]</t>
  </si>
  <si>
    <t>položka zahrnuje dodávku předepsaného kameniva, mimostaveništní a vnitrostaveništní dopravu a jeho uložení  
není-li v zadávací dokumentaci uvedeno jinak, jedná se o nakupovaný materiál</t>
  </si>
  <si>
    <t>vyrovnávka LK ODHAD tl. 0,10m   0.1*10153.02=1 015,302 [A]</t>
  </si>
  <si>
    <t>skluz   3,0*0,15=0,450 [A] 
čela trubních propustků   30*1,1*0,3=9,900 [B] 
vyústění drenáží   1,0*1,0*0,3=0,300 [C] 
Báze násypu tl.3x0,30m   0.9*10153.02-2*570*(0.9*2.5*0.9/2)=7 983,468 [D] 
vrstva tl. 0,20m 0,2*(390-(25+40)*(0.2*2.5+0.2*2.5+0.1*2.5))=61,750 [E] 
výplň geobuňky   0,2*(390-(25+40)*(0.2*2.5+0.1*2.5))=68,250 [F] 
Celkem: A+B+C+D+E+F=8 124,118 [G]</t>
  </si>
  <si>
    <t>vyrovnávka LK ODHAD tl. 0,20m   0,2*(390-(25+40)*(0.1*2.5))=74,750 [A]</t>
  </si>
  <si>
    <t>46131A</t>
  </si>
  <si>
    <t>PATKY Z PROSTÉHO BETONU C20/25</t>
  </si>
  <si>
    <t>6*0.4*0.6*0.8=1,152 [A]</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</si>
  <si>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</si>
  <si>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46251</t>
  </si>
  <si>
    <t>ZÁHOZ Z LOMOVÉHO KAMENE</t>
  </si>
  <si>
    <t>Stabilizace zatlačováním lomového kamene,dodání lomového kamene a rozprostření, zatlačení v pol. č. 18120</t>
  </si>
  <si>
    <t>tl. 0,30m   0.3*10153.02=3 045,906 [A] 
tl. 0,40m   0,4*390,0=156,000 [B] 
Celkem: A+B=3 201,906 [C]</t>
  </si>
  <si>
    <t>položka zahrnuje:  
- dodávku a zához lomového kamene předepsané frakce včetně mimostaveništní a vnitrostaveništní dopravy  
není-li v zadávací dokumentaci uvedeno jinak, jedná se o nakupovaný materiál</t>
  </si>
  <si>
    <t>27</t>
  </si>
  <si>
    <t>465512</t>
  </si>
  <si>
    <t>DLAŽBY Z LOMOVÉHO KAMENE NA MC</t>
  </si>
  <si>
    <t>skluz   3*1,0=3,000 [A] 
čela trubních propustků   30*1,1*0,3=9,900 [B] 
vyústění drenáží   1,0*1,0*0,3=0,300 [C] 
Celkem: A+B+C=13,200 [D]</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</si>
  <si>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</si>
  <si>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Komunikace</t>
  </si>
  <si>
    <t>28</t>
  </si>
  <si>
    <t>502947</t>
  </si>
  <si>
    <t>ZŘÍZENÍ KONSTRUKČNÍ VRSTVY TĚLESA ŽELEZNIČNÍHO SPODKU Z GEOBUŇKY</t>
  </si>
  <si>
    <t>výška 0,15m</t>
  </si>
  <si>
    <t>390-(25+40)*(0.2*2.5+0.1*2.5)=341,250 [A]</t>
  </si>
  <si>
    <t>1. Položka obsahuje:  
 – nákup a dodání geosyntetika v požadované kvalitě  
 – očištění a urovnání podkladu  
 – uložení geosyntetika dle předepsaného technologického předpisu  
 – zřízení konstrukční vrstvy z geosyntetika bez rozlišení šířky, pokládání vrstvy po etapách, včetně pracovních spar a spojů  
 – průkazní zkoušky, kontrolní zkoušky a kontrolní měření  
 – úpravu napojení, ukončení a těsnění podél trativodů, vpustí, šachet a pod.  
 – úpravu povrchu vrstvy  
2. Položka neobsahuje:  
 X  
3. Způsob měření:  
Měří se metr čtverečný projektované nebo skutečné plochy, přičemž do výměry je již zahrnuto ztratné, přesahy, prořezy.</t>
  </si>
  <si>
    <t>29</t>
  </si>
  <si>
    <t>561441</t>
  </si>
  <si>
    <t>KAMENIVO ZPEVNĚNÉ CEMENTEM TŘ. I TL. DO 200MM</t>
  </si>
  <si>
    <t>SCc8/10</t>
  </si>
  <si>
    <t>4845,01+(569,09+526,72)*(0.025+0.05+0.085+0.05+0.06+0.2)=5 360,041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</si>
  <si>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</si>
  <si>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30</t>
  </si>
  <si>
    <t>56314</t>
  </si>
  <si>
    <t>VOZOVKOVÉ VRSTVY Z MECHANICKY ZPEVNĚNÉHO KAMENIVA TL. DO 200MM</t>
  </si>
  <si>
    <t>(13154.37+6931.77)+(5030,12+116,88-569,09-526,72)*(0.025+0.05+0.085+0.05+0.06+0.1+0.1)=21 990,199 [A]</t>
  </si>
  <si>
    <t>- dodání kameniva předepsané kvality a zrnitosti  
- rozprostření a zhutnění vrstvy v předepsané tloušťce  
- zřízení vrstvy bez rozlišení šířky, pokládání vrstvy po etapách  
- nezahrnuje postřiky, nátěry</t>
  </si>
  <si>
    <t>31</t>
  </si>
  <si>
    <t>56333</t>
  </si>
  <si>
    <t>VOZOVKOVÉ VRSTVY ZE ŠTĚRKODRTI TL. DO 150MM</t>
  </si>
  <si>
    <t>2600*0,6=1 560,000 [A]</t>
  </si>
  <si>
    <t>32</t>
  </si>
  <si>
    <t>56334</t>
  </si>
  <si>
    <t>VOZOVKOVÉ VRSTVY ZE ŠTĚRKODRTI TL. DO 200MM</t>
  </si>
  <si>
    <t>tl. min 180mm</t>
  </si>
  <si>
    <t>(13154.37+6931.77)+(855,35+865,07+1706,61+351,07+929,13+322,89-569,09-526,72)*(0.025+0.05+0.085+0.05+0.06+0.1+0.2*1.5+0.1+0.09*1.5)+4845,01+(569,09+526,72)*(0.025+0.05+0.085+0.05+0.06+0.2+0.1+0.09*1.5)=29 264,247 [A]</t>
  </si>
  <si>
    <t>33</t>
  </si>
  <si>
    <t>56335</t>
  </si>
  <si>
    <t>VOZOVKOVÉ VRSTVY ZE ŠTĚRKODRTI TL. DO 250MM</t>
  </si>
  <si>
    <t>tl. min. 200mm</t>
  </si>
  <si>
    <t>340,42+116,88*(0,1+0,1+0,1)=375,484 [A]</t>
  </si>
  <si>
    <t>34</t>
  </si>
  <si>
    <t>564632</t>
  </si>
  <si>
    <t>VOZOVKOVÉ VRSTVY Z PENETRAČNÍHO MAKADAMU HRUBÉHO TL. 100MM</t>
  </si>
  <si>
    <t>340,42+116,88*0,05=346,264 [A]</t>
  </si>
  <si>
    <t>- dodání kameniva předepsané kvality a zrnitosti  
- dodání asfaltového pojiva (asfalt silniční ropný, emulze asfaltová kationaktivní)  
- rozprostření kamenné kostry v předepsané tloušťce, prolití kostry asfaltem distributorem, rozprostření a zavibrování výplňového kameniva  
- zřízení vrstvy bez rozlišení šířky, pokládání vrstvy po etapách  
- úpravu napojení, ukončení  
- nezahrnuje postřiky, nátěry</t>
  </si>
  <si>
    <t>35</t>
  </si>
  <si>
    <t>56933</t>
  </si>
  <si>
    <t>ZPEVNĚNÍ KRAJNIC ZE ŠTĚRKODRTI TL. DO 150MM</t>
  </si>
  <si>
    <t>0,5*116,88+0,75*(5030,12-530,65-727,14)+1,5*533,65+2,5*727,14=5 506,013 [A]</t>
  </si>
  <si>
    <t>- dodání kameniva předepsané kvality a zrnitosti  
- rozprostření a zhutnění vrstvy v předepsané tloušťce  
- zřízení vrstvy bez rozlišení šířky, pokládání vrstvy po etapách</t>
  </si>
  <si>
    <t>36</t>
  </si>
  <si>
    <t>572123</t>
  </si>
  <si>
    <t>INFILTRAČNÍ POSTŘIK Z EMULZE DO 1,0KG/M2</t>
  </si>
  <si>
    <t>0,6kg/m2</t>
  </si>
  <si>
    <t>(13154.37+6931.77)+4845.01+(855,35+865,07+1706,41+351,07+929,163-40,0-55,0)*(0.025+0.05+0.085+0.05+0.06+0,1)=26 637,613 [A]</t>
  </si>
  <si>
    <t>- dodání všech předepsaných materiálů pro postřiky v předepsaném množství  
- provedení dle předepsaného technologického předpisu  
- zřízení vrstvy bez rozlišení šířky, pokládání vrstvy po etapách  
- úpravu napojení, ukončení</t>
  </si>
  <si>
    <t>37</t>
  </si>
  <si>
    <t>572214</t>
  </si>
  <si>
    <t>SPOJOVACÍ POSTŘIK Z MODIFIK EMULZE DO 0,5KG/M2</t>
  </si>
  <si>
    <t>0,35kg/m2</t>
  </si>
  <si>
    <t>2*((13154.37+6931.77)+4845.01)+293.18+(855,35+865,07+1706,61+351,07+929,13)*0,025+(855,35+865,07+1706,61+351,07+929,13-40,0-55,0)*(0,025+0,05+0,085)=51 011,118 [A]</t>
  </si>
  <si>
    <t>38</t>
  </si>
  <si>
    <t>572224</t>
  </si>
  <si>
    <t>SPOJOVACÍ POSTŘIK Z MODIFIK EMULZE DO 1,0KG/M2</t>
  </si>
  <si>
    <t>293,18+(40+55)*(0.025+0.05+0.085)=308,380 [A]</t>
  </si>
  <si>
    <t>39</t>
  </si>
  <si>
    <t>572433</t>
  </si>
  <si>
    <t>JEDNOVRSTVÝ NÁTĚR Z EMULZE DO 1,5KG/M2 S PODRCENÍM</t>
  </si>
  <si>
    <t>340,42=340,420 [A]</t>
  </si>
  <si>
    <t>- dodání všech předepsaných materiálů pro nátěry v předepsaném množství  
- provedení dle předepsaného technologického předpisu  
- zřízení vrstvy bez rozlišení šířky, pokládání vrstvy po etapách  
- úpravu napojení, ukončení</t>
  </si>
  <si>
    <t>40</t>
  </si>
  <si>
    <t>574D88</t>
  </si>
  <si>
    <t>ASFALTOVÝ BETON PRO LOŽNÍ VRSTVY MODIFIK ACL 22+, 22S TL. 90MM</t>
  </si>
  <si>
    <t>tl. 85mm</t>
  </si>
  <si>
    <t>(13154.37+6931.77)+4845.01+293.18+(855,35+865,07+1706,61+351,07+929,13+322,84)*(0.025+0.05+0.0425)=25 815,363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</si>
  <si>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</si>
  <si>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41</t>
  </si>
  <si>
    <t>574E56</t>
  </si>
  <si>
    <t>ASFALTOVÝ BETON PRO PODKLADNÍ VRSTVY ACP 16+, 16S TL. 60MM</t>
  </si>
  <si>
    <t>(13154.37+6931.77)+4845.01+(855,35+865,07+1706,61+351,07+929,13+322,84-40,0-55,0)*(0.025+0.05+0.085+0.05+0.03)=26 115,567 [A]</t>
  </si>
  <si>
    <t>42</t>
  </si>
  <si>
    <t>574H22</t>
  </si>
  <si>
    <t>ASFALTOVÝ BETON VELMI TENKÝ MODIFIK BBTM 8+, 8S TL. 25MM</t>
  </si>
  <si>
    <t>(13154.37+6931.77)+4845.01+293.18+(855,35+865,07+1706,61+351,07+929,13+322,84)*0,0125=25 287,206 [A]</t>
  </si>
  <si>
    <t>Potrubí</t>
  </si>
  <si>
    <t>43</t>
  </si>
  <si>
    <t>89952A</t>
  </si>
  <si>
    <t>OBETONOVÁNÍ POTRUBÍ Z PROSTÉHO BETONU DO C20/25</t>
  </si>
  <si>
    <t>(9.8+10.23+10.23)*0,32=9,683 [A]</t>
  </si>
  <si>
    <t>44</t>
  </si>
  <si>
    <t>9113A1</t>
  </si>
  <si>
    <t>SVODIDLO OCEL SILNIČ JEDNOSTR, ÚROVEŇ ZADRŽ N1, N2 - DODÁVKA A MONTÁŽ</t>
  </si>
  <si>
    <t>JSO/N2</t>
  </si>
  <si>
    <t>300+236+190+192+194+246=1 358,000 [A]</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</si>
  <si>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</si>
  <si>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45</t>
  </si>
  <si>
    <t>91228</t>
  </si>
  <si>
    <t>SMĚROVÉ SLOUPKY Z PLAST HMOT VČETNĚ ODRAZNÉHO PÁSKU</t>
  </si>
  <si>
    <t>Z11a,b bílé</t>
  </si>
  <si>
    <t>2*88-51=125,000 [A]</t>
  </si>
  <si>
    <t>položka zahrnuje:  
- dodání a osazení sloupku včetně nutných zemních prací  
- vnitrostaveništní a mimostaveništní doprava  
- odrazky plastové nebo z retroreflexní fólie</t>
  </si>
  <si>
    <t>46</t>
  </si>
  <si>
    <t>Z11g červené</t>
  </si>
  <si>
    <t>2*8=16,000 [A]</t>
  </si>
  <si>
    <t>47</t>
  </si>
  <si>
    <t>91238</t>
  </si>
  <si>
    <t>SMĚROVÉ SLOUPKY Z PLAST HMOT - NÁSTAVCE NA SVODIDLA VČETNĚ ODRAZNÉHO PÁSKU</t>
  </si>
  <si>
    <t>11+6+5+7+22=51,000 [A]</t>
  </si>
  <si>
    <t>48</t>
  </si>
  <si>
    <t>917224</t>
  </si>
  <si>
    <t>SILNIČNÍ A CHODNÍKOVÉ OBRUBY Z BETONOVÝCH OBRUBNÍKŮ ŠÍŘ 150MM</t>
  </si>
  <si>
    <t>105,0=105,000 [A]</t>
  </si>
  <si>
    <t>Položka zahrnuje:  
dodání a pokládku betonových obrubníků o rozměrech předepsaných zadávací dokumentací  
betonové lože i boční betonovou opěrku.</t>
  </si>
  <si>
    <t>49</t>
  </si>
  <si>
    <t>918346</t>
  </si>
  <si>
    <t>PROPUSTY Z TRUB DN 400MM</t>
  </si>
  <si>
    <t>9.8+10.23+10.23=30,260 [A]</t>
  </si>
  <si>
    <t>Položka zahrnuje:  
- dodání a položení potrubí z trub z dokumentací předepsaného materiálu a předepsaného průměru  
- případné úpravy trub (zkrácení, šikmé seříznutí)  
Nezahrnuje podkladní vrstvy a obetonování.</t>
  </si>
  <si>
    <t>50</t>
  </si>
  <si>
    <t>931323</t>
  </si>
  <si>
    <t>TĚSNĚNÍ DILATAČ SPAR ASF ZÁLIVKOU MODIFIK PRŮŘ DO 300MM2</t>
  </si>
  <si>
    <t>N1</t>
  </si>
  <si>
    <t>položka zahrnuje dodávku a osazení předepsaného materiálu, očištění ploch spáry před úpravou, očištění okolí spáry po úpravě  
nezahrnuje těsnící profil</t>
  </si>
  <si>
    <t>51</t>
  </si>
  <si>
    <t>N2</t>
  </si>
  <si>
    <t>6,0+100,0+8,5=114,500 [A]</t>
  </si>
  <si>
    <t>52</t>
  </si>
  <si>
    <t>935212</t>
  </si>
  <si>
    <t>PŘÍKOPOVÉ ŽLABY Z BETON TVÁRNIC ŠÍŘ DO 600MM DO BETONU TL 100MM</t>
  </si>
  <si>
    <t>š. 0,60m, lože 0,1m</t>
  </si>
  <si>
    <t>244.23+256.26=500,490 [A]</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</si>
  <si>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</si>
  <si>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53</t>
  </si>
  <si>
    <t>935812</t>
  </si>
  <si>
    <t>ŽLABY A RIGOLY DLÁŽDĚNÉ Z KOSTEK DROBNÝCH DO BETONU TL 100MM</t>
  </si>
  <si>
    <t>105,0*0,5=52,500 [A]</t>
  </si>
  <si>
    <t>položka zahrnuje:  
- dodání a uložení předepsaného dlažebního materiálu v požadované kvalitě do předepsaného tvaru a v předepsané šířce  
- dodání a rozprostření lože z předepsaného materiálu v předepsané tloušťce a šířce  
- úpravu napojení a ukončení  
- vnitrostaveništní i mimostaveništní dopravu  
- měří se vydlážděná plocha.</t>
  </si>
  <si>
    <t>54</t>
  </si>
  <si>
    <t>935842</t>
  </si>
  <si>
    <t>ŽLABY A RIGOLY DLÁŽDĚNÉ Z BETONOVÝCH DLAŽDIC DO BETONU TL 100MM</t>
  </si>
  <si>
    <t>Kaskádové žlabovky 0,6m+lože 0,15m</t>
  </si>
  <si>
    <t>10*0,6=6,000 [A]</t>
  </si>
  <si>
    <t>položka zahrnuje:  
- dodání a uložení předepsaného dlažebního materiálu v požadované kvalitě do předepsaného tvaru a v předepsané šířce  
- dodání a rozprostření lože z předepsaného materiálu v předepsané tloušťce a šířce  
- úravu napojení a ukončení  
- vnitrostaveništní i mimostaveništní dopravu  
- měří se vydlážděná plocha.</t>
  </si>
  <si>
    <t>SO 102</t>
  </si>
  <si>
    <t>Přístupová komunikace ke garážím</t>
  </si>
  <si>
    <t>odkop (pol. č. 12373)   2,0*14,737=29,474 [A]</t>
  </si>
  <si>
    <t>vč. odvozu, poplatek za skládku v pol. č. 015111, uložení v pol. č. 17120</t>
  </si>
  <si>
    <t>dle planimetrie 139,18-124,443=14,737 [A]</t>
  </si>
  <si>
    <t>odvoz na meziskládku pro SO103   124,443=124,443 [A]</t>
  </si>
  <si>
    <t>výkop (pol. č. 12373.a, 12373.b)   139,18=139,180 [A]</t>
  </si>
  <si>
    <t>aktivní zóna   0,3*(501,66+(114+110.7)*0.4)=177,462 [A]</t>
  </si>
  <si>
    <t>0.075*(114+110.7)=16,853 [A]</t>
  </si>
  <si>
    <t>pláň 501,66+(114+110.7)*0.4=591,540 [A] 
parapláň 501,66+(114+110.7)*0.4=591,540 [B] 
Celkem: A+B=1 183,080 [C]</t>
  </si>
  <si>
    <t>501,66+(114+110.7)*0.4=591,540 [B]</t>
  </si>
  <si>
    <t>tl. min 200mm</t>
  </si>
  <si>
    <t>501,66+(114+110.7)*0.3=569,070 [A]</t>
  </si>
  <si>
    <t>501,66+(114+110.7)*0.05=512,895 [A]</t>
  </si>
  <si>
    <t>ŠDb</t>
  </si>
  <si>
    <t>0.5*(114+110.7)=112,350 [A]</t>
  </si>
  <si>
    <t>501,66=501,660 [A]</t>
  </si>
  <si>
    <t>SO 103</t>
  </si>
  <si>
    <t>Napojení ulice Třebízského</t>
  </si>
  <si>
    <t>25x10mm</t>
  </si>
  <si>
    <t>103-1   2*5,5=11,000 [A] 
103-2   1*5,5=5,500 [B] 
103-11   16,48=16,480 [C] 
Celkem: A+B+C=32,980 [D]</t>
  </si>
  <si>
    <t>113765</t>
  </si>
  <si>
    <t>FRÉZOVÁNÍ DRÁŽKY PRŮŘEZU DO 600MM2 V ASFALTOVÉ VOZOVCE</t>
  </si>
  <si>
    <t>40x12mm</t>
  </si>
  <si>
    <t>35,29+9,69+7,6=52,580 [A]</t>
  </si>
  <si>
    <t>výkop dle planimetrie   159.563=159,563 [A]</t>
  </si>
  <si>
    <t>197,123+124,443=321,566 [A]</t>
  </si>
  <si>
    <t>vsakovací žebro   37,56=37,560 [A]</t>
  </si>
  <si>
    <t>dle planimetrie   0,5*321.5657=160,783 [A]</t>
  </si>
  <si>
    <t>výkop dle planimetrie (pol. č. 12373)   159.563=159,563 [A] 
vsakovací žebro (pol. č. 13273)   37,56=37,560 [B] 
Celkem: A+B=197,123 [C]</t>
  </si>
  <si>
    <t>aktivní zóna  (552.17+(56,67+52,59+22,87)*(0.025+0.05+0.065+0.05+0.06+0.1+0.15+0.1+0.15)+105.38+40.7+169.29*0.3+4*5,5*0,15+8*2*0,4)*0.4=343,134 [A]</t>
  </si>
  <si>
    <t>0.15*(19.41+12.53)+0.03*(24.33+33.44+40.04+29.93+36.08)+0.12*22.73+0.12*(40.04+29.93)=20,830 [A]</t>
  </si>
  <si>
    <t>(552.17+(56,67+52,59+22,87)*(0.025+0.05+0.065+0.05+0.06+0.1+0.15+0.1+0.15)+105.38+40.7+169.29*0.3+4*5,5*0,15+2*8*0,4)*2+(94,08+8,56)=1 818,309 [A]</t>
  </si>
  <si>
    <t>trativod   40.4*(0,5+0,6+0,5+0,6+0,5)=109,080 [A] 
svakovací žebro   (2*1.2+3*1)*(21.3+10)=169,020 [B] 
Celkem: A+B=278,100 [C]</t>
  </si>
  <si>
    <t>212635</t>
  </si>
  <si>
    <t>TRATIVODY KOMPL Z TRUB Z PLAST HM DN DO 150MM, RÝHA TŘ I</t>
  </si>
  <si>
    <t>vč. odvozu a uložení přebytečného materiálu, poplatek za skládku v pol. č. 015111, GTX v pol. č. 21197</t>
  </si>
  <si>
    <t>40.4=40,400 [A]</t>
  </si>
  <si>
    <t>(552.17+(56,67+52,59+22,87)*(0.025+0.05+0.065+0.05+0.06+0.1+0.15+0.1+0.15)+105.38+40.7+169.29*0.3+4*5,5*0,15+2*8*0,4)=857,835 [A]</t>
  </si>
  <si>
    <t>fr. 16/32</t>
  </si>
  <si>
    <t>vsakovací žebro   1*1.2*(21.3+10)=37,560 [A]</t>
  </si>
  <si>
    <t>552.17+(56,67+52,59+22,87)*(0.025+0.05+0.065+0.05+0.06+0.1+0.075)+105.38+40.7+169.29*0.15+4*5,5*0,15+7,85*0,475*2=790,556 [A]</t>
  </si>
  <si>
    <t>tl. 170mm</t>
  </si>
  <si>
    <t>40.7=40,700 [A]</t>
  </si>
  <si>
    <t>tl. min. 150mm</t>
  </si>
  <si>
    <t>552.17+(56,67+52,59+22,87)*(0.025+0.05+0.065+0.05+0.06+0.1+0.15+0.1+0.075)+105.38+40.7+169.29*0.15+4*5,5*0,15+7,8*0,625*2=825,881 [A]</t>
  </si>
  <si>
    <t>chodníky   (94,08+8,56)=102,640 [A]</t>
  </si>
  <si>
    <t>1.5*(19.41+12.53)+0.5*(24.33+33.44+40.04+29.93+36.08)+1.25*22.73=158,233 [A]</t>
  </si>
  <si>
    <t>552.17+(56,67+52,59+22,87)*(0.025+0.05+0.065+0.05+0.06+0,1)=598,416 [A]</t>
  </si>
  <si>
    <t>552.17+(56,67+52,59+22,87)*(0.025+0,05)+552.17+(56,67+52,59+22,87)*(0.025+0.05+0.065+0,05)=1 139,354 [A]</t>
  </si>
  <si>
    <t>574D68</t>
  </si>
  <si>
    <t>ASFALTOVÝ BETON PRO LOŽNÍ VRSTVY MODIFIK ACL 22+, 22S TL. 70MM</t>
  </si>
  <si>
    <t>tl. 65mm</t>
  </si>
  <si>
    <t>552.17+(56,67+52,59+22,87)*(0.025+0.05+0.0325)=566,374 [A]</t>
  </si>
  <si>
    <t>552.17+(56,67+52,59+22,87)*(0.025+0.05+0.065+0.05+0.03)=581,239 [A]</t>
  </si>
  <si>
    <t>552.17+(56,67+52,59+22,87)*0.0125=553,822 [A]</t>
  </si>
  <si>
    <t>582611</t>
  </si>
  <si>
    <t>KRYTY Z BETON DLAŽDIC SE ZÁMKEM ŠEDÝCH TL 60MM DO LOŽE Z KAM</t>
  </si>
  <si>
    <t>vč. lože</t>
  </si>
  <si>
    <t>102.64-8.56=94,080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</si>
  <si>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</si>
  <si>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582615</t>
  </si>
  <si>
    <t>KRYTY Z BETON DLAŽDIC SE ZÁMKEM BAREV TL 80MM DO LOŽE Z KAM</t>
  </si>
  <si>
    <t>105.38+40.7=146,080 [A]</t>
  </si>
  <si>
    <t>58261A</t>
  </si>
  <si>
    <t>KRYTY Z BETON DLAŽDIC SE ZÁMKEM BAREV RELIÉF TL 60MM DO LOŽE Z KAM</t>
  </si>
  <si>
    <t>8,56=8,560 [A]</t>
  </si>
  <si>
    <t>917212</t>
  </si>
  <si>
    <t>ZÁHONOVÉ OBRUBY Z BETONOVÝCH OBRUBNÍKŮ ŠÍŘ 80MM</t>
  </si>
  <si>
    <t>37.95+21.35+25.62+30.03=114,950 [A]</t>
  </si>
  <si>
    <t>4*5.5+8+44.38+37.03=111,410 [A]</t>
  </si>
  <si>
    <t>N2   25x10mm</t>
  </si>
  <si>
    <t>931325</t>
  </si>
  <si>
    <t>TĚSNĚNÍ DILATAČ SPAR ASF ZÁLIVKOU MODIFIK PRŮŘ DO 600MM2</t>
  </si>
  <si>
    <t>N1 40x12mm</t>
  </si>
  <si>
    <t>SO 104</t>
  </si>
  <si>
    <t>Napojení ulice Lhotecká</t>
  </si>
  <si>
    <t>výkop (pol. č. 12373)  2,0*695,908=1 391,816 [A] 
vsakovací žebro (pol. č. 13273)  2,0*19,092=38,184 [B] 
Celkem: A+B=1 430,000 [C]</t>
  </si>
  <si>
    <t>25x10</t>
  </si>
  <si>
    <t>3,57=3,570 [A]</t>
  </si>
  <si>
    <t>výkop dle planimetrie   695,908=695,908 [A]</t>
  </si>
  <si>
    <t>dovoz z meziskládky (SO101), uložení 50% v pol. č. 17110 a 50% v pol. č. 17111</t>
  </si>
  <si>
    <t>násyp dle planimetrie   364.214=364,214 [A]</t>
  </si>
  <si>
    <t>vsakovací žebro  15.91*1.2*1=19,092 [A]</t>
  </si>
  <si>
    <t>násyp dle planimetrie   0,5*364.214=182,107 [A]</t>
  </si>
  <si>
    <t>výkop (pol. č. 12373)   695,908=695,908 [A] 
vsakovací žebro (pol. č. 13273)  19,092=19,092 [B] 
Celkem: A+B=715,000 [C]</t>
  </si>
  <si>
    <t>aktivní zóna   (407.82+(43,37+37,86+32,05+28,36)*(0.1+0.1+0.2)+ 734,82+(87,49+100,15)*(0.025+0.05+0.065+0.05+0.06+0.1+0.15+0.1+0.015+0,2))*0.4=540,889 [A]</t>
  </si>
  <si>
    <t>(43,37+37,86+32,05+28,36)*0.08+(87,49+100,15)*0.05=20,713 [A]</t>
  </si>
  <si>
    <t>(407.82+(43,37+37,86+32,05+28,36)*(0.1+0.1+0.2)+734,82+(87,49+100,15)*(0.025+0.05+0.065+0.05+0.06+0.1+0.15+0.1+0.015))*2=2 629,389 [A]</t>
  </si>
  <si>
    <t>1449,03=1 449,030 [A]</t>
  </si>
  <si>
    <t>15.91*(1.2*2+1*3)+2*1,0*1,2=88,314 [A]</t>
  </si>
  <si>
    <t>407.82+(43,37+37,86+32,05+28,36)*(0.1+0.1+0.2)+ 734,82+(87,49+100,15)*(0.025+0.05+0.065+0.05+0.06+0.1+0.15+0.1+0.015)=1 314,695 [A]</t>
  </si>
  <si>
    <t>tkaná GTX</t>
  </si>
  <si>
    <t>2*1449.03+(40,0+49,39+54,34)*(2.45-2.25)=2 926,806 [A]</t>
  </si>
  <si>
    <t>3*1449.03-(40,0+49,39+54,34)*(0.75+2*0.75)=4 023,698 [A]</t>
  </si>
  <si>
    <t>vsakovací žebro   15.91*1.2*1=19,092 [A]</t>
  </si>
  <si>
    <t>vyrovnávka LK ODHAD tl. 0,10m   1449.03*0.1=144,903 [A] 
báze násypu   1449.03*0.9-(49,39+54,34)*(0.9*2.5*0.9/2)=1 199,100 [B] 
Celkem: A+B=1 344,003 [C]</t>
  </si>
  <si>
    <t>1449.03*0.3=434,709 [A]</t>
  </si>
  <si>
    <t>734,82+(87,49+100,15)*(0.025+0.05+0.065+0.05+0.06+0.1+0.075)=814,567 [A]</t>
  </si>
  <si>
    <t>734,82+(87,49+100,15)*(0.025+0.05+0.065+0.05+0.06+0.1+0.15+0.1+0.075)=861,477 [A]</t>
  </si>
  <si>
    <t>407.82+(43,37+37,86+32,05+28,36)*(0.1+0.1+0.1)=450,312 [A]</t>
  </si>
  <si>
    <t>407.82+(43,37+37,86+32,05+28,36)*0.05=414,902 [A]</t>
  </si>
  <si>
    <t>87,49+34,42+32,05+28,36+46,08+43,37+37,86=309,630 [A]</t>
  </si>
  <si>
    <t>734,82+(87,49+100,15)*(0.025+0.05+0.065+0.05+0.06+0,1)=800,494 [A]</t>
  </si>
  <si>
    <t>734,82+(87,49+100,15)*(0.025+0,05)+595.06+(76.51+38.05+34.14)*(0.025+0.05+0.065+0,05)=1 372,206 [A]</t>
  </si>
  <si>
    <t>407.82+(87,49+100,15)*0.005=408,758 [A]</t>
  </si>
  <si>
    <t>734,82+(87,49+100,15)*(0.025+0.05+0.0325)=754,991 [A]</t>
  </si>
  <si>
    <t>574E58</t>
  </si>
  <si>
    <t>ASFALTOVÝ BETON PRO PODKLADNÍ VRSTVY ACP 22+, 22S TL. 60MM</t>
  </si>
  <si>
    <t>734,82+(87,49+100,15)*(0.025+0.05+0.065+0.05+0.03)=776,101 [A]</t>
  </si>
  <si>
    <t>734,82+(87,49+100,15)*0.0125=737,166 [A]</t>
  </si>
  <si>
    <t>SO 105</t>
  </si>
  <si>
    <t>Napojení původní silnice II/331</t>
  </si>
  <si>
    <t>výkop (pol. č. 12373)   2,0*453,1=906,200 [A] 
hloubení rýh (pol. č. 13273) 2,0*68,737=137,474 [B] 
Celkem: A+B=1 043,674 [C]</t>
  </si>
  <si>
    <t>15x12 N2   6,52+9=15,520 [A] 
25x12 N1   24,68=24,680 [B] 
Celkem: A+B=40,200 [C]</t>
  </si>
  <si>
    <t>výkop dle planimetrie   479,6-26,5=453,100 [A]</t>
  </si>
  <si>
    <t>násyp - dle planimetrie   26,5=26,500 [A]</t>
  </si>
  <si>
    <t>(18.66+8.68)*1=27,340 [A] 
62.23*0.4=24,892 [B] 
0.2*10.43*(1.15+1.35)/2+10.43*0.5525+10.43*(0.33+0.45)=16,505 [C] 
Celkem: A+B+C=68,737 [D]</t>
  </si>
  <si>
    <t>násyp - dle planimetrie   0,5*26,5=13,250 [A]</t>
  </si>
  <si>
    <t>výkop (pol. č. 12373.a, 12373.b)   479,6=479,600 [A] 
hloubení rýh (pol. č. 13273) 68,737=68,737 [B] 
Celkem: A+B=548,337 [C]</t>
  </si>
  <si>
    <t>aktivní zóna (dle planimetrie)   621.7=621,700 [A]</t>
  </si>
  <si>
    <t>(56.8+47.02+85.12+9.12)*0.1172=23,213 [A]</t>
  </si>
  <si>
    <t>17581</t>
  </si>
  <si>
    <t>OBSYP POTRUBÍ A OBJEKTŮ Z NAKUPOVANÝCH MATERIÁLŮ</t>
  </si>
  <si>
    <t>10.43*(0.33+0.45)=8,135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</si>
  <si>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</si>
  <si>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935.06-15.58+(113.37+103.87)*(0.025+0.05+0.085+0.05+0.06+0.1+0.2+0.1+0.18)+0.75*(75.67+17.32+28.73)=1 195,424 [A] 
15.58=15,580 [B] 
51.86+28.98+(5.03+5.05+9.19+8.89)*(0.1+0.1+0.2+0.5)=106,184 [C] 
parapláň 1363,9=1 363,900 [D] 
Celkem: A+B+C+D=2 681,088 [E]</t>
  </si>
  <si>
    <t>(18.66+8.68)/0,6*(0.6*3+1*2)=173,153 [A]</t>
  </si>
  <si>
    <t>1363,9=1 363,900 [A]</t>
  </si>
  <si>
    <t>beton min. C20/25nXF3</t>
  </si>
  <si>
    <t>lože pod LK   (5.61+5.64)*1.08*0.15=1,823 [A]</t>
  </si>
  <si>
    <t>(18.66+8.68)*1=27,340 [A] 
62.23*0.4=24,892 [B] 
Celkem: A+B=52,232 [C]</t>
  </si>
  <si>
    <t>lože ŠD A 0/32 tl. 0,2m    0.2*10.43*(1.15+1.35)/2=2,608 [A] 
podsyp  (5.61+5.64)*1.08*0.15=1,823 [B] 
Celkem: A+B=4,431 [C]</t>
  </si>
  <si>
    <t>2*0.6*0.6*0.8=0,576 [A]</t>
  </si>
  <si>
    <t>vč. vyspárování</t>
  </si>
  <si>
    <t>(5.61+5.64)*1.08*0.3=3,645 [A]</t>
  </si>
  <si>
    <t>935.06-15.58+(113.37+103.87)*(0.025+0.05+0.085+0.05+0.06+0.1+0.2/2)=1 021,583 [A] 
15,58=15,580 [B] 
Celkem: A+B=1 037,163 [C]</t>
  </si>
  <si>
    <t>tl. min. 180mm</t>
  </si>
  <si>
    <t>935.06-15.58+(113.37+103.87)*(0.025+0.05+0.085+0.05+0.06+0.1+0.2+0.1+0.18/2)+0.75*(75.67+17.32+28.73)=1 175,872 [A] 
15.58=15,580 [B] 
Celkem: A+B=1 191,452 [C]</t>
  </si>
  <si>
    <t>51.86+28.98+(5.03+5.05+9.19+8.89)*(0.1+0.1+0.2/1)=92,104 [A]</t>
  </si>
  <si>
    <t>51.86+28.98+(5.03+5.05+9.19+8.89)*(0.1/2)=82,248 [A]</t>
  </si>
  <si>
    <t>(56.8+47.02+85.12+9.12)*0.75+(5.03+5.05+9.19+8.89)*0.5=162,625 [A]</t>
  </si>
  <si>
    <t>935.06-15.58+(113.37+103.87)*(0.025+0.05+0.085+0.05+0.06+0.1)=999,859 [A]</t>
  </si>
  <si>
    <t>935.06-15.58+(113.37+103.87)*(0.025+0.05)=935,773 [A] 
935.06-15.58+(113.37+103.87)*(0.025+0.05+0.085+0.05)=965,100 [B] 
Celkem: A+B=1 900,873 [C]</t>
  </si>
  <si>
    <t>51.86+28.98=80,840 [A]</t>
  </si>
  <si>
    <t>935.06-15.58+(113.37+103.87)*(0.025+0.05+0.085/2)=945,006 [A]</t>
  </si>
  <si>
    <t>935.06-15.58+(113.37+103.87)*(0.025+0.05+0.085+0.05+0.06/2)=971,618 [A]</t>
  </si>
  <si>
    <t>935.06-15.58+(113.37+103.87)*0.025/2=922,196 [A]</t>
  </si>
  <si>
    <t>58221</t>
  </si>
  <si>
    <t>DLÁŽDĚNÉ KRYTY Z DROBNÝCH KOSTEK DO LOŽE Z KAMENIVA</t>
  </si>
  <si>
    <t>vč. lože z kamenné drti tl. 50mm</t>
  </si>
  <si>
    <t>12.42=12,420 [A]</t>
  </si>
  <si>
    <t>beton min. C20/25nXF3 vč, nátěru 2xALP+ALN</t>
  </si>
  <si>
    <t>10.43*(0.5525-0.2376)=3,284 [A]</t>
  </si>
  <si>
    <t>bílé</t>
  </si>
  <si>
    <t>20=20,000 [A]</t>
  </si>
  <si>
    <t>4=4,000 [A]</t>
  </si>
  <si>
    <t>91743</t>
  </si>
  <si>
    <t>CHODNÍKOVÉ OBRUBY Z KAMENNÝCH KRAJNÍKŮ</t>
  </si>
  <si>
    <t>KS3, vč. lože tl. 0,15 z betonu min. C20/25nXF3</t>
  </si>
  <si>
    <t>24,68=24,680 [A]</t>
  </si>
  <si>
    <t>Položka zahrnuje:  
dodání a pokládku kamenných krajníků o rozměrech předepsaných zadávací dokumentací  
betonové lože i boční betonovou opěrku.</t>
  </si>
  <si>
    <t>9183D2</t>
  </si>
  <si>
    <t>PROPUSTY Z TRUB DN 600MM ŽELEZOBETONOVÝCH</t>
  </si>
  <si>
    <t>10,43=10,430 [A]</t>
  </si>
  <si>
    <t>15x12 N2</t>
  </si>
  <si>
    <t>6,52+9=15,520 [A]</t>
  </si>
  <si>
    <t>25x12 N1</t>
  </si>
  <si>
    <t>24.68=24,680 [A]</t>
  </si>
  <si>
    <t>SO 108</t>
  </si>
  <si>
    <t>Propustek v napojení ulice Lhotecké vpravo</t>
  </si>
  <si>
    <t>hloubení rýh (pol. č. 13273)  2,0*64,621=129,242 [A]</t>
  </si>
  <si>
    <t>1.4375*14.78+14.78*(1.02+1.03)+2*0.6*0.6*0.8+0.1*14.78*(2+2.2)/2+3*(2,7/2+2,7*1,1*0,6)=64,621 [A]</t>
  </si>
  <si>
    <t>hloubení rýh (pol. č. 13273)   64,621=64,621 [A]</t>
  </si>
  <si>
    <t>14.78*(1.02+1.03)=30,299 [A]</t>
  </si>
  <si>
    <t>(8.88+7.73)*1.08*0.15+1.8*2*0.3*0.5=3,231 [A]</t>
  </si>
  <si>
    <t>lože ŠD A 0/32 tl. 0,1m   0.1*14.78*(2+2.2)/2=3,104 [A] 
podsyp   (8.88+7.73)*1.08*0.15=2,691 [B] 
Celkem: A+B=5,795 [C]</t>
  </si>
  <si>
    <t>vč. spárování</t>
  </si>
  <si>
    <t>(8.88+7.73)*1.08*0.3=5,382 [A]</t>
  </si>
  <si>
    <t>(1.4375-0.5027)*14.78=13,816 [A]</t>
  </si>
  <si>
    <t>14.78=14,780 [A]</t>
  </si>
  <si>
    <t>SO 110</t>
  </si>
  <si>
    <t>Sjezdy na pole</t>
  </si>
  <si>
    <t>výkop (pol. č. 12373)   2,0*23,55=47,100 [A]</t>
  </si>
  <si>
    <t>dle planimetrie   157,5-133,95=23,550 [A]</t>
  </si>
  <si>
    <t>dle planimetrie   133,95=133,950 [A]</t>
  </si>
  <si>
    <t>násyp   0,5*133,95=66,975 [A]</t>
  </si>
  <si>
    <t>výkop (pol. č. 12373.a, 12373.b)   157,5=157,500 [A]</t>
  </si>
  <si>
    <t>aktivní zóna   (531,781+574,5)/2*0,3=165,942 [A]</t>
  </si>
  <si>
    <t>(12.83+21.6)*0.0266+(12.83+21.36+37.67+21.61)*0.0135=2,178 [A]</t>
  </si>
  <si>
    <t>pláň   (60.39+230.99+123.51)+(12.83+12.83+21.36+37.67+47.49+21.6+21.61)*(0.1+0.1+0.2)+0.5*(12.83+21.36+37.67+21.61)=531,781 [A] 
parapláň  574,5=574,500 [B] 
Celkem: A+B=1 106,281 [C]</t>
  </si>
  <si>
    <t>574,5=574,500 [A]</t>
  </si>
  <si>
    <t>(60.39+230.99+123.51)+(12.83+12.83+21.36+37.67+47.49+21.6+21.61)*(0.1+0.1+0.2/2)+0.5*(12.83+21.36+37.67+21.61)=514,242 [A]</t>
  </si>
  <si>
    <t>(60.39+230.99+123.51)+(12.83+12.83+21.36+37.67+47.49+21.6+21.61)*0.1/2=423,660 [A]</t>
  </si>
  <si>
    <t>11.62+11.62+10.68+23.65+18.97+11.73+11.47=99,740 [A]</t>
  </si>
  <si>
    <t>60.39+230.99+123.51=414,890 [A]</t>
  </si>
  <si>
    <t>6=6,000 [A]</t>
  </si>
  <si>
    <t>SO 111</t>
  </si>
  <si>
    <t>Dopravní značení</t>
  </si>
  <si>
    <t>914131</t>
  </si>
  <si>
    <t>DOPRAVNÍ ZNAČKY ZÁKLADNÍ VELIKOSTI OCELOVÉ FÓLIE TŘ 2 - DODÁVKA A MONTÁŽ</t>
  </si>
  <si>
    <t>kompl, vč. sloupků</t>
  </si>
  <si>
    <t>A1a 1ks + P1 2ks  + IS2b 1ks + IS3a 2ks + IS4cp 2ks + C4a 2ks + P4 3ks + B20a 9ks + IS3cl 1ks + IS2dp 1ks + IS4cl 1ks + IZ4 2ks  + P2 4ks + A10 2ks + IP4b 1ks + C2a 2ks + E9 2ks + B4 4ks + E13 4ks + P6 2ks + E3a 2ks=50,000 [A]</t>
  </si>
  <si>
    <t>položka zahrnuje:  
- dodávku a montáž značek v požadovaném provedení</t>
  </si>
  <si>
    <t>914133</t>
  </si>
  <si>
    <t>DOPRAVNÍ ZNAČKY ZÁKLADNÍ VELIKOSTI OCELOVÉ FÓLIE TŘ 2 - DEMONTÁŽ</t>
  </si>
  <si>
    <t>Položka zahrnuje odstranění, demontáž a odklizení materiálu s odvozem na předepsané místo</t>
  </si>
  <si>
    <t>914431</t>
  </si>
  <si>
    <t>DOPRAVNÍ ZNAČKY 100X150CM OCELOVÉ FÓLIE TŘ 2 - DODÁVKA A MONTÁŽ</t>
  </si>
  <si>
    <t>kompl. vč. sloupků</t>
  </si>
  <si>
    <t>IS9c 3ks + IP19 4ks + IZ9 2ks=9,000 [A]</t>
  </si>
  <si>
    <t>914521</t>
  </si>
  <si>
    <t>DOPRAV ZNAČ VELKOPLOŠ OCEL LAMELY FÓLIE TŘ 2 - DOD A MONT</t>
  </si>
  <si>
    <t>9=9,000 [A]</t>
  </si>
  <si>
    <t>915111</t>
  </si>
  <si>
    <t>VODOROVNÉ DOPRAVNÍ ZNAČENÍ BARVOU HLADKÉ - DODÁVKA A POKLÁDKA</t>
  </si>
  <si>
    <t>V2b 3/1.5/0.125   2/3*0,125*(100+44+76+105+160+345+104+14+26+105+272+158)=125,750 [A] 
V4 0.25   0,25*(437+790+515+508+516+349+353+556+875+310)=1 302,250 [B] 
V1a 0.125   0,125*(242+20+52+100+103+30+98+12+241+27+104+66+356+100+15+20+7+20+253+86+55+30+281+24+293+125)=345,000 [C] 
V5 0.5   0,5*(3*3+2*6+2*2.75+3.25+3.25)=16,500 [D] 
V13a   1/3*(28+68+64+37+65+50+98)=136,667 [E] 
V9a (odhad 2,0m2)   2,0*(6+13+17+18+17+10)=162,000 [F] 
V7a 4m   9,0*4,0*0,5=18,000 [G] 
V2b 1.5/1.5/0.125   0,5*0,125*(18+18+15+35+27+27+20+28+20)=13,000 [H] 
V2b 1.5/1.5/0.25   0,5*0,25*(42+15+11+52+37+24+27+65)=34,125 [I] 
Celkem: A+B+C+D+E+F+G+H+I=2 153,292 [J]</t>
  </si>
  <si>
    <t>položka zahrnuje:  
- dodání a pokládku nátěrového materiálu (měří se pouze natíraná plocha)  
- předznačení a reflexní úpravu</t>
  </si>
  <si>
    <t>915211</t>
  </si>
  <si>
    <t>VODOROVNÉ DOPRAVNÍ ZNAČENÍ PLASTEM HLADKÉ - DODÁVKA A POKLÁDKA</t>
  </si>
  <si>
    <t>V5 0.5   0,5*(3*3+2*6+2*2.75+3.25+3.25)=16,500 [A] 
V13a   1/3*(28+68+64+37+65+50+98)=136,667 [B] 
V9a (odhad 2,0m2)   2,0*(6+13+17+18+17+10)=162,000 [C] 
V7a 4m   9,0*4,0*0,5=18,000 [D] 
Celkem: A+B+C+D=333,167 [E]</t>
  </si>
  <si>
    <t>915231</t>
  </si>
  <si>
    <t>VODOR DOPRAV ZNAČ PLASTEM PROFIL ZVUČÍCÍ - DOD A POKLÁDKA</t>
  </si>
  <si>
    <t>V2b 3/1.5/0.125   2/3*0,125*(100+44+76+105+160+345+104+14+26+105+272+158)=125,750 [A] 
V4 0.25   0,25*(437+790+515+508+516+349+353+556+875+310)=1 302,250 [B] 
V1a 0.125   0,125*(242+20+52+100+103+30+98+12+241+27+104+66+356+100+15+20+7+20+253+86+55+30+281+24+293+125)=345,000 [C] 
V2b 1.5/1.5/0.125   0,5*0,125*(18+18+15+35+27+27+20+28+20)=13,000 [D] 
V2b 1.5/1.5/0.25   0,5*0,25*(42+15+11+52+37+24+27+65)=34,125 [E] 
Celkem: A+B+C+D+E=1 820,125 [F]</t>
  </si>
  <si>
    <t>SO 191</t>
  </si>
  <si>
    <t>Provizorní rozšíření vozovky v KÚ</t>
  </si>
  <si>
    <t>výkop (pol. č. 12373)   2,0*72,23=144,460 [A] 
odtěžení vrstev (pol. č. 11332)   1,9*115,601=219,642 [B] 
Celkem: A+B=364,102 [C]</t>
  </si>
  <si>
    <t>256,37*0,2+318,98*0,15+16,48=115,601 [A]</t>
  </si>
  <si>
    <t>povinný odkup zhotovitelem</t>
  </si>
  <si>
    <t>224,73*0,04+231,32*0,06+238,24*0,05=34,780 [A]</t>
  </si>
  <si>
    <t>40x12</t>
  </si>
  <si>
    <t>65.91+2*1,0=67,910 [A]</t>
  </si>
  <si>
    <t>výkop dle planimetrie   72,23=72,230 [A]</t>
  </si>
  <si>
    <t>výkop (pol. č. 12373)   72,23=72,230 [A]</t>
  </si>
  <si>
    <t>aktivní zóna   0.4*(223.41+65.91*(0.04+0.05+0.06+0.05+0.05+0.1+0.2*1.5+0.8+0,1+0,15*1,5))=136,160 [A]</t>
  </si>
  <si>
    <t>násyp dle planimetrie   53,49=53,490 [A]</t>
  </si>
  <si>
    <t>2*(223.41+65.91*(0.04+0.05+0.06+0.05+0.05+0.1+0.2*1.5+0.8+0,1+0,15*1,5))=680,801 [A]</t>
  </si>
  <si>
    <t>223.41+65.91*(0.04+0.05+0.06+0.05+0.05+0.1+0.2*1.5+0.8+0,1+0,15*1,5)=340,400 [A]</t>
  </si>
  <si>
    <t>tl. 200mm</t>
  </si>
  <si>
    <t>223.41+65.91*(0.04+0.05+0.06+0.05+0.05+0.1+0.1*1.5)=256,365 [A]</t>
  </si>
  <si>
    <t>223.41+65.91*(0.04+0.05+0.06+0.05+0.05+0.1+0.2*1.5+0.8)=318,980 [A]</t>
  </si>
  <si>
    <t>56930</t>
  </si>
  <si>
    <t>ZPEVNĚNÍ KRAJNIC ZE ŠTĚRKODRTI</t>
  </si>
  <si>
    <t>65.91*0.25=16,478 [A]</t>
  </si>
  <si>
    <t>223.41+65.91*(0.04+0.05+0.06+0.05+0.05+0,1)=246,479 [A]</t>
  </si>
  <si>
    <t>572213</t>
  </si>
  <si>
    <t>SPOJOVACÍ POSTŘIK Z EMULZE DO 0,5KG/M2</t>
  </si>
  <si>
    <t>223.41+65.91*(0.04+0,05)+223.41+65.91*(0.04+0.05+0.06+0,05)=465,934 [A]</t>
  </si>
  <si>
    <t>574A33</t>
  </si>
  <si>
    <t>ASFALTOVÝ BETON PRO OBRUSNÉ VRSTVY ACO 11 TL. 40MM</t>
  </si>
  <si>
    <t>223.41+65.91*0.02=224,728 [A]</t>
  </si>
  <si>
    <t>574C55</t>
  </si>
  <si>
    <t>ASFALTOVÝ BETON PRO LOŽNÍ VRSTVY ACL 16 TL. 60MM</t>
  </si>
  <si>
    <t>223.41+65.91*(0.04+0.05+0.03)=231,319 [A]</t>
  </si>
  <si>
    <t>574E46</t>
  </si>
  <si>
    <t>ASFALTOVÝ BETON PRO PODKLADNÍ VRSTVY ACP 16+, 16S TL. 50MM</t>
  </si>
  <si>
    <t>223.41+65.91*(0.04+0.05+0.06+0.05+0.025)=238,240 [A]</t>
  </si>
  <si>
    <t>912283</t>
  </si>
  <si>
    <t>SMĚROVÉ SLOUPKY Z PLAST HMOT - DEMONTÁŽ A ODVOZ</t>
  </si>
  <si>
    <t>vč. poplatku za skládku</t>
  </si>
  <si>
    <t>5ks=5,000 [A]</t>
  </si>
  <si>
    <t>položka zahrnuje demontáž stávajícího sloupku, jeho odvoz do skladu nebo na skládku</t>
  </si>
  <si>
    <t>65.91+2*1.0=67,910 [A]</t>
  </si>
  <si>
    <t>SO 302</t>
  </si>
  <si>
    <t>Křížení s kanalizací v km 0,403</t>
  </si>
  <si>
    <t>115101201</t>
  </si>
  <si>
    <t>Čerpání vody na dopravní výšku do 10 m s uvažovaným průměrným přítokem do 500 l/min</t>
  </si>
  <si>
    <t>HOD</t>
  </si>
  <si>
    <t>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t>
  </si>
  <si>
    <t>115101301</t>
  </si>
  <si>
    <t>Pohotovost záložní čerpací soupravy pro dopravní výšku do 10 m s uvažovaným průměrným přítokem do 500 l/min</t>
  </si>
  <si>
    <t>DEN</t>
  </si>
  <si>
    <t>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t>
  </si>
  <si>
    <t>119003131</t>
  </si>
  <si>
    <t>Pomocné konstrukce při zabezpečení výkopu svislé výstražná páska zřízení</t>
  </si>
  <si>
    <t>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t>
  </si>
  <si>
    <t>119003132</t>
  </si>
  <si>
    <t>Pomocné konstrukce při zabezpečení výkopu svislé výstražná páska odstranění</t>
  </si>
  <si>
    <t>119003215</t>
  </si>
  <si>
    <t>Pomocné konstrukce při zabezpečení výkopu svislé ocelové mobilní oplocení, výšky do 1,5 m panely ze svařovaných trubek zřízení</t>
  </si>
  <si>
    <t>119003216</t>
  </si>
  <si>
    <t>Pomocné konstrukce při zabezpečení výkopu svislé ocelové mobilní oplocení, výšky do 1,5 m panely ze svařovaných trubek odstranění</t>
  </si>
  <si>
    <t>132212211</t>
  </si>
  <si>
    <t>Hloubení rýh šířky přes 800 do 2 000 mm ručně zapažených i nezapažených, s urovnáním dna do předepsaného profilu a spádu v hornině třídy těžitelnosti I skupiny</t>
  </si>
  <si>
    <t>Hloubení rýh šířky přes 800 do 2 000 mm ručně zapažených i nezapažených, s urovnáním dna do předepsaného profilu a spádu v hornině třídy těžitelnosti I skupiny 3 soudržných</t>
  </si>
  <si>
    <t>20.5*2.7*(1.6+2.1)/2=102,398 [A] 
102.398*0.3 Přepočtené koeficientem množství=30,719 [B]</t>
  </si>
  <si>
    <t>1. V cenách jsou započteny i náklady na:  
a) přehození výkopku na přilehlém terénu na vzdálenost do 3 m od podélné osy rýhy nebo naložení výkopku na dopravní prostředek,</t>
  </si>
  <si>
    <t>132251253</t>
  </si>
  <si>
    <t>Hloubení nezapažených rýh šířky přes 800 do 2 000 mm strojně s urovnáním dna do předepsaného profilu a spádu v hornině třídy těžitelnosti I skupiny 3 přes 50 do</t>
  </si>
  <si>
    <t>Hloubení nezapažených rýh šířky přes 800 do 2 000 mm strojně s urovnáním dna do předepsaného profilu a spádu v hornině třídy těžitelnosti I skupiny 3 přes 50 do 100 m3</t>
  </si>
  <si>
    <t>20.5*2.7*(1.6+2.1)/2=102,398 [A] 
102.398*0.7 Přepočtené koeficientem množství=71,679 [B]</t>
  </si>
  <si>
    <t>1. V cenách jsou započteny i náklady na případné nutné přemístění výkopku ve výkopišti na vzdálenost do 3 m a na přehození výkopku na přilehlém terénu na vzdálenost do 3 m od osy rýhy nebo naložení na dopravní prostředek.</t>
  </si>
  <si>
    <t>139001101</t>
  </si>
  <si>
    <t>Příplatek k cenám hloubených vykopávek za ztížení vykopávky v blízkosti podzemního vedení nebo výbušnin pro jakoukoliv třídu horniny</t>
  </si>
  <si>
    <t>20.5*2.7*(1.6+2.1)/2=102,398 [A] 
Celkem: A=102,398 [B] 
102.398*0.3 Přepočtené koeficientem množství=30,719 [C]</t>
  </si>
  <si>
    <t>1. Cena je určena:  
a) pro podzemní vedení procházející hloubenou vykopávkou nebo uložené ve stěně výkopu při jakékoliv hloubce vedení pod původním terénem nebo jeho výšce nade dnem výkopu a jakémkoliv směru vedení ke stranám výkopu;  
b)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3.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4. Je-li vedení uloženo ve výkopišti tak, že se vykopávka v celém výše popsaném objemu nevykopává, např. blízko stěn nebo dna výkopu, oceňuje se ztížení vykopávky jen pro tu část objemu, v níž se ztížená vykopávka provádí.  
5. Jsou-li ve výkopišti dvě vedení položena tak blízko sebe, že se výše uvedené objemy pro obě vedení pronikají, určí se množství ztížení vykopávky tak, aby se pronik započetl jen jednou.  
6. Objem ztížení vykopávky se od celkového objemu výkopu neodečítá.  
7. Dočasné zajištění různých podzemních vedení ve výkopišti se oceňuje cenami souboru cen 119 00-14 Dočasné zajištění podzemního potrubí nebo vedení ve výkopišti.</t>
  </si>
  <si>
    <t>162651112</t>
  </si>
  <si>
    <t>Vodorovné přemístění výkopku nebo sypaniny po suchu na obvyklém dopravním prostředku, bez naložení výkopku, avšak se složením bez rozhrnutí z horniny třídy těži</t>
  </si>
  <si>
    <t>Vodorovné přemístění výkopku nebo sypaniny po suchu na obvyklém dopravním prostředku, bez naložení výkopku, avšak se složením bez rozhrnutí z horniny třídy těžitelnosti I skupiny 1 až 3 na vzdálenost přes 4 000 do 5 000 m</t>
  </si>
  <si>
    <t>21*2.7*0.15+19.2*2.7*0.2+19.2*1.59*1.12+0.88*0.88*3.14*(1.6+2)-19.2*0.32*0.39=59,422 [A]</t>
  </si>
  <si>
    <t>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t>
  </si>
  <si>
    <t>171201221</t>
  </si>
  <si>
    <t>Poplatek za uložení stavebního odpadu na skládce (skládkovné) zeminy a kamení zatříděného do Katalogu odpadů pod kódem 17 05 04</t>
  </si>
  <si>
    <t>59.422*2 Přepočtené koeficientem množství=118,844 [A]</t>
  </si>
  <si>
    <t>1. Ceny uvedené v souboru cen je doporučeno opravit podle aktuálních cen místně příslušné skládky.  
2. V cenách je započítán poplatek za ukládání odpadu dle zákona 185/2001 Sb.</t>
  </si>
  <si>
    <t>171251201</t>
  </si>
  <si>
    <t>Uložení sypaniny na skládky nebo meziskládky bez hutnění s upravením uložené sypaniny do předepsaného tvaru</t>
  </si>
  <si>
    <t>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Vceně jsou započteny i náklady na rozprostření sypaniny ve vrstvách s hrubým urovnáním na skládce.  
4. Vceně nejsou započteny náklady na získání skládek ani na poplatky za skládku.  
5. Množství jednotek uložení výkopku (sypaniny) se určí v m3 uloženého výkopku (sypaniny), v rostlém stavu zpravidla ve výkopišti.</t>
  </si>
  <si>
    <t>174151101</t>
  </si>
  <si>
    <t>Zásyp sypaninou z jakékoliv horniny strojně s uložením výkopku ve vrstvách se zhutněním jam, šachet, rýh nebo kolem objektů v těchto vykopávkách</t>
  </si>
  <si>
    <t>20.5*2.7*(1.6+2.1)/2=102,398 [A] 
-(21*2.7*0.15+19.2*2.7*0.2+19.2*1.59*1.12+0.88*0.88*3.14*(1.6+2)-19.2*0.32*0.39)=-59,422 [B] 
Celkem: A+B=42,976 [C]</t>
  </si>
  <si>
    <t>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t>
  </si>
  <si>
    <t>181951112</t>
  </si>
  <si>
    <t>Úprava pláně vyrovnáním výškových rozdílů strojně v hornině třídy těžitelnosti I, skupiny 1 až 3 se zhutněním</t>
  </si>
  <si>
    <t>20.5*2.7=55,350 [A]</t>
  </si>
  <si>
    <t>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t>
  </si>
  <si>
    <t>Zakládání</t>
  </si>
  <si>
    <t>212752101</t>
  </si>
  <si>
    <t>Trativody z drenážních trubek pro liniové stavby a komunikace se zřízením štěrkového lože pod trubky a s jejich obsypem v otevřeném výkopu trubka korugovaná sen</t>
  </si>
  <si>
    <t>Trativody z drenážních trubek pro liniové stavby a komunikace se zřízením štěrkového lože pod trubky a s jejich obsypem v otevřeném výkopu trubka korugovaná sendvičová PE-HD SN 4 celoperforovaná 360° DN 100</t>
  </si>
  <si>
    <t>19.2*2=38,400 [A]</t>
  </si>
  <si>
    <t>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t>
  </si>
  <si>
    <t>451541111</t>
  </si>
  <si>
    <t>Lože pod potrubí, stoky a drobné objekty v otevřeném výkopu ze štěrkodrtě 0-63 mm</t>
  </si>
  <si>
    <t>21*2.7*0.15=8,505 [A]</t>
  </si>
  <si>
    <t>1. Ceny -1111 a -1192 lze použít i pro zřízení sběrných vrstev nad drenážními trubkami.  
2. V cenách -5111 a -1192 jsou započteny i náklady na prohození výkopku získaného při zemních pracích.</t>
  </si>
  <si>
    <t>452112111</t>
  </si>
  <si>
    <t>Osazení betonových dílců prstenců nebo rámů pod poklopy a mříže, výšky do 100 mm</t>
  </si>
  <si>
    <t>1. V cenách nejsou započteny náklady na dodávku betonových výrobků; tyto se oceňují ve specifikaci.</t>
  </si>
  <si>
    <t>452311141</t>
  </si>
  <si>
    <t>Podkladní a zajišťovací konstrukce z betonu prostého v otevřeném výkopu desky pod potrubí, stoky a drobné objekty z betonu tř. C 16/20</t>
  </si>
  <si>
    <t>19.2*2.7*0.2=10,368 [A]</t>
  </si>
  <si>
    <t>1. Ceny -1121 až -1191 a -1192 lze použít i pro ochrannou vrstvu pod železobetonové konstrukce.  
2. Ceny -2121 až -2191 a -2192 jsou určeny pro jakékoliv úkosy sedel.</t>
  </si>
  <si>
    <t>452322141</t>
  </si>
  <si>
    <t>Podkladní a zajišťovací konstrukce z betonu železového v otevřeném výkopu sedlové lože pod potrubí z betonu tř. C 16/20</t>
  </si>
  <si>
    <t>19.2*1.59*1.12-19.2*(0.505*0.505*3.14+0.32*0.39)=16,420 [A]</t>
  </si>
  <si>
    <t>452351101</t>
  </si>
  <si>
    <t>Bednění podkladních a zajišťovacích konstrukcí v otevřeném výkopu desek nebo sedlových loží pod potrubí, stoky a drobné objekty</t>
  </si>
  <si>
    <t>19.2*1.12*2=43,008 [A]</t>
  </si>
  <si>
    <t>452368211</t>
  </si>
  <si>
    <t>Výztuž podkladních desek, bloků nebo pražců v otevřeném výkopu ze svařovaných sítí typu Kari</t>
  </si>
  <si>
    <t>19.2*3.5*7.9/1000=0,531 [A]</t>
  </si>
  <si>
    <t>59224187</t>
  </si>
  <si>
    <t>prstenec šachtový vyrovnávací betonový 625x120x100mm</t>
  </si>
  <si>
    <t>Trubní vedení</t>
  </si>
  <si>
    <t>28661933</t>
  </si>
  <si>
    <t>poklop šachtový litinový dno DN 600 pro třídu zatížení B125</t>
  </si>
  <si>
    <t>59222002</t>
  </si>
  <si>
    <t>trouba ŽB hrdlová DN 800</t>
  </si>
  <si>
    <t>19.2*1.01 Přepočtené koeficientem množství=19,392 [A]</t>
  </si>
  <si>
    <t>592240R1</t>
  </si>
  <si>
    <t>deska zákrytová betonová DN 1200x200 přechodová, 62,5-120x20x13,5cm</t>
  </si>
  <si>
    <t>592240R2</t>
  </si>
  <si>
    <t>dno betonové DN 1200x1200 120x120x28cm</t>
  </si>
  <si>
    <t>592240R3</t>
  </si>
  <si>
    <t>skruž betonová DN 1200x250 120x25x15cm</t>
  </si>
  <si>
    <t>59224341</t>
  </si>
  <si>
    <t>těsnění elastomerové pro spojení šachetních dílů DN 1200</t>
  </si>
  <si>
    <t>810471811</t>
  </si>
  <si>
    <t>Bourání stávajícího potrubí z betonu v otevřeném výkopu DN přes 600 do 800</t>
  </si>
  <si>
    <t>1. Ceny jsou určeny pro bourání vodovodního a kanalizačního potrubí.  
2. V cenách jsou započteny náklady na bourání potrubí včetně tvarovek.</t>
  </si>
  <si>
    <t>812472121</t>
  </si>
  <si>
    <t>Montáž potrubí z trub betonových hrdlových v otevřeném výkopu ve sklonu do 20 % z trub těsněných pryžovými kroužky DN 800</t>
  </si>
  <si>
    <t>1. Vpoložkách cen 812 . . -2121 nejsou započteny náklady na dodání těsnících pryžových kroužků. Tyto kroužky se oceňují ve specifikaci, nejsou-li zahrnuty vceně trub.</t>
  </si>
  <si>
    <t>892372111</t>
  </si>
  <si>
    <t>Tlakové zkoušky vodou zabezpečení konců potrubí při tlakových zkouškách DN do 300</t>
  </si>
  <si>
    <t>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t>
  </si>
  <si>
    <t>892471111</t>
  </si>
  <si>
    <t>Tlakové zkoušky vodou na potrubí DN 800</t>
  </si>
  <si>
    <t>894411311</t>
  </si>
  <si>
    <t>Osazení betonových nebo železobetonových dílců pro šachty skruží rovných</t>
  </si>
  <si>
    <t>1. V cenách nejsou započteny náklady na dodání betonových nebo železobetonových dílců a těsnění; dodání těchto se oceňuje ve specifikaci.</t>
  </si>
  <si>
    <t>894412411</t>
  </si>
  <si>
    <t>Osazení betonových nebo železobetonových dílců pro šachty skruží přechodových</t>
  </si>
  <si>
    <t>894414111</t>
  </si>
  <si>
    <t>Osazení betonových nebo železobetonových dílců pro šachty skruží základových (dno)</t>
  </si>
  <si>
    <t>899103112</t>
  </si>
  <si>
    <t>Osazení poklopů litinových a ocelových včetně rámů pro třídu zatížení B125, C250</t>
  </si>
  <si>
    <t>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t>
  </si>
  <si>
    <t>997</t>
  </si>
  <si>
    <t>Přesun sutě</t>
  </si>
  <si>
    <t>997013501</t>
  </si>
  <si>
    <t>Odvoz suti a vybouraných hmot na skládku nebo meziskládku se složením, na vzdálenost do 1 km</t>
  </si>
  <si>
    <t>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t>
  </si>
  <si>
    <t>997013509</t>
  </si>
  <si>
    <t>Odvoz suti a vybouraných hmot na skládku nebo meziskládku se složením, na vzdálenost Příplatek k ceně za každý další i započatý 1 km přes 1 km</t>
  </si>
  <si>
    <t>19.2*4 Přepočtené koeficientem množství=76,800 [A]</t>
  </si>
  <si>
    <t>997013602</t>
  </si>
  <si>
    <t>Poplatek za uložení stavebního odpadu na skládce (skládkovné) z armovaného betonu zatříděného do Katalogu odpadů pod kódem 17 01 01</t>
  </si>
  <si>
    <t>1. Ceny uvedené vsouboru cen je doporučeno upravit podle aktuálních cen místně příslušné skládky odpadů.  
2. Uložení odpadů neuvedených vsouboru cen se oceňuje individuálně.  
3. Vcenách je započítán poplatek za ukládaní odpadu dle zákona 185/2001 Sb.  
4. Případné drcení stavebního odpadu lze ocenit souborem cen 997 00-60 Drcení stavebního odpadu zkatalogu 800-6 Demolice objektů.</t>
  </si>
  <si>
    <t>998</t>
  </si>
  <si>
    <t>Přesun hmot</t>
  </si>
  <si>
    <t>998274101</t>
  </si>
  <si>
    <t>Přesun hmot pro trubní vedení hloubené z trub betonových nebo železobetonových pro vodovody nebo kanalizace v otevřeném výkopu dopravní vzdálenost do 15 m</t>
  </si>
  <si>
    <t>1. Položky přesunu hmot nelze užít pro zeminu, sypaniny, štěrkopísek, kamenivo ap. Případná manipulace s tímto materiálem se oceňuje souborem cen 162 2.-.... Vodorovné přemístění výkopku nebo sypaniny katalogu 800-1 Zemní práce.</t>
  </si>
  <si>
    <t>HZS</t>
  </si>
  <si>
    <t>Hodinové zúčtovací sazby</t>
  </si>
  <si>
    <t>HZS3112</t>
  </si>
  <si>
    <t>Hodinové zúčtovací sazby montáží technologických zařízení při externích montážích montér potrubí odborný</t>
  </si>
  <si>
    <t>ztížené pracovní podmínky při propojování potrubí8*5=40,000 [A]</t>
  </si>
  <si>
    <t>SO 303</t>
  </si>
  <si>
    <t>Křížení s kanalizací v km 1,350</t>
  </si>
  <si>
    <t>(23+14)*3*(2.6+4.5)/2=394,050 [A] 
394.05*0.3 Přepočtené koeficientem množství=118,215 [B]</t>
  </si>
  <si>
    <t>132251254</t>
  </si>
  <si>
    <t>Hloubení nezapažených rýh šířky přes 800 do 2 000 mm strojně s urovnáním dna do předepsaného profilu a spádu v hornině třídy těžitelnosti I skupiny 3 přes 100 d</t>
  </si>
  <si>
    <t>Hloubení nezapažených rýh šířky přes 800 do 2 000 mm strojně s urovnáním dna do předepsaného profilu a spádu v hornině třídy těžitelnosti I skupiny 3 přes 100 do 500 m3</t>
  </si>
  <si>
    <t>(23+14)*3*(2.6+4.5)/2=394,050 [A] 
394.05*0.7 Přepočtené koeficientem množství=275,835 [B]</t>
  </si>
  <si>
    <t>(23+14)*3*(2.6+4.5)/2=394,050 [A] 
Celkem: A=394,050 [B] 
394.05*0.3 Přepočtené koeficientem množství=118,215 [C]</t>
  </si>
  <si>
    <t>(21.7+12.7)*1.7*0.2+(21.7+12.7)*1.17*1.92-((21.7+12.7)*0.66*0.66*3.14*0.75+0.32*0.39)=53,559 [A]</t>
  </si>
  <si>
    <t>53.559*2 Přepočtené koeficientem množství=107,118 [A]</t>
  </si>
  <si>
    <t>(23+14)*3*(2.6+4.5)/2=394,050 [A] 
-((21.7+12.7)*1.7*0.2+(21.7+12.7)*1.17*1.92-((21.7+12.7)*0.66*0.66*3.14*0.75+0.32*0.39))=-53,559 [B] 
Celkem: A+B=340,491 [C]</t>
  </si>
  <si>
    <t>(23+14)*3=111,000 [A]</t>
  </si>
  <si>
    <t>(21.7+12.7)*2=68,800 [A]</t>
  </si>
  <si>
    <t>(21.7+12.7)*1.7*0.2=11,696 [A]</t>
  </si>
  <si>
    <t>(21.7+12.7)*1.17*1.92-((21.7+12.7)*0.66*0.66*3.14*0.75+0.32*0.39)=41,863 [A]</t>
  </si>
  <si>
    <t>(21.7+12.7)*1.17*2=80,496 [A]</t>
  </si>
  <si>
    <t>(21.7+12.7)*3.5*7.9/1000=0,951 [A]</t>
  </si>
  <si>
    <t>SO 304</t>
  </si>
  <si>
    <t>Úprava a ochrana vodovodu v km 0,607</t>
  </si>
  <si>
    <t>15*1*2+rozšíření pro šachtu1*2*2=34,000 [A] 
34*0.3 Přepočtené koeficientem množství=10,200 [B]</t>
  </si>
  <si>
    <t>132251252</t>
  </si>
  <si>
    <t>Hloubení nezapažených rýh šířky přes 800 do 2 000 mm strojně s urovnáním dna do předepsaného profilu a spádu v hornině třídy těžitelnosti I skupiny 3 přes 20 do</t>
  </si>
  <si>
    <t>Hloubení nezapažených rýh šířky přes 800 do 2 000 mm strojně s urovnáním dna do předepsaného profilu a spádu v hornině třídy těžitelnosti I skupiny 3 přes 20 do 50 m3</t>
  </si>
  <si>
    <t>15*1*2+rozšíření pro šachtu1*2*2=34,000 [A] 
34*0.7 Přepočtené koeficientem množství=23,800 [B]</t>
  </si>
  <si>
    <t>15*1*2+rozšíření pro šachtu1*2*2=34,000 [A] 
Celkem: A=34,000 [B] 
34*0.3 Přepočtené koeficientem množství=10,200 [C]</t>
  </si>
  <si>
    <t>151101101</t>
  </si>
  <si>
    <t>Zřízení pažení a rozepření stěn rýh pro podzemní vedení příložné pro jakoukoliv mezerovitost, hloubky do 2 m</t>
  </si>
  <si>
    <t>14*2*2=56,000 [A]</t>
  </si>
  <si>
    <t>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t>
  </si>
  <si>
    <t>151101111</t>
  </si>
  <si>
    <t>Odstranění pažení a rozepření stěn rýh pro podzemní vedení s uložením materiálu na vzdálenost do 3 m od kraje výkopu příložné, hloubky do 2 m</t>
  </si>
  <si>
    <t>(0.65*0.65+1*1)*3.14*2=8,933 [A]</t>
  </si>
  <si>
    <t>8.933*2 Přepočtené koeficientem množství=17,866 [A]</t>
  </si>
  <si>
    <t>15*1*2+rozšíření pro šachtu1*2*2=34,000 [A] 
-(0.65*0.65+1*1)*3.14*2=-8,933 [B] 
Celkem: A+B=25,067 [C]</t>
  </si>
  <si>
    <t>15*1+rozšíření pro šachtu1*2=17,000 [A]</t>
  </si>
  <si>
    <t>452313131</t>
  </si>
  <si>
    <t>Podkladní a zajišťovací konstrukce z betonu prostého v otevřeném výkopu bloky pro potrubí z betonu tř. C 12/15</t>
  </si>
  <si>
    <t>pod šoupaty0.5*0.5*0.5*2=0,250 [A]</t>
  </si>
  <si>
    <t>28613579</t>
  </si>
  <si>
    <t>potrubí dvouvrstvé PE100 RC SDR17 160x9,5 dl 12m</t>
  </si>
  <si>
    <t>14*1.015 Přepočtené koeficientem množství=14,210 [A]</t>
  </si>
  <si>
    <t>28613972</t>
  </si>
  <si>
    <t>trubka ochranná pro plyn PEHD 225x8,6mm</t>
  </si>
  <si>
    <t>12*1.015 Přepočtené koeficientem množství=12,180 [A]</t>
  </si>
  <si>
    <t>28614980</t>
  </si>
  <si>
    <t>elektroredukce PE 100 PN16 D 160-110mm</t>
  </si>
  <si>
    <t>28617481</t>
  </si>
  <si>
    <t>vložka šachtová kanalizace PP korugované DN 200</t>
  </si>
  <si>
    <t>28653136</t>
  </si>
  <si>
    <t>nákružek lemový PE 100 SDR11 110mm</t>
  </si>
  <si>
    <t>28654410</t>
  </si>
  <si>
    <t>příruba volná k lemovému nákružku z polypropylénu 110</t>
  </si>
  <si>
    <t>40445230</t>
  </si>
  <si>
    <t>sloupek pro dopravní značku Zn D 70mm v 3,5m</t>
  </si>
  <si>
    <t>40445241</t>
  </si>
  <si>
    <t>patka pro sloupek Al D 70mm</t>
  </si>
  <si>
    <t>42210102</t>
  </si>
  <si>
    <t>kolo ruční pro DN 100-150 D 300mm</t>
  </si>
  <si>
    <t>42221117</t>
  </si>
  <si>
    <t>šoupátko s přírubami voda DN 100 PN16</t>
  </si>
  <si>
    <t>55200R01</t>
  </si>
  <si>
    <t>spojka synoflex s přírubou DN 100 (104 - 132)</t>
  </si>
  <si>
    <t>59224050</t>
  </si>
  <si>
    <t>skruž pro kanalizační šachty se zabudovanými stupadly 100x25x12cm</t>
  </si>
  <si>
    <t>59224051</t>
  </si>
  <si>
    <t>skruž pro kanalizační šachty se zabudovanými stupadly 100x50x12cm</t>
  </si>
  <si>
    <t>592240R4</t>
  </si>
  <si>
    <t>deska zákrytová betonová DN 1700x200 přechodová, 62,5-170x20x15cm</t>
  </si>
  <si>
    <t>592240R5</t>
  </si>
  <si>
    <t>dno betonové DN 1700x1850 170x185cm</t>
  </si>
  <si>
    <t>59224167</t>
  </si>
  <si>
    <t>skruž betonová přechodová 62,5/100x60x12cm, stupadla poplastovaná</t>
  </si>
  <si>
    <t>59224337</t>
  </si>
  <si>
    <t>dno betonové šachty kanalizační přímé 100x60x40cm</t>
  </si>
  <si>
    <t>59224343</t>
  </si>
  <si>
    <t>těsnění elastomerové pro spojení šachetních dílů DN 1700</t>
  </si>
  <si>
    <t>59224348</t>
  </si>
  <si>
    <t>těsnění elastomerové pro spojení šachetních dílů DN 1000</t>
  </si>
  <si>
    <t>850265121</t>
  </si>
  <si>
    <t>Výřez nebo výsek na potrubí z trub litinových tlakových nebo plastických hmot DN 100</t>
  </si>
  <si>
    <t>1. Ceny výřezu nebo výseku na potrubí z trub litinových tlakových nebo plastických hmot jsou určeny pro dva řezy nebo seky prováděné na potrubí dodatečně.  
2. V cenách jsou započteny náklady na:  
a) ohlášení uzavíraní vody,  
b) uzavření a otevření šoupat,  
c) vypuštění a napuštění vody,  
d) odvzdušnění potrubí,  
e) strojní nebo ruční výřez potrubí,  
f) nutné úpravy výkopu v prostoru provádění.</t>
  </si>
  <si>
    <t>850311811</t>
  </si>
  <si>
    <t>Bourání stávajícího potrubí z trub litinových hrdlových nebo přírubových v otevřeném výkopu DN do 150</t>
  </si>
  <si>
    <t>1. V cenách jsou započteny náklady na bourání potrubí včetně tvarovek.  
2. Ceny jsou určeny pro bourání vodovodního a kanalizačního potrubí.</t>
  </si>
  <si>
    <t>857262122</t>
  </si>
  <si>
    <t>Montáž litinových tvarovek na potrubí litinovém tlakovém jednoosých na potrubí z trub přírubových v otevřeném výkopu, kanálu nebo v šachtě DN 100</t>
  </si>
  <si>
    <t>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t>
  </si>
  <si>
    <t>871321221</t>
  </si>
  <si>
    <t>Montáž vodovodního potrubí z plastů v otevřeném výkopu z polyetylenu PE 100 svařovaných elektrotvarovkou SDR 17/PN10 D 160 x 9,5 mm</t>
  </si>
  <si>
    <t>1. V cenách potrubí nejsou započteny náklady na:  
a) dodání potrubí; potrubí se oceňuje ve specifikaci; ztratné lze dohodnout u trub polyetylénových ve výši 1,5 %; u trub z tvrdého PVC ve výši 3 %,  
b) dodání tvarovek; tvarovky se oceňují ve specifikaci.  
2. Ceny -1211 jsou určeny i pro plošné kolektory primárních okruhů tepelných čerpadel.</t>
  </si>
  <si>
    <t>871351151</t>
  </si>
  <si>
    <t>Montáž vodovodního potrubí z plastů v otevřeném výkopu z polyetylenu PE 100 svařovaných na tupo SDR 17/PN10 D 200 x 11,9 mm</t>
  </si>
  <si>
    <t>chránička12=12,000 [A]</t>
  </si>
  <si>
    <t>877261201</t>
  </si>
  <si>
    <t>Montáž tvarovek na vodovodním plastovém potrubí z polyetylenu PE 100 svařovaných na tupo SDR 11/PN16 oblouků nebo redukcí d 110</t>
  </si>
  <si>
    <t>1. V cenách montáže tvarovek nejsou započteny náklady na dodání tvarovek. Tyto náklady se oceňují ve specifikaci.</t>
  </si>
  <si>
    <t>877321101</t>
  </si>
  <si>
    <t>Montáž tvarovek na vodovodním plastovém potrubí z polyetylenu PE 100 elektrotvarovek SDR 11/PN16 spojek, oblouků nebo redukcí d 160</t>
  </si>
  <si>
    <t>877350440</t>
  </si>
  <si>
    <t>Montáž tvarovek na kanalizačním plastovém potrubí z polypropylenu PP korugovaného nebo žebrovaného šachtových vložek DN 200</t>
  </si>
  <si>
    <t>1. V cenách montáže tvarovek nejsou započteny náklady na dodání tvarovek. Tyto náklady se oceňují ve specifikaci.  
2. V cenách montáže tvarovek jsou započteny náklady na dodání těsnicích kroužků, pokud tyto nejsou součástí dodávky tvarovek.</t>
  </si>
  <si>
    <t>891261222</t>
  </si>
  <si>
    <t>Montáž vodovodních armatur na potrubí šoupátek nebo klapek uzavíracích v šachtách s ručním kolečkem DN 100</t>
  </si>
  <si>
    <t>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Vcenách 891 52-4121 a -5211 nejsou započteny náklady na dodání těsnících pryžových kroužků. Tyto se oceňují ve specifikaci, nejsou-li zahrnuty vceně trub.  
4. Vcenách 891 ..-5313 nejsou započteny náklady na dodání potrubní spojky. Tyto jsou zahrnuty vceně trub.</t>
  </si>
  <si>
    <t>892351111</t>
  </si>
  <si>
    <t>Tlakové zkoušky vodou na potrubí DN 150 nebo 200</t>
  </si>
  <si>
    <t>892353122</t>
  </si>
  <si>
    <t>Proplach a dezinfekce vodovodního potrubí DN 150 nebo 200</t>
  </si>
  <si>
    <t>1. V cenách jsou započteny náklady na napuštění a vypuštění vody, dodání vody a dezinfekčního prostředku.</t>
  </si>
  <si>
    <t>55</t>
  </si>
  <si>
    <t>56</t>
  </si>
  <si>
    <t>899713111</t>
  </si>
  <si>
    <t>Orientační tabulky na vodovodních a kanalizačních řadech na sloupku ocelovém nebo betonovém</t>
  </si>
  <si>
    <t>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t>
  </si>
  <si>
    <t>57</t>
  </si>
  <si>
    <t>899721111</t>
  </si>
  <si>
    <t>Signalizační vodič na potrubí DN do 150 mm</t>
  </si>
  <si>
    <t>58</t>
  </si>
  <si>
    <t>899722114</t>
  </si>
  <si>
    <t>Krytí potrubí z plastů výstražnou fólií z PVC šířky 40 cm</t>
  </si>
  <si>
    <t>59</t>
  </si>
  <si>
    <t>899911101</t>
  </si>
  <si>
    <t>Kluzné objímky (pojízdná sedla) pro zasunutí potrubí do chráničky výšky 25 mm vnějšího průměru potrubí do 183 mm</t>
  </si>
  <si>
    <t>12/1.5+2=10,000 [A]</t>
  </si>
  <si>
    <t>60</t>
  </si>
  <si>
    <t>899913151</t>
  </si>
  <si>
    <t>Koncové uzavírací manžety chrániček DN potrubí x DN chráničky DN 150 x 200</t>
  </si>
  <si>
    <t>1. Vcenách jsou započteny i náklady na nerezové upínací pásky daných průměrů.</t>
  </si>
  <si>
    <t>61</t>
  </si>
  <si>
    <t>62</t>
  </si>
  <si>
    <t>0.616*4 Přepočtené koeficientem množství=2,464 [A]</t>
  </si>
  <si>
    <t>63</t>
  </si>
  <si>
    <t>64</t>
  </si>
  <si>
    <t>998276101</t>
  </si>
  <si>
    <t>Přesun hmot pro trubní vedení hloubené z trub z plastických hmot nebo sklolaminátových pro vodovody nebo kanalizace v otevřeném výkopu dopravní vzdálenost do 15</t>
  </si>
  <si>
    <t>Přesun hmot pro trubní vedení hloubené z trub z plastických hmot nebo sklolaminátových pro vodovody nebo kanalizace v otevřeném výkopu dopravní vzdálenost do 15 m</t>
  </si>
  <si>
    <t>65</t>
  </si>
  <si>
    <t>ztížené pracovní podmínky při podkladání potrubí8*5=40,000 [A]</t>
  </si>
  <si>
    <t>SO 305</t>
  </si>
  <si>
    <t>Přeložka vodovodu v km 0,976</t>
  </si>
  <si>
    <t>35*1*2+rozšíření pro šachtu1*2*2=74,000 [A] 
74*0.3 Přepočtené koeficientem množství=22,200 [B]</t>
  </si>
  <si>
    <t>35*1*2+rozšíření pro šachtu1*2*2=74,000 [A] 
74*0.7 Přepočtené koeficientem množství=51,800 [B]</t>
  </si>
  <si>
    <t>35*1*2+rozšíření pro šachtu1*2*2=74,000 [A] 
Celkem: A=74,000 [B] 
74*0.3 Přepočtené koeficientem množství=22,200 [C]</t>
  </si>
  <si>
    <t>35*2*2=140,000 [A]</t>
  </si>
  <si>
    <t>(0.65*0.65+1*1)*3.14*2=8,933 [A] 
11.5*1*0.55+0.125*0.125*3.14*18.5=7,233 [B] 
Celkem: A+B=16,166 [C]</t>
  </si>
  <si>
    <t>16.166*2 Přepočtené koeficientem množství=32,332 [A]</t>
  </si>
  <si>
    <t>35*1*2+rozšíření pro šachtu1*2*2=74,000 [A] 
-(0.65*0.65+1*1)*3.14*2=-8,933 [B] 
-(11.5*1*0.55+0.125*0.125*3.14*18.5)=-7,233 [C] 
Celkem: A+B+C=57,834 [D]</t>
  </si>
  <si>
    <t>175151101</t>
  </si>
  <si>
    <t>Obsypání potrubí strojně sypaninou z vhodných třídy těžitelnosti I a II, skupiny 1 až 4 nebo materiálem připraveným podél výkopu ve vzdálenosti do 3 m od jeho k</t>
  </si>
  <si>
    <t>Obsypání potrubí strojně sypaninou z vhodných třídy těžitelnosti I a II, skupiny 1 až 4 nebo materiálem připraveným podél výkopu ve vzdálenosti do 3 m od jeho kraje, pro jakoukoliv hloubku výkopu a míru zhutnění bez prohození sypaniny</t>
  </si>
  <si>
    <t>11.5*1*0.45=5,175 [A]</t>
  </si>
  <si>
    <t>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t>
  </si>
  <si>
    <t>35*1+rozšíření pro šachtu1*2=37,000 [A]</t>
  </si>
  <si>
    <t>58337331</t>
  </si>
  <si>
    <t>štěrkopísek frakce 0/22</t>
  </si>
  <si>
    <t>5.175*2 Přepočtené koeficientem množství=10,350 [A]</t>
  </si>
  <si>
    <t>451573111</t>
  </si>
  <si>
    <t>Lože pod potrubí, stoky a drobné objekty v otevřeném výkopu z písku a štěrkopísku do 63 mm</t>
  </si>
  <si>
    <t>11.5*1*0.1=1,150 [A]</t>
  </si>
  <si>
    <t>28610003</t>
  </si>
  <si>
    <t>trubka tlaková hrdlovaná vodovodní PVC dl 6m DN 150</t>
  </si>
  <si>
    <t>30*1.03 Přepočtené koeficientem množství=30,900 [A]</t>
  </si>
  <si>
    <t>28613583</t>
  </si>
  <si>
    <t>potrubí dvouvrstvé PE100 RC SDR17 250x14,8 dl 12m</t>
  </si>
  <si>
    <t>18.5*1.015 Přepočtené koeficientem množství=18,778 [A]</t>
  </si>
  <si>
    <t>28650114</t>
  </si>
  <si>
    <t>oblouk hrdlový tlakového vodovodního potrubí PVC 45° 150x6,2mm</t>
  </si>
  <si>
    <t>42221119</t>
  </si>
  <si>
    <t>šoupátko s přírubami voda DN 150 PN16</t>
  </si>
  <si>
    <t>5525166R</t>
  </si>
  <si>
    <t>příruba S2000 PN10 pro vodovodní plastové potrubí 150/160mm</t>
  </si>
  <si>
    <t>850315121</t>
  </si>
  <si>
    <t>Výřez nebo výsek na potrubí z trub litinových tlakových nebo plastických hmot DN 150</t>
  </si>
  <si>
    <t>857312122</t>
  </si>
  <si>
    <t>Montáž litinových tvarovek na potrubí litinovém tlakovém jednoosých na potrubí z trub přírubových v otevřeném výkopu, kanálu nebo v šachtě DN 150</t>
  </si>
  <si>
    <t>871311101</t>
  </si>
  <si>
    <t>Montáž vodovodního potrubí z plastů v otevřeném výkopu z tvrdého PVC s integrovaným těsněnim SDR 11/PN10 D 160 x 6,2 mm</t>
  </si>
  <si>
    <t>871361151</t>
  </si>
  <si>
    <t>Montáž vodovodního potrubí z plastů v otevřeném výkopu z polyetylenu PE 100 svařovaných na tupo SDR 17/PN10 D 250 x 14,8 mm</t>
  </si>
  <si>
    <t>chránička18.5=18,500 [A]</t>
  </si>
  <si>
    <t>891311222</t>
  </si>
  <si>
    <t>Montáž vodovodních armatur na potrubí šoupátek nebo klapek uzavíracích v šachtách s ručním kolečkem DN 150</t>
  </si>
  <si>
    <t>18.5/1.5+2=14,333 [A] 
Zaokrouhlení 14=14,000 [B]</t>
  </si>
  <si>
    <t>899913152</t>
  </si>
  <si>
    <t>Koncové uzavírací manžety chrániček DN potrubí x DN chráničky DN 150 x 250</t>
  </si>
  <si>
    <t>SO 401.1</t>
  </si>
  <si>
    <t>Úprava a ochrana sdělovacích kabelů (VUSS)</t>
  </si>
  <si>
    <t>014101</t>
  </si>
  <si>
    <t>POPLATKY ZA SKLÁDKU</t>
  </si>
  <si>
    <t>přebytečná zemina z výkopu</t>
  </si>
  <si>
    <t>0,35*0,2*184=12,880 [A]</t>
  </si>
  <si>
    <t>02910</t>
  </si>
  <si>
    <t>OSTATNÍ POŽADAVKY - ZEMĚMĚŘIČSKÁ MĚŘENÍ</t>
  </si>
  <si>
    <t>geodetické práce na objektu</t>
  </si>
  <si>
    <t>zahrnuje veškeré náklady spojené s objednatelem požadovanými pracemi,   
- pro stanovení orientační investorské ceny určete jednotkovou cenu jako 1% odhadované ceny stavby</t>
  </si>
  <si>
    <t>v tištěné a digitální formě</t>
  </si>
  <si>
    <t>125738</t>
  </si>
  <si>
    <t>VYKOPÁVKY ZE ZEMNÍKŮ A SKLÁDEK TŘ. I, ODVOZ DO 20KM</t>
  </si>
  <si>
    <t>odvoz přebytečné zeminy</t>
  </si>
  <si>
    <t>13173</t>
  </si>
  <si>
    <t>HLOUBENÍ JAM ZAPAŽ I NEPAŽ TŘ. I</t>
  </si>
  <si>
    <t>výkop jámy pro kabel. spojky</t>
  </si>
  <si>
    <t>2*1,0=2,000 [A]</t>
  </si>
  <si>
    <t>kabelová rýha</t>
  </si>
  <si>
    <t>0,35*0,7*184=45,080 [A]</t>
  </si>
  <si>
    <t>přebytečná zemina z výkopu, uložení na skládku</t>
  </si>
  <si>
    <t>17411</t>
  </si>
  <si>
    <t>ZÁSYP JAM A RÝH ZEMINOU SE ZHUTNĚNÍM</t>
  </si>
  <si>
    <t>2*1,0=2,000 [A] 
0,35*(0,7-0,2)*184=32,200 [B] 
Celkem: A+B=34,200 [C]</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</si>
  <si>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</si>
  <si>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pískové lože</t>
  </si>
  <si>
    <t>Přidružená stavební výroba</t>
  </si>
  <si>
    <t>702312</t>
  </si>
  <si>
    <t>ZAKRYTÍ KABELŮ VÝSTRAŽNOU FÓLIÍ ŠÍŘKY PŘES 20 DO 40 CM</t>
  </si>
  <si>
    <t>oranžová</t>
  </si>
  <si>
    <t>1. Položka obsahuje:  
 – kompletní montáž, návrh, rozměření, upevnění, začištění, sváření, vrtání, řezání, spojování a pod.   
 – veškerý spojovací a montážní materiál vč. upevňovacího materiálu  
 – sestavení a upevnění konstrukce na stanovišti  
 – pomocné mechanismy  
2. Položka neobsahuje:  
 X  
3. Způsob měření:  
Udává se počet sad, které se skládají z předepsaných dílů, jež tvoří požadovaný celek, za každý započatý měsíc pronájmu.</t>
  </si>
  <si>
    <t>702321</t>
  </si>
  <si>
    <t>ZAKRYTÍ KABELŮ BETONOVOU DESKOU ŠÍŘKY DO 20 CM</t>
  </si>
  <si>
    <t>1. Položka obsahuje:  
 – odvinutí, napojení a zatažení lana do kanálku nebo tvárnicové trasy  
 – pomocné mechanismy  
2. Položka neobsahuje:  
 X  
3. Způsob měření:  
Měří se metr délkový.</t>
  </si>
  <si>
    <t>75I212</t>
  </si>
  <si>
    <t>KABEL ZEMNÍ DVOUPLÁŠŤOVÝ BEZ PANCÍŘE PRŮMĚRU ŽÍLY 0,6 MM DO 25XN</t>
  </si>
  <si>
    <t>KMČTYŘKA</t>
  </si>
  <si>
    <t>TCEPKPFLE 25XN 0,6</t>
  </si>
  <si>
    <t>dálka kabelu: 184*1,05=193,200 [A] 
A/1000*25=4,830 [B]</t>
  </si>
  <si>
    <t>1. Položka obsahuje:  
 – dodávku specifikované kabelizace včetně potřebného drobného montážního materiálu  
 – dopravu a skladování  
 – práce spojené s montáží specifikované kabelizace specifikovaným způsobem (uložení na konstrukci, uložení, zatažení)  
 – veškeré potřebné mechanizmy, včetně obsluhy, náklady na mzdy a přibližné (průměrné) náklady na pořízení potřebných materiálů  
2. Položka neobsahuje:  
 X  
3. Způsob měření:  
Dodávka  a montáž specifikované kabelizace se měří v délce udané v kmčtyřkách.</t>
  </si>
  <si>
    <t>75I21Y</t>
  </si>
  <si>
    <t>KABEL ZEMNÍ DVOUPLÁŠŤOVÝ BEZ PANCÍŘE PRŮMĚRU ŽÍLY 0,6 MM - DEMONTÁŽ</t>
  </si>
  <si>
    <t>vytěžení, odvoz a ekologická likvidace</t>
  </si>
  <si>
    <t>190+60+60=310,000 [A]</t>
  </si>
  <si>
    <t>1. Položka obsahuje:  
 – demontáž (pro další využití/do šrotu) specifikované kabelizace včetně potřebného drobného pomocného materiálu  
 – veškeré potřebné mechanizmy, včetně obsluhy, náklady na mzdy a přibližné (průměrné) náklady na pořízení potřebných materiálů včetně všech ostatních vedlejších nákladů  
 – odvoz demontované kabelizace a skladování, případně ekologické likvidace bloku/zařízení  
2. Položka neobsahuje:  
 X  
3. Způsob měření:  
Udává se počet metrů kompletní konstrukce nebo práce.</t>
  </si>
  <si>
    <t>75II11</t>
  </si>
  <si>
    <t>SPOJKA PRO CELOPLASTOVÉ KABELY BEZ PANCÍŘE DO 100 ŽIL</t>
  </si>
  <si>
    <t>dodávka a montáž</t>
  </si>
  <si>
    <t>1. Položka obsahuje:  
 – dodávku specifikovaného bloku/zařízení včetně potřebného drobného montážního materiálu  
 – dopravu a skladování  
 – kompletní montáž specifikovaného bloku/zařízení a souvisejícího příslušenství včetně potřebného drobného montážního materiálu  
 – veškeré potřebné mechanizmy, včetně obsluhy, náklady na mzdy a přibližné (průměrné) náklady na pořízení potřebných materiálů včetně všech ostatních vedlejších nákladů  
2. Položka neobsahuje:  
 X  
3. Způsob měření:  
Udává se počet kusů kompletní konstrukce a práce.</t>
  </si>
  <si>
    <t>75IJ12</t>
  </si>
  <si>
    <t>MĚŘENÍ JEDNOSMĚRNÉ NA SDĚLOVACÍM KABELU</t>
  </si>
  <si>
    <t>před a po přeložce, měření izolačního stavu, el. odporu, žíly a útlumu 
1 kus = 1 pár</t>
  </si>
  <si>
    <t>50*2=100,000 [A]</t>
  </si>
  <si>
    <t>1. Položka obsahuje:  
 – práce spojené s měřením specifikované kabelizace specifikovaným způsobem včetně potřebného drobného montážního materiálu  
 – veškeré potřebné mechanizmy (měřicí přístroje a měřící příslušenství), včetně obsluhy, náklady na mzdy a přibližné (průměrné) náklady na pořízení potřebných materiálů včetně všech ostatních vedlejších nákladů  
2. Položka neobsahuje:  
 X  
3. Způsob měření:  
Měřící práce se udávají počtem kusů, jeden kus odpovídá měřenému páru v kabelu.</t>
  </si>
  <si>
    <t>SO 408</t>
  </si>
  <si>
    <t>Veřejné osvětlení</t>
  </si>
  <si>
    <t>přebytečná zemina</t>
  </si>
  <si>
    <t>0,35*0,2*310=21,700 [B] 
0,5*0,25*(5,4+11,5+9,0)=3,238 [A] 
1,0*1,0*1,9*6=11,400 [D] 
0,8*0,8*1,3*2=1,664 [E] 
0,8*0,8*1,2*2=1,536 [C] 
Celkem: B+A+D+E+C=39,538 [F]</t>
  </si>
  <si>
    <t>naložení a odvoz přebytečné zeminy</t>
  </si>
  <si>
    <t>základy stožárů</t>
  </si>
  <si>
    <t>1,0*1,0*1,9*6=11,400 [A] 
0,8*0,8*1,3*2=1,664 [B] 
0,8*0,8*1,2*2=1,536 [C] 
Celkem: A+B+C=14,600 [D]</t>
  </si>
  <si>
    <t>kabelová trasa</t>
  </si>
  <si>
    <t>0,35*0,8*310=86,800 [B] 
0,5*1,2*(5,4+11,5+9,0)=15,540 [A] 
Celkem: B+A=102,340 [C]</t>
  </si>
  <si>
    <t>0,35*(0,8-0,2)*310=65,100 [B] 
0,5*(1,2-0,25)*(5,4+11,5+9,0)=12,303 [A] 
Celkem: B+A=77,403 [C]</t>
  </si>
  <si>
    <t>0,35*0,2*310=21,700 [B]</t>
  </si>
  <si>
    <t>272315</t>
  </si>
  <si>
    <t>ZÁKLADY Z PROSTÉHO BETONU DO C30/37</t>
  </si>
  <si>
    <t>C25/30-XF4, nebo C30/37-XF4</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</si>
  <si>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</si>
  <si>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702311</t>
  </si>
  <si>
    <t>ZAKRYTÍ KABELŮ VÝSTRAŽNOU FÓLIÍ ŠÍŘKY DO 20 CM</t>
  </si>
  <si>
    <t>červená</t>
  </si>
  <si>
    <t>1. Položka obsahuje:  
 – kompletní montáž, návrh, rozměření, upevnění, začištění, sváření, vrtání, řezání, spojování a pod.   
 – veškerý spojovací a montážní materiál vč. upevňovacího materiálu  
 – sestavení a upevnění konstrukce na stanovišti  
 – pomocné mechanismy a povrchovou úpravu  
2. Položka neobsahuje:  
 X  
3. Způsob měření:  
Udává se počet sad, které se skládají z předepsaných dílů, jež tvoří požadovaný celek, za každý započatý měsíc pronájmu.</t>
  </si>
  <si>
    <t>741811</t>
  </si>
  <si>
    <t>UZEMŇOVACÍ VODIČ NA POVRCHU FEZN DO 120 MM2</t>
  </si>
  <si>
    <t>drát FeZn pr. 10 mm, propojení stožáru a strojeného zemniče, včetně svorek a jeijch PKO</t>
  </si>
  <si>
    <t>10*1,5=15,000 [A]</t>
  </si>
  <si>
    <t>1. Položka obsahuje:  
 – uchycení vodiče na povrch vč. podpěr, konzol, svorek a pod.  
 – měření, dělení, spojování  
 – nátěr  
2. Položka neobsahuje:  
 X  
3. Způsob měření:  
Měří se metr délkový.</t>
  </si>
  <si>
    <t>741911</t>
  </si>
  <si>
    <t>UZEMŇOVACÍ VODIČ V ZEMI FEZN DO 120 MM2</t>
  </si>
  <si>
    <t>drát FeZn pr. 10 mm 
včetně svorek a jejich PKO</t>
  </si>
  <si>
    <t>(310+5,4+11,5+9,0)*1,05=352,695 [A]</t>
  </si>
  <si>
    <t>1. Položka obsahuje:  
 – přípravu podkladu pro osazení  
 – měření, dělení, spojování, tvarování  
 – ochranný nátěr spojů a při průchodu vodiče nad terén apod. dle příslušných norem  
2. Položka neobsahuje:  
 – zemní práce  
 – ochranu vodiče - chráničky apod.  
3. Způsob měření:  
Měří se metr délkový.</t>
  </si>
  <si>
    <t>742242</t>
  </si>
  <si>
    <t>VEDENÍ VENKOVNÍ NN, ZÁVĚSNÝ KABEL NAD TŘI ŽÍLY OD 10 DO 25 MM2</t>
  </si>
  <si>
    <t>AES 4x16</t>
  </si>
  <si>
    <t>1. Položka obsahuje:  
 – měření, roztahování, dělení, spojování, zakončení a pod.  
 – veškeré příslušenství  
2. Položka neobsahuje:  
 X  
3. Způsob měření:  
Měří se metr délkový.</t>
  </si>
  <si>
    <t>742254</t>
  </si>
  <si>
    <t>VEDENÍ VENKOVNÍ NN, PROPICHOVACÍ SVORKA</t>
  </si>
  <si>
    <t>přípojení stáv. svítidel 
dodávka a montáž</t>
  </si>
  <si>
    <t>1. Položka obsahuje:  
 – veškeré příslušenství  
2. Položka neobsahuje:  
 X  
3. Způsob měření:  
Udává se počet kusů kompletní konstrukce nebo práce.</t>
  </si>
  <si>
    <t>742258</t>
  </si>
  <si>
    <t>VEDENÍ VENKOVNÍ NN, KABELOVÝ SVOD</t>
  </si>
  <si>
    <t>742G11</t>
  </si>
  <si>
    <t>KABEL NN DVOU- A TŘÍŽÍLOVÝ CU S PLASTOVOU IZOLACÍ DO 2,5 MM2</t>
  </si>
  <si>
    <t>pro připojení svítidel (stávajících i nových) 
včetně ukončení 
CYKY 3-Jx1,5</t>
  </si>
  <si>
    <t>5*1,5=7,500 [A] 
(12+2,5)*6=87,000 [B] 
(8+1,5)*2=19,000 [C] 
(6+3)*2=18,000 [D] 
Celkem: (A+B+C+D)*1,1=144,650 [E]</t>
  </si>
  <si>
    <t>1. Položka obsahuje:  
 – manipulace a uložení kabelu (do země, chráničky, kanálu, na rošty, na TV a pod.)  
2. Položka neobsahuje:  
 – příchytky, spojky, koncovky, chráničky apod.  
3. Způsob měření:  
Měří se metr délkový.</t>
  </si>
  <si>
    <t>742H12</t>
  </si>
  <si>
    <t>KABEL NN ČTYŘ- A PĚTIŽÍLOVÝ CU S PLASTOVOU IZOLACÍ OD 4 DO 16 MM2</t>
  </si>
  <si>
    <t>CYKY 4x16</t>
  </si>
  <si>
    <t>(310+15+5,4+11,5+9,0+5+5+10*2,5)*1,05=405,195 [A]</t>
  </si>
  <si>
    <t>742L12</t>
  </si>
  <si>
    <t>UKONČENÍ DVOU AŽ PĚTIŽÍLOVÉHO KABELU V ROZVADĚČI NEBO NA PŘÍSTROJI OD 4 DO 16 MM2</t>
  </si>
  <si>
    <t>10*2+2+2=24,000 [A]</t>
  </si>
  <si>
    <t>1. Položka obsahuje:  
 – všechny práce spojené s úpravou kabelů pro montáž včetně veškerého příslušentsví  
2. Položka neobsahuje:  
 X  
3. Způsob měření:  
Udává se počet kusů kompletní konstrukce nebo práce.</t>
  </si>
  <si>
    <t>742Z23</t>
  </si>
  <si>
    <t>DEMONTÁŽ KABELOVÉHO VEDENÍ NN</t>
  </si>
  <si>
    <t>stávajíí vedení VO, včetně</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</si>
  <si>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Měří se metr délkový.</t>
  </si>
  <si>
    <t>743122</t>
  </si>
  <si>
    <t>OSVĚTLOVACÍ STOŽÁR PEVNÝ ŽÁROVĚ ZINKOVANÝ DÉLKY PŘES 6,5 DO 12 M</t>
  </si>
  <si>
    <t>stožár 8 m</t>
  </si>
  <si>
    <t>1. Položka obsahuje:  
 – základovou konstrukci a veškeré příslušenství  
 – připojovací svorkovnici ve třídě izolace II ( pro 2x svítidlo ) a kabelové vedení ke svítidlům  
 – uzavírací nátěr, technický popis viz. projektová dokumentace  
2. Položka neobsahuje:  
 – zemní práce,  betonový základ, svítidlo, výložník  
3. Způsob měření:  
Udává se počet kusů kompletní konstrukce nebo práce.</t>
  </si>
  <si>
    <t>stožár 12 m</t>
  </si>
  <si>
    <t>743141</t>
  </si>
  <si>
    <t>OSVĚTLOVACÍ STOŽÁR PŘECHODOVÝ DÉLKY DO 8 M</t>
  </si>
  <si>
    <t>stožár 6 m; žárově zinkovaný</t>
  </si>
  <si>
    <t>743143</t>
  </si>
  <si>
    <t>OSVĚTLOVACÍ STOŽÁR PŘECHODOVÝ - VÝLOŽNÍK S DÉLKOU VYLOŽENÍ PŘES 3 M</t>
  </si>
  <si>
    <t>1. Položka obsahuje:  
 – veškeré příslušenství a uzavírací nátěr, technický popis viz. projektová dokumentace  
2. Položka neobsahuje:  
 X  
3. Způsob měření:  
Udává se počet kusů kompletní konstrukce nebo práce.</t>
  </si>
  <si>
    <t>743151</t>
  </si>
  <si>
    <t>OSVĚTLOVACÍ STOŽÁR - STOŽÁROVÁ ROZVODNICE S 1-2 JISTÍCÍMI PRVKY</t>
  </si>
  <si>
    <t>dodávka  amontáž</t>
  </si>
  <si>
    <t>1. Položka obsahuje:  
 – veškeré příslušenství, technický popis viz. projektová dokumentace  
2. Položka neobsahuje:  
 X  
3. Způsob měření:  
Udává se počet kusů kompletní konstrukce nebo práce.</t>
  </si>
  <si>
    <t>743312</t>
  </si>
  <si>
    <t>VÝLOŽNÍK PRO MONTÁŽ SVÍTIDLA NA STOŽÁR JEDNORAMENNÝ DÉLKA VYLOŽENÍ PŘES 1 DO 2 M</t>
  </si>
  <si>
    <t>1,5 m</t>
  </si>
  <si>
    <t>743313</t>
  </si>
  <si>
    <t>VÝLOŽNÍK PRO MONTÁŽ SVÍTIDLA NA STOŽÁR JEDNORAMENNÝ DÉLKA VYLOŽENÍ PŘES 2 M</t>
  </si>
  <si>
    <t>2,5 m</t>
  </si>
  <si>
    <t>743511</t>
  </si>
  <si>
    <t>SVÍTIDLO VENKOVNÍ VŠEOBECNÉ VÝBOJKOVÉ ULIČNÍ, MIN. IP 44, DO 150 W</t>
  </si>
  <si>
    <t>100 W</t>
  </si>
  <si>
    <t>1. Položka obsahuje:  
 – zdroj a veškeré příslušenství  
 – technický popis viz. projektová dokumentace  
2. Položka neobsahuje:  
 X  
3. Způsob měření:  
Udává se počet kusů kompletní konstrukce nebo práce.</t>
  </si>
  <si>
    <t>150 W</t>
  </si>
  <si>
    <t>743554</t>
  </si>
  <si>
    <t>SVÍTIDLO VENKOVNÍ VŠEOBECNÉ LED, MIN. IP 44, PŘES 45 W</t>
  </si>
  <si>
    <t>specielní svítidlo pro osvětlení přechodu pro chodce, včetně výpočtu dle TKP15</t>
  </si>
  <si>
    <t>743C11</t>
  </si>
  <si>
    <t>SKŘÍŇ PŘÍPOJKOVÁ POJISTKOVÁ NA STOŽÁR/STĚNU NEBO DO VÝKLENKU DO 63 A, DO 50 MM2, S 1-2 SADAMI JISTÍCÍCH PRVKŮ</t>
  </si>
  <si>
    <t>přípojková skříň na sloup 
dodávka a montáž 
komlpetní včetně poj. vložek</t>
  </si>
  <si>
    <t>1. Položka obsahuje:  
 – instalaci vč. vybourání niky ve zdi pro skříň a kabely a zapravení zdiva, omítky a fasády po dokončené montáži  
 – technický popis viz. projektová dokumentace  
2. Položka neobsahuje:  
 X  
3. Způsob měření:  
Udává se počet kusů kompletní konstrukce nebo práce.</t>
  </si>
  <si>
    <t>747213</t>
  </si>
  <si>
    <t>CELKOVÁ PROHLÍDKA, ZKOUŠENÍ, MĚŘENÍ A VYHOTOVENÍ VÝCHOZÍ REVIZNÍ ZPRÁVY, PRO OBJEM IN PŘES 500 DO 1000 TIS. KČ</t>
  </si>
  <si>
    <t>1. Položka obsahuje:  
 – cenu za celkovou prohlídku zařízení PS/SO, vč. měření, komplexních zkoušek a revizi zařízení tohoto PS/SO autorizovaným revizním technikem na silnoproudá zařízení podle požadavku ČSN, včetně hodnocení a vyhotovení celkové revizní zprávy  
2. Položka neobsahuje:  
 X  
3. Způsob měření:  
Udává se počet kusů kompletní konstrukce nebo práce.</t>
  </si>
  <si>
    <t>86627</t>
  </si>
  <si>
    <t>CHRÁNIČKY Z TRUB OCELOVÝCH DN DO 100MM</t>
  </si>
  <si>
    <t>elektroinstalační ocelová trubka, žárově zinkovaná, 
s plastovými koncovkami 
montáž na sloup</t>
  </si>
  <si>
    <t>2*2,5=5,000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</si>
  <si>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 opláštění dle dokumentace a nutné opravy opláštění při jeho poškození</t>
  </si>
  <si>
    <t>87614</t>
  </si>
  <si>
    <t>CHRÁNIČKY Z TRUB PLAST DN DO 40MM</t>
  </si>
  <si>
    <t>chráničky 40/33 pro kabely do základu</t>
  </si>
  <si>
    <t>10*3*2*1,1=66,000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</si>
  <si>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</si>
  <si>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87627</t>
  </si>
  <si>
    <t>CHRÁNIČKY Z TRUB PLASTOVÝCH DN DO 100MM</t>
  </si>
  <si>
    <t>chránička HDPE/HDPE 110/94</t>
  </si>
  <si>
    <t>2*(5,4+11,5+9,0)*1,05=54,390 [A]</t>
  </si>
  <si>
    <t>87645</t>
  </si>
  <si>
    <t>CHRÁNIČKY Z TRUB PLASTOVÝCH DN DO 300MM</t>
  </si>
  <si>
    <t>pouzdro do základu</t>
  </si>
  <si>
    <t>4*1=4,000 [A]</t>
  </si>
  <si>
    <t>87646</t>
  </si>
  <si>
    <t>CHRÁNIČKY Z TRUB PLASTOVÝCH DN DO 400MM</t>
  </si>
  <si>
    <t>6*1,5=9,000 [A]</t>
  </si>
  <si>
    <t>899522</t>
  </si>
  <si>
    <t>OBETONOVÁNÍ POTRUBÍ Z PROSTÉHO BETONU DO C12/15</t>
  </si>
  <si>
    <t>podkladní deska pro prostupy</t>
  </si>
  <si>
    <t>0,5*0,05*(5,4+11,5+9,0)=0,648 [A]</t>
  </si>
  <si>
    <t>899524</t>
  </si>
  <si>
    <t>OBETONOVÁNÍ POTRUBÍ Z PROSTÉHO BETONU DO C25/30</t>
  </si>
  <si>
    <t>obetonování chrániček</t>
  </si>
  <si>
    <t>0,5*0,2*(5,4+11,5+9,0)=2,590 [A]</t>
  </si>
  <si>
    <t>SO 421</t>
  </si>
  <si>
    <t>Přeložka odběrného místa NN v km 0,986</t>
  </si>
  <si>
    <t>0,35*0,2*15=1,050 [A] 
0,8*0,8*0,6=0,384 [B] 
Celkem: A+B=1,434 [C]</t>
  </si>
  <si>
    <t>koordinace s distributorem el. energie (v souvislosti s přeložkou zařízení distribuční soustavy a přemístěním elektroměru)</t>
  </si>
  <si>
    <t>pro spojku a základ el. rozvaděče</t>
  </si>
  <si>
    <t>1=1,000 [A] 
0,8*0,8*0,6=0,384 [B] 
Celkem: A+B=1,384 [C]</t>
  </si>
  <si>
    <t>0,35*0,8*15=4,200 [A]</t>
  </si>
  <si>
    <t>0,35*(0,8-0,2)*15=3,150 [A] 
1,0=1,000 [B] 
Celkem: A+B=4,150 [C]</t>
  </si>
  <si>
    <t>0,35*0,2*15=1,050 [A]</t>
  </si>
  <si>
    <t>272314</t>
  </si>
  <si>
    <t>ZÁKLADY Z PROSTÉHO BETONU DO C25/30</t>
  </si>
  <si>
    <t>pro elm. rozvaděč, včetně chrániček pro kabely</t>
  </si>
  <si>
    <t>(0,8+0,1)*0,8*0,6=0,432 [A]</t>
  </si>
  <si>
    <t>705100</t>
  </si>
  <si>
    <t>ZDĚNÝ PILÍŘ PRO KABELOVOU NEBO ROZVADĚČOVOU SKŘÍŇ</t>
  </si>
  <si>
    <t>obezdění rozvaděče VPC 
dodávka a montáž</t>
  </si>
  <si>
    <t>1. Položka obsahuje:  
 – všechny náklady na demontáž stávajícího zařízení včetně pomocných doplňujících úprav pro jeho likvidaci  
 – naložení vybouraného materiálu na dopravní prostředek  
2. Položka neobsahuje:  
 – odvoz vybouraného materiálu  
 – poplatek za likvidaci odpadů (nacení se dle SSD 0)  
3. Způsob měření:  
Udává se počet kusů kompletní konstrukce nebo práce.</t>
  </si>
  <si>
    <t>CYKY 4-Jx16</t>
  </si>
  <si>
    <t>742H23</t>
  </si>
  <si>
    <t>KABEL NN ČTYŘ- A PĚTIŽÍLOVÝ AL S PLASTOVOU IZOLACÍ OD 25 DO 50 MM2</t>
  </si>
  <si>
    <t>AYKY 4-Jx25</t>
  </si>
  <si>
    <t>742L13</t>
  </si>
  <si>
    <t>UKONČENÍ DVOU AŽ PĚTIŽÍLOVÉHO KABELU V ROZVADĚČI NEBO NA PŘÍSTROJI OD 25 DO 50 MM2</t>
  </si>
  <si>
    <t>742L23</t>
  </si>
  <si>
    <t>UKONČENÍ DVOU AŽ PĚTIŽÍLOVÉHO KABELU KABELOVOU SPOJKOU OD 25 DO 50 MM2</t>
  </si>
  <si>
    <t>včetně odvozu a likvidace</t>
  </si>
  <si>
    <t>743F11</t>
  </si>
  <si>
    <t>SKŘÍŇ ELEKTROMĚROVÁ DO VÝKLENKU PRO PŘÍMÉ MĚŘENÍ DO 80 A JEDNOSAZBOVÉ VČETNĚ VÝSTROJE</t>
  </si>
  <si>
    <t>744634</t>
  </si>
  <si>
    <t>JISTIČ TŘÍPÓLOVÝ (10 KA) OD 25 DO 40 A</t>
  </si>
  <si>
    <t>1. Položka obsahuje:  
 – veškerý spojovací materiál vč. připojovacího vedení  
 – technický popis viz. projektová dokumentace  
2. Položka neobsahuje:  
 X  
3. Způsob měření:  
Udává se počet kusů kompletní konstrukce nebo práce.</t>
  </si>
  <si>
    <t>744I01</t>
  </si>
  <si>
    <t>POJISTKOVÁ VLOŽKA DO 160 A</t>
  </si>
  <si>
    <t>1. Položka obsahuje:  
 – technický popis viz. projektová dokumentace  
2. Položka neobsahuje:  
 X  
3. Způsob měření:  
Udává se počet kusů kompletní konstrukce nebo práce.</t>
  </si>
  <si>
    <t>747211</t>
  </si>
  <si>
    <t>CELKOVÁ PROHLÍDKA, ZKOUŠENÍ, MĚŘENÍ A VYHOTOVENÍ VÝCHOZÍ REVIZNÍ ZPRÁVY, PRO OBJEM IN DO 100 TIS. KČ</t>
  </si>
  <si>
    <t>75D148</t>
  </si>
  <si>
    <t>KABELOVÁ SKŘÍŇ - DEMONTÁŽ</t>
  </si>
  <si>
    <t>demontáž pilíře a elm. rozvaděče 
odvoz a likvidace</t>
  </si>
  <si>
    <t>1. Položka obsahuje:  
 – demontáž kabelové skříně venkovní včetně odpojení  
 – demontáž kabelové skříně se všemi pomocnými a doplňujícími pracemi a součástmi, případné použití mechanizmů, včetně dopravy z místa demontáže do skladu  
 – naložení vybouraného materiálu na dopravní prostředek  
 – odvoz vybouraného materiálu do skladu nebo na likvidaci  
2. Položka neobsahuje:  
 – poplatek za likvidaci odpadů (nacení se dle SSD 0)  
3. Způsob měření:  
Udává se počet kusů kompletní konstrukce nebo práce.</t>
  </si>
  <si>
    <t>SO 422</t>
  </si>
  <si>
    <t>Přeložka odběrného místa NN v km 1,360</t>
  </si>
  <si>
    <t>pro základ el. rozvaděče</t>
  </si>
  <si>
    <t>0,8*0,8*0,6=0,384 [B]</t>
  </si>
  <si>
    <t>0,35*(0,8-0,2)*15=3,150 [A] 
0,8*0,8*0,6=0,384 [B] 
Celkem: A+B=3,534 [C]</t>
  </si>
  <si>
    <t>743F21</t>
  </si>
  <si>
    <t>SKŘÍŇ ELEKTROMĚROVÁ V KOMPAKTNÍM PILÍŘI PRO PŘÍMÉ MĚŘENÍ DO 80 A JEDNOSAZBOVÉ VČETNĚ VÝSTROJE</t>
  </si>
  <si>
    <t>1. Položka obsahuje:  
 – instalaci do terénu vč. prefabrikovaného základu a zapojení  
 – technický popis viz. projektová dokumentace  
2. Položka neobsahuje:  
 – zemní práce  
3. Způsob měření:  
Udává se počet kusů kompletní konstrukce nebo práce.</t>
  </si>
  <si>
    <t>demontáž elm. rozvaděče 
odvoz a likvidace</t>
  </si>
  <si>
    <t>SO 423</t>
  </si>
  <si>
    <t>Přeložka odběrného místa NN v km 1,368</t>
  </si>
  <si>
    <t>0,35*0,2*90=6,300 [A] 
0,7*0,3*25,5=5,355 [B] 
Celkem: A+B=11,655 [C]</t>
  </si>
  <si>
    <t>pro základ el. rozvaděče  přípojkové skříně 
pro kabelovou spojku</t>
  </si>
  <si>
    <t>0,8*1,0*0,6=0,480 [B] 
1=1,000 [C] 
Celkem: B+C=1,480 [D]</t>
  </si>
  <si>
    <t>0,35*0,8*90=25,200 [A] 
0,7*1,2*25,5=21,420 [B] 
Celkem: A+B=46,620 [C]</t>
  </si>
  <si>
    <t>0,35*(0,8-0,2)*90=18,900 [A] 
0,7*(1,2-0,3)*25,5=16,065 [C] 
0,8*1,0*0,6=0,480 [B] 
1=1,000 [D] 
Celkem: A+C+B+D=36,445 [E]</t>
  </si>
  <si>
    <t>0,35*0,2*90=6,300 [A]</t>
  </si>
  <si>
    <t>CYKY 2-Ox2,5</t>
  </si>
  <si>
    <t>(90+25,5)*1,05=121,275 [A]</t>
  </si>
  <si>
    <t>742H24</t>
  </si>
  <si>
    <t>KABEL NN ČTYŘ- A PĚTIŽÍLOVÝ AL S PLASTOVOU IZOLACÍ OD 70 DO 120 MM2</t>
  </si>
  <si>
    <t>AYKY 3-Jx95+70</t>
  </si>
  <si>
    <t>742L11</t>
  </si>
  <si>
    <t>UKONČENÍ DVOU AŽ PĚTIŽÍLOVÉHO KABELU V ROZVADĚČI NEBO NA PŘÍSTROJI DO 2,5 MM2</t>
  </si>
  <si>
    <t>742L14</t>
  </si>
  <si>
    <t>UKONČENÍ DVOU AŽ PĚTIŽÍLOVÉHO KABELU V ROZVADĚČI NEBO NA PŘÍSTROJI OD 70 DO 120 MM2</t>
  </si>
  <si>
    <t>742L21</t>
  </si>
  <si>
    <t>UKONČENÍ DVOU AŽ PĚTIŽÍLOVÉHO KABELU KABELOVOU SPOJKOU DO 2,5 MM2</t>
  </si>
  <si>
    <t>742L24</t>
  </si>
  <si>
    <t>UKONČENÍ DVOU AŽ PĚTIŽÍLOVÉHO KABELU KABELOVOU SPOJKOU OD 70 DO 120 MM2</t>
  </si>
  <si>
    <t>40+40=80,000 [A]</t>
  </si>
  <si>
    <t>743D21</t>
  </si>
  <si>
    <t>SKŘÍŇ PŘÍPOJKOVÁ POJISTKOVÁ KOMPAKTNÍ PILÍŘOVÁ OD 80 DO 160 A, DO 240 MM2, S 1-2 SADAMI JISTÍCÍCH PRVKŮ</t>
  </si>
  <si>
    <t>743F22</t>
  </si>
  <si>
    <t>SKŘÍŇ ELEKTROMĚROVÁ V KOMPAKTNÍM PILÍŘI PRO PŘÍMÉ MĚŘENÍ DO 80 A DVOUSAZBOVÉ VČETNĚ VÝSTROJE</t>
  </si>
  <si>
    <t>747212</t>
  </si>
  <si>
    <t>CELKOVÁ PROHLÍDKA, ZKOUŠENÍ, MĚŘENÍ A VYHOTOVENÍ VÝCHOZÍ REVIZNÍ ZPRÁVY, PRO OBJEM IN PŘES 100 DO 500 TIS. KČ</t>
  </si>
  <si>
    <t>demontáž elm. rozvaděče a přípojkové skříně</t>
  </si>
  <si>
    <t>87634</t>
  </si>
  <si>
    <t>CHRÁNIČKY Z TRUB PLASTOVÝCH DN DO 200MM</t>
  </si>
  <si>
    <t>chránička 160/138</t>
  </si>
  <si>
    <t>25,5*3*1,1=84,150 [A]</t>
  </si>
  <si>
    <t>podkladní beton</t>
  </si>
  <si>
    <t>0,7*0,05*25,5=0,893 [A]</t>
  </si>
  <si>
    <t>899574</t>
  </si>
  <si>
    <t>OBETONOVÁNÍ POTRUBÍ ZE ŽELEZOBETONU DO C25/30 VČETNĚ VÝZTUŽE</t>
  </si>
  <si>
    <t>obetonování</t>
  </si>
  <si>
    <t>0,7*0,25*25,5=4,463 [A]</t>
  </si>
  <si>
    <t>SO 451</t>
  </si>
  <si>
    <t>Světelná dopravní signalizace</t>
  </si>
  <si>
    <t>0,35*(0,2)*60=4,200 [A] 
0,5*(0,3)*35=5,250 [B] 
0,6*0,6*1,6*4=2,304 [D] 
0,6*0,6*0,9*1=0,324 [E] 
1,3*0,8*0,8*2=1,664 [C] 
Celkem: A+B+D+E+C=13,742 [F]</t>
  </si>
  <si>
    <t>02911</t>
  </si>
  <si>
    <t>OSTATNÍ POŽADAVKY - GEODETICKÉ ZAMĚŘENÍ</t>
  </si>
  <si>
    <t>HM</t>
  </si>
  <si>
    <t>zaměřenín skutečného provedení</t>
  </si>
  <si>
    <t>029111</t>
  </si>
  <si>
    <t>OSTATNÍ POŽADAVKY - GEODETICKÉ ZAMĚŘENÍ - DÉLKOVÉ</t>
  </si>
  <si>
    <t>vytyčení objektu</t>
  </si>
  <si>
    <t>vypacování dopravního řešení SSZ</t>
  </si>
  <si>
    <t>v tištěné i digitální formě</t>
  </si>
  <si>
    <t>12993</t>
  </si>
  <si>
    <t>ČIŠTĚNÍ POTRUBÍ DN DO 200MM</t>
  </si>
  <si>
    <t>čištění chtáničky pod vozovkou</t>
  </si>
  <si>
    <t>Součástí položky je vodorovná a svislá doprava, přemístění, přeložení, manipulace s materiálem a uložení na skládku.  
 Nezahrnuje poplatek za skládku, který se vykazuje v položce 0141** (s výjimkou malého množství  materiálu, kde je možné poplatek zahrnout do jednotkové ceny položky – tento fakt musí být uveden v doplňujícím textu k položce)</t>
  </si>
  <si>
    <t>0,6*0,6*1,6*4=2,304 [A] 
0,6*0,6*0,9*1=0,324 [B] 
1,3*0,8*0,8*2=1,664 [C] 
Celkem: A+B+C=4,292 [D]</t>
  </si>
  <si>
    <t>0,35*0,6*60=12,600 [A] 
0,5*1,5*35=26,250 [B] 
Celkem: A+B=38,850 [C]</t>
  </si>
  <si>
    <t>0,35*(0,6-0,2)*60=8,400 [A] 
0,5*(1,5-0,3)*35=21,000 [B] 
Celkem: A+B=29,400 [C]</t>
  </si>
  <si>
    <t>kabelové lože</t>
  </si>
  <si>
    <t>0,35*0,2*60=4,200 [A]</t>
  </si>
  <si>
    <t>C30/37 XF4</t>
  </si>
  <si>
    <t>701001</t>
  </si>
  <si>
    <t>OZNAČOVACÍ ŠTÍTEK KABELOVÉHO VEDENÍ, SPOJKY NEBO KABELOVÉ SKŘÍNĚ (VČETNĚ OBJÍMKY)</t>
  </si>
  <si>
    <t>1. Položka obsahuje:  
 – pomocné mechanismy  
2. Položka neobsahuje:  
 X  
3. Způsob měření:  
Měří se plocha v metrech čtverečných.</t>
  </si>
  <si>
    <t>702211</t>
  </si>
  <si>
    <t>KABELOVÁ CHRÁNIČKA ZEMNÍ DN DO 100 MM</t>
  </si>
  <si>
    <t>pr 50 mm, do lože 
včetně rovných a odbočných spojek 
dodávka a  montáž</t>
  </si>
  <si>
    <t>1. Položka obsahuje:  
 – proražení otvoru zdivem o průřezu od 0,01 do 0,025m2  
 – úpravu a začištění omítky po montáži vedení  
 – pomocné mechanismy  
2. Položka neobsahuje:  
 – protipožární ucpávku  
3. Způsob měření:  
Udává se počet kusů kompletní konstrukce nebo práce.</t>
  </si>
  <si>
    <t>pr. 110/94, do lože 
včetně rovných a odbočných spojek 
dodávka a  montáž</t>
  </si>
  <si>
    <t>740001R</t>
  </si>
  <si>
    <t>STOŽÁROVÁ SVORKOVNICE</t>
  </si>
  <si>
    <t>dodávka a  montáž do stožáru</t>
  </si>
  <si>
    <t>drát FeZn pr. 10 mm 
dodávka a montáž</t>
  </si>
  <si>
    <t>pásek FeZn 30/4 mm</t>
  </si>
  <si>
    <t>741C02</t>
  </si>
  <si>
    <t>UZEMŇOVACÍ SVORKA</t>
  </si>
  <si>
    <t>dodávka  a montáž</t>
  </si>
  <si>
    <t>1. Položka obsahuje:  
 – veškeré příslušenství  
2. Položka neobsahuje:  
 X  
3. Způsob měření:  
Udává se počet kusů kompletní konstrukce nebo práce.</t>
  </si>
  <si>
    <t>741I07</t>
  </si>
  <si>
    <t>SMRŠTITELNÁ TRUBIČKA ČERNÁ PRO PRŮMĚR DO 16 MM, PÁSEK 30 MM PRO JEDEN PŘIPOJOVACÍ BOD ZEMĚ/VZDUCH</t>
  </si>
  <si>
    <t>1. Položka obsahuje:  
 – upevnění vč. veškerého příslušenství  
2. Položka neobsahuje:  
 X  
3. Způsob měření:  
Udává se počet kusů kompletní konstrukce nebo práce.</t>
  </si>
  <si>
    <t>742H11</t>
  </si>
  <si>
    <t>KABEL NN ČTYŘ- A PĚTIŽÍLOVÝ CU S PLASTOVOU IZOLACÍ DO 2,5 MM2</t>
  </si>
  <si>
    <t>CMSM 5x1,5</t>
  </si>
  <si>
    <t>CYKY 4x10 
doávka a montáž</t>
  </si>
  <si>
    <t>742I11</t>
  </si>
  <si>
    <t>KABEL NN CU OVLÁDACÍ 7-12ŽÍLOVÝ DO 2,5 MM2</t>
  </si>
  <si>
    <t>kabel CYKY 12x1,5</t>
  </si>
  <si>
    <t>kabel CMSM 7x1,5</t>
  </si>
  <si>
    <t>742I21</t>
  </si>
  <si>
    <t>KABEL NN CU OVLÁDACÍ 19-24ŽÍLOVÝ DO 2,5 MM2</t>
  </si>
  <si>
    <t>CYKY 19x1,5</t>
  </si>
  <si>
    <t>742M11</t>
  </si>
  <si>
    <t>UKONČENÍ 7-12ŽÍLOVÉHO KABELU V ROZVADĚČI NEBO NA PŘÍSTROJI DO 2,5 MM2</t>
  </si>
  <si>
    <t>18+6=24,000 [A]</t>
  </si>
  <si>
    <t>742N11</t>
  </si>
  <si>
    <t>UKONČENÍ 19-24ŽÍLOVÉHO KABELU V ROZVADĚČI NEBO NA PŘÍSTROJI DO 2,5 MM2</t>
  </si>
  <si>
    <t>SP100</t>
  </si>
  <si>
    <t>750001R</t>
  </si>
  <si>
    <t>ŘADIČ KŘIŽOVATKY</t>
  </si>
  <si>
    <t>dodávka a  montáž kompletního řadiče včetně SW vybavení</t>
  </si>
  <si>
    <t>750002R</t>
  </si>
  <si>
    <t>TLAČÍTKO</t>
  </si>
  <si>
    <t>tlačítko pro chodce, s akustickým naváděním pro nevidomé 
dodávka a montáž</t>
  </si>
  <si>
    <t>750003R</t>
  </si>
  <si>
    <t>OVLÁDÁNÍN AKUSTICKÝCH NÁVĚSTIDEL</t>
  </si>
  <si>
    <t>jednotka pro ovládání akustických návěstidel 
přijímač dálkového ovl. akustických návěstidel 
dodávka a montáž</t>
  </si>
  <si>
    <t>750004R</t>
  </si>
  <si>
    <t>ANTÉNA DCF</t>
  </si>
  <si>
    <t>dodávka a  montáž</t>
  </si>
  <si>
    <t>750005R</t>
  </si>
  <si>
    <t>DRÁTOVÁ FORMA KABELŮ DO 10-TI VODIČŮ</t>
  </si>
  <si>
    <t>750006R</t>
  </si>
  <si>
    <t>DRÁTOVÁ FORMA KABELŮ DO 20-TI VODIČŮ</t>
  </si>
  <si>
    <t>750007R</t>
  </si>
  <si>
    <t>REGULACE A AKTIVACE PRVNÍ SIG. SK. S MONTÁŽNÍ PLOŠINOU</t>
  </si>
  <si>
    <t>750008R</t>
  </si>
  <si>
    <t>REGULACE A AKTIVACE DALŠÍCH SIG. SK. S MONTÁŽNÍ PLOŠINOU</t>
  </si>
  <si>
    <t>750009R</t>
  </si>
  <si>
    <t>REGULACE A AKTIVACE DALŠÍCH SIG. SK. BEZ MONTÁŽNÍ PLOŠINY</t>
  </si>
  <si>
    <t>750010R</t>
  </si>
  <si>
    <t>KOMPLEXNÍ ZKOUŠKA SSZ</t>
  </si>
  <si>
    <t>Příprava ke komplexnímu vyzkoušení SSZ 
Komplexní vyzkoušení SSZ</t>
  </si>
  <si>
    <t>750011R</t>
  </si>
  <si>
    <t>KOMPLEXNÍ ZKOUŠKA ŘADIČE SSZ</t>
  </si>
  <si>
    <t>MR,VSA,MTC,BXE</t>
  </si>
  <si>
    <t>750012R</t>
  </si>
  <si>
    <t>PŘEPNUTÍ SSZ NA BLIKAVOU ŽLUTOU</t>
  </si>
  <si>
    <t>750013R</t>
  </si>
  <si>
    <t>UVEDENÍ SSZ DO PROVOZU</t>
  </si>
  <si>
    <t>750014R</t>
  </si>
  <si>
    <t>ZKUŠEBNÍ PROVOZ SSZ</t>
  </si>
  <si>
    <t>včetně vyhodnocení</t>
  </si>
  <si>
    <t>750015r</t>
  </si>
  <si>
    <t>VYVÁZÁNÍ DRÁTOVÉ FORMY</t>
  </si>
  <si>
    <t>75A111R</t>
  </si>
  <si>
    <t>KABEL METALICKÝ JEDNOPLÁŠŤOVÝ DO 12 PÁRŮ</t>
  </si>
  <si>
    <t>TCEKFY 2Px1,0 
dodávka, montáž, ukončení</t>
  </si>
  <si>
    <t>1. Položka obsahuje:  
 – dodání kabelů podle typu od výrobců včetně mimostaveništní dopravy  
2. Položka neobsahuje:  
 X  
3. Způsob měření:  
Měří se n-násobky páru vodičů na kilometr.</t>
  </si>
  <si>
    <t>kabel TCEKFY 3Px1,0 
dodávka, montáž, ukončení</t>
  </si>
  <si>
    <t>75C511</t>
  </si>
  <si>
    <t>STOŽÁROVÉ NÁVĚSTIDLO DO DVOU SVĚTEL - DODÁVKA</t>
  </si>
  <si>
    <t>chodecké</t>
  </si>
  <si>
    <t>1. Položka obsahuje:  
 – dodávka stožárového návěstidla do dvou světel podle jeho typu a potřebného pomocného materiálu a dopravy do staveništního skladu  
 – dodávku stožárového návěstidla do dvou světel včetně pomocného materiálu, dopravu do místa určení  
2. Položka neobsahuje:  
 X  
3. Způsob měření:  
Udává se počet kusů kompletní konstrukce nebo práce.</t>
  </si>
  <si>
    <t>75C517</t>
  </si>
  <si>
    <t>STOŽÁROVÉ NÁVĚSTIDLO DO DVOU SVĚTEL - MONTÁŽ</t>
  </si>
  <si>
    <t>1. Položka obsahuje:  
 – výkop jámy pro BETONOVÝ základ návěstidla  
 – usazení betonového základu, sestavení návěstidla, označení označovacími štítky, zapojení kabelových forem (včetně měření a zapojení po měření)  
 – montáž stožárového návěstidla do dvou světel včetně transformátorové skříně na základ  
 – montáž stožárového návěstidla do dvou světel se všemi pomocnými a doplňujícími pracemi a součástmi a ukolejnění, případné použití mechanizmů, včetně dopravy ze skladu k místu montáže  
2. Položka neobsahuje:  
 X  
3. Způsob měření:  
Udává se počet kusů kompletní konstrukce nebo práce.</t>
  </si>
  <si>
    <t>75C521</t>
  </si>
  <si>
    <t>STOŽÁROVÉ NÁVĚSTIDLO TŘÍSVĚTLOVÉ - DODÁVKA</t>
  </si>
  <si>
    <t>pr.. 210</t>
  </si>
  <si>
    <t>1. Položka obsahuje:  
 – dodávka stožárového návěstidla třísvětlového podle jeho typu a potřebného pomocného materiálu a dopravy do staveništního skladu  
 – dodávku stožárového návěstidla třísvětlového včetně pomocného materiálu, dopravu do místa určení  
2. Položka neobsahuje:  
 X  
3. Způsob měření:  
Udává se počet kusů kompletní konstrukce nebo práce.</t>
  </si>
  <si>
    <t>pr.. 300 
vč. třmenu</t>
  </si>
  <si>
    <t>75C527</t>
  </si>
  <si>
    <t>STOŽÁROVÉ NÁVĚSTIDLO TŘÍSVĚTLOVÉ - MONTÁŽ</t>
  </si>
  <si>
    <t>pr. 210 a pr. 3000</t>
  </si>
  <si>
    <t>5+4=9,000 [A]</t>
  </si>
  <si>
    <t>1. Položka obsahuje:  
 – výkop jámy pro BETONOVÝ základ návěstidla  
 – usazení betonového základu, sestavení návěstidla, označení označovacími štítky, zapojení kabelových forem (včetně měření a zapojení po měření)  
 – montáž stožárového návěstidla třísvětlového včetně transformátorové skříně na základ  
 – montáž stožárového návěstidla třísvětlového se všemi pomocnými a doplňujícími pracemi a součástmi a ukolejnění, případné použití mechanizmů, včetně dopravy ze skladu k místu montáže  
2. Položka neobsahuje:  
 X  
3. Způsob měření:  
Udává se počet kusů kompletní konstrukce nebo práce.</t>
  </si>
  <si>
    <t>75H141</t>
  </si>
  <si>
    <t>STOŽÁR (SLOUP) OCELOVÝ DO 10 M</t>
  </si>
  <si>
    <t>Stožár výložníkový středně těžký s výložníkem délky 6,5m 
žárově zinkovaný, včetně dvířek a očíslování 
dodávka a montáž</t>
  </si>
  <si>
    <t>1. Položka obsahuje:  
 – dodávku specifikovaného bloku/zařízení včetně potřebného drobného montážního materiálu  
 – dodávku souvisejícího příslušenství pro specifikovaný blok/zařízení  
 – dopravu a skladování  
 – kompletní montáž specifikovaného bloku/zařízení a souvisejícího příslušenství včetně potřebného drobného montážního materiálu  
 – veškeré potřebné mechanizmy, včetně obsluhy, náklady na mzdy a přibližné (průměrné) náklady na pořízení potřebných materiálů včetně všech ostatních vedlejších nákladů  
2. Položka neobsahuje:  
 X  
3. Způsob měření:  
Udává se počet kusů kompletní konstrukce a práce.</t>
  </si>
  <si>
    <t>Stožár výložníkový středně těžký s výložníkem délky 5,5m 
žárově zinkovaný, včetně dvířek a očíslování 
dodávka a montáž</t>
  </si>
  <si>
    <t>Stožár výložníkový s výložníkem délky 2,5m 
žárově zinkovaný, včetně dvířek a očíslování 
dodávka a montáž</t>
  </si>
  <si>
    <t>D</t>
  </si>
  <si>
    <t>Stožár chodecký, prodloužený 
žárově zinkovaný, včetně dvířek a očíslování 
dodávka a  montáž</t>
  </si>
  <si>
    <t>75L441</t>
  </si>
  <si>
    <t>KAMERA SPECIÁLNÍ - DODÁVKA</t>
  </si>
  <si>
    <t>kamera videodetekce</t>
  </si>
  <si>
    <t>1. Položka obsahuje:  
 – dodávku specifikovaného bloku/zařízení včetně potřebného drobného montážního materiálu  
 – dodávku souvisejícího příslušenství pro specifikovaný blok/zařízení  
 – dopravu a skladování  
 – kompletní montáž (oživení, konfigurace, nastavení a uvedení do provozu) specifikovaného bloku/zařízení a souvisejícího příslušenství včetně drobného montážního materiálu  
 – veškeré potřebné mechanizmy, včetně obsluhy, náklady na mzdy a přibližné (průměrné) náklady na pořízení potřebných materiálů včetně všech ostatních vedlejších nákladů  
2. Položka neobsahuje:  
 X  
3. Způsob měření:  
Udává se počet kusů kompletní konstrukce a práce.</t>
  </si>
  <si>
    <t>75L442</t>
  </si>
  <si>
    <t>KAMERA SPECIÁLNÍ SW LICENCE</t>
  </si>
  <si>
    <t>karta videodetekce</t>
  </si>
  <si>
    <t>1. Položka obsahuje:  
 – dodávku specifikovaného bloku - SW licenci pro začlenění kamery do nového nebo stávajícího kamerového systému  
 – dodávku souvisejícího příslušenství pro specifikovaný blok/zařízení  
 – dopravu a skladování  
2. Položka neobsahuje:  
 X  
3. Způsob měření:  
Udává se počet kusů kompletní konstrukce a práce.</t>
  </si>
  <si>
    <t>75L44X</t>
  </si>
  <si>
    <t>KAMERA SPECIÁLNÍ - MONTÁŽ</t>
  </si>
  <si>
    <t>1. Položka obsahuje:  
 – kompletní montáž (oživení, konfigurace, nastavení a uvedení do provozu) specifikovaného bloku/zařízení a souvisejícího příslušenství včetně drobného montážního materiálu  
 – veškeré potřebné mechanizmy, včetně obsluhy, náklady na mzdy a přibližné (průměrné) náklady na pořízení potřebných materiálů včetně všech ostatních vedlejších nákladů  
2. Položka neobsahuje:  
 X  
3. Způsob měření:  
Udává se počet kusů kompletní konstrukce nebo práce.</t>
  </si>
  <si>
    <t>chránička 110/94</t>
  </si>
  <si>
    <t>35*2*1,05=73,500 [A]</t>
  </si>
  <si>
    <t>0,5*0,3*35=5,250 [A]</t>
  </si>
  <si>
    <t>SO 701</t>
  </si>
  <si>
    <t>Úprava oplocení skládky na sutě a odpad</t>
  </si>
  <si>
    <t>272125</t>
  </si>
  <si>
    <t>ZÁKLADY Z DÍLCŮ ŽELEZOBETONOVÝCH DO C30/37</t>
  </si>
  <si>
    <t>vč. zemních prací a doplňkovách konstrukcí</t>
  </si>
  <si>
    <t>podhrabové desky   (2.1+84.81)*(0.2*0.3)=5,215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</si>
  <si>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</si>
  <si>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Svislé konstrukce</t>
  </si>
  <si>
    <t>33817C</t>
  </si>
  <si>
    <t>SLOUPKY PLOTOVÉ Z DÍLCŮ KOVOVÝCH DO BETONOVÝCH PATEK</t>
  </si>
  <si>
    <t>KS</t>
  </si>
  <si>
    <t>vč. zemních prací a bet. patek</t>
  </si>
  <si>
    <t>1+1+29+1=32,000 [A]</t>
  </si>
  <si>
    <t>- dodání a osazení předepsaného sloupku včetně PKO  
- případnou betonovou patku z předepsané třídy betonu  
- nutné zemní práce</t>
  </si>
  <si>
    <t>33817D</t>
  </si>
  <si>
    <t>VZPĚRY PLOTOVÉ Z DÍLCŮ KOVOVÝCH DO BETONOVÝCH PATEK</t>
  </si>
  <si>
    <t>- dodání a osazení předepsané vzpěry včetně PKO  
- případnou betonovou patku z předepsané třídy betonu  
- nutné zemní práce</t>
  </si>
  <si>
    <t>76792</t>
  </si>
  <si>
    <t>OPLOCENÍ Z DRÁTĚNÉHO PLETIVA POTAŽENÉHO PLASTEM</t>
  </si>
  <si>
    <t>vč, napínacích a vázacích drátů vč. spojovacích prvků</t>
  </si>
  <si>
    <t>(2.1+84.81)*1.8=156,438 [A]</t>
  </si>
  <si>
    <t>- položka zahrnuje vedle vlastního pletiva i rámy, rošty, lišty, kování, podpěrné, závěsné, upevňovací prvky, spojovací a těsnící materiál, pomocný materiál, kompletní povrchovou úpravu.  
- nejsou zahrnuty sloupky, které se vykazují v samostatných položkách 338**, není zahrnuta podezdívka (272**)  
- součástí položky je  případně i ostnatý drát, uvažovaná plocha se pak vypočítává po horní hranu drátu.</t>
  </si>
  <si>
    <t>76796</t>
  </si>
  <si>
    <t>VRATA A VRÁTKA</t>
  </si>
  <si>
    <t>6.5*2=13,000 [A]</t>
  </si>
  <si>
    <t>- položka zahrnuje vedle vlastních vrat a vrátek i rámy, rošty, lišty, kování, podpěrné, závěsné, upevňovací prvky, spojovací a těsnící materiál, pomocný materiál, kompletní povrchovou úpravu, jsou zahrnuty i sloupky včetně kotvení, základové patky a nutných zemních prací.  
- je zahrnuto drobné zasklení nebo jiná předepsaná výplň.  
- součástí položky je  případně i ostnatý drát, uvažovaná plocha se pak vypočítává po horní hranu drátu.</t>
  </si>
  <si>
    <t>SO 702</t>
  </si>
  <si>
    <t>Úprava oplocení skládky zemin v km 1,425 vpravo</t>
  </si>
  <si>
    <t>podhrabové desky   69.59*(0.2*0.3)=4,175 [A]</t>
  </si>
  <si>
    <t>24+1=25,000 [A]</t>
  </si>
  <si>
    <t>10=10,000 [A]</t>
  </si>
  <si>
    <t>767911</t>
  </si>
  <si>
    <t>OPLOCENÍ Z DRÁTĚNÉHO PLETIVA POZINKOVANÉHO STANDARDNÍHO</t>
  </si>
  <si>
    <t>(69.59)*1.8=125,262 [A]</t>
  </si>
  <si>
    <t>- položka zahrnuje vedle vlastního pletiva i rámy, rošty, lišty, kování, podpěrné, závěsné, upevňovací prvky, spojovací a těsnící materiál, pomocný materiál, kompletní povrchovou úpravu.  
- nejsou zahrnuty sloupky a vzpěry, které se vykazují v samostatných položkách 338**, není zahrnuta podezdívka (272**)  
- součástí položky je  případně i ostnatý drát, uvažovaná plocha se pak vypočítává po horní hranu drátu.</t>
  </si>
  <si>
    <t>SO 703</t>
  </si>
  <si>
    <t>Protihluková stěna v úseku km 0,170-2,090</t>
  </si>
  <si>
    <t>015113</t>
  </si>
  <si>
    <t>POPLATKY ZA LIKVIDACŮ ODPADŮ NEKONTAMINOVANÝCH - 17 05 04 VYTĚŽENÉ ZEMINY A HORNINY - III. TŘÍDA TĚŽITELNOSTI</t>
  </si>
  <si>
    <t>Skládku zajistí zhotovitel</t>
  </si>
  <si>
    <t>113,632*2,0=227,264 [A]</t>
  </si>
  <si>
    <t>Trvalá skládka</t>
  </si>
  <si>
    <t>264328 
113,632=113,632 [A]</t>
  </si>
  <si>
    <t>224325</t>
  </si>
  <si>
    <t>PILOTY ZE ŽELEZOBETONU C30/37</t>
  </si>
  <si>
    <t>Piloty vetknuté do zemního tělesa 
- C 30/37 - XC2, XA1, XF1 
- železobetonové o průměru 0,60 m a délky 3,00 m (pilota 2,2 m + hlava 0,8 m) 
- provádění pilot se předpokládá bez použití výpažnice 
- pracovní spára se nachází 0,80 m od horní hrany piloty 
- ostatní požadavky viz. TZ a VD 
- vč. nákladů na VTD a přejímky</t>
  </si>
  <si>
    <t>3,142*(0,300*0,300)*2,200=0,622 [A] 
A*134=83,348 [B]</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</si>
  <si>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objem betonu pro přebetonování a nadbetonování, který se nepřičítá ke stanovenému objemu výplně piloty  
- ukončení piloty pod ústím vrtu a vyplnění zbývající části sypaninou nebo kamenivem  
- odbourání a odstranění znehodnocené části výplně a úprava hlavy piloty před výstavbou další konstrukční části  
- zřízení výplně piloty pod hladinou vody  
- veškerý materiál, výrobky a polotovary, včetně mimostaveništní a vnitrostaveništní dopravy  
- nezahrnuje dodání a osazení výztuže, nezahrnuje vrty</t>
  </si>
  <si>
    <t>224365</t>
  </si>
  <si>
    <t>VÝZTUŽ PILOT Z OCELI 10505, B500B</t>
  </si>
  <si>
    <t>Piloty vč. výztuže pro pol. č. 272325 
- odhad 164 kg/m3 
- výztuž B500B dle EN 10080 
- ostatní požadavky viz. TZ a VD 
- vč. nákladů na VTD</t>
  </si>
  <si>
    <t>83,348*0,164=13,669 [A]</t>
  </si>
  <si>
    <t>položka zahrnuje:  
- veškerý materiál, výrobky a polotovary, včetně mimostaveništní a vnitrostaveništní dopravy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</si>
  <si>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264328</t>
  </si>
  <si>
    <t>VRTY PRO PILOTY TŘ. III D DO 600MM</t>
  </si>
  <si>
    <t>Vrty pro piloty vetknuté do zemního tělesa 
- předkvartérní podklad pískovce a glaukonitického pískovce cenomanského stáří 
- podklad vystupující až k povrchu území 
- průměr 0,60 m a délka 3,00 m 
- včetně odvozu na skládku 
- ostatní požadavky viz. TZ a VD</t>
  </si>
  <si>
    <t>3,142*(0,300*0,300)*3,000=0,848 [A] 
A*134=113,632 [B]</t>
  </si>
  <si>
    <t>položka zahrnuje:  
- zřízení vrtu, svislou a vodorovnou dopravu zeminy bez uložení na skládku, vrtací práce zapaž. i nepaž. vrtu  
- čerpání vody z vrtu, vyčištění vrtu  
- zabezpečení vrtacích prací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v případě zapažení dočasnými pažnicemi jejich opotřebení  
- v případě zapažení suspenzí veškeré hospodaření s ní  
- nezahrnuje zapažení trvalými pažnicemi  
- nezahrnuje uložení zeminy na skládku a poplatek za skládku  
nevykazuje se hluché vrtání</t>
  </si>
  <si>
    <t>272325</t>
  </si>
  <si>
    <t>ZÁKLADY ZE ŽELEZOBETONU DO C30/37</t>
  </si>
  <si>
    <t>Hlava piloty 
- C 30/37 - XC2, XA1, XF1 
- železobetonová o průměru 0,60 m a délky 3,00 m 
- zapuštěna do nezpevněné krajnice  
- pracovní spára 0,80 m od horní hrany piloty 
- na pracovní spáru osazeno snímatelné ocelové nebo plastové bednění 
- horní úroveň bednění totožná s horní úrovní hlavy piloty 
- bednění chrání pracovní spáru před spadáváním nečistot 
- před betonáží do bednění osazen ocelový sloupek PHS z profilu HEA 160 (vykázáno samostatně) 
- ostatní požadavky viz. TZ a VD</t>
  </si>
  <si>
    <t>3,142*(0,300*0,300)*0,800=0,226 [A] 
A*134=30,284 [B]</t>
  </si>
  <si>
    <t>33717</t>
  </si>
  <si>
    <t>SLOUPKY PROTIHLUK STĚN Z DÍLCŮ KOVOVÝCH</t>
  </si>
  <si>
    <t>Sloupky PHS (HEA 160) 
- S235 JR + AR (třída provedení EXC2) 
- uvažovaná hmotnost 33,617 kg/m 
- Protikorozní ochrana nosné konstrukce 
  - příprava povrchu otryskáním na stupeň Sa 2 1  podle ČSN EN ISO 8501-1 
  - základní nátěr s vysokým obsahem zinku – 80 µm 
  - mezivrstva na bázi epoxi – 90 µm 
  - mezivrstva na bázi epoxi – 90 µm 
  - vrchní nátěr na bázi PU – 60 µm 
- vč. nákladů na činnosti spojené s přejímkami  
- ostatní požadavky viz. TZ a VD 
- vč. nákladů na VTD</t>
  </si>
  <si>
    <t>Sloupky HEA160 A 
4,150*32=132,800 [A] 
Sloupky HEA160 B 
4,650*11=51,150 [B] 
Sloupky HEA160 C 
3,150*91=286,650 [C] 
Celkem 
(A+B+C)*33,617/1000=15,820 [D]</t>
  </si>
  <si>
    <t>- dílenská dokumentace, včetně technologického předpisu spojování,  
- dodání  materiálu  v požadované kvalitě a výroba konstrukce (včetně  pomůcek,  přípravků a prostředků pro výrobu) bez ohledu na náročnost a její hmotnost,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montáž konstrukce na staveništi, včetně montážních prostředků a pomůcek a zednických výpomocí,                                
- výplň, těsnění a tmelení spar a spojů,  
- všechny druhy ocelového kotvení,  
- dílenskou přejímku a montážní prohlídku, včetně požadovaných dokladů,  
- zřízení kotevních otvorů nebo jam, nejsou-li částí jiné konstrukce,  
- osazení kotvení nebo přímo částí konstrukce do podpůrné konstrukce nebo do zeminy,  
- výplň kotevních otvorů  (příp.  podlití  patních  desek) maltou,  betonem  nebo  jinou speciální hmotou, vyplnění jam zeminou,  
- veškeré druhy protikorozní ochrany a nátěry konstrukcí,  
- zvláštní spojovací prostředky, rozebíratelnost konstrukce,  
- ochranná opatření před účinky bludných proudů  
- ochranu před přepětím.</t>
  </si>
  <si>
    <t>347125</t>
  </si>
  <si>
    <t>STĚNY PROTIHLUKOVÉ Z DÍLCŮ ŽELEZOBETON DO C30/37</t>
  </si>
  <si>
    <t>Výplň PHS ze soklových panelů 
- železobetonový panel výšky 0,75 m cca 100 mm zapuštěn do krajnice 
- ČSN EN 1783-1 a ČSN EN 1783-2 v kategoriích A2 a B1 
- ostatní požadavky viz. TZ a VD 
- vč. nákladů na VTD</t>
  </si>
  <si>
    <t>0,750*4,000*130=390,000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</si>
  <si>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</si>
  <si>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34799</t>
  </si>
  <si>
    <t>STĚNY PROTIHLUKOVÉ A OHRADNÍ Z PLEXISKLA</t>
  </si>
  <si>
    <t>Výplň PHS ze zvukově pohltivých panelů z recyklovaného plastu 
- zvukově pohltivé panely z plastu výšky 1,25m 
- panely PHS dle TKP kap. 25 a TP 104 
- akustické vlastnosti panelů dle ČSN EN 1783-1 a ČSN EN 1783-2 v kategoriích A2 a B1 
- ostatní požadavky viz. TZ a VD 
- vč. nákladů na VTD</t>
  </si>
  <si>
    <t>Plastový panel P1 
1,250*4,000*64=320,000 [A] 
Plastový panel P2 
1,000*4,000*30=120,000 [B] 
Plastový panel P3 
1,500*4,000*88=528,000 [C] 
Celkem 
A+B+C=968,000 [D]</t>
  </si>
  <si>
    <t>Položka zahrnuje veškerý materiál včetně spojovacího a těsnícího, výrobky a polotovary, včetně mimostaveništní a vnitrostaveništní dopravy (rovněž přesuny), včetně naložení a složení, případně s uložením.   
Součástí položky jsou opatření proti ptákům.</t>
  </si>
  <si>
    <t>76799</t>
  </si>
  <si>
    <t>OSTATNÍ KOVOVÉ DOPLŇK KONSTRUKCE</t>
  </si>
  <si>
    <t>Patní plechy 
- S235 JR 
- vč. nákladů na činnosti spojené s přejímkami  
- ostatní požadavky viz. TZ a VD 
- vč. nákladů na VTD</t>
  </si>
  <si>
    <t>0,405=0,405 [A]</t>
  </si>
  <si>
    <t>- položky doplňkových konstrukcí zahrnují vedle vlastních zámečnických výrobků i rámy, rošty, lišty, kování, podpěrné, závěsné, upevňovací prvky, spojovací a těsnící materiál, pomocný materiál, kompletní povrchovou úpravu, u doplňkových stavebních konstrukcí je zahrnuto drobné zasklení nebo jiná předepsaná výplň.</t>
  </si>
  <si>
    <t>SO 704</t>
  </si>
  <si>
    <t>Protihluková stěna v úseku km 0,988-1,115</t>
  </si>
  <si>
    <t>27,984*2,0=55,968 [A]</t>
  </si>
  <si>
    <t>264328 
27,984=27,984 [A]</t>
  </si>
  <si>
    <t>3,142*(0,300*0,300)*2,200=0,622 [A] 
A*33=20,526 [B]</t>
  </si>
  <si>
    <t>3,370=3,370 [A]</t>
  </si>
  <si>
    <t>3,142*(0,300*0,300)*3,000=0,848 [A] 
A*33=27,984 [B]</t>
  </si>
  <si>
    <t>3,142*(0,300*0,300)*0,800=0,226 [A] 
A*33=7,458 [B]</t>
  </si>
  <si>
    <t>Sloupky HEA160 A 
4,150*32=132,800 [A] 
Sloupky HEA160 B 
4,650*1=4,650 [B] 
Celkem 
(A+B)*33,617/1000=4,621 [C]</t>
  </si>
  <si>
    <t>Výplň PHS ze soklových panelů 
- železobetonový panel výšky 0,70 resp. 1,10 m cca 100 mm zapuštěn do krajnice 
- ČSN EN 1783-1 a ČSN EN 1783-2 v kategoriích A2 a B1 
- ostatní požadavky viz. TZ a VD 
- vč. nákladů na VTD</t>
  </si>
  <si>
    <t>S1 
0,700*4,000*31=86,800 [A] 
S2 
1,100*4,000*1=4,400 [B] 
Celkem 
A+B=91,200 [C]</t>
  </si>
  <si>
    <t>Plastový panel P1 
1,250*4,000*64=320,000 [A]</t>
  </si>
  <si>
    <t>0,100=0,100 [A]</t>
  </si>
  <si>
    <t>SO 801</t>
  </si>
  <si>
    <t>Sadové úpravy</t>
  </si>
  <si>
    <t>100100R</t>
  </si>
  <si>
    <t>MONTÁŽ KONSTRUKCE</t>
  </si>
  <si>
    <t>Pro upevnění popínavých rostlin podél PHS</t>
  </si>
  <si>
    <t>140=140,000 [A]</t>
  </si>
  <si>
    <t>125734</t>
  </si>
  <si>
    <t>VYKOPÁVKY ZE ZEMNÍKŮ A SKLÁDEK TŘ. I, ODVOZ DO 5KM</t>
  </si>
  <si>
    <t>vykopání z meziskládky a dovoz, rozprostření v pol. č. 18222</t>
  </si>
  <si>
    <t>SO101   0,15*(1.08*(8368.26+10.89+1213.23+489.94+1027.83+1936.42+772.82)+1.12*(6256.33+198.98)+2951.55+140.27)=3 787,006 [A] 
SO102   0,15*(20.52+21.02)*1.12=6,979 [B] 
SO103   0,15*1.12*(48.03+219.48)=44,942 [C] 
SO104   0,15*695.76*1.12=116,888 [D] 
SO105   0,15*782.29*1.08=126,731 [E] 
SO110   0,15*(5.53+3.33+7.04+16.54+33.49+64.21+57.4+27.04+20.65)*1.08=38,107 [F] 
Celkem: A+B+C+D+E+F=4 120,653 [G]</t>
  </si>
  <si>
    <t>18222</t>
  </si>
  <si>
    <t>ROZPROSTŘENÍ ORNICE VE SVAHU V TL DO 0,15M</t>
  </si>
  <si>
    <t>SO101   1.08*(8368.26+10.89+1213.23+489.94+1027.83+1936.42+772.82)+1.12*(6256.33+198.98)+2951.55+140.27=25 246,708 [A] 
SO102   (20.52+21.02)*1.12=46,525 [B] 
SO103   1.12*(48.03+219.48)=299,611 [C] 
SO104   695.76*1.12=779,251 [D] 
SO105   782.29*1.08=844,873 [E] 
SO110   (5.53+3.33+7.04+16.54+33.49+64.21+57.4+27.04+20.65)*1.08=254,048 [F] 
Celkem: A+B+C+D+E+F=27 471,016 [G]</t>
  </si>
  <si>
    <t>položka zahrnuje:  
nutné přemístění ornice z dočasných skládek vzdálených do 50m  
rozprostření ornice v předepsané tloušťce ve svahu přes 1:5</t>
  </si>
  <si>
    <t>18241</t>
  </si>
  <si>
    <t>ZALOŽENÍ TRÁVNÍKU RUČNÍM VÝSEVEM</t>
  </si>
  <si>
    <t>Zahrnuje dodání předepsané travní směsi, její výsev na ornici, zalévání, první pokosení, to vše bez ohledu na sklon terénu</t>
  </si>
  <si>
    <t>18247</t>
  </si>
  <si>
    <t>OŠETŘOVÁNÍ TRÁVNÍKU</t>
  </si>
  <si>
    <t>Zahrnuje pokosení se shrabáním, naložení shrabků na dopravní prostředek, s odvozem a se složením, to vše bez ohledu na sklon terénu  
zahrnuje nutné zalití a hnojení</t>
  </si>
  <si>
    <t>18311</t>
  </si>
  <si>
    <t>ZALOŽENÍ ZÁHONU PRO VÝSADBU</t>
  </si>
  <si>
    <t>rovina</t>
  </si>
  <si>
    <t>Keře v záhonech                             53=53,000 [A] 
Keře u PHS                                    170=170,000 [B] 
Stromy – výsadbové mísy                31+7=38,000 [C] 
Celkem: A+B+C=261,000 [D]</t>
  </si>
  <si>
    <t>položka zahrnuje založení záhonu, urovnání, naložení a odvoz odpadu, to vše bez ohledu na sklon terénu</t>
  </si>
  <si>
    <t>svah</t>
  </si>
  <si>
    <t>Keře                                              216=216,000 [A] 
Stromy                                          13=13,000 [B] 
Celkem: A+B=229,000 [C]</t>
  </si>
  <si>
    <t>18331</t>
  </si>
  <si>
    <t>SADOVNICKÉ OBDĚLÁNÍ PŮDY</t>
  </si>
  <si>
    <t>Záhony – keře v rovině+PHS            223=223,000 [A] 
Stromy – výsadbové mísy                31+7=38,000 [B] 
Celkem: A+B=261,000 [C]</t>
  </si>
  <si>
    <t>položka zahrnuje strojové obdělání nejsvrchnější vrstvy půdy původního horizontu nebo nově rozprostřené vrchní vrstvy půdy, dále zahrnuje urovnání pozemku, zejména základní výškové úpravy terénu tak, aby povrch podkladu byl bez prohlubní a výstupků</t>
  </si>
  <si>
    <t>Nakopání terásek – keře na svahu   216=216,000 [A] 
Stromy – výsadbové mísy                13=13,000 [B] 
Celkem: A+B=229,000 [C]</t>
  </si>
  <si>
    <t>18351</t>
  </si>
  <si>
    <t>CHEMICKÉ ODPLEVELENÍ</t>
  </si>
  <si>
    <t>1,5x</t>
  </si>
  <si>
    <t>1,5*(229,0+261,0)=735,000 [A]</t>
  </si>
  <si>
    <t>položka zahrnuje celoplošný postřik a chemickou likvidace nežádoucích rostlin nebo jejích částí a zabránění jejich dalšímu růstu na urovnaném volném terénu</t>
  </si>
  <si>
    <t>18461</t>
  </si>
  <si>
    <t>MULČOVÁNÍ</t>
  </si>
  <si>
    <t>rovina 
Mulčování výsadeb mulčovací kůrou v tl. 10-15cm</t>
  </si>
  <si>
    <t>261,0=261,000 [A]</t>
  </si>
  <si>
    <t>položka zahrnuje dodání a rozprostření mulčovací kůry nebo štěpky v předepsané tloušťce nebo mulčovací textilie bez ohledu na sklon terénu, stabilizaci mulče proti erozi, přísady proti vznícení mulče, naložení a odvoz odpadu</t>
  </si>
  <si>
    <t>svah 
Mulčování výsadeb mulčovací kůrou v tl. 10-15cm</t>
  </si>
  <si>
    <t>229,0=229,000 [A]</t>
  </si>
  <si>
    <t>18471</t>
  </si>
  <si>
    <t>OŠETŘENÍ DŘEVIN VE SKUPINÁCH</t>
  </si>
  <si>
    <t>rovina 
3X – keře v záhonech</t>
  </si>
  <si>
    <t>3*223=669,000 [A]</t>
  </si>
  <si>
    <t>položka zahrnuje odplevelení s nakypřením, vypletí, ošetření řezem, hnojením, odstranění poškozených částí dřevin s případným složením odpadu na hromady, naložením na dopravní prostředek, odvozem a složením</t>
  </si>
  <si>
    <t>svah 
3X – keře v nakopaných hrázích, pásy stromů a keřů</t>
  </si>
  <si>
    <t>3*216=648,000 [A]</t>
  </si>
  <si>
    <t>18472</t>
  </si>
  <si>
    <t>OŠETŘENÍ DŘEVIN SOLITERNÍCH</t>
  </si>
  <si>
    <t>rovina 
3X – samostatné stromy a keře</t>
  </si>
  <si>
    <t>(31+7)*3=114,000 [A]</t>
  </si>
  <si>
    <t>odplevelení s nakypřením, vypletí, řezem, hnojením, odstranění poškozených částí dřevin s případným složením odpadu na hromady, naložením na dopravní prostředek, odvozem a složením</t>
  </si>
  <si>
    <t>svah 
3X – samostatné stromy a keře</t>
  </si>
  <si>
    <t>3*13=39,000 [A]</t>
  </si>
  <si>
    <t>184A1</t>
  </si>
  <si>
    <t>VYSAZOVÁNÍ KEŘŮ LISTNATÝCH S BALEM VČETNĚ VÝKOPU JAMKY</t>
  </si>
  <si>
    <t>rovina 
15*15*15cm, vč.hnojení komp. 2Kg/ks a 2ks tab. Silvamixu, zalití</t>
  </si>
  <si>
    <t>490=490,000 [A]</t>
  </si>
  <si>
    <t>Položka vysazování keřů zahrnuje dodávku projektem předepsaných  keřů,  hloubení jamek (min. rozměry pro keře 30/30/30cm) s event. výměnou půdy, s hnojením anorganickým hnojivem a přídavkem organického hnojiva dle PD, zálivku,  a pod.  
položka zahrnuje veškerý materiál, výrobky a polotovary, včetně mimostaveništní a vnitrostaveništní dopravy (rovněž přesuny), včetně naložení a složení, případně s uložením</t>
  </si>
  <si>
    <t>svah 
15*15*15cm, vč.hnojení komp. 2Kg/ks a 2ks tab. Silvamixu, zalití</t>
  </si>
  <si>
    <t>540=540,000 [A]</t>
  </si>
  <si>
    <t>184B15</t>
  </si>
  <si>
    <t>VYSAZOVÁNÍ STROMŮ LISTNATÝCH S BALEM OBVOD KMENE DO 16CM, PODCHOZÍ VÝŠ MIN 2,4M</t>
  </si>
  <si>
    <t>rovina 
50*50*50cm, vč.hnojení komp. 5Kg/ks a 5ks tab. Silvamixu, zalití, kůly, chráničky</t>
  </si>
  <si>
    <t>31=31,000 [A]</t>
  </si>
  <si>
    <t>Položka vysazování stromů dodávku projektem předepsaných  stromů,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</si>
  <si>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svah 
50*50*50cm, vč.hnojení komp. 5Kg/ks a 5ks tab. Silvamixu, zalití, kůly, chráničky</t>
  </si>
  <si>
    <t>184D13</t>
  </si>
  <si>
    <t>VYSAZOVÁNÍ STROMŮ JEHLIČNATÝCH S BALEM VÝŠKY KMENE DO 1,2M</t>
  </si>
  <si>
    <t>50*50*50cm, vč.hnojení komp. 5Kg/ks a 5ks tab. Silvamixu, zalití, kůly, chráničky</t>
  </si>
  <si>
    <t>7=7,000 [A]</t>
  </si>
  <si>
    <t>Položka vysazování stromů dodávku projektem předepsaných  stromů, hloubení jamek (min. rozměry pro stromy min. 1,5 násobek balu výpěstku) s event. výměnou půdy, s hnojením anorganickým hnojivem a přídavkem organického hnojiva min. 5kg pro stromy, zálivku, kůly, chráničky ke stromům nebo ochrana stromů nátěrem a pod.  
položka zahrnuje veškerý materiál, výrobky a polotovary, včetně mimostaveništní a vnitrostaveništní dopravy (rovněž přesuny), včetně naložení a složení, případně s uložením</t>
  </si>
  <si>
    <t>18600</t>
  </si>
  <si>
    <t>ZALÉVÁNÍ VODOU</t>
  </si>
  <si>
    <t>3X,100l/alejovýstrom,30l/strom, 10l/keř</t>
  </si>
  <si>
    <t>38=38,000 [A]</t>
  </si>
  <si>
    <t>položka zahrnuje veškerý materiál, výrobky a polotovary, včetně mimostaveništní a vnitrostaveništní dopravy (rovněž přesuny), včetně naložení a složení, případně s uložením</t>
  </si>
  <si>
    <t>SO 802</t>
  </si>
  <si>
    <t>Rekultivace rušených komunikací</t>
  </si>
  <si>
    <t>odvoz ornice z mezideponie, rozprostření v pol. č. 18230</t>
  </si>
  <si>
    <t>II/331   tl. 0,40m   0,4*2581.7=1 032,680 [A] 
účelová kom. tl. 0,35m   0,35*477.1=166,985 [B] 
Celkem: A+B=1 199,665 [C]</t>
  </si>
  <si>
    <t>18130</t>
  </si>
  <si>
    <t>ÚPRAVA PLÁNĚ BEZ ZHUTNĚNÍ</t>
  </si>
  <si>
    <t>2581.7+477.1=3 058,800 [A]</t>
  </si>
  <si>
    <t>položka zahrnuje úpravu pláně včetně vyrovnání výškových rozdílů</t>
  </si>
  <si>
    <t>tl. 0,40m   0,4*2581.7=1 032,680 [A] 
tl. 0,35m   0,35*477.1=166,985 [B] 
Celkem: A+B=1 199,665 [C]</t>
  </si>
  <si>
    <t>II/331   2581.7=2 581,700 [A] 
účelov. kom. 477.1=477,100 [B] 
Celkem: A+B=3 058,800 [C]</t>
  </si>
  <si>
    <t>SO 803</t>
  </si>
  <si>
    <t>Rekultivace dočasných záborů</t>
  </si>
  <si>
    <t>0,2m 0,2*1013.6=202,720 [A] 
0,35m 0,35*2073.3=725,655 [B] 
0,4m 0,4*(4211,67+152,3)=1 745,588 [C] 
0,45m 0,45*13.7=6,165 [D] 
0,55m 0,55*70.90=38,995 [E] 
Celkem: A+B+C+D+E=2 719,123 [F]</t>
  </si>
  <si>
    <t>1013.6+2073.3+(4211,67+152,3)+13.7+70.90=7 535,470 [A]</t>
  </si>
  <si>
    <t>0,2m 1013.6=1 013,600 [A] 
0,35m 2073.3=2 073,300 [B] 
0,4m (4211,67+152,3)=4 363,970 [C] 
0,45m 13.7=13,700 [D] 
0,55m 70.90=70,900 [E] 
rekultivace (odečet)   -152,3=- 152,300 [F] 
Celkem: A+B+C+D+E+F=7 383,170 [G]</t>
  </si>
  <si>
    <t>0,2m 1013.6=1 013,600 [A] 
0,35m 2073.3=2 073,300 [B] 
0,4m (4211,67+152,3)=4 363,970 [C] 
0,45m 13.7=13,700 [D] 
0,55m 70.90=70,900 [E] 
rekultivace (odečet)   -144,62=- 144,620 [F] 
Celkem: A+B+C+D+E+F=7 390,850 [G]</t>
  </si>
  <si>
    <t>18510</t>
  </si>
  <si>
    <t>BIOLOGICKÁ REKULTIVACE DVOULETÁ</t>
  </si>
  <si>
    <t>92.75+23.37+21.01+7,49=144,620 [A]</t>
  </si>
  <si>
    <t>SO 901</t>
  </si>
  <si>
    <t>Dopravně-inženýrská opatření</t>
  </si>
  <si>
    <t>02720</t>
  </si>
  <si>
    <t>POMOC PRÁCE ZŘÍZ NEBO ZAJIŠŤ REGULACI A OCHRANU DOPRAVY</t>
  </si>
  <si>
    <t>dopravní značení kompletní - SDZ  montáž s přesunem, nájem, demontáž, VDZ pokládka, odstranění</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</si>
</sst>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indexed="8"/>
      <name val="Arial"/>
      <family val="0"/>
    </font>
    <font>
      <b/>
      <sz val="16"/>
      <name val="Arial"/>
      <family val="0"/>
    </font>
    <font>
      <b/>
      <sz val="10"/>
      <name val="Arial"/>
      <family val="0"/>
    </font>
    <font>
      <sz val="10"/>
      <color indexed="9"/>
      <name val="Arial"/>
      <family val="0"/>
    </font>
    <font>
      <b/>
      <sz val="11"/>
      <name val="Arial"/>
      <family val="0"/>
    </font>
    <font>
      <i/>
      <sz val="10"/>
      <name val="Arial"/>
      <family val="0"/>
    </font>
  </fonts>
  <fills count="5">
    <fill>
      <patternFill/>
    </fill>
    <fill>
      <patternFill patternType="gray125"/>
    </fill>
    <fill>
      <patternFill patternType="solid">
        <fgColor rgb="FFD9D9D9"/>
        <bgColor indexed="64"/>
      </patternFill>
    </fill>
    <fill>
      <patternFill patternType="solid">
        <fgColor rgb="FFCB441A"/>
        <bgColor indexed="64"/>
      </patternFill>
    </fill>
    <fill>
      <patternFill patternType="solid">
        <fgColor rgb="FFADD8E6"/>
        <bgColor indexed="64"/>
      </patternFill>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applyAlignment="1">
      <alignment vertical="center"/>
    </xf>
    <xf numFmtId="0" fontId="0" fillId="2" borderId="0" xfId="0" applyFill="1" applyAlignment="1">
      <alignment vertical="center"/>
    </xf>
    <xf numFmtId="0" fontId="1"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horizontal="right" vertical="center"/>
    </xf>
    <xf numFmtId="0" fontId="4" fillId="3" borderId="1" xfId="0" applyFont="1" applyFill="1" applyBorder="1" applyAlignment="1">
      <alignment horizontal="center" vertical="center"/>
    </xf>
    <xf numFmtId="0" fontId="0" fillId="2" borderId="2" xfId="0" applyFill="1" applyBorder="1" applyAlignment="1">
      <alignment vertical="center"/>
    </xf>
    <xf numFmtId="177" fontId="3" fillId="2" borderId="0" xfId="0" applyNumberFormat="1" applyFont="1" applyFill="1" applyAlignment="1">
      <alignment horizontal="right" vertical="center"/>
    </xf>
    <xf numFmtId="0" fontId="0" fillId="2" borderId="1" xfId="0" applyFill="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2" borderId="0" xfId="0" applyFont="1" applyFill="1" applyAlignment="1">
      <alignment horizontal="left" vertical="center"/>
    </xf>
    <xf numFmtId="0" fontId="4" fillId="3" borderId="1" xfId="0" applyFont="1" applyFill="1" applyBorder="1" applyAlignment="1">
      <alignment horizontal="center" vertical="center" wrapText="1"/>
    </xf>
    <xf numFmtId="0" fontId="5" fillId="2" borderId="2" xfId="0" applyFont="1" applyFill="1" applyBorder="1" applyAlignment="1">
      <alignment vertical="center"/>
    </xf>
    <xf numFmtId="0" fontId="5" fillId="2" borderId="2" xfId="0" applyFont="1" applyFill="1" applyBorder="1" applyAlignment="1">
      <alignment horizontal="right" vertical="center"/>
    </xf>
    <xf numFmtId="0" fontId="5" fillId="2" borderId="2" xfId="0" applyFont="1" applyFill="1" applyBorder="1" applyAlignment="1">
      <alignment horizontal="left" vertical="center"/>
    </xf>
    <xf numFmtId="0" fontId="0" fillId="0" borderId="1" xfId="0" applyBorder="1" applyAlignment="1">
      <alignment horizontal="left" vertical="center"/>
    </xf>
    <xf numFmtId="177" fontId="0" fillId="0" borderId="1" xfId="0" applyNumberFormat="1" applyBorder="1" applyAlignment="1">
      <alignment horizontal="right" vertical="center"/>
    </xf>
    <xf numFmtId="0" fontId="3" fillId="2" borderId="5" xfId="0" applyFont="1" applyFill="1" applyBorder="1" applyAlignment="1">
      <alignment horizontal="right" vertical="center"/>
    </xf>
    <xf numFmtId="177" fontId="3" fillId="2" borderId="5" xfId="0" applyNumberFormat="1" applyFont="1" applyFill="1" applyBorder="1" applyAlignment="1">
      <alignment horizontal="center" vertical="center"/>
    </xf>
    <xf numFmtId="0" fontId="3" fillId="2" borderId="5" xfId="0" applyFont="1" applyFill="1" applyBorder="1" applyAlignment="1">
      <alignment vertical="center" wrapText="1"/>
    </xf>
    <xf numFmtId="0" fontId="0" fillId="0" borderId="1" xfId="0" applyBorder="1" applyAlignment="1">
      <alignment vertical="center"/>
    </xf>
    <xf numFmtId="0" fontId="0" fillId="2" borderId="6" xfId="0" applyFill="1" applyBorder="1" applyAlignment="1">
      <alignment vertical="center"/>
    </xf>
    <xf numFmtId="0" fontId="3" fillId="2" borderId="6" xfId="0" applyFont="1" applyFill="1" applyBorder="1" applyAlignment="1">
      <alignment horizontal="right" vertical="center"/>
    </xf>
    <xf numFmtId="0" fontId="3" fillId="2" borderId="6" xfId="0" applyFont="1" applyFill="1" applyBorder="1" applyAlignment="1">
      <alignment vertical="center" wrapText="1"/>
    </xf>
    <xf numFmtId="177" fontId="3" fillId="2" borderId="6" xfId="0" applyNumberFormat="1" applyFont="1" applyFill="1"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center" vertical="center"/>
    </xf>
    <xf numFmtId="178" fontId="0" fillId="0" borderId="1" xfId="0" applyNumberFormat="1" applyBorder="1" applyAlignment="1">
      <alignment horizontal="center" vertical="center"/>
    </xf>
    <xf numFmtId="177" fontId="0" fillId="4" borderId="1" xfId="0" applyNumberFormat="1" applyFill="1" applyBorder="1" applyAlignment="1" applyProtection="1">
      <alignment horizontal="center" vertical="center"/>
      <protection locked="0"/>
    </xf>
    <xf numFmtId="177" fontId="0" fillId="0" borderId="1" xfId="0" applyNumberFormat="1" applyBorder="1" applyAlignment="1">
      <alignment horizontal="center" vertic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0" fillId="2" borderId="1" xfId="0" applyNumberFormat="1" applyFill="1" applyBorder="1" applyAlignment="1">
      <alignment horizontal="center" vertical="center"/>
    </xf>
    <xf numFmtId="177" fontId="3" fillId="2" borderId="0" xfId="0" applyNumberFormat="1" applyFont="1" applyFill="1" applyAlignment="1">
      <alignment horizontal="center" vertical="center"/>
    </xf>
    <xf numFmtId="0" fontId="3" fillId="2" borderId="2" xfId="0" applyFont="1" applyFill="1" applyBorder="1" applyAlignment="1">
      <alignment horizontal="right" vertical="center"/>
    </xf>
    <xf numFmtId="177" fontId="3" fillId="2" borderId="2"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43025"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38"/>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t="s">
        <v>0</v>
      </c>
      <c r="C1" s="1"/>
      <c r="D1" s="1"/>
      <c r="E1" s="1"/>
    </row>
    <row r="2" spans="1:5" ht="12.75" customHeight="1">
      <c r="A2" s="1"/>
      <c r="B2" s="2" t="s">
        <v>1</v>
      </c>
      <c r="C2" s="1"/>
      <c r="D2" s="1"/>
      <c r="E2" s="1"/>
    </row>
    <row r="3" spans="1:5" ht="19.5" customHeight="1">
      <c r="A3" s="1"/>
      <c r="B3" s="1"/>
      <c r="C3" s="1"/>
      <c r="D3" s="1"/>
      <c r="E3" s="1"/>
    </row>
    <row r="4" spans="1:5" ht="19.5" customHeight="1">
      <c r="A4" s="1"/>
      <c r="B4" s="3" t="s">
        <v>2</v>
      </c>
      <c r="C4" s="1"/>
      <c r="D4" s="1"/>
      <c r="E4" s="1"/>
    </row>
    <row r="5" spans="1:5" ht="12.75" customHeight="1">
      <c r="A5" s="1"/>
      <c r="B5" s="1" t="s">
        <v>3</v>
      </c>
      <c r="C5" s="1"/>
      <c r="D5" s="1"/>
      <c r="E5" s="1"/>
    </row>
    <row r="6" spans="1:5" ht="12.75" customHeight="1">
      <c r="A6" s="1"/>
      <c r="B6" s="4" t="s">
        <v>4</v>
      </c>
      <c r="C6" s="7">
        <f>SUM(C10:C38)</f>
      </c>
      <c r="D6" s="1"/>
      <c r="E6" s="1"/>
    </row>
    <row r="7" spans="1:5" ht="12.75" customHeight="1">
      <c r="A7" s="1"/>
      <c r="B7" s="4" t="s">
        <v>5</v>
      </c>
      <c r="C7" s="7">
        <f>SUM(E10:E38)</f>
      </c>
      <c r="D7" s="1"/>
      <c r="E7" s="1"/>
    </row>
    <row r="8" spans="1:5" ht="12.75" customHeight="1">
      <c r="A8" s="6"/>
      <c r="B8" s="6"/>
      <c r="C8" s="6"/>
      <c r="D8" s="6"/>
      <c r="E8" s="6"/>
    </row>
    <row r="9" spans="1:5" ht="12.75" customHeight="1">
      <c r="A9" s="5" t="s">
        <v>6</v>
      </c>
      <c r="B9" s="5" t="s">
        <v>7</v>
      </c>
      <c r="C9" s="5" t="s">
        <v>8</v>
      </c>
      <c r="D9" s="5" t="s">
        <v>9</v>
      </c>
      <c r="E9" s="5" t="s">
        <v>10</v>
      </c>
    </row>
    <row r="10" spans="1:5" ht="12.75" customHeight="1">
      <c r="A10" s="19" t="s">
        <v>19</v>
      </c>
      <c r="B10" s="19" t="s">
        <v>20</v>
      </c>
      <c r="C10" s="20">
        <f>'SO 000_SO 000'!I3</f>
      </c>
      <c r="D10" s="20">
        <f>'SO 000_SO 000'!O2</f>
      </c>
      <c r="E10" s="20">
        <f>C10+D10</f>
      </c>
    </row>
    <row r="11" spans="1:5" ht="12.75" customHeight="1">
      <c r="A11" s="19" t="s">
        <v>152</v>
      </c>
      <c r="B11" s="19" t="s">
        <v>153</v>
      </c>
      <c r="C11" s="20">
        <f>'SO 001_SO 001'!I3</f>
      </c>
      <c r="D11" s="20">
        <f>'SO 001_SO 001'!O2</f>
      </c>
      <c r="E11" s="20">
        <f>C11+D11</f>
      </c>
    </row>
    <row r="12" spans="1:5" ht="12.75" customHeight="1">
      <c r="A12" s="19" t="s">
        <v>229</v>
      </c>
      <c r="B12" s="19" t="s">
        <v>230</v>
      </c>
      <c r="C12" s="20">
        <f>'SO 101_SO 101'!I3</f>
      </c>
      <c r="D12" s="20">
        <f>'SO 101_SO 101'!O2</f>
      </c>
      <c r="E12" s="20">
        <f>C12+D12</f>
      </c>
    </row>
    <row r="13" spans="1:5" ht="12.75" customHeight="1">
      <c r="A13" s="19" t="s">
        <v>463</v>
      </c>
      <c r="B13" s="19" t="s">
        <v>464</v>
      </c>
      <c r="C13" s="20">
        <f>'SO 102_SO 102'!I3</f>
      </c>
      <c r="D13" s="20">
        <f>'SO 102_SO 102'!O2</f>
      </c>
      <c r="E13" s="20">
        <f>C13+D13</f>
      </c>
    </row>
    <row r="14" spans="1:5" ht="12.75" customHeight="1">
      <c r="A14" s="19" t="s">
        <v>480</v>
      </c>
      <c r="B14" s="19" t="s">
        <v>481</v>
      </c>
      <c r="C14" s="20">
        <f>'SO 103_SO 103'!I3</f>
      </c>
      <c r="D14" s="20">
        <f>'SO 103_SO 103'!O2</f>
      </c>
      <c r="E14" s="20">
        <f>C14+D14</f>
      </c>
    </row>
    <row r="15" spans="1:5" ht="12.75" customHeight="1">
      <c r="A15" s="19" t="s">
        <v>538</v>
      </c>
      <c r="B15" s="19" t="s">
        <v>539</v>
      </c>
      <c r="C15" s="20">
        <f>'SO 104_SO 104'!I3</f>
      </c>
      <c r="D15" s="20">
        <f>'SO 104_SO 104'!O2</f>
      </c>
      <c r="E15" s="20">
        <f>C15+D15</f>
      </c>
    </row>
    <row r="16" spans="1:5" ht="12.75" customHeight="1">
      <c r="A16" s="19" t="s">
        <v>574</v>
      </c>
      <c r="B16" s="19" t="s">
        <v>575</v>
      </c>
      <c r="C16" s="20">
        <f>'SO 105_SO 105'!I3</f>
      </c>
      <c r="D16" s="20">
        <f>'SO 105_SO 105'!O2</f>
      </c>
      <c r="E16" s="20">
        <f>C16+D16</f>
      </c>
    </row>
    <row r="17" spans="1:5" ht="12.75" customHeight="1">
      <c r="A17" s="19" t="s">
        <v>632</v>
      </c>
      <c r="B17" s="19" t="s">
        <v>633</v>
      </c>
      <c r="C17" s="20">
        <f>'SO 108_SO 108'!I3</f>
      </c>
      <c r="D17" s="20">
        <f>'SO 108_SO 108'!O2</f>
      </c>
      <c r="E17" s="20">
        <f>C17+D17</f>
      </c>
    </row>
    <row r="18" spans="1:5" ht="12.75" customHeight="1">
      <c r="A18" s="19" t="s">
        <v>644</v>
      </c>
      <c r="B18" s="19" t="s">
        <v>645</v>
      </c>
      <c r="C18" s="20">
        <f>'SO 110_SO 110'!I3</f>
      </c>
      <c r="D18" s="20">
        <f>'SO 110_SO 110'!O2</f>
      </c>
      <c r="E18" s="20">
        <f>C18+D18</f>
      </c>
    </row>
    <row r="19" spans="1:5" ht="12.75" customHeight="1">
      <c r="A19" s="19" t="s">
        <v>660</v>
      </c>
      <c r="B19" s="19" t="s">
        <v>661</v>
      </c>
      <c r="C19" s="20">
        <f>'SO 111_SO 111'!I3</f>
      </c>
      <c r="D19" s="20">
        <f>'SO 111_SO 111'!O2</f>
      </c>
      <c r="E19" s="20">
        <f>C19+D19</f>
      </c>
    </row>
    <row r="20" spans="1:5" ht="12.75" customHeight="1">
      <c r="A20" s="19" t="s">
        <v>687</v>
      </c>
      <c r="B20" s="19" t="s">
        <v>688</v>
      </c>
      <c r="C20" s="20">
        <f>'SO 191_SO 191'!I3</f>
      </c>
      <c r="D20" s="20">
        <f>'SO 191_SO 191'!O2</f>
      </c>
      <c r="E20" s="20">
        <f>C20+D20</f>
      </c>
    </row>
    <row r="21" spans="1:5" ht="12.75" customHeight="1">
      <c r="A21" s="19" t="s">
        <v>726</v>
      </c>
      <c r="B21" s="19" t="s">
        <v>727</v>
      </c>
      <c r="C21" s="20">
        <f>'SO 302_SO 302'!I3</f>
      </c>
      <c r="D21" s="20">
        <f>'SO 302_SO 302'!O2</f>
      </c>
      <c r="E21" s="20">
        <f>C21+D21</f>
      </c>
    </row>
    <row r="22" spans="1:5" ht="12.75" customHeight="1">
      <c r="A22" s="19" t="s">
        <v>863</v>
      </c>
      <c r="B22" s="19" t="s">
        <v>864</v>
      </c>
      <c r="C22" s="20">
        <f>'SO 303_SO 303'!I3</f>
      </c>
      <c r="D22" s="20">
        <f>'SO 303_SO 303'!O2</f>
      </c>
      <c r="E22" s="20">
        <f>C22+D22</f>
      </c>
    </row>
    <row r="23" spans="1:5" ht="12.75" customHeight="1">
      <c r="A23" s="19" t="s">
        <v>880</v>
      </c>
      <c r="B23" s="19" t="s">
        <v>881</v>
      </c>
      <c r="C23" s="20">
        <f>'SO 304_SO 304'!I3</f>
      </c>
      <c r="D23" s="20">
        <f>'SO 304_SO 304'!O2</f>
      </c>
      <c r="E23" s="20">
        <f>C23+D23</f>
      </c>
    </row>
    <row r="24" spans="1:5" ht="12.75" customHeight="1">
      <c r="A24" s="19" t="s">
        <v>1001</v>
      </c>
      <c r="B24" s="19" t="s">
        <v>1002</v>
      </c>
      <c r="C24" s="20">
        <f>'SO 305_SO 305'!I3</f>
      </c>
      <c r="D24" s="20">
        <f>'SO 305_SO 305'!O2</f>
      </c>
      <c r="E24" s="20">
        <f>C24+D24</f>
      </c>
    </row>
    <row r="25" spans="1:5" ht="12.75" customHeight="1">
      <c r="A25" s="19" t="s">
        <v>1048</v>
      </c>
      <c r="B25" s="19" t="s">
        <v>1049</v>
      </c>
      <c r="C25" s="20">
        <f>'SO 401.1_SO 401.1'!I3</f>
      </c>
      <c r="D25" s="20">
        <f>'SO 401.1_SO 401.1'!O2</f>
      </c>
      <c r="E25" s="20">
        <f>C25+D25</f>
      </c>
    </row>
    <row r="26" spans="1:5" ht="12.75" customHeight="1">
      <c r="A26" s="19" t="s">
        <v>1102</v>
      </c>
      <c r="B26" s="19" t="s">
        <v>1103</v>
      </c>
      <c r="C26" s="20">
        <f>'SO 408_SO 408'!I3</f>
      </c>
      <c r="D26" s="20">
        <f>'SO 408_SO 408'!O2</f>
      </c>
      <c r="E26" s="20">
        <f>C26+D26</f>
      </c>
    </row>
    <row r="27" spans="1:5" ht="12.75" customHeight="1">
      <c r="A27" s="19" t="s">
        <v>1223</v>
      </c>
      <c r="B27" s="19" t="s">
        <v>1224</v>
      </c>
      <c r="C27" s="20">
        <f>'SO 421_SO 421'!I3</f>
      </c>
      <c r="D27" s="20">
        <f>'SO 421_SO 421'!O2</f>
      </c>
      <c r="E27" s="20">
        <f>C27+D27</f>
      </c>
    </row>
    <row r="28" spans="1:5" ht="12.75" customHeight="1">
      <c r="A28" s="19" t="s">
        <v>1263</v>
      </c>
      <c r="B28" s="19" t="s">
        <v>1264</v>
      </c>
      <c r="C28" s="20">
        <f>'SO 422_SO 422'!I3</f>
      </c>
      <c r="D28" s="20">
        <f>'SO 422_SO 422'!O2</f>
      </c>
      <c r="E28" s="20">
        <f>C28+D28</f>
      </c>
    </row>
    <row r="29" spans="1:5" ht="12.75" customHeight="1">
      <c r="A29" s="19" t="s">
        <v>1272</v>
      </c>
      <c r="B29" s="19" t="s">
        <v>1273</v>
      </c>
      <c r="C29" s="20">
        <f>'SO 423_SO 423'!I3</f>
      </c>
      <c r="D29" s="20">
        <f>'SO 423_SO 423'!O2</f>
      </c>
      <c r="E29" s="20">
        <f>C29+D29</f>
      </c>
    </row>
    <row r="30" spans="1:5" ht="12.75" customHeight="1">
      <c r="A30" s="19" t="s">
        <v>1311</v>
      </c>
      <c r="B30" s="19" t="s">
        <v>1312</v>
      </c>
      <c r="C30" s="20">
        <f>'SO 451_SO 451'!I3</f>
      </c>
      <c r="D30" s="20">
        <f>'SO 451_SO 451'!O2</f>
      </c>
      <c r="E30" s="20">
        <f>C30+D30</f>
      </c>
    </row>
    <row r="31" spans="1:5" ht="12.75" customHeight="1">
      <c r="A31" s="19" t="s">
        <v>1451</v>
      </c>
      <c r="B31" s="19" t="s">
        <v>1452</v>
      </c>
      <c r="C31" s="20">
        <f>'SO 701_SO 701'!I3</f>
      </c>
      <c r="D31" s="20">
        <f>'SO 701_SO 701'!O2</f>
      </c>
      <c r="E31" s="20">
        <f>C31+D31</f>
      </c>
    </row>
    <row r="32" spans="1:5" ht="12.75" customHeight="1">
      <c r="A32" s="19" t="s">
        <v>1477</v>
      </c>
      <c r="B32" s="19" t="s">
        <v>1478</v>
      </c>
      <c r="C32" s="20">
        <f>'SO 702_SO 702'!I3</f>
      </c>
      <c r="D32" s="20">
        <f>'SO 702_SO 702'!O2</f>
      </c>
      <c r="E32" s="20">
        <f>C32+D32</f>
      </c>
    </row>
    <row r="33" spans="1:5" ht="12.75" customHeight="1">
      <c r="A33" s="19" t="s">
        <v>1486</v>
      </c>
      <c r="B33" s="19" t="s">
        <v>1487</v>
      </c>
      <c r="C33" s="20">
        <f>'SO 703_SO 703'!I3</f>
      </c>
      <c r="D33" s="20">
        <f>'SO 703_SO 703'!O2</f>
      </c>
      <c r="E33" s="20">
        <f>C33+D33</f>
      </c>
    </row>
    <row r="34" spans="1:5" ht="12.75" customHeight="1">
      <c r="A34" s="19" t="s">
        <v>1533</v>
      </c>
      <c r="B34" s="19" t="s">
        <v>1534</v>
      </c>
      <c r="C34" s="20">
        <f>'SO 704_SO 704'!I3</f>
      </c>
      <c r="D34" s="20">
        <f>'SO 704_SO 704'!O2</f>
      </c>
      <c r="E34" s="20">
        <f>C34+D34</f>
      </c>
    </row>
    <row r="35" spans="1:5" ht="12.75" customHeight="1">
      <c r="A35" s="19" t="s">
        <v>1546</v>
      </c>
      <c r="B35" s="19" t="s">
        <v>1547</v>
      </c>
      <c r="C35" s="20">
        <f>'SO 801_SO 801'!I3</f>
      </c>
      <c r="D35" s="20">
        <f>'SO 801_SO 801'!O2</f>
      </c>
      <c r="E35" s="20">
        <f>C35+D35</f>
      </c>
    </row>
    <row r="36" spans="1:5" ht="12.75" customHeight="1">
      <c r="A36" s="19" t="s">
        <v>1627</v>
      </c>
      <c r="B36" s="19" t="s">
        <v>1628</v>
      </c>
      <c r="C36" s="20">
        <f>'SO 802_SO 802'!I3</f>
      </c>
      <c r="D36" s="20">
        <f>'SO 802_SO 802'!O2</f>
      </c>
      <c r="E36" s="20">
        <f>C36+D36</f>
      </c>
    </row>
    <row r="37" spans="1:5" ht="12.75" customHeight="1">
      <c r="A37" s="19" t="s">
        <v>1637</v>
      </c>
      <c r="B37" s="19" t="s">
        <v>1638</v>
      </c>
      <c r="C37" s="20">
        <f>'SO 803_SO 803'!I3</f>
      </c>
      <c r="D37" s="20">
        <f>'SO 803_SO 803'!O2</f>
      </c>
      <c r="E37" s="20">
        <f>C37+D37</f>
      </c>
    </row>
    <row r="38" spans="1:5" ht="12.75" customHeight="1">
      <c r="A38" s="19" t="s">
        <v>1646</v>
      </c>
      <c r="B38" s="19" t="s">
        <v>1647</v>
      </c>
      <c r="C38" s="20">
        <f>'SO 901_SO 901'!I3</f>
      </c>
      <c r="D38" s="20">
        <f>'SO 901_SO 901'!O2</f>
      </c>
      <c r="E38" s="20">
        <f>C38+D38</f>
      </c>
    </row>
  </sheetData>
  <sheetProtection password="FC4C" sheet="1" objects="1" scenarios="1"/>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7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0+O9+O14+O51+O56+O73</f>
      </c>
      <c r="P2" t="s">
        <v>26</v>
      </c>
    </row>
    <row r="3" spans="1:16" ht="15" customHeight="1">
      <c r="A3" t="s">
        <v>12</v>
      </c>
      <c r="B3" s="12" t="s">
        <v>14</v>
      </c>
      <c r="C3" s="13" t="s">
        <v>15</v>
      </c>
      <c r="D3" s="1"/>
      <c r="E3" s="14" t="s">
        <v>16</v>
      </c>
      <c r="F3" s="1"/>
      <c r="G3" s="9"/>
      <c r="H3" s="8" t="s">
        <v>644</v>
      </c>
      <c r="I3" s="39">
        <f>0+I9+I14+I51+I56+I73</f>
      </c>
      <c r="O3" t="s">
        <v>23</v>
      </c>
      <c r="P3" t="s">
        <v>27</v>
      </c>
    </row>
    <row r="4" spans="1:16" ht="15" customHeight="1">
      <c r="A4" t="s">
        <v>17</v>
      </c>
      <c r="B4" s="12" t="s">
        <v>18</v>
      </c>
      <c r="C4" s="13" t="s">
        <v>644</v>
      </c>
      <c r="D4" s="1"/>
      <c r="E4" s="14" t="s">
        <v>645</v>
      </c>
      <c r="F4" s="1"/>
      <c r="G4" s="1"/>
      <c r="H4" s="11"/>
      <c r="I4" s="11"/>
      <c r="O4" t="s">
        <v>24</v>
      </c>
      <c r="P4" t="s">
        <v>27</v>
      </c>
    </row>
    <row r="5" spans="1:16" ht="12.75" customHeight="1">
      <c r="A5" t="s">
        <v>21</v>
      </c>
      <c r="B5" s="16" t="s">
        <v>22</v>
      </c>
      <c r="C5" s="17" t="s">
        <v>644</v>
      </c>
      <c r="D5" s="6"/>
      <c r="E5" s="18" t="s">
        <v>645</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25.5">
      <c r="A10" s="24" t="s">
        <v>47</v>
      </c>
      <c r="B10" s="29" t="s">
        <v>31</v>
      </c>
      <c r="C10" s="29" t="s">
        <v>159</v>
      </c>
      <c r="D10" s="24" t="s">
        <v>49</v>
      </c>
      <c r="E10" s="30" t="s">
        <v>160</v>
      </c>
      <c r="F10" s="31" t="s">
        <v>156</v>
      </c>
      <c r="G10" s="32">
        <v>47.1</v>
      </c>
      <c r="H10" s="33">
        <v>0</v>
      </c>
      <c r="I10" s="34">
        <f>ROUND(ROUND(H10,2)*ROUND(G10,3),2)</f>
      </c>
      <c r="O10">
        <f>(I10*21)/100</f>
      </c>
      <c r="P10" t="s">
        <v>27</v>
      </c>
    </row>
    <row r="11" spans="1:5" ht="12.75">
      <c r="A11" s="35" t="s">
        <v>52</v>
      </c>
      <c r="E11" s="36" t="s">
        <v>49</v>
      </c>
    </row>
    <row r="12" spans="1:5" ht="12.75">
      <c r="A12" s="37" t="s">
        <v>54</v>
      </c>
      <c r="E12" s="38" t="s">
        <v>646</v>
      </c>
    </row>
    <row r="13" spans="1:5" ht="140.25">
      <c r="A13" t="s">
        <v>56</v>
      </c>
      <c r="E13" s="36" t="s">
        <v>162</v>
      </c>
    </row>
    <row r="14" spans="1:18" ht="12.75" customHeight="1">
      <c r="A14" s="6" t="s">
        <v>45</v>
      </c>
      <c r="B14" s="6"/>
      <c r="C14" s="41" t="s">
        <v>31</v>
      </c>
      <c r="D14" s="6"/>
      <c r="E14" s="27" t="s">
        <v>166</v>
      </c>
      <c r="F14" s="6"/>
      <c r="G14" s="6"/>
      <c r="H14" s="6"/>
      <c r="I14" s="42">
        <f>0+Q14</f>
      </c>
      <c r="O14">
        <f>0+R14</f>
      </c>
      <c r="Q14">
        <f>0+I15+I19+I23+I27+I31+I35+I39+I43+I47</f>
      </c>
      <c r="R14">
        <f>0+O15+O19+O23+O27+O31+O35+O39+O43+O47</f>
      </c>
    </row>
    <row r="15" spans="1:16" ht="12.75">
      <c r="A15" s="24" t="s">
        <v>47</v>
      </c>
      <c r="B15" s="29" t="s">
        <v>27</v>
      </c>
      <c r="C15" s="29" t="s">
        <v>237</v>
      </c>
      <c r="D15" s="24" t="s">
        <v>67</v>
      </c>
      <c r="E15" s="30" t="s">
        <v>238</v>
      </c>
      <c r="F15" s="31" t="s">
        <v>187</v>
      </c>
      <c r="G15" s="32">
        <v>23.55</v>
      </c>
      <c r="H15" s="33">
        <v>0</v>
      </c>
      <c r="I15" s="34">
        <f>ROUND(ROUND(H15,2)*ROUND(G15,3),2)</f>
      </c>
      <c r="O15">
        <f>(I15*21)/100</f>
      </c>
      <c r="P15" t="s">
        <v>27</v>
      </c>
    </row>
    <row r="16" spans="1:5" ht="12.75">
      <c r="A16" s="35" t="s">
        <v>52</v>
      </c>
      <c r="E16" s="36" t="s">
        <v>466</v>
      </c>
    </row>
    <row r="17" spans="1:5" ht="12.75">
      <c r="A17" s="37" t="s">
        <v>54</v>
      </c>
      <c r="E17" s="38" t="s">
        <v>647</v>
      </c>
    </row>
    <row r="18" spans="1:5" ht="369.75">
      <c r="A18" t="s">
        <v>56</v>
      </c>
      <c r="E18" s="36" t="s">
        <v>241</v>
      </c>
    </row>
    <row r="19" spans="1:16" ht="12.75">
      <c r="A19" s="24" t="s">
        <v>47</v>
      </c>
      <c r="B19" s="29" t="s">
        <v>26</v>
      </c>
      <c r="C19" s="29" t="s">
        <v>237</v>
      </c>
      <c r="D19" s="24" t="s">
        <v>71</v>
      </c>
      <c r="E19" s="30" t="s">
        <v>238</v>
      </c>
      <c r="F19" s="31" t="s">
        <v>187</v>
      </c>
      <c r="G19" s="32">
        <v>133.95</v>
      </c>
      <c r="H19" s="33">
        <v>0</v>
      </c>
      <c r="I19" s="34">
        <f>ROUND(ROUND(H19,2)*ROUND(G19,3),2)</f>
      </c>
      <c r="O19">
        <f>(I19*21)/100</f>
      </c>
      <c r="P19" t="s">
        <v>27</v>
      </c>
    </row>
    <row r="20" spans="1:5" ht="12.75">
      <c r="A20" s="35" t="s">
        <v>52</v>
      </c>
      <c r="E20" s="36" t="s">
        <v>242</v>
      </c>
    </row>
    <row r="21" spans="1:5" ht="12.75">
      <c r="A21" s="37" t="s">
        <v>54</v>
      </c>
      <c r="E21" s="38" t="s">
        <v>648</v>
      </c>
    </row>
    <row r="22" spans="1:5" ht="369.75">
      <c r="A22" t="s">
        <v>56</v>
      </c>
      <c r="E22" s="36" t="s">
        <v>241</v>
      </c>
    </row>
    <row r="23" spans="1:16" ht="12.75">
      <c r="A23" s="24" t="s">
        <v>47</v>
      </c>
      <c r="B23" s="29" t="s">
        <v>35</v>
      </c>
      <c r="C23" s="29" t="s">
        <v>244</v>
      </c>
      <c r="D23" s="24" t="s">
        <v>49</v>
      </c>
      <c r="E23" s="30" t="s">
        <v>245</v>
      </c>
      <c r="F23" s="31" t="s">
        <v>187</v>
      </c>
      <c r="G23" s="32">
        <v>133.95</v>
      </c>
      <c r="H23" s="33">
        <v>0</v>
      </c>
      <c r="I23" s="34">
        <f>ROUND(ROUND(H23,2)*ROUND(G23,3),2)</f>
      </c>
      <c r="O23">
        <f>(I23*21)/100</f>
      </c>
      <c r="P23" t="s">
        <v>27</v>
      </c>
    </row>
    <row r="24" spans="1:5" ht="12.75">
      <c r="A24" s="35" t="s">
        <v>52</v>
      </c>
      <c r="E24" s="36" t="s">
        <v>246</v>
      </c>
    </row>
    <row r="25" spans="1:5" ht="12.75">
      <c r="A25" s="37" t="s">
        <v>54</v>
      </c>
      <c r="E25" s="38" t="s">
        <v>648</v>
      </c>
    </row>
    <row r="26" spans="1:5" ht="306">
      <c r="A26" t="s">
        <v>56</v>
      </c>
      <c r="E26" s="36" t="s">
        <v>248</v>
      </c>
    </row>
    <row r="27" spans="1:16" ht="12.75">
      <c r="A27" s="24" t="s">
        <v>47</v>
      </c>
      <c r="B27" s="29" t="s">
        <v>37</v>
      </c>
      <c r="C27" s="29" t="s">
        <v>253</v>
      </c>
      <c r="D27" s="24" t="s">
        <v>49</v>
      </c>
      <c r="E27" s="30" t="s">
        <v>254</v>
      </c>
      <c r="F27" s="31" t="s">
        <v>187</v>
      </c>
      <c r="G27" s="32">
        <v>66.975</v>
      </c>
      <c r="H27" s="33">
        <v>0</v>
      </c>
      <c r="I27" s="34">
        <f>ROUND(ROUND(H27,2)*ROUND(G27,3),2)</f>
      </c>
      <c r="O27">
        <f>(I27*21)/100</f>
      </c>
      <c r="P27" t="s">
        <v>27</v>
      </c>
    </row>
    <row r="28" spans="1:5" ht="12.75">
      <c r="A28" s="35" t="s">
        <v>52</v>
      </c>
      <c r="E28" s="36" t="s">
        <v>49</v>
      </c>
    </row>
    <row r="29" spans="1:5" ht="12.75">
      <c r="A29" s="37" t="s">
        <v>54</v>
      </c>
      <c r="E29" s="38" t="s">
        <v>649</v>
      </c>
    </row>
    <row r="30" spans="1:5" ht="267.75">
      <c r="A30" t="s">
        <v>56</v>
      </c>
      <c r="E30" s="36" t="s">
        <v>256</v>
      </c>
    </row>
    <row r="31" spans="1:16" ht="12.75">
      <c r="A31" s="24" t="s">
        <v>47</v>
      </c>
      <c r="B31" s="29" t="s">
        <v>39</v>
      </c>
      <c r="C31" s="29" t="s">
        <v>257</v>
      </c>
      <c r="D31" s="24" t="s">
        <v>49</v>
      </c>
      <c r="E31" s="30" t="s">
        <v>258</v>
      </c>
      <c r="F31" s="31" t="s">
        <v>187</v>
      </c>
      <c r="G31" s="32">
        <v>66.975</v>
      </c>
      <c r="H31" s="33">
        <v>0</v>
      </c>
      <c r="I31" s="34">
        <f>ROUND(ROUND(H31,2)*ROUND(G31,3),2)</f>
      </c>
      <c r="O31">
        <f>(I31*21)/100</f>
      </c>
      <c r="P31" t="s">
        <v>27</v>
      </c>
    </row>
    <row r="32" spans="1:5" ht="12.75">
      <c r="A32" s="35" t="s">
        <v>52</v>
      </c>
      <c r="E32" s="36" t="s">
        <v>259</v>
      </c>
    </row>
    <row r="33" spans="1:5" ht="12.75">
      <c r="A33" s="37" t="s">
        <v>54</v>
      </c>
      <c r="E33" s="38" t="s">
        <v>649</v>
      </c>
    </row>
    <row r="34" spans="1:5" ht="267.75">
      <c r="A34" t="s">
        <v>56</v>
      </c>
      <c r="E34" s="36" t="s">
        <v>256</v>
      </c>
    </row>
    <row r="35" spans="1:16" ht="12.75">
      <c r="A35" s="24" t="s">
        <v>47</v>
      </c>
      <c r="B35" s="29" t="s">
        <v>73</v>
      </c>
      <c r="C35" s="29" t="s">
        <v>211</v>
      </c>
      <c r="D35" s="24" t="s">
        <v>49</v>
      </c>
      <c r="E35" s="30" t="s">
        <v>212</v>
      </c>
      <c r="F35" s="31" t="s">
        <v>187</v>
      </c>
      <c r="G35" s="32">
        <v>157.5</v>
      </c>
      <c r="H35" s="33">
        <v>0</v>
      </c>
      <c r="I35" s="34">
        <f>ROUND(ROUND(H35,2)*ROUND(G35,3),2)</f>
      </c>
      <c r="O35">
        <f>(I35*21)/100</f>
      </c>
      <c r="P35" t="s">
        <v>27</v>
      </c>
    </row>
    <row r="36" spans="1:5" ht="12.75">
      <c r="A36" s="35" t="s">
        <v>52</v>
      </c>
      <c r="E36" s="36" t="s">
        <v>49</v>
      </c>
    </row>
    <row r="37" spans="1:5" ht="12.75">
      <c r="A37" s="37" t="s">
        <v>54</v>
      </c>
      <c r="E37" s="38" t="s">
        <v>650</v>
      </c>
    </row>
    <row r="38" spans="1:5" ht="191.25">
      <c r="A38" t="s">
        <v>56</v>
      </c>
      <c r="E38" s="36" t="s">
        <v>214</v>
      </c>
    </row>
    <row r="39" spans="1:16" ht="12.75">
      <c r="A39" s="24" t="s">
        <v>47</v>
      </c>
      <c r="B39" s="29" t="s">
        <v>78</v>
      </c>
      <c r="C39" s="29" t="s">
        <v>261</v>
      </c>
      <c r="D39" s="24" t="s">
        <v>49</v>
      </c>
      <c r="E39" s="30" t="s">
        <v>262</v>
      </c>
      <c r="F39" s="31" t="s">
        <v>187</v>
      </c>
      <c r="G39" s="32">
        <v>165.942</v>
      </c>
      <c r="H39" s="33">
        <v>0</v>
      </c>
      <c r="I39" s="34">
        <f>ROUND(ROUND(H39,2)*ROUND(G39,3),2)</f>
      </c>
      <c r="O39">
        <f>(I39*21)/100</f>
      </c>
      <c r="P39" t="s">
        <v>27</v>
      </c>
    </row>
    <row r="40" spans="1:5" ht="12.75">
      <c r="A40" s="35" t="s">
        <v>52</v>
      </c>
      <c r="E40" s="36" t="s">
        <v>49</v>
      </c>
    </row>
    <row r="41" spans="1:5" ht="12.75">
      <c r="A41" s="37" t="s">
        <v>54</v>
      </c>
      <c r="E41" s="38" t="s">
        <v>651</v>
      </c>
    </row>
    <row r="42" spans="1:5" ht="280.5">
      <c r="A42" t="s">
        <v>56</v>
      </c>
      <c r="E42" s="36" t="s">
        <v>264</v>
      </c>
    </row>
    <row r="43" spans="1:16" ht="12.75">
      <c r="A43" s="24" t="s">
        <v>47</v>
      </c>
      <c r="B43" s="29" t="s">
        <v>42</v>
      </c>
      <c r="C43" s="29" t="s">
        <v>265</v>
      </c>
      <c r="D43" s="24" t="s">
        <v>49</v>
      </c>
      <c r="E43" s="30" t="s">
        <v>266</v>
      </c>
      <c r="F43" s="31" t="s">
        <v>187</v>
      </c>
      <c r="G43" s="32">
        <v>2.178</v>
      </c>
      <c r="H43" s="33">
        <v>0</v>
      </c>
      <c r="I43" s="34">
        <f>ROUND(ROUND(H43,2)*ROUND(G43,3),2)</f>
      </c>
      <c r="O43">
        <f>(I43*21)/100</f>
      </c>
      <c r="P43" t="s">
        <v>27</v>
      </c>
    </row>
    <row r="44" spans="1:5" ht="12.75">
      <c r="A44" s="35" t="s">
        <v>52</v>
      </c>
      <c r="E44" s="36" t="s">
        <v>49</v>
      </c>
    </row>
    <row r="45" spans="1:5" ht="12.75">
      <c r="A45" s="37" t="s">
        <v>54</v>
      </c>
      <c r="E45" s="38" t="s">
        <v>652</v>
      </c>
    </row>
    <row r="46" spans="1:5" ht="242.25">
      <c r="A46" t="s">
        <v>56</v>
      </c>
      <c r="E46" s="36" t="s">
        <v>268</v>
      </c>
    </row>
    <row r="47" spans="1:16" ht="12.75">
      <c r="A47" s="24" t="s">
        <v>47</v>
      </c>
      <c r="B47" s="29" t="s">
        <v>44</v>
      </c>
      <c r="C47" s="29" t="s">
        <v>270</v>
      </c>
      <c r="D47" s="24" t="s">
        <v>49</v>
      </c>
      <c r="E47" s="30" t="s">
        <v>271</v>
      </c>
      <c r="F47" s="31" t="s">
        <v>169</v>
      </c>
      <c r="G47" s="32">
        <v>1106.281</v>
      </c>
      <c r="H47" s="33">
        <v>0</v>
      </c>
      <c r="I47" s="34">
        <f>ROUND(ROUND(H47,2)*ROUND(G47,3),2)</f>
      </c>
      <c r="O47">
        <f>(I47*21)/100</f>
      </c>
      <c r="P47" t="s">
        <v>27</v>
      </c>
    </row>
    <row r="48" spans="1:5" ht="12.75">
      <c r="A48" s="35" t="s">
        <v>52</v>
      </c>
      <c r="E48" s="36" t="s">
        <v>49</v>
      </c>
    </row>
    <row r="49" spans="1:5" ht="63.75">
      <c r="A49" s="37" t="s">
        <v>54</v>
      </c>
      <c r="E49" s="38" t="s">
        <v>653</v>
      </c>
    </row>
    <row r="50" spans="1:5" ht="25.5">
      <c r="A50" t="s">
        <v>56</v>
      </c>
      <c r="E50" s="36" t="s">
        <v>273</v>
      </c>
    </row>
    <row r="51" spans="1:18" ht="12.75" customHeight="1">
      <c r="A51" s="6" t="s">
        <v>45</v>
      </c>
      <c r="B51" s="6"/>
      <c r="C51" s="41" t="s">
        <v>27</v>
      </c>
      <c r="D51" s="6"/>
      <c r="E51" s="27" t="s">
        <v>278</v>
      </c>
      <c r="F51" s="6"/>
      <c r="G51" s="6"/>
      <c r="H51" s="6"/>
      <c r="I51" s="42">
        <f>0+Q51</f>
      </c>
      <c r="O51">
        <f>0+R51</f>
      </c>
      <c r="Q51">
        <f>0+I52</f>
      </c>
      <c r="R51">
        <f>0+O52</f>
      </c>
    </row>
    <row r="52" spans="1:16" ht="12.75">
      <c r="A52" s="24" t="s">
        <v>47</v>
      </c>
      <c r="B52" s="29" t="s">
        <v>86</v>
      </c>
      <c r="C52" s="29" t="s">
        <v>288</v>
      </c>
      <c r="D52" s="24" t="s">
        <v>49</v>
      </c>
      <c r="E52" s="30" t="s">
        <v>289</v>
      </c>
      <c r="F52" s="31" t="s">
        <v>169</v>
      </c>
      <c r="G52" s="32">
        <v>574.5</v>
      </c>
      <c r="H52" s="33">
        <v>0</v>
      </c>
      <c r="I52" s="34">
        <f>ROUND(ROUND(H52,2)*ROUND(G52,3),2)</f>
      </c>
      <c r="O52">
        <f>(I52*21)/100</f>
      </c>
      <c r="P52" t="s">
        <v>27</v>
      </c>
    </row>
    <row r="53" spans="1:5" ht="12.75">
      <c r="A53" s="35" t="s">
        <v>52</v>
      </c>
      <c r="E53" s="36" t="s">
        <v>49</v>
      </c>
    </row>
    <row r="54" spans="1:5" ht="12.75">
      <c r="A54" s="37" t="s">
        <v>54</v>
      </c>
      <c r="E54" s="38" t="s">
        <v>654</v>
      </c>
    </row>
    <row r="55" spans="1:5" ht="102">
      <c r="A55" t="s">
        <v>56</v>
      </c>
      <c r="E55" s="36" t="s">
        <v>291</v>
      </c>
    </row>
    <row r="56" spans="1:18" ht="12.75" customHeight="1">
      <c r="A56" s="6" t="s">
        <v>45</v>
      </c>
      <c r="B56" s="6"/>
      <c r="C56" s="41" t="s">
        <v>37</v>
      </c>
      <c r="D56" s="6"/>
      <c r="E56" s="27" t="s">
        <v>328</v>
      </c>
      <c r="F56" s="6"/>
      <c r="G56" s="6"/>
      <c r="H56" s="6"/>
      <c r="I56" s="42">
        <f>0+Q56</f>
      </c>
      <c r="O56">
        <f>0+R56</f>
      </c>
      <c r="Q56">
        <f>0+I57+I61+I65+I69</f>
      </c>
      <c r="R56">
        <f>0+O57+O61+O65+O69</f>
      </c>
    </row>
    <row r="57" spans="1:16" ht="12.75">
      <c r="A57" s="24" t="s">
        <v>47</v>
      </c>
      <c r="B57" s="29" t="s">
        <v>89</v>
      </c>
      <c r="C57" s="29" t="s">
        <v>356</v>
      </c>
      <c r="D57" s="24" t="s">
        <v>49</v>
      </c>
      <c r="E57" s="30" t="s">
        <v>357</v>
      </c>
      <c r="F57" s="31" t="s">
        <v>169</v>
      </c>
      <c r="G57" s="32">
        <v>514.242</v>
      </c>
      <c r="H57" s="33">
        <v>0</v>
      </c>
      <c r="I57" s="34">
        <f>ROUND(ROUND(H57,2)*ROUND(G57,3),2)</f>
      </c>
      <c r="O57">
        <f>(I57*21)/100</f>
      </c>
      <c r="P57" t="s">
        <v>27</v>
      </c>
    </row>
    <row r="58" spans="1:5" ht="12.75">
      <c r="A58" s="35" t="s">
        <v>52</v>
      </c>
      <c r="E58" s="36" t="s">
        <v>358</v>
      </c>
    </row>
    <row r="59" spans="1:5" ht="25.5">
      <c r="A59" s="37" t="s">
        <v>54</v>
      </c>
      <c r="E59" s="38" t="s">
        <v>655</v>
      </c>
    </row>
    <row r="60" spans="1:5" ht="51">
      <c r="A60" t="s">
        <v>56</v>
      </c>
      <c r="E60" s="36" t="s">
        <v>345</v>
      </c>
    </row>
    <row r="61" spans="1:16" ht="12.75">
      <c r="A61" s="24" t="s">
        <v>47</v>
      </c>
      <c r="B61" s="29" t="s">
        <v>94</v>
      </c>
      <c r="C61" s="29" t="s">
        <v>361</v>
      </c>
      <c r="D61" s="24" t="s">
        <v>49</v>
      </c>
      <c r="E61" s="30" t="s">
        <v>362</v>
      </c>
      <c r="F61" s="31" t="s">
        <v>169</v>
      </c>
      <c r="G61" s="32">
        <v>423.66</v>
      </c>
      <c r="H61" s="33">
        <v>0</v>
      </c>
      <c r="I61" s="34">
        <f>ROUND(ROUND(H61,2)*ROUND(G61,3),2)</f>
      </c>
      <c r="O61">
        <f>(I61*21)/100</f>
      </c>
      <c r="P61" t="s">
        <v>27</v>
      </c>
    </row>
    <row r="62" spans="1:5" ht="12.75">
      <c r="A62" s="35" t="s">
        <v>52</v>
      </c>
      <c r="E62" s="36" t="s">
        <v>49</v>
      </c>
    </row>
    <row r="63" spans="1:5" ht="25.5">
      <c r="A63" s="37" t="s">
        <v>54</v>
      </c>
      <c r="E63" s="38" t="s">
        <v>656</v>
      </c>
    </row>
    <row r="64" spans="1:5" ht="89.25">
      <c r="A64" t="s">
        <v>56</v>
      </c>
      <c r="E64" s="36" t="s">
        <v>364</v>
      </c>
    </row>
    <row r="65" spans="1:16" ht="12.75">
      <c r="A65" s="24" t="s">
        <v>47</v>
      </c>
      <c r="B65" s="29" t="s">
        <v>98</v>
      </c>
      <c r="C65" s="29" t="s">
        <v>366</v>
      </c>
      <c r="D65" s="24" t="s">
        <v>49</v>
      </c>
      <c r="E65" s="30" t="s">
        <v>367</v>
      </c>
      <c r="F65" s="31" t="s">
        <v>169</v>
      </c>
      <c r="G65" s="32">
        <v>99.74</v>
      </c>
      <c r="H65" s="33">
        <v>0</v>
      </c>
      <c r="I65" s="34">
        <f>ROUND(ROUND(H65,2)*ROUND(G65,3),2)</f>
      </c>
      <c r="O65">
        <f>(I65*21)/100</f>
      </c>
      <c r="P65" t="s">
        <v>27</v>
      </c>
    </row>
    <row r="66" spans="1:5" ht="12.75">
      <c r="A66" s="35" t="s">
        <v>52</v>
      </c>
      <c r="E66" s="36" t="s">
        <v>49</v>
      </c>
    </row>
    <row r="67" spans="1:5" ht="12.75">
      <c r="A67" s="37" t="s">
        <v>54</v>
      </c>
      <c r="E67" s="38" t="s">
        <v>657</v>
      </c>
    </row>
    <row r="68" spans="1:5" ht="38.25">
      <c r="A68" t="s">
        <v>56</v>
      </c>
      <c r="E68" s="36" t="s">
        <v>369</v>
      </c>
    </row>
    <row r="69" spans="1:16" ht="12.75">
      <c r="A69" s="24" t="s">
        <v>47</v>
      </c>
      <c r="B69" s="29" t="s">
        <v>102</v>
      </c>
      <c r="C69" s="29" t="s">
        <v>386</v>
      </c>
      <c r="D69" s="24" t="s">
        <v>49</v>
      </c>
      <c r="E69" s="30" t="s">
        <v>387</v>
      </c>
      <c r="F69" s="31" t="s">
        <v>169</v>
      </c>
      <c r="G69" s="32">
        <v>414.89</v>
      </c>
      <c r="H69" s="33">
        <v>0</v>
      </c>
      <c r="I69" s="34">
        <f>ROUND(ROUND(H69,2)*ROUND(G69,3),2)</f>
      </c>
      <c r="O69">
        <f>(I69*21)/100</f>
      </c>
      <c r="P69" t="s">
        <v>27</v>
      </c>
    </row>
    <row r="70" spans="1:5" ht="12.75">
      <c r="A70" s="35" t="s">
        <v>52</v>
      </c>
      <c r="E70" s="36" t="s">
        <v>49</v>
      </c>
    </row>
    <row r="71" spans="1:5" ht="12.75">
      <c r="A71" s="37" t="s">
        <v>54</v>
      </c>
      <c r="E71" s="38" t="s">
        <v>658</v>
      </c>
    </row>
    <row r="72" spans="1:5" ht="51">
      <c r="A72" t="s">
        <v>56</v>
      </c>
      <c r="E72" s="36" t="s">
        <v>389</v>
      </c>
    </row>
    <row r="73" spans="1:18" ht="12.75" customHeight="1">
      <c r="A73" s="6" t="s">
        <v>45</v>
      </c>
      <c r="B73" s="6"/>
      <c r="C73" s="41" t="s">
        <v>42</v>
      </c>
      <c r="D73" s="6"/>
      <c r="E73" s="27" t="s">
        <v>223</v>
      </c>
      <c r="F73" s="6"/>
      <c r="G73" s="6"/>
      <c r="H73" s="6"/>
      <c r="I73" s="42">
        <f>0+Q73</f>
      </c>
      <c r="O73">
        <f>0+R73</f>
      </c>
      <c r="Q73">
        <f>0+I74</f>
      </c>
      <c r="R73">
        <f>0+O74</f>
      </c>
    </row>
    <row r="74" spans="1:16" ht="12.75">
      <c r="A74" s="24" t="s">
        <v>47</v>
      </c>
      <c r="B74" s="29" t="s">
        <v>107</v>
      </c>
      <c r="C74" s="29" t="s">
        <v>416</v>
      </c>
      <c r="D74" s="24" t="s">
        <v>49</v>
      </c>
      <c r="E74" s="30" t="s">
        <v>417</v>
      </c>
      <c r="F74" s="31" t="s">
        <v>81</v>
      </c>
      <c r="G74" s="32">
        <v>6</v>
      </c>
      <c r="H74" s="33">
        <v>0</v>
      </c>
      <c r="I74" s="34">
        <f>ROUND(ROUND(H74,2)*ROUND(G74,3),2)</f>
      </c>
      <c r="O74">
        <f>(I74*21)/100</f>
      </c>
      <c r="P74" t="s">
        <v>27</v>
      </c>
    </row>
    <row r="75" spans="1:5" ht="12.75">
      <c r="A75" s="35" t="s">
        <v>52</v>
      </c>
      <c r="E75" s="36" t="s">
        <v>422</v>
      </c>
    </row>
    <row r="76" spans="1:5" ht="12.75">
      <c r="A76" s="37" t="s">
        <v>54</v>
      </c>
      <c r="E76" s="38" t="s">
        <v>659</v>
      </c>
    </row>
    <row r="77" spans="1:5" ht="51">
      <c r="A77" t="s">
        <v>56</v>
      </c>
      <c r="E77" s="36" t="s">
        <v>420</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3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660</v>
      </c>
      <c r="I3" s="39">
        <f>0+I9</f>
      </c>
      <c r="O3" t="s">
        <v>23</v>
      </c>
      <c r="P3" t="s">
        <v>27</v>
      </c>
    </row>
    <row r="4" spans="1:16" ht="15" customHeight="1">
      <c r="A4" t="s">
        <v>17</v>
      </c>
      <c r="B4" s="12" t="s">
        <v>18</v>
      </c>
      <c r="C4" s="13" t="s">
        <v>660</v>
      </c>
      <c r="D4" s="1"/>
      <c r="E4" s="14" t="s">
        <v>661</v>
      </c>
      <c r="F4" s="1"/>
      <c r="G4" s="1"/>
      <c r="H4" s="11"/>
      <c r="I4" s="11"/>
      <c r="O4" t="s">
        <v>24</v>
      </c>
      <c r="P4" t="s">
        <v>27</v>
      </c>
    </row>
    <row r="5" spans="1:16" ht="12.75" customHeight="1">
      <c r="A5" t="s">
        <v>21</v>
      </c>
      <c r="B5" s="16" t="s">
        <v>22</v>
      </c>
      <c r="C5" s="17" t="s">
        <v>660</v>
      </c>
      <c r="D5" s="6"/>
      <c r="E5" s="18" t="s">
        <v>661</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42</v>
      </c>
      <c r="D9" s="25"/>
      <c r="E9" s="27" t="s">
        <v>223</v>
      </c>
      <c r="F9" s="25"/>
      <c r="G9" s="25"/>
      <c r="H9" s="25"/>
      <c r="I9" s="28">
        <f>0+Q9</f>
      </c>
      <c r="O9">
        <f>0+R9</f>
      </c>
      <c r="Q9">
        <f>0+I10+I14+I18+I22+I26+I30+I34</f>
      </c>
      <c r="R9">
        <f>0+O10+O14+O18+O22+O26+O30+O34</f>
      </c>
    </row>
    <row r="10" spans="1:16" ht="25.5">
      <c r="A10" s="24" t="s">
        <v>47</v>
      </c>
      <c r="B10" s="29" t="s">
        <v>31</v>
      </c>
      <c r="C10" s="29" t="s">
        <v>662</v>
      </c>
      <c r="D10" s="24" t="s">
        <v>49</v>
      </c>
      <c r="E10" s="30" t="s">
        <v>663</v>
      </c>
      <c r="F10" s="31" t="s">
        <v>81</v>
      </c>
      <c r="G10" s="32">
        <v>50</v>
      </c>
      <c r="H10" s="33">
        <v>0</v>
      </c>
      <c r="I10" s="34">
        <f>ROUND(ROUND(H10,2)*ROUND(G10,3),2)</f>
      </c>
      <c r="O10">
        <f>(I10*21)/100</f>
      </c>
      <c r="P10" t="s">
        <v>27</v>
      </c>
    </row>
    <row r="11" spans="1:5" ht="12.75">
      <c r="A11" s="35" t="s">
        <v>52</v>
      </c>
      <c r="E11" s="36" t="s">
        <v>664</v>
      </c>
    </row>
    <row r="12" spans="1:5" ht="51">
      <c r="A12" s="37" t="s">
        <v>54</v>
      </c>
      <c r="E12" s="38" t="s">
        <v>665</v>
      </c>
    </row>
    <row r="13" spans="1:5" ht="25.5">
      <c r="A13" t="s">
        <v>56</v>
      </c>
      <c r="E13" s="36" t="s">
        <v>666</v>
      </c>
    </row>
    <row r="14" spans="1:16" ht="12.75">
      <c r="A14" s="24" t="s">
        <v>47</v>
      </c>
      <c r="B14" s="29" t="s">
        <v>27</v>
      </c>
      <c r="C14" s="29" t="s">
        <v>667</v>
      </c>
      <c r="D14" s="24" t="s">
        <v>49</v>
      </c>
      <c r="E14" s="30" t="s">
        <v>668</v>
      </c>
      <c r="F14" s="31" t="s">
        <v>81</v>
      </c>
      <c r="G14" s="32">
        <v>1</v>
      </c>
      <c r="H14" s="33">
        <v>0</v>
      </c>
      <c r="I14" s="34">
        <f>ROUND(ROUND(H14,2)*ROUND(G14,3),2)</f>
      </c>
      <c r="O14">
        <f>(I14*21)/100</f>
      </c>
      <c r="P14" t="s">
        <v>27</v>
      </c>
    </row>
    <row r="15" spans="1:5" ht="12.75">
      <c r="A15" s="35" t="s">
        <v>52</v>
      </c>
      <c r="E15" s="36" t="s">
        <v>49</v>
      </c>
    </row>
    <row r="16" spans="1:5" ht="12.75">
      <c r="A16" s="37" t="s">
        <v>54</v>
      </c>
      <c r="E16" s="38" t="s">
        <v>55</v>
      </c>
    </row>
    <row r="17" spans="1:5" ht="25.5">
      <c r="A17" t="s">
        <v>56</v>
      </c>
      <c r="E17" s="36" t="s">
        <v>669</v>
      </c>
    </row>
    <row r="18" spans="1:16" ht="12.75">
      <c r="A18" s="24" t="s">
        <v>47</v>
      </c>
      <c r="B18" s="29" t="s">
        <v>26</v>
      </c>
      <c r="C18" s="29" t="s">
        <v>670</v>
      </c>
      <c r="D18" s="24" t="s">
        <v>49</v>
      </c>
      <c r="E18" s="30" t="s">
        <v>671</v>
      </c>
      <c r="F18" s="31" t="s">
        <v>81</v>
      </c>
      <c r="G18" s="32">
        <v>9</v>
      </c>
      <c r="H18" s="33">
        <v>0</v>
      </c>
      <c r="I18" s="34">
        <f>ROUND(ROUND(H18,2)*ROUND(G18,3),2)</f>
      </c>
      <c r="O18">
        <f>(I18*21)/100</f>
      </c>
      <c r="P18" t="s">
        <v>27</v>
      </c>
    </row>
    <row r="19" spans="1:5" ht="12.75">
      <c r="A19" s="35" t="s">
        <v>52</v>
      </c>
      <c r="E19" s="36" t="s">
        <v>672</v>
      </c>
    </row>
    <row r="20" spans="1:5" ht="12.75">
      <c r="A20" s="37" t="s">
        <v>54</v>
      </c>
      <c r="E20" s="38" t="s">
        <v>673</v>
      </c>
    </row>
    <row r="21" spans="1:5" ht="25.5">
      <c r="A21" t="s">
        <v>56</v>
      </c>
      <c r="E21" s="36" t="s">
        <v>666</v>
      </c>
    </row>
    <row r="22" spans="1:16" ht="12.75">
      <c r="A22" s="24" t="s">
        <v>47</v>
      </c>
      <c r="B22" s="29" t="s">
        <v>35</v>
      </c>
      <c r="C22" s="29" t="s">
        <v>674</v>
      </c>
      <c r="D22" s="24" t="s">
        <v>49</v>
      </c>
      <c r="E22" s="30" t="s">
        <v>675</v>
      </c>
      <c r="F22" s="31" t="s">
        <v>169</v>
      </c>
      <c r="G22" s="32">
        <v>9</v>
      </c>
      <c r="H22" s="33">
        <v>0</v>
      </c>
      <c r="I22" s="34">
        <f>ROUND(ROUND(H22,2)*ROUND(G22,3),2)</f>
      </c>
      <c r="O22">
        <f>(I22*21)/100</f>
      </c>
      <c r="P22" t="s">
        <v>27</v>
      </c>
    </row>
    <row r="23" spans="1:5" ht="12.75">
      <c r="A23" s="35" t="s">
        <v>52</v>
      </c>
      <c r="E23" s="36" t="s">
        <v>672</v>
      </c>
    </row>
    <row r="24" spans="1:5" ht="12.75">
      <c r="A24" s="37" t="s">
        <v>54</v>
      </c>
      <c r="E24" s="38" t="s">
        <v>676</v>
      </c>
    </row>
    <row r="25" spans="1:5" ht="25.5">
      <c r="A25" t="s">
        <v>56</v>
      </c>
      <c r="E25" s="36" t="s">
        <v>666</v>
      </c>
    </row>
    <row r="26" spans="1:16" ht="25.5">
      <c r="A26" s="24" t="s">
        <v>47</v>
      </c>
      <c r="B26" s="29" t="s">
        <v>37</v>
      </c>
      <c r="C26" s="29" t="s">
        <v>677</v>
      </c>
      <c r="D26" s="24" t="s">
        <v>49</v>
      </c>
      <c r="E26" s="30" t="s">
        <v>678</v>
      </c>
      <c r="F26" s="31" t="s">
        <v>169</v>
      </c>
      <c r="G26" s="32">
        <v>2153.292</v>
      </c>
      <c r="H26" s="33">
        <v>0</v>
      </c>
      <c r="I26" s="34">
        <f>ROUND(ROUND(H26,2)*ROUND(G26,3),2)</f>
      </c>
      <c r="O26">
        <f>(I26*21)/100</f>
      </c>
      <c r="P26" t="s">
        <v>27</v>
      </c>
    </row>
    <row r="27" spans="1:5" ht="12.75">
      <c r="A27" s="35" t="s">
        <v>52</v>
      </c>
      <c r="E27" s="36" t="s">
        <v>49</v>
      </c>
    </row>
    <row r="28" spans="1:5" ht="165.75">
      <c r="A28" s="37" t="s">
        <v>54</v>
      </c>
      <c r="E28" s="38" t="s">
        <v>679</v>
      </c>
    </row>
    <row r="29" spans="1:5" ht="38.25">
      <c r="A29" t="s">
        <v>56</v>
      </c>
      <c r="E29" s="36" t="s">
        <v>680</v>
      </c>
    </row>
    <row r="30" spans="1:16" ht="25.5">
      <c r="A30" s="24" t="s">
        <v>47</v>
      </c>
      <c r="B30" s="29" t="s">
        <v>39</v>
      </c>
      <c r="C30" s="29" t="s">
        <v>681</v>
      </c>
      <c r="D30" s="24" t="s">
        <v>49</v>
      </c>
      <c r="E30" s="30" t="s">
        <v>682</v>
      </c>
      <c r="F30" s="31" t="s">
        <v>169</v>
      </c>
      <c r="G30" s="32">
        <v>333.167</v>
      </c>
      <c r="H30" s="33">
        <v>0</v>
      </c>
      <c r="I30" s="34">
        <f>ROUND(ROUND(H30,2)*ROUND(G30,3),2)</f>
      </c>
      <c r="O30">
        <f>(I30*21)/100</f>
      </c>
      <c r="P30" t="s">
        <v>27</v>
      </c>
    </row>
    <row r="31" spans="1:5" ht="12.75">
      <c r="A31" s="35" t="s">
        <v>52</v>
      </c>
      <c r="E31" s="36" t="s">
        <v>49</v>
      </c>
    </row>
    <row r="32" spans="1:5" ht="63.75">
      <c r="A32" s="37" t="s">
        <v>54</v>
      </c>
      <c r="E32" s="38" t="s">
        <v>683</v>
      </c>
    </row>
    <row r="33" spans="1:5" ht="38.25">
      <c r="A33" t="s">
        <v>56</v>
      </c>
      <c r="E33" s="36" t="s">
        <v>680</v>
      </c>
    </row>
    <row r="34" spans="1:16" ht="12.75">
      <c r="A34" s="24" t="s">
        <v>47</v>
      </c>
      <c r="B34" s="29" t="s">
        <v>73</v>
      </c>
      <c r="C34" s="29" t="s">
        <v>684</v>
      </c>
      <c r="D34" s="24" t="s">
        <v>49</v>
      </c>
      <c r="E34" s="30" t="s">
        <v>685</v>
      </c>
      <c r="F34" s="31" t="s">
        <v>169</v>
      </c>
      <c r="G34" s="32">
        <v>1820.125</v>
      </c>
      <c r="H34" s="33">
        <v>0</v>
      </c>
      <c r="I34" s="34">
        <f>ROUND(ROUND(H34,2)*ROUND(G34,3),2)</f>
      </c>
      <c r="O34">
        <f>(I34*21)/100</f>
      </c>
      <c r="P34" t="s">
        <v>27</v>
      </c>
    </row>
    <row r="35" spans="1:5" ht="12.75">
      <c r="A35" s="35" t="s">
        <v>52</v>
      </c>
      <c r="E35" s="36" t="s">
        <v>49</v>
      </c>
    </row>
    <row r="36" spans="1:5" ht="114.75">
      <c r="A36" s="37" t="s">
        <v>54</v>
      </c>
      <c r="E36" s="38" t="s">
        <v>686</v>
      </c>
    </row>
    <row r="37" spans="1:5" ht="38.25">
      <c r="A37" t="s">
        <v>56</v>
      </c>
      <c r="E37" s="36" t="s">
        <v>680</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9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0+O9+O14+O47+O52+O85</f>
      </c>
      <c r="P2" t="s">
        <v>26</v>
      </c>
    </row>
    <row r="3" spans="1:16" ht="15" customHeight="1">
      <c r="A3" t="s">
        <v>12</v>
      </c>
      <c r="B3" s="12" t="s">
        <v>14</v>
      </c>
      <c r="C3" s="13" t="s">
        <v>15</v>
      </c>
      <c r="D3" s="1"/>
      <c r="E3" s="14" t="s">
        <v>16</v>
      </c>
      <c r="F3" s="1"/>
      <c r="G3" s="9"/>
      <c r="H3" s="8" t="s">
        <v>687</v>
      </c>
      <c r="I3" s="39">
        <f>0+I9+I14+I47+I52+I85</f>
      </c>
      <c r="O3" t="s">
        <v>23</v>
      </c>
      <c r="P3" t="s">
        <v>27</v>
      </c>
    </row>
    <row r="4" spans="1:16" ht="15" customHeight="1">
      <c r="A4" t="s">
        <v>17</v>
      </c>
      <c r="B4" s="12" t="s">
        <v>18</v>
      </c>
      <c r="C4" s="13" t="s">
        <v>687</v>
      </c>
      <c r="D4" s="1"/>
      <c r="E4" s="14" t="s">
        <v>688</v>
      </c>
      <c r="F4" s="1"/>
      <c r="G4" s="1"/>
      <c r="H4" s="11"/>
      <c r="I4" s="11"/>
      <c r="O4" t="s">
        <v>24</v>
      </c>
      <c r="P4" t="s">
        <v>27</v>
      </c>
    </row>
    <row r="5" spans="1:16" ht="12.75" customHeight="1">
      <c r="A5" t="s">
        <v>21</v>
      </c>
      <c r="B5" s="16" t="s">
        <v>22</v>
      </c>
      <c r="C5" s="17" t="s">
        <v>687</v>
      </c>
      <c r="D5" s="6"/>
      <c r="E5" s="18" t="s">
        <v>688</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25.5">
      <c r="A10" s="24" t="s">
        <v>47</v>
      </c>
      <c r="B10" s="29" t="s">
        <v>31</v>
      </c>
      <c r="C10" s="29" t="s">
        <v>159</v>
      </c>
      <c r="D10" s="24" t="s">
        <v>49</v>
      </c>
      <c r="E10" s="30" t="s">
        <v>160</v>
      </c>
      <c r="F10" s="31" t="s">
        <v>156</v>
      </c>
      <c r="G10" s="32">
        <v>364.102</v>
      </c>
      <c r="H10" s="33">
        <v>0</v>
      </c>
      <c r="I10" s="34">
        <f>ROUND(ROUND(H10,2)*ROUND(G10,3),2)</f>
      </c>
      <c r="O10">
        <f>(I10*21)/100</f>
      </c>
      <c r="P10" t="s">
        <v>27</v>
      </c>
    </row>
    <row r="11" spans="1:5" ht="12.75">
      <c r="A11" s="35" t="s">
        <v>52</v>
      </c>
      <c r="E11" s="36" t="s">
        <v>49</v>
      </c>
    </row>
    <row r="12" spans="1:5" ht="38.25">
      <c r="A12" s="37" t="s">
        <v>54</v>
      </c>
      <c r="E12" s="38" t="s">
        <v>689</v>
      </c>
    </row>
    <row r="13" spans="1:5" ht="140.25">
      <c r="A13" t="s">
        <v>56</v>
      </c>
      <c r="E13" s="36" t="s">
        <v>162</v>
      </c>
    </row>
    <row r="14" spans="1:18" ht="12.75" customHeight="1">
      <c r="A14" s="6" t="s">
        <v>45</v>
      </c>
      <c r="B14" s="6"/>
      <c r="C14" s="41" t="s">
        <v>31</v>
      </c>
      <c r="D14" s="6"/>
      <c r="E14" s="27" t="s">
        <v>166</v>
      </c>
      <c r="F14" s="6"/>
      <c r="G14" s="6"/>
      <c r="H14" s="6"/>
      <c r="I14" s="42">
        <f>0+Q14</f>
      </c>
      <c r="O14">
        <f>0+R14</f>
      </c>
      <c r="Q14">
        <f>0+I15+I19+I23+I27+I31+I35+I39+I43</f>
      </c>
      <c r="R14">
        <f>0+O15+O19+O23+O27+O31+O35+O39+O43</f>
      </c>
    </row>
    <row r="15" spans="1:16" ht="25.5">
      <c r="A15" s="24" t="s">
        <v>47</v>
      </c>
      <c r="B15" s="29" t="s">
        <v>27</v>
      </c>
      <c r="C15" s="29" t="s">
        <v>185</v>
      </c>
      <c r="D15" s="24" t="s">
        <v>49</v>
      </c>
      <c r="E15" s="30" t="s">
        <v>186</v>
      </c>
      <c r="F15" s="31" t="s">
        <v>187</v>
      </c>
      <c r="G15" s="32">
        <v>115.601</v>
      </c>
      <c r="H15" s="33">
        <v>0</v>
      </c>
      <c r="I15" s="34">
        <f>ROUND(ROUND(H15,2)*ROUND(G15,3),2)</f>
      </c>
      <c r="O15">
        <f>(I15*21)/100</f>
      </c>
      <c r="P15" t="s">
        <v>27</v>
      </c>
    </row>
    <row r="16" spans="1:5" ht="12.75">
      <c r="A16" s="35" t="s">
        <v>52</v>
      </c>
      <c r="E16" s="36" t="s">
        <v>188</v>
      </c>
    </row>
    <row r="17" spans="1:5" ht="12.75">
      <c r="A17" s="37" t="s">
        <v>54</v>
      </c>
      <c r="E17" s="38" t="s">
        <v>690</v>
      </c>
    </row>
    <row r="18" spans="1:5" ht="63.75">
      <c r="A18" t="s">
        <v>56</v>
      </c>
      <c r="E18" s="36" t="s">
        <v>190</v>
      </c>
    </row>
    <row r="19" spans="1:16" ht="12.75">
      <c r="A19" s="24" t="s">
        <v>47</v>
      </c>
      <c r="B19" s="29" t="s">
        <v>26</v>
      </c>
      <c r="C19" s="29" t="s">
        <v>199</v>
      </c>
      <c r="D19" s="24" t="s">
        <v>49</v>
      </c>
      <c r="E19" s="30" t="s">
        <v>200</v>
      </c>
      <c r="F19" s="31" t="s">
        <v>187</v>
      </c>
      <c r="G19" s="32">
        <v>34.78</v>
      </c>
      <c r="H19" s="33">
        <v>0</v>
      </c>
      <c r="I19" s="34">
        <f>ROUND(ROUND(H19,2)*ROUND(G19,3),2)</f>
      </c>
      <c r="O19">
        <f>(I19*21)/100</f>
      </c>
      <c r="P19" t="s">
        <v>27</v>
      </c>
    </row>
    <row r="20" spans="1:5" ht="12.75">
      <c r="A20" s="35" t="s">
        <v>52</v>
      </c>
      <c r="E20" s="36" t="s">
        <v>691</v>
      </c>
    </row>
    <row r="21" spans="1:5" ht="12.75">
      <c r="A21" s="37" t="s">
        <v>54</v>
      </c>
      <c r="E21" s="38" t="s">
        <v>692</v>
      </c>
    </row>
    <row r="22" spans="1:5" ht="63.75">
      <c r="A22" t="s">
        <v>56</v>
      </c>
      <c r="E22" s="36" t="s">
        <v>190</v>
      </c>
    </row>
    <row r="23" spans="1:16" ht="12.75">
      <c r="A23" s="24" t="s">
        <v>47</v>
      </c>
      <c r="B23" s="29" t="s">
        <v>35</v>
      </c>
      <c r="C23" s="29" t="s">
        <v>484</v>
      </c>
      <c r="D23" s="24" t="s">
        <v>49</v>
      </c>
      <c r="E23" s="30" t="s">
        <v>485</v>
      </c>
      <c r="F23" s="31" t="s">
        <v>226</v>
      </c>
      <c r="G23" s="32">
        <v>67.91</v>
      </c>
      <c r="H23" s="33">
        <v>0</v>
      </c>
      <c r="I23" s="34">
        <f>ROUND(ROUND(H23,2)*ROUND(G23,3),2)</f>
      </c>
      <c r="O23">
        <f>(I23*21)/100</f>
      </c>
      <c r="P23" t="s">
        <v>27</v>
      </c>
    </row>
    <row r="24" spans="1:5" ht="12.75">
      <c r="A24" s="35" t="s">
        <v>52</v>
      </c>
      <c r="E24" s="36" t="s">
        <v>693</v>
      </c>
    </row>
    <row r="25" spans="1:5" ht="12.75">
      <c r="A25" s="37" t="s">
        <v>54</v>
      </c>
      <c r="E25" s="38" t="s">
        <v>694</v>
      </c>
    </row>
    <row r="26" spans="1:5" ht="25.5">
      <c r="A26" t="s">
        <v>56</v>
      </c>
      <c r="E26" s="36" t="s">
        <v>236</v>
      </c>
    </row>
    <row r="27" spans="1:16" ht="12.75">
      <c r="A27" s="24" t="s">
        <v>47</v>
      </c>
      <c r="B27" s="29" t="s">
        <v>37</v>
      </c>
      <c r="C27" s="29" t="s">
        <v>237</v>
      </c>
      <c r="D27" s="24" t="s">
        <v>49</v>
      </c>
      <c r="E27" s="30" t="s">
        <v>238</v>
      </c>
      <c r="F27" s="31" t="s">
        <v>187</v>
      </c>
      <c r="G27" s="32">
        <v>72.23</v>
      </c>
      <c r="H27" s="33">
        <v>0</v>
      </c>
      <c r="I27" s="34">
        <f>ROUND(ROUND(H27,2)*ROUND(G27,3),2)</f>
      </c>
      <c r="O27">
        <f>(I27*21)/100</f>
      </c>
      <c r="P27" t="s">
        <v>27</v>
      </c>
    </row>
    <row r="28" spans="1:5" ht="12.75">
      <c r="A28" s="35" t="s">
        <v>52</v>
      </c>
      <c r="E28" s="36" t="s">
        <v>239</v>
      </c>
    </row>
    <row r="29" spans="1:5" ht="12.75">
      <c r="A29" s="37" t="s">
        <v>54</v>
      </c>
      <c r="E29" s="38" t="s">
        <v>695</v>
      </c>
    </row>
    <row r="30" spans="1:5" ht="369.75">
      <c r="A30" t="s">
        <v>56</v>
      </c>
      <c r="E30" s="36" t="s">
        <v>241</v>
      </c>
    </row>
    <row r="31" spans="1:16" ht="12.75">
      <c r="A31" s="24" t="s">
        <v>47</v>
      </c>
      <c r="B31" s="29" t="s">
        <v>39</v>
      </c>
      <c r="C31" s="29" t="s">
        <v>211</v>
      </c>
      <c r="D31" s="24" t="s">
        <v>49</v>
      </c>
      <c r="E31" s="30" t="s">
        <v>212</v>
      </c>
      <c r="F31" s="31" t="s">
        <v>187</v>
      </c>
      <c r="G31" s="32">
        <v>72.23</v>
      </c>
      <c r="H31" s="33">
        <v>0</v>
      </c>
      <c r="I31" s="34">
        <f>ROUND(ROUND(H31,2)*ROUND(G31,3),2)</f>
      </c>
      <c r="O31">
        <f>(I31*21)/100</f>
      </c>
      <c r="P31" t="s">
        <v>27</v>
      </c>
    </row>
    <row r="32" spans="1:5" ht="12.75">
      <c r="A32" s="35" t="s">
        <v>52</v>
      </c>
      <c r="E32" s="36" t="s">
        <v>49</v>
      </c>
    </row>
    <row r="33" spans="1:5" ht="12.75">
      <c r="A33" s="37" t="s">
        <v>54</v>
      </c>
      <c r="E33" s="38" t="s">
        <v>696</v>
      </c>
    </row>
    <row r="34" spans="1:5" ht="191.25">
      <c r="A34" t="s">
        <v>56</v>
      </c>
      <c r="E34" s="36" t="s">
        <v>214</v>
      </c>
    </row>
    <row r="35" spans="1:16" ht="12.75">
      <c r="A35" s="24" t="s">
        <v>47</v>
      </c>
      <c r="B35" s="29" t="s">
        <v>73</v>
      </c>
      <c r="C35" s="29" t="s">
        <v>261</v>
      </c>
      <c r="D35" s="24" t="s">
        <v>67</v>
      </c>
      <c r="E35" s="30" t="s">
        <v>262</v>
      </c>
      <c r="F35" s="31" t="s">
        <v>187</v>
      </c>
      <c r="G35" s="32">
        <v>136.16</v>
      </c>
      <c r="H35" s="33">
        <v>0</v>
      </c>
      <c r="I35" s="34">
        <f>ROUND(ROUND(H35,2)*ROUND(G35,3),2)</f>
      </c>
      <c r="O35">
        <f>(I35*21)/100</f>
      </c>
      <c r="P35" t="s">
        <v>27</v>
      </c>
    </row>
    <row r="36" spans="1:5" ht="12.75">
      <c r="A36" s="35" t="s">
        <v>52</v>
      </c>
      <c r="E36" s="36" t="s">
        <v>49</v>
      </c>
    </row>
    <row r="37" spans="1:5" ht="38.25">
      <c r="A37" s="37" t="s">
        <v>54</v>
      </c>
      <c r="E37" s="38" t="s">
        <v>697</v>
      </c>
    </row>
    <row r="38" spans="1:5" ht="280.5">
      <c r="A38" t="s">
        <v>56</v>
      </c>
      <c r="E38" s="36" t="s">
        <v>264</v>
      </c>
    </row>
    <row r="39" spans="1:16" ht="12.75">
      <c r="A39" s="24" t="s">
        <v>47</v>
      </c>
      <c r="B39" s="29" t="s">
        <v>78</v>
      </c>
      <c r="C39" s="29" t="s">
        <v>261</v>
      </c>
      <c r="D39" s="24" t="s">
        <v>71</v>
      </c>
      <c r="E39" s="30" t="s">
        <v>262</v>
      </c>
      <c r="F39" s="31" t="s">
        <v>187</v>
      </c>
      <c r="G39" s="32">
        <v>53.49</v>
      </c>
      <c r="H39" s="33">
        <v>0</v>
      </c>
      <c r="I39" s="34">
        <f>ROUND(ROUND(H39,2)*ROUND(G39,3),2)</f>
      </c>
      <c r="O39">
        <f>(I39*21)/100</f>
      </c>
      <c r="P39" t="s">
        <v>27</v>
      </c>
    </row>
    <row r="40" spans="1:5" ht="12.75">
      <c r="A40" s="35" t="s">
        <v>52</v>
      </c>
      <c r="E40" s="36" t="s">
        <v>49</v>
      </c>
    </row>
    <row r="41" spans="1:5" ht="12.75">
      <c r="A41" s="37" t="s">
        <v>54</v>
      </c>
      <c r="E41" s="38" t="s">
        <v>698</v>
      </c>
    </row>
    <row r="42" spans="1:5" ht="280.5">
      <c r="A42" t="s">
        <v>56</v>
      </c>
      <c r="E42" s="36" t="s">
        <v>264</v>
      </c>
    </row>
    <row r="43" spans="1:16" ht="12.75">
      <c r="A43" s="24" t="s">
        <v>47</v>
      </c>
      <c r="B43" s="29" t="s">
        <v>42</v>
      </c>
      <c r="C43" s="29" t="s">
        <v>270</v>
      </c>
      <c r="D43" s="24" t="s">
        <v>49</v>
      </c>
      <c r="E43" s="30" t="s">
        <v>271</v>
      </c>
      <c r="F43" s="31" t="s">
        <v>169</v>
      </c>
      <c r="G43" s="32">
        <v>680.801</v>
      </c>
      <c r="H43" s="33">
        <v>0</v>
      </c>
      <c r="I43" s="34">
        <f>ROUND(ROUND(H43,2)*ROUND(G43,3),2)</f>
      </c>
      <c r="O43">
        <f>(I43*21)/100</f>
      </c>
      <c r="P43" t="s">
        <v>27</v>
      </c>
    </row>
    <row r="44" spans="1:5" ht="12.75">
      <c r="A44" s="35" t="s">
        <v>52</v>
      </c>
      <c r="E44" s="36" t="s">
        <v>49</v>
      </c>
    </row>
    <row r="45" spans="1:5" ht="25.5">
      <c r="A45" s="37" t="s">
        <v>54</v>
      </c>
      <c r="E45" s="38" t="s">
        <v>699</v>
      </c>
    </row>
    <row r="46" spans="1:5" ht="25.5">
      <c r="A46" t="s">
        <v>56</v>
      </c>
      <c r="E46" s="36" t="s">
        <v>273</v>
      </c>
    </row>
    <row r="47" spans="1:18" ht="12.75" customHeight="1">
      <c r="A47" s="6" t="s">
        <v>45</v>
      </c>
      <c r="B47" s="6"/>
      <c r="C47" s="41" t="s">
        <v>27</v>
      </c>
      <c r="D47" s="6"/>
      <c r="E47" s="27" t="s">
        <v>278</v>
      </c>
      <c r="F47" s="6"/>
      <c r="G47" s="6"/>
      <c r="H47" s="6"/>
      <c r="I47" s="42">
        <f>0+Q47</f>
      </c>
      <c r="O47">
        <f>0+R47</f>
      </c>
      <c r="Q47">
        <f>0+I48</f>
      </c>
      <c r="R47">
        <f>0+O48</f>
      </c>
    </row>
    <row r="48" spans="1:16" ht="12.75">
      <c r="A48" s="24" t="s">
        <v>47</v>
      </c>
      <c r="B48" s="29" t="s">
        <v>44</v>
      </c>
      <c r="C48" s="29" t="s">
        <v>288</v>
      </c>
      <c r="D48" s="24" t="s">
        <v>49</v>
      </c>
      <c r="E48" s="30" t="s">
        <v>289</v>
      </c>
      <c r="F48" s="31" t="s">
        <v>169</v>
      </c>
      <c r="G48" s="32">
        <v>340.4</v>
      </c>
      <c r="H48" s="33">
        <v>0</v>
      </c>
      <c r="I48" s="34">
        <f>ROUND(ROUND(H48,2)*ROUND(G48,3),2)</f>
      </c>
      <c r="O48">
        <f>(I48*21)/100</f>
      </c>
      <c r="P48" t="s">
        <v>27</v>
      </c>
    </row>
    <row r="49" spans="1:5" ht="12.75">
      <c r="A49" s="35" t="s">
        <v>52</v>
      </c>
      <c r="E49" s="36" t="s">
        <v>49</v>
      </c>
    </row>
    <row r="50" spans="1:5" ht="25.5">
      <c r="A50" s="37" t="s">
        <v>54</v>
      </c>
      <c r="E50" s="38" t="s">
        <v>700</v>
      </c>
    </row>
    <row r="51" spans="1:5" ht="102">
      <c r="A51" t="s">
        <v>56</v>
      </c>
      <c r="E51" s="36" t="s">
        <v>291</v>
      </c>
    </row>
    <row r="52" spans="1:18" ht="12.75" customHeight="1">
      <c r="A52" s="6" t="s">
        <v>45</v>
      </c>
      <c r="B52" s="6"/>
      <c r="C52" s="41" t="s">
        <v>37</v>
      </c>
      <c r="D52" s="6"/>
      <c r="E52" s="27" t="s">
        <v>328</v>
      </c>
      <c r="F52" s="6"/>
      <c r="G52" s="6"/>
      <c r="H52" s="6"/>
      <c r="I52" s="42">
        <f>0+Q52</f>
      </c>
      <c r="O52">
        <f>0+R52</f>
      </c>
      <c r="Q52">
        <f>0+I53+I57+I61+I65+I69+I73+I77+I81</f>
      </c>
      <c r="R52">
        <f>0+O53+O57+O61+O65+O69+O73+O77+O81</f>
      </c>
    </row>
    <row r="53" spans="1:16" ht="12.75">
      <c r="A53" s="24" t="s">
        <v>47</v>
      </c>
      <c r="B53" s="29" t="s">
        <v>86</v>
      </c>
      <c r="C53" s="29" t="s">
        <v>351</v>
      </c>
      <c r="D53" s="24" t="s">
        <v>67</v>
      </c>
      <c r="E53" s="30" t="s">
        <v>352</v>
      </c>
      <c r="F53" s="31" t="s">
        <v>169</v>
      </c>
      <c r="G53" s="32">
        <v>256.365</v>
      </c>
      <c r="H53" s="33">
        <v>0</v>
      </c>
      <c r="I53" s="34">
        <f>ROUND(ROUND(H53,2)*ROUND(G53,3),2)</f>
      </c>
      <c r="O53">
        <f>(I53*21)/100</f>
      </c>
      <c r="P53" t="s">
        <v>27</v>
      </c>
    </row>
    <row r="54" spans="1:5" ht="12.75">
      <c r="A54" s="35" t="s">
        <v>52</v>
      </c>
      <c r="E54" s="36" t="s">
        <v>701</v>
      </c>
    </row>
    <row r="55" spans="1:5" ht="12.75">
      <c r="A55" s="37" t="s">
        <v>54</v>
      </c>
      <c r="E55" s="38" t="s">
        <v>702</v>
      </c>
    </row>
    <row r="56" spans="1:5" ht="51">
      <c r="A56" t="s">
        <v>56</v>
      </c>
      <c r="E56" s="36" t="s">
        <v>345</v>
      </c>
    </row>
    <row r="57" spans="1:16" ht="12.75">
      <c r="A57" s="24" t="s">
        <v>47</v>
      </c>
      <c r="B57" s="29" t="s">
        <v>89</v>
      </c>
      <c r="C57" s="29" t="s">
        <v>351</v>
      </c>
      <c r="D57" s="24" t="s">
        <v>71</v>
      </c>
      <c r="E57" s="30" t="s">
        <v>352</v>
      </c>
      <c r="F57" s="31" t="s">
        <v>169</v>
      </c>
      <c r="G57" s="32">
        <v>318.98</v>
      </c>
      <c r="H57" s="33">
        <v>0</v>
      </c>
      <c r="I57" s="34">
        <f>ROUND(ROUND(H57,2)*ROUND(G57,3),2)</f>
      </c>
      <c r="O57">
        <f>(I57*21)/100</f>
      </c>
      <c r="P57" t="s">
        <v>27</v>
      </c>
    </row>
    <row r="58" spans="1:5" ht="12.75">
      <c r="A58" s="35" t="s">
        <v>52</v>
      </c>
      <c r="E58" s="36" t="s">
        <v>507</v>
      </c>
    </row>
    <row r="59" spans="1:5" ht="12.75">
      <c r="A59" s="37" t="s">
        <v>54</v>
      </c>
      <c r="E59" s="38" t="s">
        <v>703</v>
      </c>
    </row>
    <row r="60" spans="1:5" ht="51">
      <c r="A60" t="s">
        <v>56</v>
      </c>
      <c r="E60" s="36" t="s">
        <v>345</v>
      </c>
    </row>
    <row r="61" spans="1:16" ht="12.75">
      <c r="A61" s="24" t="s">
        <v>47</v>
      </c>
      <c r="B61" s="29" t="s">
        <v>94</v>
      </c>
      <c r="C61" s="29" t="s">
        <v>704</v>
      </c>
      <c r="D61" s="24" t="s">
        <v>49</v>
      </c>
      <c r="E61" s="30" t="s">
        <v>705</v>
      </c>
      <c r="F61" s="31" t="s">
        <v>187</v>
      </c>
      <c r="G61" s="32">
        <v>16.478</v>
      </c>
      <c r="H61" s="33">
        <v>0</v>
      </c>
      <c r="I61" s="34">
        <f>ROUND(ROUND(H61,2)*ROUND(G61,3),2)</f>
      </c>
      <c r="O61">
        <f>(I61*21)/100</f>
      </c>
      <c r="P61" t="s">
        <v>27</v>
      </c>
    </row>
    <row r="62" spans="1:5" ht="12.75">
      <c r="A62" s="35" t="s">
        <v>52</v>
      </c>
      <c r="E62" s="36" t="s">
        <v>49</v>
      </c>
    </row>
    <row r="63" spans="1:5" ht="12.75">
      <c r="A63" s="37" t="s">
        <v>54</v>
      </c>
      <c r="E63" s="38" t="s">
        <v>706</v>
      </c>
    </row>
    <row r="64" spans="1:5" ht="38.25">
      <c r="A64" t="s">
        <v>56</v>
      </c>
      <c r="E64" s="36" t="s">
        <v>369</v>
      </c>
    </row>
    <row r="65" spans="1:16" ht="12.75">
      <c r="A65" s="24" t="s">
        <v>47</v>
      </c>
      <c r="B65" s="29" t="s">
        <v>98</v>
      </c>
      <c r="C65" s="29" t="s">
        <v>371</v>
      </c>
      <c r="D65" s="24" t="s">
        <v>49</v>
      </c>
      <c r="E65" s="30" t="s">
        <v>372</v>
      </c>
      <c r="F65" s="31" t="s">
        <v>169</v>
      </c>
      <c r="G65" s="32">
        <v>246.479</v>
      </c>
      <c r="H65" s="33">
        <v>0</v>
      </c>
      <c r="I65" s="34">
        <f>ROUND(ROUND(H65,2)*ROUND(G65,3),2)</f>
      </c>
      <c r="O65">
        <f>(I65*21)/100</f>
      </c>
      <c r="P65" t="s">
        <v>27</v>
      </c>
    </row>
    <row r="66" spans="1:5" ht="12.75">
      <c r="A66" s="35" t="s">
        <v>52</v>
      </c>
      <c r="E66" s="36" t="s">
        <v>373</v>
      </c>
    </row>
    <row r="67" spans="1:5" ht="12.75">
      <c r="A67" s="37" t="s">
        <v>54</v>
      </c>
      <c r="E67" s="38" t="s">
        <v>707</v>
      </c>
    </row>
    <row r="68" spans="1:5" ht="51">
      <c r="A68" t="s">
        <v>56</v>
      </c>
      <c r="E68" s="36" t="s">
        <v>375</v>
      </c>
    </row>
    <row r="69" spans="1:16" ht="12.75">
      <c r="A69" s="24" t="s">
        <v>47</v>
      </c>
      <c r="B69" s="29" t="s">
        <v>102</v>
      </c>
      <c r="C69" s="29" t="s">
        <v>708</v>
      </c>
      <c r="D69" s="24" t="s">
        <v>49</v>
      </c>
      <c r="E69" s="30" t="s">
        <v>709</v>
      </c>
      <c r="F69" s="31" t="s">
        <v>169</v>
      </c>
      <c r="G69" s="32">
        <v>465.934</v>
      </c>
      <c r="H69" s="33">
        <v>0</v>
      </c>
      <c r="I69" s="34">
        <f>ROUND(ROUND(H69,2)*ROUND(G69,3),2)</f>
      </c>
      <c r="O69">
        <f>(I69*21)/100</f>
      </c>
      <c r="P69" t="s">
        <v>27</v>
      </c>
    </row>
    <row r="70" spans="1:5" ht="12.75">
      <c r="A70" s="35" t="s">
        <v>52</v>
      </c>
      <c r="E70" s="36" t="s">
        <v>379</v>
      </c>
    </row>
    <row r="71" spans="1:5" ht="12.75">
      <c r="A71" s="37" t="s">
        <v>54</v>
      </c>
      <c r="E71" s="38" t="s">
        <v>710</v>
      </c>
    </row>
    <row r="72" spans="1:5" ht="51">
      <c r="A72" t="s">
        <v>56</v>
      </c>
      <c r="E72" s="36" t="s">
        <v>375</v>
      </c>
    </row>
    <row r="73" spans="1:16" ht="12.75">
      <c r="A73" s="24" t="s">
        <v>47</v>
      </c>
      <c r="B73" s="29" t="s">
        <v>107</v>
      </c>
      <c r="C73" s="29" t="s">
        <v>711</v>
      </c>
      <c r="D73" s="24" t="s">
        <v>49</v>
      </c>
      <c r="E73" s="30" t="s">
        <v>712</v>
      </c>
      <c r="F73" s="31" t="s">
        <v>169</v>
      </c>
      <c r="G73" s="32">
        <v>224.728</v>
      </c>
      <c r="H73" s="33">
        <v>0</v>
      </c>
      <c r="I73" s="34">
        <f>ROUND(ROUND(H73,2)*ROUND(G73,3),2)</f>
      </c>
      <c r="O73">
        <f>(I73*21)/100</f>
      </c>
      <c r="P73" t="s">
        <v>27</v>
      </c>
    </row>
    <row r="74" spans="1:5" ht="12.75">
      <c r="A74" s="35" t="s">
        <v>52</v>
      </c>
      <c r="E74" s="36" t="s">
        <v>49</v>
      </c>
    </row>
    <row r="75" spans="1:5" ht="12.75">
      <c r="A75" s="37" t="s">
        <v>54</v>
      </c>
      <c r="E75" s="38" t="s">
        <v>713</v>
      </c>
    </row>
    <row r="76" spans="1:5" ht="140.25">
      <c r="A76" t="s">
        <v>56</v>
      </c>
      <c r="E76" s="36" t="s">
        <v>395</v>
      </c>
    </row>
    <row r="77" spans="1:16" ht="12.75">
      <c r="A77" s="24" t="s">
        <v>47</v>
      </c>
      <c r="B77" s="29" t="s">
        <v>112</v>
      </c>
      <c r="C77" s="29" t="s">
        <v>714</v>
      </c>
      <c r="D77" s="24" t="s">
        <v>49</v>
      </c>
      <c r="E77" s="30" t="s">
        <v>715</v>
      </c>
      <c r="F77" s="31" t="s">
        <v>169</v>
      </c>
      <c r="G77" s="32">
        <v>231.319</v>
      </c>
      <c r="H77" s="33">
        <v>0</v>
      </c>
      <c r="I77" s="34">
        <f>ROUND(ROUND(H77,2)*ROUND(G77,3),2)</f>
      </c>
      <c r="O77">
        <f>(I77*21)/100</f>
      </c>
      <c r="P77" t="s">
        <v>27</v>
      </c>
    </row>
    <row r="78" spans="1:5" ht="12.75">
      <c r="A78" s="35" t="s">
        <v>52</v>
      </c>
      <c r="E78" s="36" t="s">
        <v>49</v>
      </c>
    </row>
    <row r="79" spans="1:5" ht="12.75">
      <c r="A79" s="37" t="s">
        <v>54</v>
      </c>
      <c r="E79" s="38" t="s">
        <v>716</v>
      </c>
    </row>
    <row r="80" spans="1:5" ht="140.25">
      <c r="A80" t="s">
        <v>56</v>
      </c>
      <c r="E80" s="36" t="s">
        <v>395</v>
      </c>
    </row>
    <row r="81" spans="1:16" ht="12.75">
      <c r="A81" s="24" t="s">
        <v>47</v>
      </c>
      <c r="B81" s="29" t="s">
        <v>117</v>
      </c>
      <c r="C81" s="29" t="s">
        <v>717</v>
      </c>
      <c r="D81" s="24" t="s">
        <v>49</v>
      </c>
      <c r="E81" s="30" t="s">
        <v>718</v>
      </c>
      <c r="F81" s="31" t="s">
        <v>169</v>
      </c>
      <c r="G81" s="32">
        <v>238.24</v>
      </c>
      <c r="H81" s="33">
        <v>0</v>
      </c>
      <c r="I81" s="34">
        <f>ROUND(ROUND(H81,2)*ROUND(G81,3),2)</f>
      </c>
      <c r="O81">
        <f>(I81*21)/100</f>
      </c>
      <c r="P81" t="s">
        <v>27</v>
      </c>
    </row>
    <row r="82" spans="1:5" ht="12.75">
      <c r="A82" s="35" t="s">
        <v>52</v>
      </c>
      <c r="E82" s="36" t="s">
        <v>49</v>
      </c>
    </row>
    <row r="83" spans="1:5" ht="12.75">
      <c r="A83" s="37" t="s">
        <v>54</v>
      </c>
      <c r="E83" s="38" t="s">
        <v>719</v>
      </c>
    </row>
    <row r="84" spans="1:5" ht="140.25">
      <c r="A84" t="s">
        <v>56</v>
      </c>
      <c r="E84" s="36" t="s">
        <v>395</v>
      </c>
    </row>
    <row r="85" spans="1:18" ht="12.75" customHeight="1">
      <c r="A85" s="6" t="s">
        <v>45</v>
      </c>
      <c r="B85" s="6"/>
      <c r="C85" s="41" t="s">
        <v>42</v>
      </c>
      <c r="D85" s="6"/>
      <c r="E85" s="27" t="s">
        <v>223</v>
      </c>
      <c r="F85" s="6"/>
      <c r="G85" s="6"/>
      <c r="H85" s="6"/>
      <c r="I85" s="42">
        <f>0+Q85</f>
      </c>
      <c r="O85">
        <f>0+R85</f>
      </c>
      <c r="Q85">
        <f>0+I86+I90+I94</f>
      </c>
      <c r="R85">
        <f>0+O86+O90+O94</f>
      </c>
    </row>
    <row r="86" spans="1:16" ht="12.75">
      <c r="A86" s="24" t="s">
        <v>47</v>
      </c>
      <c r="B86" s="29" t="s">
        <v>120</v>
      </c>
      <c r="C86" s="29" t="s">
        <v>416</v>
      </c>
      <c r="D86" s="24" t="s">
        <v>49</v>
      </c>
      <c r="E86" s="30" t="s">
        <v>417</v>
      </c>
      <c r="F86" s="31" t="s">
        <v>81</v>
      </c>
      <c r="G86" s="32">
        <v>5</v>
      </c>
      <c r="H86" s="33">
        <v>0</v>
      </c>
      <c r="I86" s="34">
        <f>ROUND(ROUND(H86,2)*ROUND(G86,3),2)</f>
      </c>
      <c r="O86">
        <f>(I86*21)/100</f>
      </c>
      <c r="P86" t="s">
        <v>27</v>
      </c>
    </row>
    <row r="87" spans="1:5" ht="12.75">
      <c r="A87" s="35" t="s">
        <v>52</v>
      </c>
      <c r="E87" s="36" t="s">
        <v>49</v>
      </c>
    </row>
    <row r="88" spans="1:5" ht="12.75">
      <c r="A88" s="37" t="s">
        <v>54</v>
      </c>
      <c r="E88" s="38" t="s">
        <v>140</v>
      </c>
    </row>
    <row r="89" spans="1:5" ht="51">
      <c r="A89" t="s">
        <v>56</v>
      </c>
      <c r="E89" s="36" t="s">
        <v>420</v>
      </c>
    </row>
    <row r="90" spans="1:16" ht="12.75">
      <c r="A90" s="24" t="s">
        <v>47</v>
      </c>
      <c r="B90" s="29" t="s">
        <v>123</v>
      </c>
      <c r="C90" s="29" t="s">
        <v>720</v>
      </c>
      <c r="D90" s="24" t="s">
        <v>49</v>
      </c>
      <c r="E90" s="30" t="s">
        <v>721</v>
      </c>
      <c r="F90" s="31" t="s">
        <v>81</v>
      </c>
      <c r="G90" s="32">
        <v>5</v>
      </c>
      <c r="H90" s="33">
        <v>0</v>
      </c>
      <c r="I90" s="34">
        <f>ROUND(ROUND(H90,2)*ROUND(G90,3),2)</f>
      </c>
      <c r="O90">
        <f>(I90*21)/100</f>
      </c>
      <c r="P90" t="s">
        <v>27</v>
      </c>
    </row>
    <row r="91" spans="1:5" ht="12.75">
      <c r="A91" s="35" t="s">
        <v>52</v>
      </c>
      <c r="E91" s="36" t="s">
        <v>722</v>
      </c>
    </row>
    <row r="92" spans="1:5" ht="12.75">
      <c r="A92" s="37" t="s">
        <v>54</v>
      </c>
      <c r="E92" s="38" t="s">
        <v>723</v>
      </c>
    </row>
    <row r="93" spans="1:5" ht="25.5">
      <c r="A93" t="s">
        <v>56</v>
      </c>
      <c r="E93" s="36" t="s">
        <v>724</v>
      </c>
    </row>
    <row r="94" spans="1:16" ht="12.75">
      <c r="A94" s="24" t="s">
        <v>47</v>
      </c>
      <c r="B94" s="29" t="s">
        <v>125</v>
      </c>
      <c r="C94" s="29" t="s">
        <v>535</v>
      </c>
      <c r="D94" s="24" t="s">
        <v>49</v>
      </c>
      <c r="E94" s="30" t="s">
        <v>536</v>
      </c>
      <c r="F94" s="31" t="s">
        <v>226</v>
      </c>
      <c r="G94" s="32">
        <v>67.91</v>
      </c>
      <c r="H94" s="33">
        <v>0</v>
      </c>
      <c r="I94" s="34">
        <f>ROUND(ROUND(H94,2)*ROUND(G94,3),2)</f>
      </c>
      <c r="O94">
        <f>(I94*21)/100</f>
      </c>
      <c r="P94" t="s">
        <v>27</v>
      </c>
    </row>
    <row r="95" spans="1:5" ht="12.75">
      <c r="A95" s="35" t="s">
        <v>52</v>
      </c>
      <c r="E95" s="36" t="s">
        <v>49</v>
      </c>
    </row>
    <row r="96" spans="1:5" ht="12.75">
      <c r="A96" s="37" t="s">
        <v>54</v>
      </c>
      <c r="E96" s="38" t="s">
        <v>725</v>
      </c>
    </row>
    <row r="97" spans="1:5" ht="38.25">
      <c r="A97" t="s">
        <v>56</v>
      </c>
      <c r="E97" s="36" t="s">
        <v>442</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17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0+O9+O66+O71+O100+O157+O170+O175</f>
      </c>
      <c r="P2" t="s">
        <v>26</v>
      </c>
    </row>
    <row r="3" spans="1:16" ht="15" customHeight="1">
      <c r="A3" t="s">
        <v>12</v>
      </c>
      <c r="B3" s="12" t="s">
        <v>14</v>
      </c>
      <c r="C3" s="13" t="s">
        <v>15</v>
      </c>
      <c r="D3" s="1"/>
      <c r="E3" s="14" t="s">
        <v>16</v>
      </c>
      <c r="F3" s="1"/>
      <c r="G3" s="9"/>
      <c r="H3" s="8" t="s">
        <v>726</v>
      </c>
      <c r="I3" s="39">
        <f>0+I9+I66+I71+I100+I157+I170+I175</f>
      </c>
      <c r="O3" t="s">
        <v>23</v>
      </c>
      <c r="P3" t="s">
        <v>27</v>
      </c>
    </row>
    <row r="4" spans="1:16" ht="15" customHeight="1">
      <c r="A4" t="s">
        <v>17</v>
      </c>
      <c r="B4" s="12" t="s">
        <v>18</v>
      </c>
      <c r="C4" s="13" t="s">
        <v>726</v>
      </c>
      <c r="D4" s="1"/>
      <c r="E4" s="14" t="s">
        <v>727</v>
      </c>
      <c r="F4" s="1"/>
      <c r="G4" s="1"/>
      <c r="H4" s="11"/>
      <c r="I4" s="11"/>
      <c r="O4" t="s">
        <v>24</v>
      </c>
      <c r="P4" t="s">
        <v>27</v>
      </c>
    </row>
    <row r="5" spans="1:16" ht="12.75" customHeight="1">
      <c r="A5" t="s">
        <v>21</v>
      </c>
      <c r="B5" s="16" t="s">
        <v>22</v>
      </c>
      <c r="C5" s="17" t="s">
        <v>726</v>
      </c>
      <c r="D5" s="6"/>
      <c r="E5" s="18" t="s">
        <v>727</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31</v>
      </c>
      <c r="D9" s="25"/>
      <c r="E9" s="27" t="s">
        <v>166</v>
      </c>
      <c r="F9" s="25"/>
      <c r="G9" s="25"/>
      <c r="H9" s="25"/>
      <c r="I9" s="28">
        <f>0+Q9</f>
      </c>
      <c r="O9">
        <f>0+R9</f>
      </c>
      <c r="Q9">
        <f>0+I10+I14+I18+I22+I26+I30+I34+I38+I42+I46+I50+I54+I58+I62</f>
      </c>
      <c r="R9">
        <f>0+O10+O14+O18+O22+O26+O30+O34+O38+O42+O46+O50+O54+O58+O62</f>
      </c>
    </row>
    <row r="10" spans="1:16" ht="25.5">
      <c r="A10" s="24" t="s">
        <v>47</v>
      </c>
      <c r="B10" s="29" t="s">
        <v>31</v>
      </c>
      <c r="C10" s="29" t="s">
        <v>728</v>
      </c>
      <c r="D10" s="24" t="s">
        <v>49</v>
      </c>
      <c r="E10" s="30" t="s">
        <v>729</v>
      </c>
      <c r="F10" s="31" t="s">
        <v>730</v>
      </c>
      <c r="G10" s="32">
        <v>40</v>
      </c>
      <c r="H10" s="33">
        <v>0</v>
      </c>
      <c r="I10" s="34">
        <f>ROUND(ROUND(H10,2)*ROUND(G10,3),2)</f>
      </c>
      <c r="O10">
        <f>(I10*21)/100</f>
      </c>
      <c r="P10" t="s">
        <v>27</v>
      </c>
    </row>
    <row r="11" spans="1:5" ht="25.5">
      <c r="A11" s="35" t="s">
        <v>52</v>
      </c>
      <c r="E11" s="36" t="s">
        <v>729</v>
      </c>
    </row>
    <row r="12" spans="1:5" ht="12.75">
      <c r="A12" s="37" t="s">
        <v>54</v>
      </c>
      <c r="E12" s="38" t="s">
        <v>49</v>
      </c>
    </row>
    <row r="13" spans="1:5" ht="318.75">
      <c r="A13" t="s">
        <v>56</v>
      </c>
      <c r="E13" s="36" t="s">
        <v>731</v>
      </c>
    </row>
    <row r="14" spans="1:16" ht="25.5">
      <c r="A14" s="24" t="s">
        <v>47</v>
      </c>
      <c r="B14" s="29" t="s">
        <v>27</v>
      </c>
      <c r="C14" s="29" t="s">
        <v>732</v>
      </c>
      <c r="D14" s="24" t="s">
        <v>49</v>
      </c>
      <c r="E14" s="30" t="s">
        <v>733</v>
      </c>
      <c r="F14" s="31" t="s">
        <v>734</v>
      </c>
      <c r="G14" s="32">
        <v>5</v>
      </c>
      <c r="H14" s="33">
        <v>0</v>
      </c>
      <c r="I14" s="34">
        <f>ROUND(ROUND(H14,2)*ROUND(G14,3),2)</f>
      </c>
      <c r="O14">
        <f>(I14*21)/100</f>
      </c>
      <c r="P14" t="s">
        <v>27</v>
      </c>
    </row>
    <row r="15" spans="1:5" ht="25.5">
      <c r="A15" s="35" t="s">
        <v>52</v>
      </c>
      <c r="E15" s="36" t="s">
        <v>733</v>
      </c>
    </row>
    <row r="16" spans="1:5" ht="12.75">
      <c r="A16" s="37" t="s">
        <v>54</v>
      </c>
      <c r="E16" s="38" t="s">
        <v>49</v>
      </c>
    </row>
    <row r="17" spans="1:5" ht="204">
      <c r="A17" t="s">
        <v>56</v>
      </c>
      <c r="E17" s="36" t="s">
        <v>735</v>
      </c>
    </row>
    <row r="18" spans="1:16" ht="12.75">
      <c r="A18" s="24" t="s">
        <v>47</v>
      </c>
      <c r="B18" s="29" t="s">
        <v>26</v>
      </c>
      <c r="C18" s="29" t="s">
        <v>736</v>
      </c>
      <c r="D18" s="24" t="s">
        <v>49</v>
      </c>
      <c r="E18" s="30" t="s">
        <v>737</v>
      </c>
      <c r="F18" s="31" t="s">
        <v>226</v>
      </c>
      <c r="G18" s="32">
        <v>50</v>
      </c>
      <c r="H18" s="33">
        <v>0</v>
      </c>
      <c r="I18" s="34">
        <f>ROUND(ROUND(H18,2)*ROUND(G18,3),2)</f>
      </c>
      <c r="O18">
        <f>(I18*21)/100</f>
      </c>
      <c r="P18" t="s">
        <v>27</v>
      </c>
    </row>
    <row r="19" spans="1:5" ht="12.75">
      <c r="A19" s="35" t="s">
        <v>52</v>
      </c>
      <c r="E19" s="36" t="s">
        <v>737</v>
      </c>
    </row>
    <row r="20" spans="1:5" ht="12.75">
      <c r="A20" s="37" t="s">
        <v>54</v>
      </c>
      <c r="E20" s="38" t="s">
        <v>49</v>
      </c>
    </row>
    <row r="21" spans="1:5" ht="153">
      <c r="A21" t="s">
        <v>56</v>
      </c>
      <c r="E21" s="36" t="s">
        <v>738</v>
      </c>
    </row>
    <row r="22" spans="1:16" ht="12.75">
      <c r="A22" s="24" t="s">
        <v>47</v>
      </c>
      <c r="B22" s="29" t="s">
        <v>35</v>
      </c>
      <c r="C22" s="29" t="s">
        <v>739</v>
      </c>
      <c r="D22" s="24" t="s">
        <v>49</v>
      </c>
      <c r="E22" s="30" t="s">
        <v>740</v>
      </c>
      <c r="F22" s="31" t="s">
        <v>226</v>
      </c>
      <c r="G22" s="32">
        <v>50</v>
      </c>
      <c r="H22" s="33">
        <v>0</v>
      </c>
      <c r="I22" s="34">
        <f>ROUND(ROUND(H22,2)*ROUND(G22,3),2)</f>
      </c>
      <c r="O22">
        <f>(I22*21)/100</f>
      </c>
      <c r="P22" t="s">
        <v>27</v>
      </c>
    </row>
    <row r="23" spans="1:5" ht="12.75">
      <c r="A23" s="35" t="s">
        <v>52</v>
      </c>
      <c r="E23" s="36" t="s">
        <v>740</v>
      </c>
    </row>
    <row r="24" spans="1:5" ht="12.75">
      <c r="A24" s="37" t="s">
        <v>54</v>
      </c>
      <c r="E24" s="38" t="s">
        <v>49</v>
      </c>
    </row>
    <row r="25" spans="1:5" ht="153">
      <c r="A25" t="s">
        <v>56</v>
      </c>
      <c r="E25" s="36" t="s">
        <v>738</v>
      </c>
    </row>
    <row r="26" spans="1:16" ht="25.5">
      <c r="A26" s="24" t="s">
        <v>47</v>
      </c>
      <c r="B26" s="29" t="s">
        <v>37</v>
      </c>
      <c r="C26" s="29" t="s">
        <v>741</v>
      </c>
      <c r="D26" s="24" t="s">
        <v>49</v>
      </c>
      <c r="E26" s="30" t="s">
        <v>742</v>
      </c>
      <c r="F26" s="31" t="s">
        <v>226</v>
      </c>
      <c r="G26" s="32">
        <v>50</v>
      </c>
      <c r="H26" s="33">
        <v>0</v>
      </c>
      <c r="I26" s="34">
        <f>ROUND(ROUND(H26,2)*ROUND(G26,3),2)</f>
      </c>
      <c r="O26">
        <f>(I26*21)/100</f>
      </c>
      <c r="P26" t="s">
        <v>27</v>
      </c>
    </row>
    <row r="27" spans="1:5" ht="25.5">
      <c r="A27" s="35" t="s">
        <v>52</v>
      </c>
      <c r="E27" s="36" t="s">
        <v>742</v>
      </c>
    </row>
    <row r="28" spans="1:5" ht="12.75">
      <c r="A28" s="37" t="s">
        <v>54</v>
      </c>
      <c r="E28" s="38" t="s">
        <v>49</v>
      </c>
    </row>
    <row r="29" spans="1:5" ht="153">
      <c r="A29" t="s">
        <v>56</v>
      </c>
      <c r="E29" s="36" t="s">
        <v>738</v>
      </c>
    </row>
    <row r="30" spans="1:16" ht="25.5">
      <c r="A30" s="24" t="s">
        <v>47</v>
      </c>
      <c r="B30" s="29" t="s">
        <v>39</v>
      </c>
      <c r="C30" s="29" t="s">
        <v>743</v>
      </c>
      <c r="D30" s="24" t="s">
        <v>49</v>
      </c>
      <c r="E30" s="30" t="s">
        <v>744</v>
      </c>
      <c r="F30" s="31" t="s">
        <v>226</v>
      </c>
      <c r="G30" s="32">
        <v>50</v>
      </c>
      <c r="H30" s="33">
        <v>0</v>
      </c>
      <c r="I30" s="34">
        <f>ROUND(ROUND(H30,2)*ROUND(G30,3),2)</f>
      </c>
      <c r="O30">
        <f>(I30*21)/100</f>
      </c>
      <c r="P30" t="s">
        <v>27</v>
      </c>
    </row>
    <row r="31" spans="1:5" ht="25.5">
      <c r="A31" s="35" t="s">
        <v>52</v>
      </c>
      <c r="E31" s="36" t="s">
        <v>744</v>
      </c>
    </row>
    <row r="32" spans="1:5" ht="12.75">
      <c r="A32" s="37" t="s">
        <v>54</v>
      </c>
      <c r="E32" s="38" t="s">
        <v>49</v>
      </c>
    </row>
    <row r="33" spans="1:5" ht="153">
      <c r="A33" t="s">
        <v>56</v>
      </c>
      <c r="E33" s="36" t="s">
        <v>738</v>
      </c>
    </row>
    <row r="34" spans="1:16" ht="25.5">
      <c r="A34" s="24" t="s">
        <v>47</v>
      </c>
      <c r="B34" s="29" t="s">
        <v>73</v>
      </c>
      <c r="C34" s="29" t="s">
        <v>745</v>
      </c>
      <c r="D34" s="24" t="s">
        <v>49</v>
      </c>
      <c r="E34" s="30" t="s">
        <v>746</v>
      </c>
      <c r="F34" s="31" t="s">
        <v>187</v>
      </c>
      <c r="G34" s="32">
        <v>30.719</v>
      </c>
      <c r="H34" s="33">
        <v>0</v>
      </c>
      <c r="I34" s="34">
        <f>ROUND(ROUND(H34,2)*ROUND(G34,3),2)</f>
      </c>
      <c r="O34">
        <f>(I34*21)/100</f>
      </c>
      <c r="P34" t="s">
        <v>27</v>
      </c>
    </row>
    <row r="35" spans="1:5" ht="38.25">
      <c r="A35" s="35" t="s">
        <v>52</v>
      </c>
      <c r="E35" s="36" t="s">
        <v>747</v>
      </c>
    </row>
    <row r="36" spans="1:5" ht="25.5">
      <c r="A36" s="37" t="s">
        <v>54</v>
      </c>
      <c r="E36" s="38" t="s">
        <v>748</v>
      </c>
    </row>
    <row r="37" spans="1:5" ht="38.25">
      <c r="A37" t="s">
        <v>56</v>
      </c>
      <c r="E37" s="36" t="s">
        <v>749</v>
      </c>
    </row>
    <row r="38" spans="1:16" ht="25.5">
      <c r="A38" s="24" t="s">
        <v>47</v>
      </c>
      <c r="B38" s="29" t="s">
        <v>78</v>
      </c>
      <c r="C38" s="29" t="s">
        <v>750</v>
      </c>
      <c r="D38" s="24" t="s">
        <v>49</v>
      </c>
      <c r="E38" s="30" t="s">
        <v>751</v>
      </c>
      <c r="F38" s="31" t="s">
        <v>187</v>
      </c>
      <c r="G38" s="32">
        <v>71.679</v>
      </c>
      <c r="H38" s="33">
        <v>0</v>
      </c>
      <c r="I38" s="34">
        <f>ROUND(ROUND(H38,2)*ROUND(G38,3),2)</f>
      </c>
      <c r="O38">
        <f>(I38*21)/100</f>
      </c>
      <c r="P38" t="s">
        <v>27</v>
      </c>
    </row>
    <row r="39" spans="1:5" ht="38.25">
      <c r="A39" s="35" t="s">
        <v>52</v>
      </c>
      <c r="E39" s="36" t="s">
        <v>752</v>
      </c>
    </row>
    <row r="40" spans="1:5" ht="25.5">
      <c r="A40" s="37" t="s">
        <v>54</v>
      </c>
      <c r="E40" s="38" t="s">
        <v>753</v>
      </c>
    </row>
    <row r="41" spans="1:5" ht="38.25">
      <c r="A41" t="s">
        <v>56</v>
      </c>
      <c r="E41" s="36" t="s">
        <v>754</v>
      </c>
    </row>
    <row r="42" spans="1:16" ht="25.5">
      <c r="A42" s="24" t="s">
        <v>47</v>
      </c>
      <c r="B42" s="29" t="s">
        <v>42</v>
      </c>
      <c r="C42" s="29" t="s">
        <v>755</v>
      </c>
      <c r="D42" s="24" t="s">
        <v>49</v>
      </c>
      <c r="E42" s="30" t="s">
        <v>756</v>
      </c>
      <c r="F42" s="31" t="s">
        <v>187</v>
      </c>
      <c r="G42" s="32">
        <v>30.719</v>
      </c>
      <c r="H42" s="33">
        <v>0</v>
      </c>
      <c r="I42" s="34">
        <f>ROUND(ROUND(H42,2)*ROUND(G42,3),2)</f>
      </c>
      <c r="O42">
        <f>(I42*21)/100</f>
      </c>
      <c r="P42" t="s">
        <v>27</v>
      </c>
    </row>
    <row r="43" spans="1:5" ht="25.5">
      <c r="A43" s="35" t="s">
        <v>52</v>
      </c>
      <c r="E43" s="36" t="s">
        <v>756</v>
      </c>
    </row>
    <row r="44" spans="1:5" ht="38.25">
      <c r="A44" s="37" t="s">
        <v>54</v>
      </c>
      <c r="E44" s="38" t="s">
        <v>757</v>
      </c>
    </row>
    <row r="45" spans="1:5" ht="408">
      <c r="A45" t="s">
        <v>56</v>
      </c>
      <c r="E45" s="36" t="s">
        <v>758</v>
      </c>
    </row>
    <row r="46" spans="1:16" ht="38.25">
      <c r="A46" s="24" t="s">
        <v>47</v>
      </c>
      <c r="B46" s="29" t="s">
        <v>44</v>
      </c>
      <c r="C46" s="29" t="s">
        <v>759</v>
      </c>
      <c r="D46" s="24" t="s">
        <v>49</v>
      </c>
      <c r="E46" s="30" t="s">
        <v>760</v>
      </c>
      <c r="F46" s="31" t="s">
        <v>187</v>
      </c>
      <c r="G46" s="32">
        <v>59.422</v>
      </c>
      <c r="H46" s="33">
        <v>0</v>
      </c>
      <c r="I46" s="34">
        <f>ROUND(ROUND(H46,2)*ROUND(G46,3),2)</f>
      </c>
      <c r="O46">
        <f>(I46*21)/100</f>
      </c>
      <c r="P46" t="s">
        <v>27</v>
      </c>
    </row>
    <row r="47" spans="1:5" ht="38.25">
      <c r="A47" s="35" t="s">
        <v>52</v>
      </c>
      <c r="E47" s="36" t="s">
        <v>761</v>
      </c>
    </row>
    <row r="48" spans="1:5" ht="25.5">
      <c r="A48" s="37" t="s">
        <v>54</v>
      </c>
      <c r="E48" s="38" t="s">
        <v>762</v>
      </c>
    </row>
    <row r="49" spans="1:5" ht="63.75">
      <c r="A49" t="s">
        <v>56</v>
      </c>
      <c r="E49" s="36" t="s">
        <v>763</v>
      </c>
    </row>
    <row r="50" spans="1:16" ht="25.5">
      <c r="A50" s="24" t="s">
        <v>47</v>
      </c>
      <c r="B50" s="29" t="s">
        <v>86</v>
      </c>
      <c r="C50" s="29" t="s">
        <v>764</v>
      </c>
      <c r="D50" s="24" t="s">
        <v>49</v>
      </c>
      <c r="E50" s="30" t="s">
        <v>765</v>
      </c>
      <c r="F50" s="31" t="s">
        <v>156</v>
      </c>
      <c r="G50" s="32">
        <v>118.844</v>
      </c>
      <c r="H50" s="33">
        <v>0</v>
      </c>
      <c r="I50" s="34">
        <f>ROUND(ROUND(H50,2)*ROUND(G50,3),2)</f>
      </c>
      <c r="O50">
        <f>(I50*21)/100</f>
      </c>
      <c r="P50" t="s">
        <v>27</v>
      </c>
    </row>
    <row r="51" spans="1:5" ht="25.5">
      <c r="A51" s="35" t="s">
        <v>52</v>
      </c>
      <c r="E51" s="36" t="s">
        <v>765</v>
      </c>
    </row>
    <row r="52" spans="1:5" ht="12.75">
      <c r="A52" s="37" t="s">
        <v>54</v>
      </c>
      <c r="E52" s="38" t="s">
        <v>766</v>
      </c>
    </row>
    <row r="53" spans="1:5" ht="38.25">
      <c r="A53" t="s">
        <v>56</v>
      </c>
      <c r="E53" s="36" t="s">
        <v>767</v>
      </c>
    </row>
    <row r="54" spans="1:16" ht="25.5">
      <c r="A54" s="24" t="s">
        <v>47</v>
      </c>
      <c r="B54" s="29" t="s">
        <v>89</v>
      </c>
      <c r="C54" s="29" t="s">
        <v>768</v>
      </c>
      <c r="D54" s="24" t="s">
        <v>49</v>
      </c>
      <c r="E54" s="30" t="s">
        <v>769</v>
      </c>
      <c r="F54" s="31" t="s">
        <v>187</v>
      </c>
      <c r="G54" s="32">
        <v>59.422</v>
      </c>
      <c r="H54" s="33">
        <v>0</v>
      </c>
      <c r="I54" s="34">
        <f>ROUND(ROUND(H54,2)*ROUND(G54,3),2)</f>
      </c>
      <c r="O54">
        <f>(I54*21)/100</f>
      </c>
      <c r="P54" t="s">
        <v>27</v>
      </c>
    </row>
    <row r="55" spans="1:5" ht="25.5">
      <c r="A55" s="35" t="s">
        <v>52</v>
      </c>
      <c r="E55" s="36" t="s">
        <v>769</v>
      </c>
    </row>
    <row r="56" spans="1:5" ht="12.75">
      <c r="A56" s="37" t="s">
        <v>54</v>
      </c>
      <c r="E56" s="38" t="s">
        <v>49</v>
      </c>
    </row>
    <row r="57" spans="1:5" ht="153">
      <c r="A57" t="s">
        <v>56</v>
      </c>
      <c r="E57" s="36" t="s">
        <v>770</v>
      </c>
    </row>
    <row r="58" spans="1:16" ht="25.5">
      <c r="A58" s="24" t="s">
        <v>47</v>
      </c>
      <c r="B58" s="29" t="s">
        <v>94</v>
      </c>
      <c r="C58" s="29" t="s">
        <v>771</v>
      </c>
      <c r="D58" s="24" t="s">
        <v>49</v>
      </c>
      <c r="E58" s="30" t="s">
        <v>772</v>
      </c>
      <c r="F58" s="31" t="s">
        <v>187</v>
      </c>
      <c r="G58" s="32">
        <v>42.976</v>
      </c>
      <c r="H58" s="33">
        <v>0</v>
      </c>
      <c r="I58" s="34">
        <f>ROUND(ROUND(H58,2)*ROUND(G58,3),2)</f>
      </c>
      <c r="O58">
        <f>(I58*21)/100</f>
      </c>
      <c r="P58" t="s">
        <v>27</v>
      </c>
    </row>
    <row r="59" spans="1:5" ht="25.5">
      <c r="A59" s="35" t="s">
        <v>52</v>
      </c>
      <c r="E59" s="36" t="s">
        <v>772</v>
      </c>
    </row>
    <row r="60" spans="1:5" ht="51">
      <c r="A60" s="37" t="s">
        <v>54</v>
      </c>
      <c r="E60" s="38" t="s">
        <v>773</v>
      </c>
    </row>
    <row r="61" spans="1:5" ht="242.25">
      <c r="A61" t="s">
        <v>56</v>
      </c>
      <c r="E61" s="36" t="s">
        <v>774</v>
      </c>
    </row>
    <row r="62" spans="1:16" ht="25.5">
      <c r="A62" s="24" t="s">
        <v>47</v>
      </c>
      <c r="B62" s="29" t="s">
        <v>98</v>
      </c>
      <c r="C62" s="29" t="s">
        <v>775</v>
      </c>
      <c r="D62" s="24" t="s">
        <v>49</v>
      </c>
      <c r="E62" s="30" t="s">
        <v>776</v>
      </c>
      <c r="F62" s="31" t="s">
        <v>169</v>
      </c>
      <c r="G62" s="32">
        <v>55.35</v>
      </c>
      <c r="H62" s="33">
        <v>0</v>
      </c>
      <c r="I62" s="34">
        <f>ROUND(ROUND(H62,2)*ROUND(G62,3),2)</f>
      </c>
      <c r="O62">
        <f>(I62*21)/100</f>
      </c>
      <c r="P62" t="s">
        <v>27</v>
      </c>
    </row>
    <row r="63" spans="1:5" ht="25.5">
      <c r="A63" s="35" t="s">
        <v>52</v>
      </c>
      <c r="E63" s="36" t="s">
        <v>776</v>
      </c>
    </row>
    <row r="64" spans="1:5" ht="12.75">
      <c r="A64" s="37" t="s">
        <v>54</v>
      </c>
      <c r="E64" s="38" t="s">
        <v>777</v>
      </c>
    </row>
    <row r="65" spans="1:5" ht="127.5">
      <c r="A65" t="s">
        <v>56</v>
      </c>
      <c r="E65" s="36" t="s">
        <v>778</v>
      </c>
    </row>
    <row r="66" spans="1:18" ht="12.75" customHeight="1">
      <c r="A66" s="6" t="s">
        <v>45</v>
      </c>
      <c r="B66" s="6"/>
      <c r="C66" s="41" t="s">
        <v>27</v>
      </c>
      <c r="D66" s="6"/>
      <c r="E66" s="27" t="s">
        <v>779</v>
      </c>
      <c r="F66" s="6"/>
      <c r="G66" s="6"/>
      <c r="H66" s="6"/>
      <c r="I66" s="42">
        <f>0+Q66</f>
      </c>
      <c r="O66">
        <f>0+R66</f>
      </c>
      <c r="Q66">
        <f>0+I67</f>
      </c>
      <c r="R66">
        <f>0+O67</f>
      </c>
    </row>
    <row r="67" spans="1:16" ht="38.25">
      <c r="A67" s="24" t="s">
        <v>47</v>
      </c>
      <c r="B67" s="29" t="s">
        <v>102</v>
      </c>
      <c r="C67" s="29" t="s">
        <v>780</v>
      </c>
      <c r="D67" s="24" t="s">
        <v>49</v>
      </c>
      <c r="E67" s="30" t="s">
        <v>781</v>
      </c>
      <c r="F67" s="31" t="s">
        <v>226</v>
      </c>
      <c r="G67" s="32">
        <v>38.4</v>
      </c>
      <c r="H67" s="33">
        <v>0</v>
      </c>
      <c r="I67" s="34">
        <f>ROUND(ROUND(H67,2)*ROUND(G67,3),2)</f>
      </c>
      <c r="O67">
        <f>(I67*21)/100</f>
      </c>
      <c r="P67" t="s">
        <v>27</v>
      </c>
    </row>
    <row r="68" spans="1:5" ht="38.25">
      <c r="A68" s="35" t="s">
        <v>52</v>
      </c>
      <c r="E68" s="36" t="s">
        <v>782</v>
      </c>
    </row>
    <row r="69" spans="1:5" ht="12.75">
      <c r="A69" s="37" t="s">
        <v>54</v>
      </c>
      <c r="E69" s="38" t="s">
        <v>783</v>
      </c>
    </row>
    <row r="70" spans="1:5" ht="76.5">
      <c r="A70" t="s">
        <v>56</v>
      </c>
      <c r="E70" s="36" t="s">
        <v>784</v>
      </c>
    </row>
    <row r="71" spans="1:18" ht="12.75" customHeight="1">
      <c r="A71" s="6" t="s">
        <v>45</v>
      </c>
      <c r="B71" s="6"/>
      <c r="C71" s="41" t="s">
        <v>35</v>
      </c>
      <c r="D71" s="6"/>
      <c r="E71" s="27" t="s">
        <v>301</v>
      </c>
      <c r="F71" s="6"/>
      <c r="G71" s="6"/>
      <c r="H71" s="6"/>
      <c r="I71" s="42">
        <f>0+Q71</f>
      </c>
      <c r="O71">
        <f>0+R71</f>
      </c>
      <c r="Q71">
        <f>0+I72+I76+I80+I84+I88+I92+I96</f>
      </c>
      <c r="R71">
        <f>0+O72+O76+O80+O84+O88+O92+O96</f>
      </c>
    </row>
    <row r="72" spans="1:16" ht="12.75">
      <c r="A72" s="24" t="s">
        <v>47</v>
      </c>
      <c r="B72" s="29" t="s">
        <v>112</v>
      </c>
      <c r="C72" s="29" t="s">
        <v>785</v>
      </c>
      <c r="D72" s="24" t="s">
        <v>49</v>
      </c>
      <c r="E72" s="30" t="s">
        <v>786</v>
      </c>
      <c r="F72" s="31" t="s">
        <v>187</v>
      </c>
      <c r="G72" s="32">
        <v>8.505</v>
      </c>
      <c r="H72" s="33">
        <v>0</v>
      </c>
      <c r="I72" s="34">
        <f>ROUND(ROUND(H72,2)*ROUND(G72,3),2)</f>
      </c>
      <c r="O72">
        <f>(I72*21)/100</f>
      </c>
      <c r="P72" t="s">
        <v>27</v>
      </c>
    </row>
    <row r="73" spans="1:5" ht="12.75">
      <c r="A73" s="35" t="s">
        <v>52</v>
      </c>
      <c r="E73" s="36" t="s">
        <v>786</v>
      </c>
    </row>
    <row r="74" spans="1:5" ht="12.75">
      <c r="A74" s="37" t="s">
        <v>54</v>
      </c>
      <c r="E74" s="38" t="s">
        <v>787</v>
      </c>
    </row>
    <row r="75" spans="1:5" ht="51">
      <c r="A75" t="s">
        <v>56</v>
      </c>
      <c r="E75" s="36" t="s">
        <v>788</v>
      </c>
    </row>
    <row r="76" spans="1:16" ht="25.5">
      <c r="A76" s="24" t="s">
        <v>47</v>
      </c>
      <c r="B76" s="29" t="s">
        <v>117</v>
      </c>
      <c r="C76" s="29" t="s">
        <v>789</v>
      </c>
      <c r="D76" s="24" t="s">
        <v>49</v>
      </c>
      <c r="E76" s="30" t="s">
        <v>790</v>
      </c>
      <c r="F76" s="31" t="s">
        <v>81</v>
      </c>
      <c r="G76" s="32">
        <v>1</v>
      </c>
      <c r="H76" s="33">
        <v>0</v>
      </c>
      <c r="I76" s="34">
        <f>ROUND(ROUND(H76,2)*ROUND(G76,3),2)</f>
      </c>
      <c r="O76">
        <f>(I76*21)/100</f>
      </c>
      <c r="P76" t="s">
        <v>27</v>
      </c>
    </row>
    <row r="77" spans="1:5" ht="25.5">
      <c r="A77" s="35" t="s">
        <v>52</v>
      </c>
      <c r="E77" s="36" t="s">
        <v>790</v>
      </c>
    </row>
    <row r="78" spans="1:5" ht="12.75">
      <c r="A78" s="37" t="s">
        <v>54</v>
      </c>
      <c r="E78" s="38" t="s">
        <v>49</v>
      </c>
    </row>
    <row r="79" spans="1:5" ht="25.5">
      <c r="A79" t="s">
        <v>56</v>
      </c>
      <c r="E79" s="36" t="s">
        <v>791</v>
      </c>
    </row>
    <row r="80" spans="1:16" ht="25.5">
      <c r="A80" s="24" t="s">
        <v>47</v>
      </c>
      <c r="B80" s="29" t="s">
        <v>120</v>
      </c>
      <c r="C80" s="29" t="s">
        <v>792</v>
      </c>
      <c r="D80" s="24" t="s">
        <v>49</v>
      </c>
      <c r="E80" s="30" t="s">
        <v>793</v>
      </c>
      <c r="F80" s="31" t="s">
        <v>187</v>
      </c>
      <c r="G80" s="32">
        <v>10.368</v>
      </c>
      <c r="H80" s="33">
        <v>0</v>
      </c>
      <c r="I80" s="34">
        <f>ROUND(ROUND(H80,2)*ROUND(G80,3),2)</f>
      </c>
      <c r="O80">
        <f>(I80*21)/100</f>
      </c>
      <c r="P80" t="s">
        <v>27</v>
      </c>
    </row>
    <row r="81" spans="1:5" ht="25.5">
      <c r="A81" s="35" t="s">
        <v>52</v>
      </c>
      <c r="E81" s="36" t="s">
        <v>793</v>
      </c>
    </row>
    <row r="82" spans="1:5" ht="12.75">
      <c r="A82" s="37" t="s">
        <v>54</v>
      </c>
      <c r="E82" s="38" t="s">
        <v>794</v>
      </c>
    </row>
    <row r="83" spans="1:5" ht="38.25">
      <c r="A83" t="s">
        <v>56</v>
      </c>
      <c r="E83" s="36" t="s">
        <v>795</v>
      </c>
    </row>
    <row r="84" spans="1:16" ht="25.5">
      <c r="A84" s="24" t="s">
        <v>47</v>
      </c>
      <c r="B84" s="29" t="s">
        <v>123</v>
      </c>
      <c r="C84" s="29" t="s">
        <v>796</v>
      </c>
      <c r="D84" s="24" t="s">
        <v>49</v>
      </c>
      <c r="E84" s="30" t="s">
        <v>797</v>
      </c>
      <c r="F84" s="31" t="s">
        <v>187</v>
      </c>
      <c r="G84" s="32">
        <v>16.42</v>
      </c>
      <c r="H84" s="33">
        <v>0</v>
      </c>
      <c r="I84" s="34">
        <f>ROUND(ROUND(H84,2)*ROUND(G84,3),2)</f>
      </c>
      <c r="O84">
        <f>(I84*21)/100</f>
      </c>
      <c r="P84" t="s">
        <v>27</v>
      </c>
    </row>
    <row r="85" spans="1:5" ht="25.5">
      <c r="A85" s="35" t="s">
        <v>52</v>
      </c>
      <c r="E85" s="36" t="s">
        <v>797</v>
      </c>
    </row>
    <row r="86" spans="1:5" ht="12.75">
      <c r="A86" s="37" t="s">
        <v>54</v>
      </c>
      <c r="E86" s="38" t="s">
        <v>798</v>
      </c>
    </row>
    <row r="87" spans="1:5" ht="38.25">
      <c r="A87" t="s">
        <v>56</v>
      </c>
      <c r="E87" s="36" t="s">
        <v>795</v>
      </c>
    </row>
    <row r="88" spans="1:16" ht="25.5">
      <c r="A88" s="24" t="s">
        <v>47</v>
      </c>
      <c r="B88" s="29" t="s">
        <v>125</v>
      </c>
      <c r="C88" s="29" t="s">
        <v>799</v>
      </c>
      <c r="D88" s="24" t="s">
        <v>49</v>
      </c>
      <c r="E88" s="30" t="s">
        <v>800</v>
      </c>
      <c r="F88" s="31" t="s">
        <v>169</v>
      </c>
      <c r="G88" s="32">
        <v>43.008</v>
      </c>
      <c r="H88" s="33">
        <v>0</v>
      </c>
      <c r="I88" s="34">
        <f>ROUND(ROUND(H88,2)*ROUND(G88,3),2)</f>
      </c>
      <c r="O88">
        <f>(I88*21)/100</f>
      </c>
      <c r="P88" t="s">
        <v>27</v>
      </c>
    </row>
    <row r="89" spans="1:5" ht="25.5">
      <c r="A89" s="35" t="s">
        <v>52</v>
      </c>
      <c r="E89" s="36" t="s">
        <v>800</v>
      </c>
    </row>
    <row r="90" spans="1:5" ht="12.75">
      <c r="A90" s="37" t="s">
        <v>54</v>
      </c>
      <c r="E90" s="38" t="s">
        <v>801</v>
      </c>
    </row>
    <row r="91" spans="1:5" ht="12.75">
      <c r="A91" t="s">
        <v>56</v>
      </c>
      <c r="E91" s="36" t="s">
        <v>49</v>
      </c>
    </row>
    <row r="92" spans="1:16" ht="25.5">
      <c r="A92" s="24" t="s">
        <v>47</v>
      </c>
      <c r="B92" s="29" t="s">
        <v>130</v>
      </c>
      <c r="C92" s="29" t="s">
        <v>802</v>
      </c>
      <c r="D92" s="24" t="s">
        <v>49</v>
      </c>
      <c r="E92" s="30" t="s">
        <v>803</v>
      </c>
      <c r="F92" s="31" t="s">
        <v>156</v>
      </c>
      <c r="G92" s="32">
        <v>0.531</v>
      </c>
      <c r="H92" s="33">
        <v>0</v>
      </c>
      <c r="I92" s="34">
        <f>ROUND(ROUND(H92,2)*ROUND(G92,3),2)</f>
      </c>
      <c r="O92">
        <f>(I92*21)/100</f>
      </c>
      <c r="P92" t="s">
        <v>27</v>
      </c>
    </row>
    <row r="93" spans="1:5" ht="25.5">
      <c r="A93" s="35" t="s">
        <v>52</v>
      </c>
      <c r="E93" s="36" t="s">
        <v>803</v>
      </c>
    </row>
    <row r="94" spans="1:5" ht="12.75">
      <c r="A94" s="37" t="s">
        <v>54</v>
      </c>
      <c r="E94" s="38" t="s">
        <v>804</v>
      </c>
    </row>
    <row r="95" spans="1:5" ht="12.75">
      <c r="A95" t="s">
        <v>56</v>
      </c>
      <c r="E95" s="36" t="s">
        <v>49</v>
      </c>
    </row>
    <row r="96" spans="1:16" ht="12.75">
      <c r="A96" s="24" t="s">
        <v>47</v>
      </c>
      <c r="B96" s="29" t="s">
        <v>323</v>
      </c>
      <c r="C96" s="29" t="s">
        <v>805</v>
      </c>
      <c r="D96" s="24" t="s">
        <v>49</v>
      </c>
      <c r="E96" s="30" t="s">
        <v>806</v>
      </c>
      <c r="F96" s="31" t="s">
        <v>81</v>
      </c>
      <c r="G96" s="32">
        <v>1</v>
      </c>
      <c r="H96" s="33">
        <v>0</v>
      </c>
      <c r="I96" s="34">
        <f>ROUND(ROUND(H96,2)*ROUND(G96,3),2)</f>
      </c>
      <c r="O96">
        <f>(I96*21)/100</f>
      </c>
      <c r="P96" t="s">
        <v>27</v>
      </c>
    </row>
    <row r="97" spans="1:5" ht="12.75">
      <c r="A97" s="35" t="s">
        <v>52</v>
      </c>
      <c r="E97" s="36" t="s">
        <v>806</v>
      </c>
    </row>
    <row r="98" spans="1:5" ht="12.75">
      <c r="A98" s="37" t="s">
        <v>54</v>
      </c>
      <c r="E98" s="38" t="s">
        <v>49</v>
      </c>
    </row>
    <row r="99" spans="1:5" ht="12.75">
      <c r="A99" t="s">
        <v>56</v>
      </c>
      <c r="E99" s="36" t="s">
        <v>49</v>
      </c>
    </row>
    <row r="100" spans="1:18" ht="12.75" customHeight="1">
      <c r="A100" s="6" t="s">
        <v>45</v>
      </c>
      <c r="B100" s="6"/>
      <c r="C100" s="41" t="s">
        <v>78</v>
      </c>
      <c r="D100" s="6"/>
      <c r="E100" s="27" t="s">
        <v>807</v>
      </c>
      <c r="F100" s="6"/>
      <c r="G100" s="6"/>
      <c r="H100" s="6"/>
      <c r="I100" s="42">
        <f>0+Q100</f>
      </c>
      <c r="O100">
        <f>0+R100</f>
      </c>
      <c r="Q100">
        <f>0+I101+I105+I109+I113+I117+I121+I125+I129+I133+I137+I141+I145+I149+I153</f>
      </c>
      <c r="R100">
        <f>0+O101+O105+O109+O113+O117+O121+O125+O129+O133+O137+O141+O145+O149+O153</f>
      </c>
    </row>
    <row r="101" spans="1:16" ht="12.75">
      <c r="A101" s="24" t="s">
        <v>47</v>
      </c>
      <c r="B101" s="29" t="s">
        <v>107</v>
      </c>
      <c r="C101" s="29" t="s">
        <v>808</v>
      </c>
      <c r="D101" s="24" t="s">
        <v>49</v>
      </c>
      <c r="E101" s="30" t="s">
        <v>809</v>
      </c>
      <c r="F101" s="31" t="s">
        <v>81</v>
      </c>
      <c r="G101" s="32">
        <v>2</v>
      </c>
      <c r="H101" s="33">
        <v>0</v>
      </c>
      <c r="I101" s="34">
        <f>ROUND(ROUND(H101,2)*ROUND(G101,3),2)</f>
      </c>
      <c r="O101">
        <f>(I101*21)/100</f>
      </c>
      <c r="P101" t="s">
        <v>27</v>
      </c>
    </row>
    <row r="102" spans="1:5" ht="12.75">
      <c r="A102" s="35" t="s">
        <v>52</v>
      </c>
      <c r="E102" s="36" t="s">
        <v>809</v>
      </c>
    </row>
    <row r="103" spans="1:5" ht="12.75">
      <c r="A103" s="37" t="s">
        <v>54</v>
      </c>
      <c r="E103" s="38" t="s">
        <v>49</v>
      </c>
    </row>
    <row r="104" spans="1:5" ht="12.75">
      <c r="A104" t="s">
        <v>56</v>
      </c>
      <c r="E104" s="36" t="s">
        <v>49</v>
      </c>
    </row>
    <row r="105" spans="1:16" ht="12.75">
      <c r="A105" s="24" t="s">
        <v>47</v>
      </c>
      <c r="B105" s="29" t="s">
        <v>132</v>
      </c>
      <c r="C105" s="29" t="s">
        <v>810</v>
      </c>
      <c r="D105" s="24" t="s">
        <v>49</v>
      </c>
      <c r="E105" s="30" t="s">
        <v>811</v>
      </c>
      <c r="F105" s="31" t="s">
        <v>226</v>
      </c>
      <c r="G105" s="32">
        <v>19.392</v>
      </c>
      <c r="H105" s="33">
        <v>0</v>
      </c>
      <c r="I105" s="34">
        <f>ROUND(ROUND(H105,2)*ROUND(G105,3),2)</f>
      </c>
      <c r="O105">
        <f>(I105*21)/100</f>
      </c>
      <c r="P105" t="s">
        <v>27</v>
      </c>
    </row>
    <row r="106" spans="1:5" ht="12.75">
      <c r="A106" s="35" t="s">
        <v>52</v>
      </c>
      <c r="E106" s="36" t="s">
        <v>811</v>
      </c>
    </row>
    <row r="107" spans="1:5" ht="12.75">
      <c r="A107" s="37" t="s">
        <v>54</v>
      </c>
      <c r="E107" s="38" t="s">
        <v>812</v>
      </c>
    </row>
    <row r="108" spans="1:5" ht="12.75">
      <c r="A108" t="s">
        <v>56</v>
      </c>
      <c r="E108" s="36" t="s">
        <v>49</v>
      </c>
    </row>
    <row r="109" spans="1:16" ht="12.75">
      <c r="A109" s="24" t="s">
        <v>47</v>
      </c>
      <c r="B109" s="29" t="s">
        <v>136</v>
      </c>
      <c r="C109" s="29" t="s">
        <v>813</v>
      </c>
      <c r="D109" s="24" t="s">
        <v>49</v>
      </c>
      <c r="E109" s="30" t="s">
        <v>814</v>
      </c>
      <c r="F109" s="31" t="s">
        <v>81</v>
      </c>
      <c r="G109" s="32">
        <v>2</v>
      </c>
      <c r="H109" s="33">
        <v>0</v>
      </c>
      <c r="I109" s="34">
        <f>ROUND(ROUND(H109,2)*ROUND(G109,3),2)</f>
      </c>
      <c r="O109">
        <f>(I109*21)/100</f>
      </c>
      <c r="P109" t="s">
        <v>27</v>
      </c>
    </row>
    <row r="110" spans="1:5" ht="12.75">
      <c r="A110" s="35" t="s">
        <v>52</v>
      </c>
      <c r="E110" s="36" t="s">
        <v>814</v>
      </c>
    </row>
    <row r="111" spans="1:5" ht="12.75">
      <c r="A111" s="37" t="s">
        <v>54</v>
      </c>
      <c r="E111" s="38" t="s">
        <v>49</v>
      </c>
    </row>
    <row r="112" spans="1:5" ht="12.75">
      <c r="A112" t="s">
        <v>56</v>
      </c>
      <c r="E112" s="36" t="s">
        <v>49</v>
      </c>
    </row>
    <row r="113" spans="1:16" ht="12.75">
      <c r="A113" s="24" t="s">
        <v>47</v>
      </c>
      <c r="B113" s="29" t="s">
        <v>141</v>
      </c>
      <c r="C113" s="29" t="s">
        <v>815</v>
      </c>
      <c r="D113" s="24" t="s">
        <v>49</v>
      </c>
      <c r="E113" s="30" t="s">
        <v>816</v>
      </c>
      <c r="F113" s="31" t="s">
        <v>81</v>
      </c>
      <c r="G113" s="32">
        <v>2</v>
      </c>
      <c r="H113" s="33">
        <v>0</v>
      </c>
      <c r="I113" s="34">
        <f>ROUND(ROUND(H113,2)*ROUND(G113,3),2)</f>
      </c>
      <c r="O113">
        <f>(I113*21)/100</f>
      </c>
      <c r="P113" t="s">
        <v>27</v>
      </c>
    </row>
    <row r="114" spans="1:5" ht="12.75">
      <c r="A114" s="35" t="s">
        <v>52</v>
      </c>
      <c r="E114" s="36" t="s">
        <v>816</v>
      </c>
    </row>
    <row r="115" spans="1:5" ht="12.75">
      <c r="A115" s="37" t="s">
        <v>54</v>
      </c>
      <c r="E115" s="38" t="s">
        <v>49</v>
      </c>
    </row>
    <row r="116" spans="1:5" ht="12.75">
      <c r="A116" t="s">
        <v>56</v>
      </c>
      <c r="E116" s="36" t="s">
        <v>49</v>
      </c>
    </row>
    <row r="117" spans="1:16" ht="12.75">
      <c r="A117" s="24" t="s">
        <v>47</v>
      </c>
      <c r="B117" s="29" t="s">
        <v>147</v>
      </c>
      <c r="C117" s="29" t="s">
        <v>817</v>
      </c>
      <c r="D117" s="24" t="s">
        <v>49</v>
      </c>
      <c r="E117" s="30" t="s">
        <v>818</v>
      </c>
      <c r="F117" s="31" t="s">
        <v>81</v>
      </c>
      <c r="G117" s="32">
        <v>1</v>
      </c>
      <c r="H117" s="33">
        <v>0</v>
      </c>
      <c r="I117" s="34">
        <f>ROUND(ROUND(H117,2)*ROUND(G117,3),2)</f>
      </c>
      <c r="O117">
        <f>(I117*21)/100</f>
      </c>
      <c r="P117" t="s">
        <v>27</v>
      </c>
    </row>
    <row r="118" spans="1:5" ht="12.75">
      <c r="A118" s="35" t="s">
        <v>52</v>
      </c>
      <c r="E118" s="36" t="s">
        <v>818</v>
      </c>
    </row>
    <row r="119" spans="1:5" ht="12.75">
      <c r="A119" s="37" t="s">
        <v>54</v>
      </c>
      <c r="E119" s="38" t="s">
        <v>49</v>
      </c>
    </row>
    <row r="120" spans="1:5" ht="12.75">
      <c r="A120" t="s">
        <v>56</v>
      </c>
      <c r="E120" s="36" t="s">
        <v>49</v>
      </c>
    </row>
    <row r="121" spans="1:16" ht="12.75">
      <c r="A121" s="24" t="s">
        <v>47</v>
      </c>
      <c r="B121" s="29" t="s">
        <v>329</v>
      </c>
      <c r="C121" s="29" t="s">
        <v>819</v>
      </c>
      <c r="D121" s="24" t="s">
        <v>49</v>
      </c>
      <c r="E121" s="30" t="s">
        <v>820</v>
      </c>
      <c r="F121" s="31" t="s">
        <v>81</v>
      </c>
      <c r="G121" s="32">
        <v>3</v>
      </c>
      <c r="H121" s="33">
        <v>0</v>
      </c>
      <c r="I121" s="34">
        <f>ROUND(ROUND(H121,2)*ROUND(G121,3),2)</f>
      </c>
      <c r="O121">
        <f>(I121*21)/100</f>
      </c>
      <c r="P121" t="s">
        <v>27</v>
      </c>
    </row>
    <row r="122" spans="1:5" ht="12.75">
      <c r="A122" s="35" t="s">
        <v>52</v>
      </c>
      <c r="E122" s="36" t="s">
        <v>820</v>
      </c>
    </row>
    <row r="123" spans="1:5" ht="12.75">
      <c r="A123" s="37" t="s">
        <v>54</v>
      </c>
      <c r="E123" s="38" t="s">
        <v>49</v>
      </c>
    </row>
    <row r="124" spans="1:5" ht="12.75">
      <c r="A124" t="s">
        <v>56</v>
      </c>
      <c r="E124" s="36" t="s">
        <v>49</v>
      </c>
    </row>
    <row r="125" spans="1:16" ht="12.75">
      <c r="A125" s="24" t="s">
        <v>47</v>
      </c>
      <c r="B125" s="29" t="s">
        <v>335</v>
      </c>
      <c r="C125" s="29" t="s">
        <v>821</v>
      </c>
      <c r="D125" s="24" t="s">
        <v>49</v>
      </c>
      <c r="E125" s="30" t="s">
        <v>822</v>
      </c>
      <c r="F125" s="31" t="s">
        <v>226</v>
      </c>
      <c r="G125" s="32">
        <v>19.2</v>
      </c>
      <c r="H125" s="33">
        <v>0</v>
      </c>
      <c r="I125" s="34">
        <f>ROUND(ROUND(H125,2)*ROUND(G125,3),2)</f>
      </c>
      <c r="O125">
        <f>(I125*21)/100</f>
      </c>
      <c r="P125" t="s">
        <v>27</v>
      </c>
    </row>
    <row r="126" spans="1:5" ht="12.75">
      <c r="A126" s="35" t="s">
        <v>52</v>
      </c>
      <c r="E126" s="36" t="s">
        <v>822</v>
      </c>
    </row>
    <row r="127" spans="1:5" ht="12.75">
      <c r="A127" s="37" t="s">
        <v>54</v>
      </c>
      <c r="E127" s="38" t="s">
        <v>49</v>
      </c>
    </row>
    <row r="128" spans="1:5" ht="25.5">
      <c r="A128" t="s">
        <v>56</v>
      </c>
      <c r="E128" s="36" t="s">
        <v>823</v>
      </c>
    </row>
    <row r="129" spans="1:16" ht="25.5">
      <c r="A129" s="24" t="s">
        <v>47</v>
      </c>
      <c r="B129" s="29" t="s">
        <v>341</v>
      </c>
      <c r="C129" s="29" t="s">
        <v>824</v>
      </c>
      <c r="D129" s="24" t="s">
        <v>49</v>
      </c>
      <c r="E129" s="30" t="s">
        <v>825</v>
      </c>
      <c r="F129" s="31" t="s">
        <v>226</v>
      </c>
      <c r="G129" s="32">
        <v>19.2</v>
      </c>
      <c r="H129" s="33">
        <v>0</v>
      </c>
      <c r="I129" s="34">
        <f>ROUND(ROUND(H129,2)*ROUND(G129,3),2)</f>
      </c>
      <c r="O129">
        <f>(I129*21)/100</f>
      </c>
      <c r="P129" t="s">
        <v>27</v>
      </c>
    </row>
    <row r="130" spans="1:5" ht="25.5">
      <c r="A130" s="35" t="s">
        <v>52</v>
      </c>
      <c r="E130" s="36" t="s">
        <v>825</v>
      </c>
    </row>
    <row r="131" spans="1:5" ht="12.75">
      <c r="A131" s="37" t="s">
        <v>54</v>
      </c>
      <c r="E131" s="38" t="s">
        <v>49</v>
      </c>
    </row>
    <row r="132" spans="1:5" ht="38.25">
      <c r="A132" t="s">
        <v>56</v>
      </c>
      <c r="E132" s="36" t="s">
        <v>826</v>
      </c>
    </row>
    <row r="133" spans="1:16" ht="25.5">
      <c r="A133" s="24" t="s">
        <v>47</v>
      </c>
      <c r="B133" s="29" t="s">
        <v>346</v>
      </c>
      <c r="C133" s="29" t="s">
        <v>827</v>
      </c>
      <c r="D133" s="24" t="s">
        <v>49</v>
      </c>
      <c r="E133" s="30" t="s">
        <v>828</v>
      </c>
      <c r="F133" s="31" t="s">
        <v>81</v>
      </c>
      <c r="G133" s="32">
        <v>1</v>
      </c>
      <c r="H133" s="33">
        <v>0</v>
      </c>
      <c r="I133" s="34">
        <f>ROUND(ROUND(H133,2)*ROUND(G133,3),2)</f>
      </c>
      <c r="O133">
        <f>(I133*21)/100</f>
      </c>
      <c r="P133" t="s">
        <v>27</v>
      </c>
    </row>
    <row r="134" spans="1:5" ht="25.5">
      <c r="A134" s="35" t="s">
        <v>52</v>
      </c>
      <c r="E134" s="36" t="s">
        <v>828</v>
      </c>
    </row>
    <row r="135" spans="1:5" ht="12.75">
      <c r="A135" s="37" t="s">
        <v>54</v>
      </c>
      <c r="E135" s="38" t="s">
        <v>49</v>
      </c>
    </row>
    <row r="136" spans="1:5" ht="114.75">
      <c r="A136" t="s">
        <v>56</v>
      </c>
      <c r="E136" s="36" t="s">
        <v>829</v>
      </c>
    </row>
    <row r="137" spans="1:16" ht="12.75">
      <c r="A137" s="24" t="s">
        <v>47</v>
      </c>
      <c r="B137" s="29" t="s">
        <v>350</v>
      </c>
      <c r="C137" s="29" t="s">
        <v>830</v>
      </c>
      <c r="D137" s="24" t="s">
        <v>49</v>
      </c>
      <c r="E137" s="30" t="s">
        <v>831</v>
      </c>
      <c r="F137" s="31" t="s">
        <v>226</v>
      </c>
      <c r="G137" s="32">
        <v>19.2</v>
      </c>
      <c r="H137" s="33">
        <v>0</v>
      </c>
      <c r="I137" s="34">
        <f>ROUND(ROUND(H137,2)*ROUND(G137,3),2)</f>
      </c>
      <c r="O137">
        <f>(I137*21)/100</f>
      </c>
      <c r="P137" t="s">
        <v>27</v>
      </c>
    </row>
    <row r="138" spans="1:5" ht="12.75">
      <c r="A138" s="35" t="s">
        <v>52</v>
      </c>
      <c r="E138" s="36" t="s">
        <v>831</v>
      </c>
    </row>
    <row r="139" spans="1:5" ht="12.75">
      <c r="A139" s="37" t="s">
        <v>54</v>
      </c>
      <c r="E139" s="38" t="s">
        <v>49</v>
      </c>
    </row>
    <row r="140" spans="1:5" ht="114.75">
      <c r="A140" t="s">
        <v>56</v>
      </c>
      <c r="E140" s="36" t="s">
        <v>829</v>
      </c>
    </row>
    <row r="141" spans="1:16" ht="12.75">
      <c r="A141" s="24" t="s">
        <v>47</v>
      </c>
      <c r="B141" s="29" t="s">
        <v>355</v>
      </c>
      <c r="C141" s="29" t="s">
        <v>832</v>
      </c>
      <c r="D141" s="24" t="s">
        <v>49</v>
      </c>
      <c r="E141" s="30" t="s">
        <v>833</v>
      </c>
      <c r="F141" s="31" t="s">
        <v>81</v>
      </c>
      <c r="G141" s="32">
        <v>1</v>
      </c>
      <c r="H141" s="33">
        <v>0</v>
      </c>
      <c r="I141" s="34">
        <f>ROUND(ROUND(H141,2)*ROUND(G141,3),2)</f>
      </c>
      <c r="O141">
        <f>(I141*21)/100</f>
      </c>
      <c r="P141" t="s">
        <v>27</v>
      </c>
    </row>
    <row r="142" spans="1:5" ht="12.75">
      <c r="A142" s="35" t="s">
        <v>52</v>
      </c>
      <c r="E142" s="36" t="s">
        <v>833</v>
      </c>
    </row>
    <row r="143" spans="1:5" ht="12.75">
      <c r="A143" s="37" t="s">
        <v>54</v>
      </c>
      <c r="E143" s="38" t="s">
        <v>49</v>
      </c>
    </row>
    <row r="144" spans="1:5" ht="25.5">
      <c r="A144" t="s">
        <v>56</v>
      </c>
      <c r="E144" s="36" t="s">
        <v>834</v>
      </c>
    </row>
    <row r="145" spans="1:16" ht="12.75">
      <c r="A145" s="24" t="s">
        <v>47</v>
      </c>
      <c r="B145" s="29" t="s">
        <v>360</v>
      </c>
      <c r="C145" s="29" t="s">
        <v>835</v>
      </c>
      <c r="D145" s="24" t="s">
        <v>49</v>
      </c>
      <c r="E145" s="30" t="s">
        <v>836</v>
      </c>
      <c r="F145" s="31" t="s">
        <v>81</v>
      </c>
      <c r="G145" s="32">
        <v>2</v>
      </c>
      <c r="H145" s="33">
        <v>0</v>
      </c>
      <c r="I145" s="34">
        <f>ROUND(ROUND(H145,2)*ROUND(G145,3),2)</f>
      </c>
      <c r="O145">
        <f>(I145*21)/100</f>
      </c>
      <c r="P145" t="s">
        <v>27</v>
      </c>
    </row>
    <row r="146" spans="1:5" ht="12.75">
      <c r="A146" s="35" t="s">
        <v>52</v>
      </c>
      <c r="E146" s="36" t="s">
        <v>836</v>
      </c>
    </row>
    <row r="147" spans="1:5" ht="12.75">
      <c r="A147" s="37" t="s">
        <v>54</v>
      </c>
      <c r="E147" s="38" t="s">
        <v>49</v>
      </c>
    </row>
    <row r="148" spans="1:5" ht="25.5">
      <c r="A148" t="s">
        <v>56</v>
      </c>
      <c r="E148" s="36" t="s">
        <v>834</v>
      </c>
    </row>
    <row r="149" spans="1:16" ht="25.5">
      <c r="A149" s="24" t="s">
        <v>47</v>
      </c>
      <c r="B149" s="29" t="s">
        <v>365</v>
      </c>
      <c r="C149" s="29" t="s">
        <v>837</v>
      </c>
      <c r="D149" s="24" t="s">
        <v>49</v>
      </c>
      <c r="E149" s="30" t="s">
        <v>838</v>
      </c>
      <c r="F149" s="31" t="s">
        <v>81</v>
      </c>
      <c r="G149" s="32">
        <v>2</v>
      </c>
      <c r="H149" s="33">
        <v>0</v>
      </c>
      <c r="I149" s="34">
        <f>ROUND(ROUND(H149,2)*ROUND(G149,3),2)</f>
      </c>
      <c r="O149">
        <f>(I149*21)/100</f>
      </c>
      <c r="P149" t="s">
        <v>27</v>
      </c>
    </row>
    <row r="150" spans="1:5" ht="25.5">
      <c r="A150" s="35" t="s">
        <v>52</v>
      </c>
      <c r="E150" s="36" t="s">
        <v>838</v>
      </c>
    </row>
    <row r="151" spans="1:5" ht="12.75">
      <c r="A151" s="37" t="s">
        <v>54</v>
      </c>
      <c r="E151" s="38" t="s">
        <v>49</v>
      </c>
    </row>
    <row r="152" spans="1:5" ht="25.5">
      <c r="A152" t="s">
        <v>56</v>
      </c>
      <c r="E152" s="36" t="s">
        <v>834</v>
      </c>
    </row>
    <row r="153" spans="1:16" ht="12.75">
      <c r="A153" s="24" t="s">
        <v>47</v>
      </c>
      <c r="B153" s="29" t="s">
        <v>370</v>
      </c>
      <c r="C153" s="29" t="s">
        <v>839</v>
      </c>
      <c r="D153" s="24" t="s">
        <v>49</v>
      </c>
      <c r="E153" s="30" t="s">
        <v>840</v>
      </c>
      <c r="F153" s="31" t="s">
        <v>81</v>
      </c>
      <c r="G153" s="32">
        <v>2</v>
      </c>
      <c r="H153" s="33">
        <v>0</v>
      </c>
      <c r="I153" s="34">
        <f>ROUND(ROUND(H153,2)*ROUND(G153,3),2)</f>
      </c>
      <c r="O153">
        <f>(I153*21)/100</f>
      </c>
      <c r="P153" t="s">
        <v>27</v>
      </c>
    </row>
    <row r="154" spans="1:5" ht="12.75">
      <c r="A154" s="35" t="s">
        <v>52</v>
      </c>
      <c r="E154" s="36" t="s">
        <v>840</v>
      </c>
    </row>
    <row r="155" spans="1:5" ht="12.75">
      <c r="A155" s="37" t="s">
        <v>54</v>
      </c>
      <c r="E155" s="38" t="s">
        <v>49</v>
      </c>
    </row>
    <row r="156" spans="1:5" ht="204">
      <c r="A156" t="s">
        <v>56</v>
      </c>
      <c r="E156" s="36" t="s">
        <v>841</v>
      </c>
    </row>
    <row r="157" spans="1:18" ht="12.75" customHeight="1">
      <c r="A157" s="6" t="s">
        <v>45</v>
      </c>
      <c r="B157" s="6"/>
      <c r="C157" s="41" t="s">
        <v>842</v>
      </c>
      <c r="D157" s="6"/>
      <c r="E157" s="27" t="s">
        <v>843</v>
      </c>
      <c r="F157" s="6"/>
      <c r="G157" s="6"/>
      <c r="H157" s="6"/>
      <c r="I157" s="42">
        <f>0+Q157</f>
      </c>
      <c r="O157">
        <f>0+R157</f>
      </c>
      <c r="Q157">
        <f>0+I158+I162+I166</f>
      </c>
      <c r="R157">
        <f>0+O158+O162+O166</f>
      </c>
    </row>
    <row r="158" spans="1:16" ht="25.5">
      <c r="A158" s="24" t="s">
        <v>47</v>
      </c>
      <c r="B158" s="29" t="s">
        <v>376</v>
      </c>
      <c r="C158" s="29" t="s">
        <v>844</v>
      </c>
      <c r="D158" s="24" t="s">
        <v>49</v>
      </c>
      <c r="E158" s="30" t="s">
        <v>845</v>
      </c>
      <c r="F158" s="31" t="s">
        <v>156</v>
      </c>
      <c r="G158" s="32">
        <v>19.2</v>
      </c>
      <c r="H158" s="33">
        <v>0</v>
      </c>
      <c r="I158" s="34">
        <f>ROUND(ROUND(H158,2)*ROUND(G158,3),2)</f>
      </c>
      <c r="O158">
        <f>(I158*21)/100</f>
      </c>
      <c r="P158" t="s">
        <v>27</v>
      </c>
    </row>
    <row r="159" spans="1:5" ht="25.5">
      <c r="A159" s="35" t="s">
        <v>52</v>
      </c>
      <c r="E159" s="36" t="s">
        <v>845</v>
      </c>
    </row>
    <row r="160" spans="1:5" ht="12.75">
      <c r="A160" s="37" t="s">
        <v>54</v>
      </c>
      <c r="E160" s="38" t="s">
        <v>49</v>
      </c>
    </row>
    <row r="161" spans="1:5" ht="89.25">
      <c r="A161" t="s">
        <v>56</v>
      </c>
      <c r="E161" s="36" t="s">
        <v>846</v>
      </c>
    </row>
    <row r="162" spans="1:16" ht="25.5">
      <c r="A162" s="24" t="s">
        <v>47</v>
      </c>
      <c r="B162" s="29" t="s">
        <v>381</v>
      </c>
      <c r="C162" s="29" t="s">
        <v>847</v>
      </c>
      <c r="D162" s="24" t="s">
        <v>49</v>
      </c>
      <c r="E162" s="30" t="s">
        <v>848</v>
      </c>
      <c r="F162" s="31" t="s">
        <v>156</v>
      </c>
      <c r="G162" s="32">
        <v>76.8</v>
      </c>
      <c r="H162" s="33">
        <v>0</v>
      </c>
      <c r="I162" s="34">
        <f>ROUND(ROUND(H162,2)*ROUND(G162,3),2)</f>
      </c>
      <c r="O162">
        <f>(I162*21)/100</f>
      </c>
      <c r="P162" t="s">
        <v>27</v>
      </c>
    </row>
    <row r="163" spans="1:5" ht="25.5">
      <c r="A163" s="35" t="s">
        <v>52</v>
      </c>
      <c r="E163" s="36" t="s">
        <v>848</v>
      </c>
    </row>
    <row r="164" spans="1:5" ht="12.75">
      <c r="A164" s="37" t="s">
        <v>54</v>
      </c>
      <c r="E164" s="38" t="s">
        <v>849</v>
      </c>
    </row>
    <row r="165" spans="1:5" ht="89.25">
      <c r="A165" t="s">
        <v>56</v>
      </c>
      <c r="E165" s="36" t="s">
        <v>846</v>
      </c>
    </row>
    <row r="166" spans="1:16" ht="25.5">
      <c r="A166" s="24" t="s">
        <v>47</v>
      </c>
      <c r="B166" s="29" t="s">
        <v>385</v>
      </c>
      <c r="C166" s="29" t="s">
        <v>850</v>
      </c>
      <c r="D166" s="24" t="s">
        <v>49</v>
      </c>
      <c r="E166" s="30" t="s">
        <v>851</v>
      </c>
      <c r="F166" s="31" t="s">
        <v>156</v>
      </c>
      <c r="G166" s="32">
        <v>19.2</v>
      </c>
      <c r="H166" s="33">
        <v>0</v>
      </c>
      <c r="I166" s="34">
        <f>ROUND(ROUND(H166,2)*ROUND(G166,3),2)</f>
      </c>
      <c r="O166">
        <f>(I166*21)/100</f>
      </c>
      <c r="P166" t="s">
        <v>27</v>
      </c>
    </row>
    <row r="167" spans="1:5" ht="25.5">
      <c r="A167" s="35" t="s">
        <v>52</v>
      </c>
      <c r="E167" s="36" t="s">
        <v>851</v>
      </c>
    </row>
    <row r="168" spans="1:5" ht="12.75">
      <c r="A168" s="37" t="s">
        <v>54</v>
      </c>
      <c r="E168" s="38" t="s">
        <v>49</v>
      </c>
    </row>
    <row r="169" spans="1:5" ht="76.5">
      <c r="A169" t="s">
        <v>56</v>
      </c>
      <c r="E169" s="36" t="s">
        <v>852</v>
      </c>
    </row>
    <row r="170" spans="1:18" ht="12.75" customHeight="1">
      <c r="A170" s="6" t="s">
        <v>45</v>
      </c>
      <c r="B170" s="6"/>
      <c r="C170" s="41" t="s">
        <v>853</v>
      </c>
      <c r="D170" s="6"/>
      <c r="E170" s="27" t="s">
        <v>854</v>
      </c>
      <c r="F170" s="6"/>
      <c r="G170" s="6"/>
      <c r="H170" s="6"/>
      <c r="I170" s="42">
        <f>0+Q170</f>
      </c>
      <c r="O170">
        <f>0+R170</f>
      </c>
      <c r="Q170">
        <f>0+I171</f>
      </c>
      <c r="R170">
        <f>0+O171</f>
      </c>
    </row>
    <row r="171" spans="1:16" ht="25.5">
      <c r="A171" s="24" t="s">
        <v>47</v>
      </c>
      <c r="B171" s="29" t="s">
        <v>390</v>
      </c>
      <c r="C171" s="29" t="s">
        <v>855</v>
      </c>
      <c r="D171" s="24" t="s">
        <v>49</v>
      </c>
      <c r="E171" s="30" t="s">
        <v>856</v>
      </c>
      <c r="F171" s="31" t="s">
        <v>156</v>
      </c>
      <c r="G171" s="32">
        <v>115.07</v>
      </c>
      <c r="H171" s="33">
        <v>0</v>
      </c>
      <c r="I171" s="34">
        <f>ROUND(ROUND(H171,2)*ROUND(G171,3),2)</f>
      </c>
      <c r="O171">
        <f>(I171*21)/100</f>
      </c>
      <c r="P171" t="s">
        <v>27</v>
      </c>
    </row>
    <row r="172" spans="1:5" ht="25.5">
      <c r="A172" s="35" t="s">
        <v>52</v>
      </c>
      <c r="E172" s="36" t="s">
        <v>856</v>
      </c>
    </row>
    <row r="173" spans="1:5" ht="12.75">
      <c r="A173" s="37" t="s">
        <v>54</v>
      </c>
      <c r="E173" s="38" t="s">
        <v>49</v>
      </c>
    </row>
    <row r="174" spans="1:5" ht="38.25">
      <c r="A174" t="s">
        <v>56</v>
      </c>
      <c r="E174" s="36" t="s">
        <v>857</v>
      </c>
    </row>
    <row r="175" spans="1:18" ht="12.75" customHeight="1">
      <c r="A175" s="6" t="s">
        <v>45</v>
      </c>
      <c r="B175" s="6"/>
      <c r="C175" s="41" t="s">
        <v>858</v>
      </c>
      <c r="D175" s="6"/>
      <c r="E175" s="27" t="s">
        <v>859</v>
      </c>
      <c r="F175" s="6"/>
      <c r="G175" s="6"/>
      <c r="H175" s="6"/>
      <c r="I175" s="42">
        <f>0+Q175</f>
      </c>
      <c r="O175">
        <f>0+R175</f>
      </c>
      <c r="Q175">
        <f>0+I176</f>
      </c>
      <c r="R175">
        <f>0+O176</f>
      </c>
    </row>
    <row r="176" spans="1:16" ht="25.5">
      <c r="A176" s="24" t="s">
        <v>47</v>
      </c>
      <c r="B176" s="29" t="s">
        <v>396</v>
      </c>
      <c r="C176" s="29" t="s">
        <v>860</v>
      </c>
      <c r="D176" s="24" t="s">
        <v>49</v>
      </c>
      <c r="E176" s="30" t="s">
        <v>861</v>
      </c>
      <c r="F176" s="31" t="s">
        <v>730</v>
      </c>
      <c r="G176" s="32">
        <v>40</v>
      </c>
      <c r="H176" s="33">
        <v>0</v>
      </c>
      <c r="I176" s="34">
        <f>ROUND(ROUND(H176,2)*ROUND(G176,3),2)</f>
      </c>
      <c r="O176">
        <f>(I176*21)/100</f>
      </c>
      <c r="P176" t="s">
        <v>27</v>
      </c>
    </row>
    <row r="177" spans="1:5" ht="25.5">
      <c r="A177" s="35" t="s">
        <v>52</v>
      </c>
      <c r="E177" s="36" t="s">
        <v>861</v>
      </c>
    </row>
    <row r="178" spans="1:5" ht="12.75">
      <c r="A178" s="37" t="s">
        <v>54</v>
      </c>
      <c r="E178" s="38" t="s">
        <v>862</v>
      </c>
    </row>
    <row r="179" spans="1:5" ht="12.75">
      <c r="A179" t="s">
        <v>56</v>
      </c>
      <c r="E179" s="36" t="s">
        <v>49</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92"/>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0+O9+O66+O71+O88</f>
      </c>
      <c r="P2" t="s">
        <v>26</v>
      </c>
    </row>
    <row r="3" spans="1:16" ht="15" customHeight="1">
      <c r="A3" t="s">
        <v>12</v>
      </c>
      <c r="B3" s="12" t="s">
        <v>14</v>
      </c>
      <c r="C3" s="13" t="s">
        <v>15</v>
      </c>
      <c r="D3" s="1"/>
      <c r="E3" s="14" t="s">
        <v>16</v>
      </c>
      <c r="F3" s="1"/>
      <c r="G3" s="9"/>
      <c r="H3" s="8" t="s">
        <v>863</v>
      </c>
      <c r="I3" s="39">
        <f>0+I9+I66+I71+I88</f>
      </c>
      <c r="O3" t="s">
        <v>23</v>
      </c>
      <c r="P3" t="s">
        <v>27</v>
      </c>
    </row>
    <row r="4" spans="1:16" ht="15" customHeight="1">
      <c r="A4" t="s">
        <v>17</v>
      </c>
      <c r="B4" s="12" t="s">
        <v>18</v>
      </c>
      <c r="C4" s="13" t="s">
        <v>863</v>
      </c>
      <c r="D4" s="1"/>
      <c r="E4" s="14" t="s">
        <v>864</v>
      </c>
      <c r="F4" s="1"/>
      <c r="G4" s="1"/>
      <c r="H4" s="11"/>
      <c r="I4" s="11"/>
      <c r="O4" t="s">
        <v>24</v>
      </c>
      <c r="P4" t="s">
        <v>27</v>
      </c>
    </row>
    <row r="5" spans="1:16" ht="12.75" customHeight="1">
      <c r="A5" t="s">
        <v>21</v>
      </c>
      <c r="B5" s="16" t="s">
        <v>22</v>
      </c>
      <c r="C5" s="17" t="s">
        <v>863</v>
      </c>
      <c r="D5" s="6"/>
      <c r="E5" s="18" t="s">
        <v>864</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31</v>
      </c>
      <c r="D9" s="25"/>
      <c r="E9" s="27" t="s">
        <v>166</v>
      </c>
      <c r="F9" s="25"/>
      <c r="G9" s="25"/>
      <c r="H9" s="25"/>
      <c r="I9" s="28">
        <f>0+Q9</f>
      </c>
      <c r="O9">
        <f>0+R9</f>
      </c>
      <c r="Q9">
        <f>0+I10+I14+I18+I22+I26+I30+I34+I38+I42+I46+I50+I54+I58+I62</f>
      </c>
      <c r="R9">
        <f>0+O10+O14+O18+O22+O26+O30+O34+O38+O42+O46+O50+O54+O58+O62</f>
      </c>
    </row>
    <row r="10" spans="1:16" ht="25.5">
      <c r="A10" s="24" t="s">
        <v>47</v>
      </c>
      <c r="B10" s="29" t="s">
        <v>31</v>
      </c>
      <c r="C10" s="29" t="s">
        <v>728</v>
      </c>
      <c r="D10" s="24" t="s">
        <v>49</v>
      </c>
      <c r="E10" s="30" t="s">
        <v>729</v>
      </c>
      <c r="F10" s="31" t="s">
        <v>730</v>
      </c>
      <c r="G10" s="32">
        <v>40</v>
      </c>
      <c r="H10" s="33">
        <v>0</v>
      </c>
      <c r="I10" s="34">
        <f>ROUND(ROUND(H10,2)*ROUND(G10,3),2)</f>
      </c>
      <c r="O10">
        <f>(I10*21)/100</f>
      </c>
      <c r="P10" t="s">
        <v>27</v>
      </c>
    </row>
    <row r="11" spans="1:5" ht="25.5">
      <c r="A11" s="35" t="s">
        <v>52</v>
      </c>
      <c r="E11" s="36" t="s">
        <v>729</v>
      </c>
    </row>
    <row r="12" spans="1:5" ht="12.75">
      <c r="A12" s="37" t="s">
        <v>54</v>
      </c>
      <c r="E12" s="38" t="s">
        <v>49</v>
      </c>
    </row>
    <row r="13" spans="1:5" ht="318.75">
      <c r="A13" t="s">
        <v>56</v>
      </c>
      <c r="E13" s="36" t="s">
        <v>731</v>
      </c>
    </row>
    <row r="14" spans="1:16" ht="25.5">
      <c r="A14" s="24" t="s">
        <v>47</v>
      </c>
      <c r="B14" s="29" t="s">
        <v>27</v>
      </c>
      <c r="C14" s="29" t="s">
        <v>732</v>
      </c>
      <c r="D14" s="24" t="s">
        <v>49</v>
      </c>
      <c r="E14" s="30" t="s">
        <v>733</v>
      </c>
      <c r="F14" s="31" t="s">
        <v>734</v>
      </c>
      <c r="G14" s="32">
        <v>5</v>
      </c>
      <c r="H14" s="33">
        <v>0</v>
      </c>
      <c r="I14" s="34">
        <f>ROUND(ROUND(H14,2)*ROUND(G14,3),2)</f>
      </c>
      <c r="O14">
        <f>(I14*21)/100</f>
      </c>
      <c r="P14" t="s">
        <v>27</v>
      </c>
    </row>
    <row r="15" spans="1:5" ht="25.5">
      <c r="A15" s="35" t="s">
        <v>52</v>
      </c>
      <c r="E15" s="36" t="s">
        <v>733</v>
      </c>
    </row>
    <row r="16" spans="1:5" ht="12.75">
      <c r="A16" s="37" t="s">
        <v>54</v>
      </c>
      <c r="E16" s="38" t="s">
        <v>49</v>
      </c>
    </row>
    <row r="17" spans="1:5" ht="204">
      <c r="A17" t="s">
        <v>56</v>
      </c>
      <c r="E17" s="36" t="s">
        <v>735</v>
      </c>
    </row>
    <row r="18" spans="1:16" ht="12.75">
      <c r="A18" s="24" t="s">
        <v>47</v>
      </c>
      <c r="B18" s="29" t="s">
        <v>26</v>
      </c>
      <c r="C18" s="29" t="s">
        <v>736</v>
      </c>
      <c r="D18" s="24" t="s">
        <v>49</v>
      </c>
      <c r="E18" s="30" t="s">
        <v>737</v>
      </c>
      <c r="F18" s="31" t="s">
        <v>226</v>
      </c>
      <c r="G18" s="32">
        <v>80</v>
      </c>
      <c r="H18" s="33">
        <v>0</v>
      </c>
      <c r="I18" s="34">
        <f>ROUND(ROUND(H18,2)*ROUND(G18,3),2)</f>
      </c>
      <c r="O18">
        <f>(I18*21)/100</f>
      </c>
      <c r="P18" t="s">
        <v>27</v>
      </c>
    </row>
    <row r="19" spans="1:5" ht="12.75">
      <c r="A19" s="35" t="s">
        <v>52</v>
      </c>
      <c r="E19" s="36" t="s">
        <v>737</v>
      </c>
    </row>
    <row r="20" spans="1:5" ht="12.75">
      <c r="A20" s="37" t="s">
        <v>54</v>
      </c>
      <c r="E20" s="38" t="s">
        <v>49</v>
      </c>
    </row>
    <row r="21" spans="1:5" ht="153">
      <c r="A21" t="s">
        <v>56</v>
      </c>
      <c r="E21" s="36" t="s">
        <v>738</v>
      </c>
    </row>
    <row r="22" spans="1:16" ht="12.75">
      <c r="A22" s="24" t="s">
        <v>47</v>
      </c>
      <c r="B22" s="29" t="s">
        <v>35</v>
      </c>
      <c r="C22" s="29" t="s">
        <v>739</v>
      </c>
      <c r="D22" s="24" t="s">
        <v>49</v>
      </c>
      <c r="E22" s="30" t="s">
        <v>740</v>
      </c>
      <c r="F22" s="31" t="s">
        <v>226</v>
      </c>
      <c r="G22" s="32">
        <v>80</v>
      </c>
      <c r="H22" s="33">
        <v>0</v>
      </c>
      <c r="I22" s="34">
        <f>ROUND(ROUND(H22,2)*ROUND(G22,3),2)</f>
      </c>
      <c r="O22">
        <f>(I22*21)/100</f>
      </c>
      <c r="P22" t="s">
        <v>27</v>
      </c>
    </row>
    <row r="23" spans="1:5" ht="12.75">
      <c r="A23" s="35" t="s">
        <v>52</v>
      </c>
      <c r="E23" s="36" t="s">
        <v>740</v>
      </c>
    </row>
    <row r="24" spans="1:5" ht="12.75">
      <c r="A24" s="37" t="s">
        <v>54</v>
      </c>
      <c r="E24" s="38" t="s">
        <v>49</v>
      </c>
    </row>
    <row r="25" spans="1:5" ht="153">
      <c r="A25" t="s">
        <v>56</v>
      </c>
      <c r="E25" s="36" t="s">
        <v>738</v>
      </c>
    </row>
    <row r="26" spans="1:16" ht="25.5">
      <c r="A26" s="24" t="s">
        <v>47</v>
      </c>
      <c r="B26" s="29" t="s">
        <v>37</v>
      </c>
      <c r="C26" s="29" t="s">
        <v>741</v>
      </c>
      <c r="D26" s="24" t="s">
        <v>49</v>
      </c>
      <c r="E26" s="30" t="s">
        <v>742</v>
      </c>
      <c r="F26" s="31" t="s">
        <v>226</v>
      </c>
      <c r="G26" s="32">
        <v>80</v>
      </c>
      <c r="H26" s="33">
        <v>0</v>
      </c>
      <c r="I26" s="34">
        <f>ROUND(ROUND(H26,2)*ROUND(G26,3),2)</f>
      </c>
      <c r="O26">
        <f>(I26*21)/100</f>
      </c>
      <c r="P26" t="s">
        <v>27</v>
      </c>
    </row>
    <row r="27" spans="1:5" ht="25.5">
      <c r="A27" s="35" t="s">
        <v>52</v>
      </c>
      <c r="E27" s="36" t="s">
        <v>742</v>
      </c>
    </row>
    <row r="28" spans="1:5" ht="12.75">
      <c r="A28" s="37" t="s">
        <v>54</v>
      </c>
      <c r="E28" s="38" t="s">
        <v>49</v>
      </c>
    </row>
    <row r="29" spans="1:5" ht="153">
      <c r="A29" t="s">
        <v>56</v>
      </c>
      <c r="E29" s="36" t="s">
        <v>738</v>
      </c>
    </row>
    <row r="30" spans="1:16" ht="25.5">
      <c r="A30" s="24" t="s">
        <v>47</v>
      </c>
      <c r="B30" s="29" t="s">
        <v>39</v>
      </c>
      <c r="C30" s="29" t="s">
        <v>743</v>
      </c>
      <c r="D30" s="24" t="s">
        <v>49</v>
      </c>
      <c r="E30" s="30" t="s">
        <v>744</v>
      </c>
      <c r="F30" s="31" t="s">
        <v>226</v>
      </c>
      <c r="G30" s="32">
        <v>80</v>
      </c>
      <c r="H30" s="33">
        <v>0</v>
      </c>
      <c r="I30" s="34">
        <f>ROUND(ROUND(H30,2)*ROUND(G30,3),2)</f>
      </c>
      <c r="O30">
        <f>(I30*21)/100</f>
      </c>
      <c r="P30" t="s">
        <v>27</v>
      </c>
    </row>
    <row r="31" spans="1:5" ht="25.5">
      <c r="A31" s="35" t="s">
        <v>52</v>
      </c>
      <c r="E31" s="36" t="s">
        <v>744</v>
      </c>
    </row>
    <row r="32" spans="1:5" ht="12.75">
      <c r="A32" s="37" t="s">
        <v>54</v>
      </c>
      <c r="E32" s="38" t="s">
        <v>49</v>
      </c>
    </row>
    <row r="33" spans="1:5" ht="153">
      <c r="A33" t="s">
        <v>56</v>
      </c>
      <c r="E33" s="36" t="s">
        <v>738</v>
      </c>
    </row>
    <row r="34" spans="1:16" ht="25.5">
      <c r="A34" s="24" t="s">
        <v>47</v>
      </c>
      <c r="B34" s="29" t="s">
        <v>73</v>
      </c>
      <c r="C34" s="29" t="s">
        <v>745</v>
      </c>
      <c r="D34" s="24" t="s">
        <v>49</v>
      </c>
      <c r="E34" s="30" t="s">
        <v>746</v>
      </c>
      <c r="F34" s="31" t="s">
        <v>187</v>
      </c>
      <c r="G34" s="32">
        <v>118.215</v>
      </c>
      <c r="H34" s="33">
        <v>0</v>
      </c>
      <c r="I34" s="34">
        <f>ROUND(ROUND(H34,2)*ROUND(G34,3),2)</f>
      </c>
      <c r="O34">
        <f>(I34*21)/100</f>
      </c>
      <c r="P34" t="s">
        <v>27</v>
      </c>
    </row>
    <row r="35" spans="1:5" ht="38.25">
      <c r="A35" s="35" t="s">
        <v>52</v>
      </c>
      <c r="E35" s="36" t="s">
        <v>747</v>
      </c>
    </row>
    <row r="36" spans="1:5" ht="25.5">
      <c r="A36" s="37" t="s">
        <v>54</v>
      </c>
      <c r="E36" s="38" t="s">
        <v>865</v>
      </c>
    </row>
    <row r="37" spans="1:5" ht="38.25">
      <c r="A37" t="s">
        <v>56</v>
      </c>
      <c r="E37" s="36" t="s">
        <v>749</v>
      </c>
    </row>
    <row r="38" spans="1:16" ht="25.5">
      <c r="A38" s="24" t="s">
        <v>47</v>
      </c>
      <c r="B38" s="29" t="s">
        <v>78</v>
      </c>
      <c r="C38" s="29" t="s">
        <v>866</v>
      </c>
      <c r="D38" s="24" t="s">
        <v>49</v>
      </c>
      <c r="E38" s="30" t="s">
        <v>867</v>
      </c>
      <c r="F38" s="31" t="s">
        <v>187</v>
      </c>
      <c r="G38" s="32">
        <v>275.835</v>
      </c>
      <c r="H38" s="33">
        <v>0</v>
      </c>
      <c r="I38" s="34">
        <f>ROUND(ROUND(H38,2)*ROUND(G38,3),2)</f>
      </c>
      <c r="O38">
        <f>(I38*21)/100</f>
      </c>
      <c r="P38" t="s">
        <v>27</v>
      </c>
    </row>
    <row r="39" spans="1:5" ht="38.25">
      <c r="A39" s="35" t="s">
        <v>52</v>
      </c>
      <c r="E39" s="36" t="s">
        <v>868</v>
      </c>
    </row>
    <row r="40" spans="1:5" ht="25.5">
      <c r="A40" s="37" t="s">
        <v>54</v>
      </c>
      <c r="E40" s="38" t="s">
        <v>869</v>
      </c>
    </row>
    <row r="41" spans="1:5" ht="38.25">
      <c r="A41" t="s">
        <v>56</v>
      </c>
      <c r="E41" s="36" t="s">
        <v>754</v>
      </c>
    </row>
    <row r="42" spans="1:16" ht="25.5">
      <c r="A42" s="24" t="s">
        <v>47</v>
      </c>
      <c r="B42" s="29" t="s">
        <v>42</v>
      </c>
      <c r="C42" s="29" t="s">
        <v>755</v>
      </c>
      <c r="D42" s="24" t="s">
        <v>49</v>
      </c>
      <c r="E42" s="30" t="s">
        <v>756</v>
      </c>
      <c r="F42" s="31" t="s">
        <v>187</v>
      </c>
      <c r="G42" s="32">
        <v>118.215</v>
      </c>
      <c r="H42" s="33">
        <v>0</v>
      </c>
      <c r="I42" s="34">
        <f>ROUND(ROUND(H42,2)*ROUND(G42,3),2)</f>
      </c>
      <c r="O42">
        <f>(I42*21)/100</f>
      </c>
      <c r="P42" t="s">
        <v>27</v>
      </c>
    </row>
    <row r="43" spans="1:5" ht="25.5">
      <c r="A43" s="35" t="s">
        <v>52</v>
      </c>
      <c r="E43" s="36" t="s">
        <v>756</v>
      </c>
    </row>
    <row r="44" spans="1:5" ht="38.25">
      <c r="A44" s="37" t="s">
        <v>54</v>
      </c>
      <c r="E44" s="38" t="s">
        <v>870</v>
      </c>
    </row>
    <row r="45" spans="1:5" ht="408">
      <c r="A45" t="s">
        <v>56</v>
      </c>
      <c r="E45" s="36" t="s">
        <v>758</v>
      </c>
    </row>
    <row r="46" spans="1:16" ht="38.25">
      <c r="A46" s="24" t="s">
        <v>47</v>
      </c>
      <c r="B46" s="29" t="s">
        <v>44</v>
      </c>
      <c r="C46" s="29" t="s">
        <v>759</v>
      </c>
      <c r="D46" s="24" t="s">
        <v>49</v>
      </c>
      <c r="E46" s="30" t="s">
        <v>760</v>
      </c>
      <c r="F46" s="31" t="s">
        <v>187</v>
      </c>
      <c r="G46" s="32">
        <v>53.559</v>
      </c>
      <c r="H46" s="33">
        <v>0</v>
      </c>
      <c r="I46" s="34">
        <f>ROUND(ROUND(H46,2)*ROUND(G46,3),2)</f>
      </c>
      <c r="O46">
        <f>(I46*21)/100</f>
      </c>
      <c r="P46" t="s">
        <v>27</v>
      </c>
    </row>
    <row r="47" spans="1:5" ht="38.25">
      <c r="A47" s="35" t="s">
        <v>52</v>
      </c>
      <c r="E47" s="36" t="s">
        <v>761</v>
      </c>
    </row>
    <row r="48" spans="1:5" ht="25.5">
      <c r="A48" s="37" t="s">
        <v>54</v>
      </c>
      <c r="E48" s="38" t="s">
        <v>871</v>
      </c>
    </row>
    <row r="49" spans="1:5" ht="63.75">
      <c r="A49" t="s">
        <v>56</v>
      </c>
      <c r="E49" s="36" t="s">
        <v>763</v>
      </c>
    </row>
    <row r="50" spans="1:16" ht="25.5">
      <c r="A50" s="24" t="s">
        <v>47</v>
      </c>
      <c r="B50" s="29" t="s">
        <v>86</v>
      </c>
      <c r="C50" s="29" t="s">
        <v>764</v>
      </c>
      <c r="D50" s="24" t="s">
        <v>49</v>
      </c>
      <c r="E50" s="30" t="s">
        <v>765</v>
      </c>
      <c r="F50" s="31" t="s">
        <v>156</v>
      </c>
      <c r="G50" s="32">
        <v>107.118</v>
      </c>
      <c r="H50" s="33">
        <v>0</v>
      </c>
      <c r="I50" s="34">
        <f>ROUND(ROUND(H50,2)*ROUND(G50,3),2)</f>
      </c>
      <c r="O50">
        <f>(I50*21)/100</f>
      </c>
      <c r="P50" t="s">
        <v>27</v>
      </c>
    </row>
    <row r="51" spans="1:5" ht="25.5">
      <c r="A51" s="35" t="s">
        <v>52</v>
      </c>
      <c r="E51" s="36" t="s">
        <v>765</v>
      </c>
    </row>
    <row r="52" spans="1:5" ht="12.75">
      <c r="A52" s="37" t="s">
        <v>54</v>
      </c>
      <c r="E52" s="38" t="s">
        <v>872</v>
      </c>
    </row>
    <row r="53" spans="1:5" ht="38.25">
      <c r="A53" t="s">
        <v>56</v>
      </c>
      <c r="E53" s="36" t="s">
        <v>767</v>
      </c>
    </row>
    <row r="54" spans="1:16" ht="25.5">
      <c r="A54" s="24" t="s">
        <v>47</v>
      </c>
      <c r="B54" s="29" t="s">
        <v>89</v>
      </c>
      <c r="C54" s="29" t="s">
        <v>768</v>
      </c>
      <c r="D54" s="24" t="s">
        <v>49</v>
      </c>
      <c r="E54" s="30" t="s">
        <v>769</v>
      </c>
      <c r="F54" s="31" t="s">
        <v>187</v>
      </c>
      <c r="G54" s="32">
        <v>53.559</v>
      </c>
      <c r="H54" s="33">
        <v>0</v>
      </c>
      <c r="I54" s="34">
        <f>ROUND(ROUND(H54,2)*ROUND(G54,3),2)</f>
      </c>
      <c r="O54">
        <f>(I54*21)/100</f>
      </c>
      <c r="P54" t="s">
        <v>27</v>
      </c>
    </row>
    <row r="55" spans="1:5" ht="25.5">
      <c r="A55" s="35" t="s">
        <v>52</v>
      </c>
      <c r="E55" s="36" t="s">
        <v>769</v>
      </c>
    </row>
    <row r="56" spans="1:5" ht="12.75">
      <c r="A56" s="37" t="s">
        <v>54</v>
      </c>
      <c r="E56" s="38" t="s">
        <v>49</v>
      </c>
    </row>
    <row r="57" spans="1:5" ht="153">
      <c r="A57" t="s">
        <v>56</v>
      </c>
      <c r="E57" s="36" t="s">
        <v>770</v>
      </c>
    </row>
    <row r="58" spans="1:16" ht="25.5">
      <c r="A58" s="24" t="s">
        <v>47</v>
      </c>
      <c r="B58" s="29" t="s">
        <v>94</v>
      </c>
      <c r="C58" s="29" t="s">
        <v>771</v>
      </c>
      <c r="D58" s="24" t="s">
        <v>49</v>
      </c>
      <c r="E58" s="30" t="s">
        <v>772</v>
      </c>
      <c r="F58" s="31" t="s">
        <v>187</v>
      </c>
      <c r="G58" s="32">
        <v>340.491</v>
      </c>
      <c r="H58" s="33">
        <v>0</v>
      </c>
      <c r="I58" s="34">
        <f>ROUND(ROUND(H58,2)*ROUND(G58,3),2)</f>
      </c>
      <c r="O58">
        <f>(I58*21)/100</f>
      </c>
      <c r="P58" t="s">
        <v>27</v>
      </c>
    </row>
    <row r="59" spans="1:5" ht="25.5">
      <c r="A59" s="35" t="s">
        <v>52</v>
      </c>
      <c r="E59" s="36" t="s">
        <v>772</v>
      </c>
    </row>
    <row r="60" spans="1:5" ht="51">
      <c r="A60" s="37" t="s">
        <v>54</v>
      </c>
      <c r="E60" s="38" t="s">
        <v>873</v>
      </c>
    </row>
    <row r="61" spans="1:5" ht="242.25">
      <c r="A61" t="s">
        <v>56</v>
      </c>
      <c r="E61" s="36" t="s">
        <v>774</v>
      </c>
    </row>
    <row r="62" spans="1:16" ht="25.5">
      <c r="A62" s="24" t="s">
        <v>47</v>
      </c>
      <c r="B62" s="29" t="s">
        <v>98</v>
      </c>
      <c r="C62" s="29" t="s">
        <v>775</v>
      </c>
      <c r="D62" s="24" t="s">
        <v>49</v>
      </c>
      <c r="E62" s="30" t="s">
        <v>776</v>
      </c>
      <c r="F62" s="31" t="s">
        <v>169</v>
      </c>
      <c r="G62" s="32">
        <v>111</v>
      </c>
      <c r="H62" s="33">
        <v>0</v>
      </c>
      <c r="I62" s="34">
        <f>ROUND(ROUND(H62,2)*ROUND(G62,3),2)</f>
      </c>
      <c r="O62">
        <f>(I62*21)/100</f>
      </c>
      <c r="P62" t="s">
        <v>27</v>
      </c>
    </row>
    <row r="63" spans="1:5" ht="25.5">
      <c r="A63" s="35" t="s">
        <v>52</v>
      </c>
      <c r="E63" s="36" t="s">
        <v>776</v>
      </c>
    </row>
    <row r="64" spans="1:5" ht="12.75">
      <c r="A64" s="37" t="s">
        <v>54</v>
      </c>
      <c r="E64" s="38" t="s">
        <v>874</v>
      </c>
    </row>
    <row r="65" spans="1:5" ht="127.5">
      <c r="A65" t="s">
        <v>56</v>
      </c>
      <c r="E65" s="36" t="s">
        <v>778</v>
      </c>
    </row>
    <row r="66" spans="1:18" ht="12.75" customHeight="1">
      <c r="A66" s="6" t="s">
        <v>45</v>
      </c>
      <c r="B66" s="6"/>
      <c r="C66" s="41" t="s">
        <v>27</v>
      </c>
      <c r="D66" s="6"/>
      <c r="E66" s="27" t="s">
        <v>779</v>
      </c>
      <c r="F66" s="6"/>
      <c r="G66" s="6"/>
      <c r="H66" s="6"/>
      <c r="I66" s="42">
        <f>0+Q66</f>
      </c>
      <c r="O66">
        <f>0+R66</f>
      </c>
      <c r="Q66">
        <f>0+I67</f>
      </c>
      <c r="R66">
        <f>0+O67</f>
      </c>
    </row>
    <row r="67" spans="1:16" ht="38.25">
      <c r="A67" s="24" t="s">
        <v>47</v>
      </c>
      <c r="B67" s="29" t="s">
        <v>102</v>
      </c>
      <c r="C67" s="29" t="s">
        <v>780</v>
      </c>
      <c r="D67" s="24" t="s">
        <v>49</v>
      </c>
      <c r="E67" s="30" t="s">
        <v>781</v>
      </c>
      <c r="F67" s="31" t="s">
        <v>226</v>
      </c>
      <c r="G67" s="32">
        <v>68.8</v>
      </c>
      <c r="H67" s="33">
        <v>0</v>
      </c>
      <c r="I67" s="34">
        <f>ROUND(ROUND(H67,2)*ROUND(G67,3),2)</f>
      </c>
      <c r="O67">
        <f>(I67*21)/100</f>
      </c>
      <c r="P67" t="s">
        <v>27</v>
      </c>
    </row>
    <row r="68" spans="1:5" ht="38.25">
      <c r="A68" s="35" t="s">
        <v>52</v>
      </c>
      <c r="E68" s="36" t="s">
        <v>782</v>
      </c>
    </row>
    <row r="69" spans="1:5" ht="12.75">
      <c r="A69" s="37" t="s">
        <v>54</v>
      </c>
      <c r="E69" s="38" t="s">
        <v>875</v>
      </c>
    </row>
    <row r="70" spans="1:5" ht="76.5">
      <c r="A70" t="s">
        <v>56</v>
      </c>
      <c r="E70" s="36" t="s">
        <v>784</v>
      </c>
    </row>
    <row r="71" spans="1:18" ht="12.75" customHeight="1">
      <c r="A71" s="6" t="s">
        <v>45</v>
      </c>
      <c r="B71" s="6"/>
      <c r="C71" s="41" t="s">
        <v>35</v>
      </c>
      <c r="D71" s="6"/>
      <c r="E71" s="27" t="s">
        <v>301</v>
      </c>
      <c r="F71" s="6"/>
      <c r="G71" s="6"/>
      <c r="H71" s="6"/>
      <c r="I71" s="42">
        <f>0+Q71</f>
      </c>
      <c r="O71">
        <f>0+R71</f>
      </c>
      <c r="Q71">
        <f>0+I72+I76+I80+I84</f>
      </c>
      <c r="R71">
        <f>0+O72+O76+O80+O84</f>
      </c>
    </row>
    <row r="72" spans="1:16" ht="25.5">
      <c r="A72" s="24" t="s">
        <v>47</v>
      </c>
      <c r="B72" s="29" t="s">
        <v>107</v>
      </c>
      <c r="C72" s="29" t="s">
        <v>792</v>
      </c>
      <c r="D72" s="24" t="s">
        <v>49</v>
      </c>
      <c r="E72" s="30" t="s">
        <v>793</v>
      </c>
      <c r="F72" s="31" t="s">
        <v>187</v>
      </c>
      <c r="G72" s="32">
        <v>11.696</v>
      </c>
      <c r="H72" s="33">
        <v>0</v>
      </c>
      <c r="I72" s="34">
        <f>ROUND(ROUND(H72,2)*ROUND(G72,3),2)</f>
      </c>
      <c r="O72">
        <f>(I72*21)/100</f>
      </c>
      <c r="P72" t="s">
        <v>27</v>
      </c>
    </row>
    <row r="73" spans="1:5" ht="25.5">
      <c r="A73" s="35" t="s">
        <v>52</v>
      </c>
      <c r="E73" s="36" t="s">
        <v>793</v>
      </c>
    </row>
    <row r="74" spans="1:5" ht="12.75">
      <c r="A74" s="37" t="s">
        <v>54</v>
      </c>
      <c r="E74" s="38" t="s">
        <v>876</v>
      </c>
    </row>
    <row r="75" spans="1:5" ht="38.25">
      <c r="A75" t="s">
        <v>56</v>
      </c>
      <c r="E75" s="36" t="s">
        <v>795</v>
      </c>
    </row>
    <row r="76" spans="1:16" ht="25.5">
      <c r="A76" s="24" t="s">
        <v>47</v>
      </c>
      <c r="B76" s="29" t="s">
        <v>112</v>
      </c>
      <c r="C76" s="29" t="s">
        <v>796</v>
      </c>
      <c r="D76" s="24" t="s">
        <v>49</v>
      </c>
      <c r="E76" s="30" t="s">
        <v>797</v>
      </c>
      <c r="F76" s="31" t="s">
        <v>187</v>
      </c>
      <c r="G76" s="32">
        <v>41.863</v>
      </c>
      <c r="H76" s="33">
        <v>0</v>
      </c>
      <c r="I76" s="34">
        <f>ROUND(ROUND(H76,2)*ROUND(G76,3),2)</f>
      </c>
      <c r="O76">
        <f>(I76*21)/100</f>
      </c>
      <c r="P76" t="s">
        <v>27</v>
      </c>
    </row>
    <row r="77" spans="1:5" ht="25.5">
      <c r="A77" s="35" t="s">
        <v>52</v>
      </c>
      <c r="E77" s="36" t="s">
        <v>797</v>
      </c>
    </row>
    <row r="78" spans="1:5" ht="12.75">
      <c r="A78" s="37" t="s">
        <v>54</v>
      </c>
      <c r="E78" s="38" t="s">
        <v>877</v>
      </c>
    </row>
    <row r="79" spans="1:5" ht="38.25">
      <c r="A79" t="s">
        <v>56</v>
      </c>
      <c r="E79" s="36" t="s">
        <v>795</v>
      </c>
    </row>
    <row r="80" spans="1:16" ht="25.5">
      <c r="A80" s="24" t="s">
        <v>47</v>
      </c>
      <c r="B80" s="29" t="s">
        <v>117</v>
      </c>
      <c r="C80" s="29" t="s">
        <v>799</v>
      </c>
      <c r="D80" s="24" t="s">
        <v>49</v>
      </c>
      <c r="E80" s="30" t="s">
        <v>800</v>
      </c>
      <c r="F80" s="31" t="s">
        <v>169</v>
      </c>
      <c r="G80" s="32">
        <v>80.496</v>
      </c>
      <c r="H80" s="33">
        <v>0</v>
      </c>
      <c r="I80" s="34">
        <f>ROUND(ROUND(H80,2)*ROUND(G80,3),2)</f>
      </c>
      <c r="O80">
        <f>(I80*21)/100</f>
      </c>
      <c r="P80" t="s">
        <v>27</v>
      </c>
    </row>
    <row r="81" spans="1:5" ht="25.5">
      <c r="A81" s="35" t="s">
        <v>52</v>
      </c>
      <c r="E81" s="36" t="s">
        <v>800</v>
      </c>
    </row>
    <row r="82" spans="1:5" ht="12.75">
      <c r="A82" s="37" t="s">
        <v>54</v>
      </c>
      <c r="E82" s="38" t="s">
        <v>878</v>
      </c>
    </row>
    <row r="83" spans="1:5" ht="12.75">
      <c r="A83" t="s">
        <v>56</v>
      </c>
      <c r="E83" s="36" t="s">
        <v>49</v>
      </c>
    </row>
    <row r="84" spans="1:16" ht="25.5">
      <c r="A84" s="24" t="s">
        <v>47</v>
      </c>
      <c r="B84" s="29" t="s">
        <v>120</v>
      </c>
      <c r="C84" s="29" t="s">
        <v>802</v>
      </c>
      <c r="D84" s="24" t="s">
        <v>49</v>
      </c>
      <c r="E84" s="30" t="s">
        <v>803</v>
      </c>
      <c r="F84" s="31" t="s">
        <v>156</v>
      </c>
      <c r="G84" s="32">
        <v>0.951</v>
      </c>
      <c r="H84" s="33">
        <v>0</v>
      </c>
      <c r="I84" s="34">
        <f>ROUND(ROUND(H84,2)*ROUND(G84,3),2)</f>
      </c>
      <c r="O84">
        <f>(I84*21)/100</f>
      </c>
      <c r="P84" t="s">
        <v>27</v>
      </c>
    </row>
    <row r="85" spans="1:5" ht="25.5">
      <c r="A85" s="35" t="s">
        <v>52</v>
      </c>
      <c r="E85" s="36" t="s">
        <v>803</v>
      </c>
    </row>
    <row r="86" spans="1:5" ht="12.75">
      <c r="A86" s="37" t="s">
        <v>54</v>
      </c>
      <c r="E86" s="38" t="s">
        <v>879</v>
      </c>
    </row>
    <row r="87" spans="1:5" ht="12.75">
      <c r="A87" t="s">
        <v>56</v>
      </c>
      <c r="E87" s="36" t="s">
        <v>49</v>
      </c>
    </row>
    <row r="88" spans="1:18" ht="12.75" customHeight="1">
      <c r="A88" s="6" t="s">
        <v>45</v>
      </c>
      <c r="B88" s="6"/>
      <c r="C88" s="41" t="s">
        <v>853</v>
      </c>
      <c r="D88" s="6"/>
      <c r="E88" s="27" t="s">
        <v>854</v>
      </c>
      <c r="F88" s="6"/>
      <c r="G88" s="6"/>
      <c r="H88" s="6"/>
      <c r="I88" s="42">
        <f>0+Q88</f>
      </c>
      <c r="O88">
        <f>0+R88</f>
      </c>
      <c r="Q88">
        <f>0+I89</f>
      </c>
      <c r="R88">
        <f>0+O89</f>
      </c>
    </row>
    <row r="89" spans="1:16" ht="25.5">
      <c r="A89" s="24" t="s">
        <v>47</v>
      </c>
      <c r="B89" s="29" t="s">
        <v>123</v>
      </c>
      <c r="C89" s="29" t="s">
        <v>855</v>
      </c>
      <c r="D89" s="24" t="s">
        <v>49</v>
      </c>
      <c r="E89" s="30" t="s">
        <v>856</v>
      </c>
      <c r="F89" s="31" t="s">
        <v>156</v>
      </c>
      <c r="G89" s="32">
        <v>135.112</v>
      </c>
      <c r="H89" s="33">
        <v>0</v>
      </c>
      <c r="I89" s="34">
        <f>ROUND(ROUND(H89,2)*ROUND(G89,3),2)</f>
      </c>
      <c r="O89">
        <f>(I89*21)/100</f>
      </c>
      <c r="P89" t="s">
        <v>27</v>
      </c>
    </row>
    <row r="90" spans="1:5" ht="25.5">
      <c r="A90" s="35" t="s">
        <v>52</v>
      </c>
      <c r="E90" s="36" t="s">
        <v>856</v>
      </c>
    </row>
    <row r="91" spans="1:5" ht="12.75">
      <c r="A91" s="37" t="s">
        <v>54</v>
      </c>
      <c r="E91" s="38" t="s">
        <v>49</v>
      </c>
    </row>
    <row r="92" spans="1:5" ht="38.25">
      <c r="A92" t="s">
        <v>56</v>
      </c>
      <c r="E92" s="36" t="s">
        <v>857</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274"/>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0+O9+O74+O87+O252+O265+O270</f>
      </c>
      <c r="P2" t="s">
        <v>26</v>
      </c>
    </row>
    <row r="3" spans="1:16" ht="15" customHeight="1">
      <c r="A3" t="s">
        <v>12</v>
      </c>
      <c r="B3" s="12" t="s">
        <v>14</v>
      </c>
      <c r="C3" s="13" t="s">
        <v>15</v>
      </c>
      <c r="D3" s="1"/>
      <c r="E3" s="14" t="s">
        <v>16</v>
      </c>
      <c r="F3" s="1"/>
      <c r="G3" s="9"/>
      <c r="H3" s="8" t="s">
        <v>880</v>
      </c>
      <c r="I3" s="39">
        <f>0+I9+I74+I87+I252+I265+I270</f>
      </c>
      <c r="O3" t="s">
        <v>23</v>
      </c>
      <c r="P3" t="s">
        <v>27</v>
      </c>
    </row>
    <row r="4" spans="1:16" ht="15" customHeight="1">
      <c r="A4" t="s">
        <v>17</v>
      </c>
      <c r="B4" s="12" t="s">
        <v>18</v>
      </c>
      <c r="C4" s="13" t="s">
        <v>880</v>
      </c>
      <c r="D4" s="1"/>
      <c r="E4" s="14" t="s">
        <v>881</v>
      </c>
      <c r="F4" s="1"/>
      <c r="G4" s="1"/>
      <c r="H4" s="11"/>
      <c r="I4" s="11"/>
      <c r="O4" t="s">
        <v>24</v>
      </c>
      <c r="P4" t="s">
        <v>27</v>
      </c>
    </row>
    <row r="5" spans="1:16" ht="12.75" customHeight="1">
      <c r="A5" t="s">
        <v>21</v>
      </c>
      <c r="B5" s="16" t="s">
        <v>22</v>
      </c>
      <c r="C5" s="17" t="s">
        <v>880</v>
      </c>
      <c r="D5" s="6"/>
      <c r="E5" s="18" t="s">
        <v>881</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31</v>
      </c>
      <c r="D9" s="25"/>
      <c r="E9" s="27" t="s">
        <v>166</v>
      </c>
      <c r="F9" s="25"/>
      <c r="G9" s="25"/>
      <c r="H9" s="25"/>
      <c r="I9" s="28">
        <f>0+Q9</f>
      </c>
      <c r="O9">
        <f>0+R9</f>
      </c>
      <c r="Q9">
        <f>0+I10+I14+I18+I22+I26+I30+I34+I38+I42+I46+I50+I54+I58+I62+I66+I70</f>
      </c>
      <c r="R9">
        <f>0+O10+O14+O18+O22+O26+O30+O34+O38+O42+O46+O50+O54+O58+O62+O66+O70</f>
      </c>
    </row>
    <row r="10" spans="1:16" ht="25.5">
      <c r="A10" s="24" t="s">
        <v>47</v>
      </c>
      <c r="B10" s="29" t="s">
        <v>31</v>
      </c>
      <c r="C10" s="29" t="s">
        <v>728</v>
      </c>
      <c r="D10" s="24" t="s">
        <v>49</v>
      </c>
      <c r="E10" s="30" t="s">
        <v>729</v>
      </c>
      <c r="F10" s="31" t="s">
        <v>730</v>
      </c>
      <c r="G10" s="32">
        <v>40</v>
      </c>
      <c r="H10" s="33">
        <v>0</v>
      </c>
      <c r="I10" s="34">
        <f>ROUND(ROUND(H10,2)*ROUND(G10,3),2)</f>
      </c>
      <c r="O10">
        <f>(I10*21)/100</f>
      </c>
      <c r="P10" t="s">
        <v>27</v>
      </c>
    </row>
    <row r="11" spans="1:5" ht="25.5">
      <c r="A11" s="35" t="s">
        <v>52</v>
      </c>
      <c r="E11" s="36" t="s">
        <v>729</v>
      </c>
    </row>
    <row r="12" spans="1:5" ht="12.75">
      <c r="A12" s="37" t="s">
        <v>54</v>
      </c>
      <c r="E12" s="38" t="s">
        <v>49</v>
      </c>
    </row>
    <row r="13" spans="1:5" ht="318.75">
      <c r="A13" t="s">
        <v>56</v>
      </c>
      <c r="E13" s="36" t="s">
        <v>731</v>
      </c>
    </row>
    <row r="14" spans="1:16" ht="25.5">
      <c r="A14" s="24" t="s">
        <v>47</v>
      </c>
      <c r="B14" s="29" t="s">
        <v>27</v>
      </c>
      <c r="C14" s="29" t="s">
        <v>732</v>
      </c>
      <c r="D14" s="24" t="s">
        <v>49</v>
      </c>
      <c r="E14" s="30" t="s">
        <v>733</v>
      </c>
      <c r="F14" s="31" t="s">
        <v>734</v>
      </c>
      <c r="G14" s="32">
        <v>5</v>
      </c>
      <c r="H14" s="33">
        <v>0</v>
      </c>
      <c r="I14" s="34">
        <f>ROUND(ROUND(H14,2)*ROUND(G14,3),2)</f>
      </c>
      <c r="O14">
        <f>(I14*21)/100</f>
      </c>
      <c r="P14" t="s">
        <v>27</v>
      </c>
    </row>
    <row r="15" spans="1:5" ht="25.5">
      <c r="A15" s="35" t="s">
        <v>52</v>
      </c>
      <c r="E15" s="36" t="s">
        <v>733</v>
      </c>
    </row>
    <row r="16" spans="1:5" ht="12.75">
      <c r="A16" s="37" t="s">
        <v>54</v>
      </c>
      <c r="E16" s="38" t="s">
        <v>49</v>
      </c>
    </row>
    <row r="17" spans="1:5" ht="204">
      <c r="A17" t="s">
        <v>56</v>
      </c>
      <c r="E17" s="36" t="s">
        <v>735</v>
      </c>
    </row>
    <row r="18" spans="1:16" ht="12.75">
      <c r="A18" s="24" t="s">
        <v>47</v>
      </c>
      <c r="B18" s="29" t="s">
        <v>26</v>
      </c>
      <c r="C18" s="29" t="s">
        <v>736</v>
      </c>
      <c r="D18" s="24" t="s">
        <v>49</v>
      </c>
      <c r="E18" s="30" t="s">
        <v>737</v>
      </c>
      <c r="F18" s="31" t="s">
        <v>226</v>
      </c>
      <c r="G18" s="32">
        <v>40</v>
      </c>
      <c r="H18" s="33">
        <v>0</v>
      </c>
      <c r="I18" s="34">
        <f>ROUND(ROUND(H18,2)*ROUND(G18,3),2)</f>
      </c>
      <c r="O18">
        <f>(I18*21)/100</f>
      </c>
      <c r="P18" t="s">
        <v>27</v>
      </c>
    </row>
    <row r="19" spans="1:5" ht="12.75">
      <c r="A19" s="35" t="s">
        <v>52</v>
      </c>
      <c r="E19" s="36" t="s">
        <v>737</v>
      </c>
    </row>
    <row r="20" spans="1:5" ht="12.75">
      <c r="A20" s="37" t="s">
        <v>54</v>
      </c>
      <c r="E20" s="38" t="s">
        <v>49</v>
      </c>
    </row>
    <row r="21" spans="1:5" ht="153">
      <c r="A21" t="s">
        <v>56</v>
      </c>
      <c r="E21" s="36" t="s">
        <v>738</v>
      </c>
    </row>
    <row r="22" spans="1:16" ht="12.75">
      <c r="A22" s="24" t="s">
        <v>47</v>
      </c>
      <c r="B22" s="29" t="s">
        <v>35</v>
      </c>
      <c r="C22" s="29" t="s">
        <v>739</v>
      </c>
      <c r="D22" s="24" t="s">
        <v>49</v>
      </c>
      <c r="E22" s="30" t="s">
        <v>740</v>
      </c>
      <c r="F22" s="31" t="s">
        <v>226</v>
      </c>
      <c r="G22" s="32">
        <v>40</v>
      </c>
      <c r="H22" s="33">
        <v>0</v>
      </c>
      <c r="I22" s="34">
        <f>ROUND(ROUND(H22,2)*ROUND(G22,3),2)</f>
      </c>
      <c r="O22">
        <f>(I22*21)/100</f>
      </c>
      <c r="P22" t="s">
        <v>27</v>
      </c>
    </row>
    <row r="23" spans="1:5" ht="12.75">
      <c r="A23" s="35" t="s">
        <v>52</v>
      </c>
      <c r="E23" s="36" t="s">
        <v>740</v>
      </c>
    </row>
    <row r="24" spans="1:5" ht="12.75">
      <c r="A24" s="37" t="s">
        <v>54</v>
      </c>
      <c r="E24" s="38" t="s">
        <v>49</v>
      </c>
    </row>
    <row r="25" spans="1:5" ht="153">
      <c r="A25" t="s">
        <v>56</v>
      </c>
      <c r="E25" s="36" t="s">
        <v>738</v>
      </c>
    </row>
    <row r="26" spans="1:16" ht="25.5">
      <c r="A26" s="24" t="s">
        <v>47</v>
      </c>
      <c r="B26" s="29" t="s">
        <v>37</v>
      </c>
      <c r="C26" s="29" t="s">
        <v>741</v>
      </c>
      <c r="D26" s="24" t="s">
        <v>49</v>
      </c>
      <c r="E26" s="30" t="s">
        <v>742</v>
      </c>
      <c r="F26" s="31" t="s">
        <v>226</v>
      </c>
      <c r="G26" s="32">
        <v>40</v>
      </c>
      <c r="H26" s="33">
        <v>0</v>
      </c>
      <c r="I26" s="34">
        <f>ROUND(ROUND(H26,2)*ROUND(G26,3),2)</f>
      </c>
      <c r="O26">
        <f>(I26*21)/100</f>
      </c>
      <c r="P26" t="s">
        <v>27</v>
      </c>
    </row>
    <row r="27" spans="1:5" ht="25.5">
      <c r="A27" s="35" t="s">
        <v>52</v>
      </c>
      <c r="E27" s="36" t="s">
        <v>742</v>
      </c>
    </row>
    <row r="28" spans="1:5" ht="12.75">
      <c r="A28" s="37" t="s">
        <v>54</v>
      </c>
      <c r="E28" s="38" t="s">
        <v>49</v>
      </c>
    </row>
    <row r="29" spans="1:5" ht="153">
      <c r="A29" t="s">
        <v>56</v>
      </c>
      <c r="E29" s="36" t="s">
        <v>738</v>
      </c>
    </row>
    <row r="30" spans="1:16" ht="25.5">
      <c r="A30" s="24" t="s">
        <v>47</v>
      </c>
      <c r="B30" s="29" t="s">
        <v>39</v>
      </c>
      <c r="C30" s="29" t="s">
        <v>743</v>
      </c>
      <c r="D30" s="24" t="s">
        <v>49</v>
      </c>
      <c r="E30" s="30" t="s">
        <v>744</v>
      </c>
      <c r="F30" s="31" t="s">
        <v>226</v>
      </c>
      <c r="G30" s="32">
        <v>40</v>
      </c>
      <c r="H30" s="33">
        <v>0</v>
      </c>
      <c r="I30" s="34">
        <f>ROUND(ROUND(H30,2)*ROUND(G30,3),2)</f>
      </c>
      <c r="O30">
        <f>(I30*21)/100</f>
      </c>
      <c r="P30" t="s">
        <v>27</v>
      </c>
    </row>
    <row r="31" spans="1:5" ht="25.5">
      <c r="A31" s="35" t="s">
        <v>52</v>
      </c>
      <c r="E31" s="36" t="s">
        <v>744</v>
      </c>
    </row>
    <row r="32" spans="1:5" ht="12.75">
      <c r="A32" s="37" t="s">
        <v>54</v>
      </c>
      <c r="E32" s="38" t="s">
        <v>49</v>
      </c>
    </row>
    <row r="33" spans="1:5" ht="153">
      <c r="A33" t="s">
        <v>56</v>
      </c>
      <c r="E33" s="36" t="s">
        <v>738</v>
      </c>
    </row>
    <row r="34" spans="1:16" ht="25.5">
      <c r="A34" s="24" t="s">
        <v>47</v>
      </c>
      <c r="B34" s="29" t="s">
        <v>73</v>
      </c>
      <c r="C34" s="29" t="s">
        <v>745</v>
      </c>
      <c r="D34" s="24" t="s">
        <v>49</v>
      </c>
      <c r="E34" s="30" t="s">
        <v>746</v>
      </c>
      <c r="F34" s="31" t="s">
        <v>187</v>
      </c>
      <c r="G34" s="32">
        <v>10.2</v>
      </c>
      <c r="H34" s="33">
        <v>0</v>
      </c>
      <c r="I34" s="34">
        <f>ROUND(ROUND(H34,2)*ROUND(G34,3),2)</f>
      </c>
      <c r="O34">
        <f>(I34*21)/100</f>
      </c>
      <c r="P34" t="s">
        <v>27</v>
      </c>
    </row>
    <row r="35" spans="1:5" ht="38.25">
      <c r="A35" s="35" t="s">
        <v>52</v>
      </c>
      <c r="E35" s="36" t="s">
        <v>747</v>
      </c>
    </row>
    <row r="36" spans="1:5" ht="25.5">
      <c r="A36" s="37" t="s">
        <v>54</v>
      </c>
      <c r="E36" s="38" t="s">
        <v>882</v>
      </c>
    </row>
    <row r="37" spans="1:5" ht="38.25">
      <c r="A37" t="s">
        <v>56</v>
      </c>
      <c r="E37" s="36" t="s">
        <v>749</v>
      </c>
    </row>
    <row r="38" spans="1:16" ht="25.5">
      <c r="A38" s="24" t="s">
        <v>47</v>
      </c>
      <c r="B38" s="29" t="s">
        <v>78</v>
      </c>
      <c r="C38" s="29" t="s">
        <v>883</v>
      </c>
      <c r="D38" s="24" t="s">
        <v>49</v>
      </c>
      <c r="E38" s="30" t="s">
        <v>884</v>
      </c>
      <c r="F38" s="31" t="s">
        <v>187</v>
      </c>
      <c r="G38" s="32">
        <v>23.8</v>
      </c>
      <c r="H38" s="33">
        <v>0</v>
      </c>
      <c r="I38" s="34">
        <f>ROUND(ROUND(H38,2)*ROUND(G38,3),2)</f>
      </c>
      <c r="O38">
        <f>(I38*21)/100</f>
      </c>
      <c r="P38" t="s">
        <v>27</v>
      </c>
    </row>
    <row r="39" spans="1:5" ht="38.25">
      <c r="A39" s="35" t="s">
        <v>52</v>
      </c>
      <c r="E39" s="36" t="s">
        <v>885</v>
      </c>
    </row>
    <row r="40" spans="1:5" ht="25.5">
      <c r="A40" s="37" t="s">
        <v>54</v>
      </c>
      <c r="E40" s="38" t="s">
        <v>886</v>
      </c>
    </row>
    <row r="41" spans="1:5" ht="38.25">
      <c r="A41" t="s">
        <v>56</v>
      </c>
      <c r="E41" s="36" t="s">
        <v>754</v>
      </c>
    </row>
    <row r="42" spans="1:16" ht="25.5">
      <c r="A42" s="24" t="s">
        <v>47</v>
      </c>
      <c r="B42" s="29" t="s">
        <v>42</v>
      </c>
      <c r="C42" s="29" t="s">
        <v>755</v>
      </c>
      <c r="D42" s="24" t="s">
        <v>49</v>
      </c>
      <c r="E42" s="30" t="s">
        <v>756</v>
      </c>
      <c r="F42" s="31" t="s">
        <v>187</v>
      </c>
      <c r="G42" s="32">
        <v>10.2</v>
      </c>
      <c r="H42" s="33">
        <v>0</v>
      </c>
      <c r="I42" s="34">
        <f>ROUND(ROUND(H42,2)*ROUND(G42,3),2)</f>
      </c>
      <c r="O42">
        <f>(I42*21)/100</f>
      </c>
      <c r="P42" t="s">
        <v>27</v>
      </c>
    </row>
    <row r="43" spans="1:5" ht="25.5">
      <c r="A43" s="35" t="s">
        <v>52</v>
      </c>
      <c r="E43" s="36" t="s">
        <v>756</v>
      </c>
    </row>
    <row r="44" spans="1:5" ht="38.25">
      <c r="A44" s="37" t="s">
        <v>54</v>
      </c>
      <c r="E44" s="38" t="s">
        <v>887</v>
      </c>
    </row>
    <row r="45" spans="1:5" ht="408">
      <c r="A45" t="s">
        <v>56</v>
      </c>
      <c r="E45" s="36" t="s">
        <v>758</v>
      </c>
    </row>
    <row r="46" spans="1:16" ht="25.5">
      <c r="A46" s="24" t="s">
        <v>47</v>
      </c>
      <c r="B46" s="29" t="s">
        <v>44</v>
      </c>
      <c r="C46" s="29" t="s">
        <v>888</v>
      </c>
      <c r="D46" s="24" t="s">
        <v>49</v>
      </c>
      <c r="E46" s="30" t="s">
        <v>889</v>
      </c>
      <c r="F46" s="31" t="s">
        <v>169</v>
      </c>
      <c r="G46" s="32">
        <v>56</v>
      </c>
      <c r="H46" s="33">
        <v>0</v>
      </c>
      <c r="I46" s="34">
        <f>ROUND(ROUND(H46,2)*ROUND(G46,3),2)</f>
      </c>
      <c r="O46">
        <f>(I46*21)/100</f>
      </c>
      <c r="P46" t="s">
        <v>27</v>
      </c>
    </row>
    <row r="47" spans="1:5" ht="25.5">
      <c r="A47" s="35" t="s">
        <v>52</v>
      </c>
      <c r="E47" s="36" t="s">
        <v>889</v>
      </c>
    </row>
    <row r="48" spans="1:5" ht="12.75">
      <c r="A48" s="37" t="s">
        <v>54</v>
      </c>
      <c r="E48" s="38" t="s">
        <v>890</v>
      </c>
    </row>
    <row r="49" spans="1:5" ht="178.5">
      <c r="A49" t="s">
        <v>56</v>
      </c>
      <c r="E49" s="36" t="s">
        <v>891</v>
      </c>
    </row>
    <row r="50" spans="1:16" ht="25.5">
      <c r="A50" s="24" t="s">
        <v>47</v>
      </c>
      <c r="B50" s="29" t="s">
        <v>86</v>
      </c>
      <c r="C50" s="29" t="s">
        <v>892</v>
      </c>
      <c r="D50" s="24" t="s">
        <v>49</v>
      </c>
      <c r="E50" s="30" t="s">
        <v>893</v>
      </c>
      <c r="F50" s="31" t="s">
        <v>169</v>
      </c>
      <c r="G50" s="32">
        <v>56</v>
      </c>
      <c r="H50" s="33">
        <v>0</v>
      </c>
      <c r="I50" s="34">
        <f>ROUND(ROUND(H50,2)*ROUND(G50,3),2)</f>
      </c>
      <c r="O50">
        <f>(I50*21)/100</f>
      </c>
      <c r="P50" t="s">
        <v>27</v>
      </c>
    </row>
    <row r="51" spans="1:5" ht="25.5">
      <c r="A51" s="35" t="s">
        <v>52</v>
      </c>
      <c r="E51" s="36" t="s">
        <v>893</v>
      </c>
    </row>
    <row r="52" spans="1:5" ht="12.75">
      <c r="A52" s="37" t="s">
        <v>54</v>
      </c>
      <c r="E52" s="38" t="s">
        <v>49</v>
      </c>
    </row>
    <row r="53" spans="1:5" ht="12.75">
      <c r="A53" t="s">
        <v>56</v>
      </c>
      <c r="E53" s="36" t="s">
        <v>49</v>
      </c>
    </row>
    <row r="54" spans="1:16" ht="38.25">
      <c r="A54" s="24" t="s">
        <v>47</v>
      </c>
      <c r="B54" s="29" t="s">
        <v>89</v>
      </c>
      <c r="C54" s="29" t="s">
        <v>759</v>
      </c>
      <c r="D54" s="24" t="s">
        <v>49</v>
      </c>
      <c r="E54" s="30" t="s">
        <v>760</v>
      </c>
      <c r="F54" s="31" t="s">
        <v>187</v>
      </c>
      <c r="G54" s="32">
        <v>8.933</v>
      </c>
      <c r="H54" s="33">
        <v>0</v>
      </c>
      <c r="I54" s="34">
        <f>ROUND(ROUND(H54,2)*ROUND(G54,3),2)</f>
      </c>
      <c r="O54">
        <f>(I54*21)/100</f>
      </c>
      <c r="P54" t="s">
        <v>27</v>
      </c>
    </row>
    <row r="55" spans="1:5" ht="38.25">
      <c r="A55" s="35" t="s">
        <v>52</v>
      </c>
      <c r="E55" s="36" t="s">
        <v>761</v>
      </c>
    </row>
    <row r="56" spans="1:5" ht="12.75">
      <c r="A56" s="37" t="s">
        <v>54</v>
      </c>
      <c r="E56" s="38" t="s">
        <v>894</v>
      </c>
    </row>
    <row r="57" spans="1:5" ht="63.75">
      <c r="A57" t="s">
        <v>56</v>
      </c>
      <c r="E57" s="36" t="s">
        <v>763</v>
      </c>
    </row>
    <row r="58" spans="1:16" ht="25.5">
      <c r="A58" s="24" t="s">
        <v>47</v>
      </c>
      <c r="B58" s="29" t="s">
        <v>94</v>
      </c>
      <c r="C58" s="29" t="s">
        <v>764</v>
      </c>
      <c r="D58" s="24" t="s">
        <v>49</v>
      </c>
      <c r="E58" s="30" t="s">
        <v>765</v>
      </c>
      <c r="F58" s="31" t="s">
        <v>156</v>
      </c>
      <c r="G58" s="32">
        <v>17.866</v>
      </c>
      <c r="H58" s="33">
        <v>0</v>
      </c>
      <c r="I58" s="34">
        <f>ROUND(ROUND(H58,2)*ROUND(G58,3),2)</f>
      </c>
      <c r="O58">
        <f>(I58*21)/100</f>
      </c>
      <c r="P58" t="s">
        <v>27</v>
      </c>
    </row>
    <row r="59" spans="1:5" ht="25.5">
      <c r="A59" s="35" t="s">
        <v>52</v>
      </c>
      <c r="E59" s="36" t="s">
        <v>765</v>
      </c>
    </row>
    <row r="60" spans="1:5" ht="12.75">
      <c r="A60" s="37" t="s">
        <v>54</v>
      </c>
      <c r="E60" s="38" t="s">
        <v>895</v>
      </c>
    </row>
    <row r="61" spans="1:5" ht="38.25">
      <c r="A61" t="s">
        <v>56</v>
      </c>
      <c r="E61" s="36" t="s">
        <v>767</v>
      </c>
    </row>
    <row r="62" spans="1:16" ht="25.5">
      <c r="A62" s="24" t="s">
        <v>47</v>
      </c>
      <c r="B62" s="29" t="s">
        <v>98</v>
      </c>
      <c r="C62" s="29" t="s">
        <v>768</v>
      </c>
      <c r="D62" s="24" t="s">
        <v>49</v>
      </c>
      <c r="E62" s="30" t="s">
        <v>769</v>
      </c>
      <c r="F62" s="31" t="s">
        <v>187</v>
      </c>
      <c r="G62" s="32">
        <v>8.933</v>
      </c>
      <c r="H62" s="33">
        <v>0</v>
      </c>
      <c r="I62" s="34">
        <f>ROUND(ROUND(H62,2)*ROUND(G62,3),2)</f>
      </c>
      <c r="O62">
        <f>(I62*21)/100</f>
      </c>
      <c r="P62" t="s">
        <v>27</v>
      </c>
    </row>
    <row r="63" spans="1:5" ht="25.5">
      <c r="A63" s="35" t="s">
        <v>52</v>
      </c>
      <c r="E63" s="36" t="s">
        <v>769</v>
      </c>
    </row>
    <row r="64" spans="1:5" ht="12.75">
      <c r="A64" s="37" t="s">
        <v>54</v>
      </c>
      <c r="E64" s="38" t="s">
        <v>49</v>
      </c>
    </row>
    <row r="65" spans="1:5" ht="153">
      <c r="A65" t="s">
        <v>56</v>
      </c>
      <c r="E65" s="36" t="s">
        <v>770</v>
      </c>
    </row>
    <row r="66" spans="1:16" ht="25.5">
      <c r="A66" s="24" t="s">
        <v>47</v>
      </c>
      <c r="B66" s="29" t="s">
        <v>102</v>
      </c>
      <c r="C66" s="29" t="s">
        <v>771</v>
      </c>
      <c r="D66" s="24" t="s">
        <v>49</v>
      </c>
      <c r="E66" s="30" t="s">
        <v>772</v>
      </c>
      <c r="F66" s="31" t="s">
        <v>187</v>
      </c>
      <c r="G66" s="32">
        <v>25.067</v>
      </c>
      <c r="H66" s="33">
        <v>0</v>
      </c>
      <c r="I66" s="34">
        <f>ROUND(ROUND(H66,2)*ROUND(G66,3),2)</f>
      </c>
      <c r="O66">
        <f>(I66*21)/100</f>
      </c>
      <c r="P66" t="s">
        <v>27</v>
      </c>
    </row>
    <row r="67" spans="1:5" ht="25.5">
      <c r="A67" s="35" t="s">
        <v>52</v>
      </c>
      <c r="E67" s="36" t="s">
        <v>772</v>
      </c>
    </row>
    <row r="68" spans="1:5" ht="38.25">
      <c r="A68" s="37" t="s">
        <v>54</v>
      </c>
      <c r="E68" s="38" t="s">
        <v>896</v>
      </c>
    </row>
    <row r="69" spans="1:5" ht="242.25">
      <c r="A69" t="s">
        <v>56</v>
      </c>
      <c r="E69" s="36" t="s">
        <v>774</v>
      </c>
    </row>
    <row r="70" spans="1:16" ht="25.5">
      <c r="A70" s="24" t="s">
        <v>47</v>
      </c>
      <c r="B70" s="29" t="s">
        <v>107</v>
      </c>
      <c r="C70" s="29" t="s">
        <v>775</v>
      </c>
      <c r="D70" s="24" t="s">
        <v>49</v>
      </c>
      <c r="E70" s="30" t="s">
        <v>776</v>
      </c>
      <c r="F70" s="31" t="s">
        <v>169</v>
      </c>
      <c r="G70" s="32">
        <v>17</v>
      </c>
      <c r="H70" s="33">
        <v>0</v>
      </c>
      <c r="I70" s="34">
        <f>ROUND(ROUND(H70,2)*ROUND(G70,3),2)</f>
      </c>
      <c r="O70">
        <f>(I70*21)/100</f>
      </c>
      <c r="P70" t="s">
        <v>27</v>
      </c>
    </row>
    <row r="71" spans="1:5" ht="25.5">
      <c r="A71" s="35" t="s">
        <v>52</v>
      </c>
      <c r="E71" s="36" t="s">
        <v>776</v>
      </c>
    </row>
    <row r="72" spans="1:5" ht="12.75">
      <c r="A72" s="37" t="s">
        <v>54</v>
      </c>
      <c r="E72" s="38" t="s">
        <v>897</v>
      </c>
    </row>
    <row r="73" spans="1:5" ht="127.5">
      <c r="A73" t="s">
        <v>56</v>
      </c>
      <c r="E73" s="36" t="s">
        <v>778</v>
      </c>
    </row>
    <row r="74" spans="1:18" ht="12.75" customHeight="1">
      <c r="A74" s="6" t="s">
        <v>45</v>
      </c>
      <c r="B74" s="6"/>
      <c r="C74" s="41" t="s">
        <v>35</v>
      </c>
      <c r="D74" s="6"/>
      <c r="E74" s="27" t="s">
        <v>301</v>
      </c>
      <c r="F74" s="6"/>
      <c r="G74" s="6"/>
      <c r="H74" s="6"/>
      <c r="I74" s="42">
        <f>0+Q74</f>
      </c>
      <c r="O74">
        <f>0+R74</f>
      </c>
      <c r="Q74">
        <f>0+I75+I79+I83</f>
      </c>
      <c r="R74">
        <f>0+O75+O79+O83</f>
      </c>
    </row>
    <row r="75" spans="1:16" ht="25.5">
      <c r="A75" s="24" t="s">
        <v>47</v>
      </c>
      <c r="B75" s="29" t="s">
        <v>329</v>
      </c>
      <c r="C75" s="29" t="s">
        <v>789</v>
      </c>
      <c r="D75" s="24" t="s">
        <v>49</v>
      </c>
      <c r="E75" s="30" t="s">
        <v>790</v>
      </c>
      <c r="F75" s="31" t="s">
        <v>81</v>
      </c>
      <c r="G75" s="32">
        <v>1</v>
      </c>
      <c r="H75" s="33">
        <v>0</v>
      </c>
      <c r="I75" s="34">
        <f>ROUND(ROUND(H75,2)*ROUND(G75,3),2)</f>
      </c>
      <c r="O75">
        <f>(I75*21)/100</f>
      </c>
      <c r="P75" t="s">
        <v>27</v>
      </c>
    </row>
    <row r="76" spans="1:5" ht="25.5">
      <c r="A76" s="35" t="s">
        <v>52</v>
      </c>
      <c r="E76" s="36" t="s">
        <v>790</v>
      </c>
    </row>
    <row r="77" spans="1:5" ht="12.75">
      <c r="A77" s="37" t="s">
        <v>54</v>
      </c>
      <c r="E77" s="38" t="s">
        <v>49</v>
      </c>
    </row>
    <row r="78" spans="1:5" ht="25.5">
      <c r="A78" t="s">
        <v>56</v>
      </c>
      <c r="E78" s="36" t="s">
        <v>791</v>
      </c>
    </row>
    <row r="79" spans="1:16" ht="25.5">
      <c r="A79" s="24" t="s">
        <v>47</v>
      </c>
      <c r="B79" s="29" t="s">
        <v>335</v>
      </c>
      <c r="C79" s="29" t="s">
        <v>898</v>
      </c>
      <c r="D79" s="24" t="s">
        <v>49</v>
      </c>
      <c r="E79" s="30" t="s">
        <v>899</v>
      </c>
      <c r="F79" s="31" t="s">
        <v>187</v>
      </c>
      <c r="G79" s="32">
        <v>0.25</v>
      </c>
      <c r="H79" s="33">
        <v>0</v>
      </c>
      <c r="I79" s="34">
        <f>ROUND(ROUND(H79,2)*ROUND(G79,3),2)</f>
      </c>
      <c r="O79">
        <f>(I79*21)/100</f>
      </c>
      <c r="P79" t="s">
        <v>27</v>
      </c>
    </row>
    <row r="80" spans="1:5" ht="25.5">
      <c r="A80" s="35" t="s">
        <v>52</v>
      </c>
      <c r="E80" s="36" t="s">
        <v>899</v>
      </c>
    </row>
    <row r="81" spans="1:5" ht="12.75">
      <c r="A81" s="37" t="s">
        <v>54</v>
      </c>
      <c r="E81" s="38" t="s">
        <v>900</v>
      </c>
    </row>
    <row r="82" spans="1:5" ht="38.25">
      <c r="A82" t="s">
        <v>56</v>
      </c>
      <c r="E82" s="36" t="s">
        <v>795</v>
      </c>
    </row>
    <row r="83" spans="1:16" ht="12.75">
      <c r="A83" s="24" t="s">
        <v>47</v>
      </c>
      <c r="B83" s="29" t="s">
        <v>370</v>
      </c>
      <c r="C83" s="29" t="s">
        <v>805</v>
      </c>
      <c r="D83" s="24" t="s">
        <v>49</v>
      </c>
      <c r="E83" s="30" t="s">
        <v>806</v>
      </c>
      <c r="F83" s="31" t="s">
        <v>81</v>
      </c>
      <c r="G83" s="32">
        <v>1</v>
      </c>
      <c r="H83" s="33">
        <v>0</v>
      </c>
      <c r="I83" s="34">
        <f>ROUND(ROUND(H83,2)*ROUND(G83,3),2)</f>
      </c>
      <c r="O83">
        <f>(I83*21)/100</f>
      </c>
      <c r="P83" t="s">
        <v>27</v>
      </c>
    </row>
    <row r="84" spans="1:5" ht="12.75">
      <c r="A84" s="35" t="s">
        <v>52</v>
      </c>
      <c r="E84" s="36" t="s">
        <v>806</v>
      </c>
    </row>
    <row r="85" spans="1:5" ht="12.75">
      <c r="A85" s="37" t="s">
        <v>54</v>
      </c>
      <c r="E85" s="38" t="s">
        <v>49</v>
      </c>
    </row>
    <row r="86" spans="1:5" ht="12.75">
      <c r="A86" t="s">
        <v>56</v>
      </c>
      <c r="E86" s="36" t="s">
        <v>49</v>
      </c>
    </row>
    <row r="87" spans="1:18" ht="12.75" customHeight="1">
      <c r="A87" s="6" t="s">
        <v>45</v>
      </c>
      <c r="B87" s="6"/>
      <c r="C87" s="41" t="s">
        <v>78</v>
      </c>
      <c r="D87" s="6"/>
      <c r="E87" s="27" t="s">
        <v>807</v>
      </c>
      <c r="F87" s="6"/>
      <c r="G87" s="6"/>
      <c r="H87" s="6"/>
      <c r="I87" s="42">
        <f>0+Q87</f>
      </c>
      <c r="O87">
        <f>0+R87</f>
      </c>
      <c r="Q87">
        <f>0+I88+I92+I96+I100+I104+I108+I112+I116+I120+I124+I128+I132+I136+I140+I144+I148+I152+I156+I160+I164+I168+I172+I176+I180+I184+I188+I192+I196+I200+I204+I208+I212+I216+I220+I224+I228+I232+I236+I240+I244+I248</f>
      </c>
      <c r="R87">
        <f>0+O88+O92+O96+O100+O104+O108+O112+O116+O120+O124+O128+O132+O136+O140+O144+O148+O152+O156+O160+O164+O168+O172+O176+O180+O184+O188+O192+O196+O200+O204+O208+O212+O216+O220+O224+O228+O232+O236+O240+O244+O248</f>
      </c>
    </row>
    <row r="88" spans="1:16" ht="12.75">
      <c r="A88" s="24" t="s">
        <v>47</v>
      </c>
      <c r="B88" s="29" t="s">
        <v>112</v>
      </c>
      <c r="C88" s="29" t="s">
        <v>901</v>
      </c>
      <c r="D88" s="24" t="s">
        <v>49</v>
      </c>
      <c r="E88" s="30" t="s">
        <v>902</v>
      </c>
      <c r="F88" s="31" t="s">
        <v>226</v>
      </c>
      <c r="G88" s="32">
        <v>14.21</v>
      </c>
      <c r="H88" s="33">
        <v>0</v>
      </c>
      <c r="I88" s="34">
        <f>ROUND(ROUND(H88,2)*ROUND(G88,3),2)</f>
      </c>
      <c r="O88">
        <f>(I88*21)/100</f>
      </c>
      <c r="P88" t="s">
        <v>27</v>
      </c>
    </row>
    <row r="89" spans="1:5" ht="12.75">
      <c r="A89" s="35" t="s">
        <v>52</v>
      </c>
      <c r="E89" s="36" t="s">
        <v>902</v>
      </c>
    </row>
    <row r="90" spans="1:5" ht="12.75">
      <c r="A90" s="37" t="s">
        <v>54</v>
      </c>
      <c r="E90" s="38" t="s">
        <v>903</v>
      </c>
    </row>
    <row r="91" spans="1:5" ht="12.75">
      <c r="A91" t="s">
        <v>56</v>
      </c>
      <c r="E91" s="36" t="s">
        <v>49</v>
      </c>
    </row>
    <row r="92" spans="1:16" ht="12.75">
      <c r="A92" s="24" t="s">
        <v>47</v>
      </c>
      <c r="B92" s="29" t="s">
        <v>117</v>
      </c>
      <c r="C92" s="29" t="s">
        <v>904</v>
      </c>
      <c r="D92" s="24" t="s">
        <v>49</v>
      </c>
      <c r="E92" s="30" t="s">
        <v>905</v>
      </c>
      <c r="F92" s="31" t="s">
        <v>226</v>
      </c>
      <c r="G92" s="32">
        <v>12.18</v>
      </c>
      <c r="H92" s="33">
        <v>0</v>
      </c>
      <c r="I92" s="34">
        <f>ROUND(ROUND(H92,2)*ROUND(G92,3),2)</f>
      </c>
      <c r="O92">
        <f>(I92*21)/100</f>
      </c>
      <c r="P92" t="s">
        <v>27</v>
      </c>
    </row>
    <row r="93" spans="1:5" ht="12.75">
      <c r="A93" s="35" t="s">
        <v>52</v>
      </c>
      <c r="E93" s="36" t="s">
        <v>905</v>
      </c>
    </row>
    <row r="94" spans="1:5" ht="12.75">
      <c r="A94" s="37" t="s">
        <v>54</v>
      </c>
      <c r="E94" s="38" t="s">
        <v>906</v>
      </c>
    </row>
    <row r="95" spans="1:5" ht="12.75">
      <c r="A95" t="s">
        <v>56</v>
      </c>
      <c r="E95" s="36" t="s">
        <v>49</v>
      </c>
    </row>
    <row r="96" spans="1:16" ht="12.75">
      <c r="A96" s="24" t="s">
        <v>47</v>
      </c>
      <c r="B96" s="29" t="s">
        <v>120</v>
      </c>
      <c r="C96" s="29" t="s">
        <v>907</v>
      </c>
      <c r="D96" s="24" t="s">
        <v>49</v>
      </c>
      <c r="E96" s="30" t="s">
        <v>908</v>
      </c>
      <c r="F96" s="31" t="s">
        <v>81</v>
      </c>
      <c r="G96" s="32">
        <v>2</v>
      </c>
      <c r="H96" s="33">
        <v>0</v>
      </c>
      <c r="I96" s="34">
        <f>ROUND(ROUND(H96,2)*ROUND(G96,3),2)</f>
      </c>
      <c r="O96">
        <f>(I96*21)/100</f>
      </c>
      <c r="P96" t="s">
        <v>27</v>
      </c>
    </row>
    <row r="97" spans="1:5" ht="12.75">
      <c r="A97" s="35" t="s">
        <v>52</v>
      </c>
      <c r="E97" s="36" t="s">
        <v>908</v>
      </c>
    </row>
    <row r="98" spans="1:5" ht="12.75">
      <c r="A98" s="37" t="s">
        <v>54</v>
      </c>
      <c r="E98" s="38" t="s">
        <v>49</v>
      </c>
    </row>
    <row r="99" spans="1:5" ht="12.75">
      <c r="A99" t="s">
        <v>56</v>
      </c>
      <c r="E99" s="36" t="s">
        <v>49</v>
      </c>
    </row>
    <row r="100" spans="1:16" ht="12.75">
      <c r="A100" s="24" t="s">
        <v>47</v>
      </c>
      <c r="B100" s="29" t="s">
        <v>123</v>
      </c>
      <c r="C100" s="29" t="s">
        <v>909</v>
      </c>
      <c r="D100" s="24" t="s">
        <v>49</v>
      </c>
      <c r="E100" s="30" t="s">
        <v>910</v>
      </c>
      <c r="F100" s="31" t="s">
        <v>81</v>
      </c>
      <c r="G100" s="32">
        <v>2</v>
      </c>
      <c r="H100" s="33">
        <v>0</v>
      </c>
      <c r="I100" s="34">
        <f>ROUND(ROUND(H100,2)*ROUND(G100,3),2)</f>
      </c>
      <c r="O100">
        <f>(I100*21)/100</f>
      </c>
      <c r="P100" t="s">
        <v>27</v>
      </c>
    </row>
    <row r="101" spans="1:5" ht="12.75">
      <c r="A101" s="35" t="s">
        <v>52</v>
      </c>
      <c r="E101" s="36" t="s">
        <v>910</v>
      </c>
    </row>
    <row r="102" spans="1:5" ht="12.75">
      <c r="A102" s="37" t="s">
        <v>54</v>
      </c>
      <c r="E102" s="38" t="s">
        <v>49</v>
      </c>
    </row>
    <row r="103" spans="1:5" ht="12.75">
      <c r="A103" t="s">
        <v>56</v>
      </c>
      <c r="E103" s="36" t="s">
        <v>49</v>
      </c>
    </row>
    <row r="104" spans="1:16" ht="12.75">
      <c r="A104" s="24" t="s">
        <v>47</v>
      </c>
      <c r="B104" s="29" t="s">
        <v>125</v>
      </c>
      <c r="C104" s="29" t="s">
        <v>911</v>
      </c>
      <c r="D104" s="24" t="s">
        <v>49</v>
      </c>
      <c r="E104" s="30" t="s">
        <v>912</v>
      </c>
      <c r="F104" s="31" t="s">
        <v>81</v>
      </c>
      <c r="G104" s="32">
        <v>2</v>
      </c>
      <c r="H104" s="33">
        <v>0</v>
      </c>
      <c r="I104" s="34">
        <f>ROUND(ROUND(H104,2)*ROUND(G104,3),2)</f>
      </c>
      <c r="O104">
        <f>(I104*21)/100</f>
      </c>
      <c r="P104" t="s">
        <v>27</v>
      </c>
    </row>
    <row r="105" spans="1:5" ht="12.75">
      <c r="A105" s="35" t="s">
        <v>52</v>
      </c>
      <c r="E105" s="36" t="s">
        <v>912</v>
      </c>
    </row>
    <row r="106" spans="1:5" ht="12.75">
      <c r="A106" s="37" t="s">
        <v>54</v>
      </c>
      <c r="E106" s="38" t="s">
        <v>49</v>
      </c>
    </row>
    <row r="107" spans="1:5" ht="12.75">
      <c r="A107" t="s">
        <v>56</v>
      </c>
      <c r="E107" s="36" t="s">
        <v>49</v>
      </c>
    </row>
    <row r="108" spans="1:16" ht="12.75">
      <c r="A108" s="24" t="s">
        <v>47</v>
      </c>
      <c r="B108" s="29" t="s">
        <v>130</v>
      </c>
      <c r="C108" s="29" t="s">
        <v>913</v>
      </c>
      <c r="D108" s="24" t="s">
        <v>49</v>
      </c>
      <c r="E108" s="30" t="s">
        <v>914</v>
      </c>
      <c r="F108" s="31" t="s">
        <v>81</v>
      </c>
      <c r="G108" s="32">
        <v>2</v>
      </c>
      <c r="H108" s="33">
        <v>0</v>
      </c>
      <c r="I108" s="34">
        <f>ROUND(ROUND(H108,2)*ROUND(G108,3),2)</f>
      </c>
      <c r="O108">
        <f>(I108*21)/100</f>
      </c>
      <c r="P108" t="s">
        <v>27</v>
      </c>
    </row>
    <row r="109" spans="1:5" ht="12.75">
      <c r="A109" s="35" t="s">
        <v>52</v>
      </c>
      <c r="E109" s="36" t="s">
        <v>914</v>
      </c>
    </row>
    <row r="110" spans="1:5" ht="12.75">
      <c r="A110" s="37" t="s">
        <v>54</v>
      </c>
      <c r="E110" s="38" t="s">
        <v>49</v>
      </c>
    </row>
    <row r="111" spans="1:5" ht="12.75">
      <c r="A111" t="s">
        <v>56</v>
      </c>
      <c r="E111" s="36" t="s">
        <v>49</v>
      </c>
    </row>
    <row r="112" spans="1:16" ht="12.75">
      <c r="A112" s="24" t="s">
        <v>47</v>
      </c>
      <c r="B112" s="29" t="s">
        <v>132</v>
      </c>
      <c r="C112" s="29" t="s">
        <v>808</v>
      </c>
      <c r="D112" s="24" t="s">
        <v>49</v>
      </c>
      <c r="E112" s="30" t="s">
        <v>809</v>
      </c>
      <c r="F112" s="31" t="s">
        <v>81</v>
      </c>
      <c r="G112" s="32">
        <v>2</v>
      </c>
      <c r="H112" s="33">
        <v>0</v>
      </c>
      <c r="I112" s="34">
        <f>ROUND(ROUND(H112,2)*ROUND(G112,3),2)</f>
      </c>
      <c r="O112">
        <f>(I112*21)/100</f>
      </c>
      <c r="P112" t="s">
        <v>27</v>
      </c>
    </row>
    <row r="113" spans="1:5" ht="12.75">
      <c r="A113" s="35" t="s">
        <v>52</v>
      </c>
      <c r="E113" s="36" t="s">
        <v>809</v>
      </c>
    </row>
    <row r="114" spans="1:5" ht="12.75">
      <c r="A114" s="37" t="s">
        <v>54</v>
      </c>
      <c r="E114" s="38" t="s">
        <v>49</v>
      </c>
    </row>
    <row r="115" spans="1:5" ht="12.75">
      <c r="A115" t="s">
        <v>56</v>
      </c>
      <c r="E115" s="36" t="s">
        <v>49</v>
      </c>
    </row>
    <row r="116" spans="1:16" ht="12.75">
      <c r="A116" s="24" t="s">
        <v>47</v>
      </c>
      <c r="B116" s="29" t="s">
        <v>136</v>
      </c>
      <c r="C116" s="29" t="s">
        <v>915</v>
      </c>
      <c r="D116" s="24" t="s">
        <v>49</v>
      </c>
      <c r="E116" s="30" t="s">
        <v>916</v>
      </c>
      <c r="F116" s="31" t="s">
        <v>81</v>
      </c>
      <c r="G116" s="32">
        <v>2</v>
      </c>
      <c r="H116" s="33">
        <v>0</v>
      </c>
      <c r="I116" s="34">
        <f>ROUND(ROUND(H116,2)*ROUND(G116,3),2)</f>
      </c>
      <c r="O116">
        <f>(I116*21)/100</f>
      </c>
      <c r="P116" t="s">
        <v>27</v>
      </c>
    </row>
    <row r="117" spans="1:5" ht="12.75">
      <c r="A117" s="35" t="s">
        <v>52</v>
      </c>
      <c r="E117" s="36" t="s">
        <v>916</v>
      </c>
    </row>
    <row r="118" spans="1:5" ht="12.75">
      <c r="A118" s="37" t="s">
        <v>54</v>
      </c>
      <c r="E118" s="38" t="s">
        <v>49</v>
      </c>
    </row>
    <row r="119" spans="1:5" ht="12.75">
      <c r="A119" t="s">
        <v>56</v>
      </c>
      <c r="E119" s="36" t="s">
        <v>49</v>
      </c>
    </row>
    <row r="120" spans="1:16" ht="12.75">
      <c r="A120" s="24" t="s">
        <v>47</v>
      </c>
      <c r="B120" s="29" t="s">
        <v>141</v>
      </c>
      <c r="C120" s="29" t="s">
        <v>917</v>
      </c>
      <c r="D120" s="24" t="s">
        <v>49</v>
      </c>
      <c r="E120" s="30" t="s">
        <v>918</v>
      </c>
      <c r="F120" s="31" t="s">
        <v>81</v>
      </c>
      <c r="G120" s="32">
        <v>2</v>
      </c>
      <c r="H120" s="33">
        <v>0</v>
      </c>
      <c r="I120" s="34">
        <f>ROUND(ROUND(H120,2)*ROUND(G120,3),2)</f>
      </c>
      <c r="O120">
        <f>(I120*21)/100</f>
      </c>
      <c r="P120" t="s">
        <v>27</v>
      </c>
    </row>
    <row r="121" spans="1:5" ht="12.75">
      <c r="A121" s="35" t="s">
        <v>52</v>
      </c>
      <c r="E121" s="36" t="s">
        <v>918</v>
      </c>
    </row>
    <row r="122" spans="1:5" ht="12.75">
      <c r="A122" s="37" t="s">
        <v>54</v>
      </c>
      <c r="E122" s="38" t="s">
        <v>49</v>
      </c>
    </row>
    <row r="123" spans="1:5" ht="12.75">
      <c r="A123" t="s">
        <v>56</v>
      </c>
      <c r="E123" s="36" t="s">
        <v>49</v>
      </c>
    </row>
    <row r="124" spans="1:16" ht="12.75">
      <c r="A124" s="24" t="s">
        <v>47</v>
      </c>
      <c r="B124" s="29" t="s">
        <v>147</v>
      </c>
      <c r="C124" s="29" t="s">
        <v>919</v>
      </c>
      <c r="D124" s="24" t="s">
        <v>49</v>
      </c>
      <c r="E124" s="30" t="s">
        <v>920</v>
      </c>
      <c r="F124" s="31" t="s">
        <v>81</v>
      </c>
      <c r="G124" s="32">
        <v>2</v>
      </c>
      <c r="H124" s="33">
        <v>0</v>
      </c>
      <c r="I124" s="34">
        <f>ROUND(ROUND(H124,2)*ROUND(G124,3),2)</f>
      </c>
      <c r="O124">
        <f>(I124*21)/100</f>
      </c>
      <c r="P124" t="s">
        <v>27</v>
      </c>
    </row>
    <row r="125" spans="1:5" ht="12.75">
      <c r="A125" s="35" t="s">
        <v>52</v>
      </c>
      <c r="E125" s="36" t="s">
        <v>920</v>
      </c>
    </row>
    <row r="126" spans="1:5" ht="12.75">
      <c r="A126" s="37" t="s">
        <v>54</v>
      </c>
      <c r="E126" s="38" t="s">
        <v>49</v>
      </c>
    </row>
    <row r="127" spans="1:5" ht="12.75">
      <c r="A127" t="s">
        <v>56</v>
      </c>
      <c r="E127" s="36" t="s">
        <v>49</v>
      </c>
    </row>
    <row r="128" spans="1:16" ht="12.75">
      <c r="A128" s="24" t="s">
        <v>47</v>
      </c>
      <c r="B128" s="29" t="s">
        <v>323</v>
      </c>
      <c r="C128" s="29" t="s">
        <v>921</v>
      </c>
      <c r="D128" s="24" t="s">
        <v>49</v>
      </c>
      <c r="E128" s="30" t="s">
        <v>922</v>
      </c>
      <c r="F128" s="31" t="s">
        <v>81</v>
      </c>
      <c r="G128" s="32">
        <v>2</v>
      </c>
      <c r="H128" s="33">
        <v>0</v>
      </c>
      <c r="I128" s="34">
        <f>ROUND(ROUND(H128,2)*ROUND(G128,3),2)</f>
      </c>
      <c r="O128">
        <f>(I128*21)/100</f>
      </c>
      <c r="P128" t="s">
        <v>27</v>
      </c>
    </row>
    <row r="129" spans="1:5" ht="12.75">
      <c r="A129" s="35" t="s">
        <v>52</v>
      </c>
      <c r="E129" s="36" t="s">
        <v>922</v>
      </c>
    </row>
    <row r="130" spans="1:5" ht="12.75">
      <c r="A130" s="37" t="s">
        <v>54</v>
      </c>
      <c r="E130" s="38" t="s">
        <v>49</v>
      </c>
    </row>
    <row r="131" spans="1:5" ht="12.75">
      <c r="A131" t="s">
        <v>56</v>
      </c>
      <c r="E131" s="36" t="s">
        <v>49</v>
      </c>
    </row>
    <row r="132" spans="1:16" ht="12.75">
      <c r="A132" s="24" t="s">
        <v>47</v>
      </c>
      <c r="B132" s="29" t="s">
        <v>341</v>
      </c>
      <c r="C132" s="29" t="s">
        <v>923</v>
      </c>
      <c r="D132" s="24" t="s">
        <v>49</v>
      </c>
      <c r="E132" s="30" t="s">
        <v>924</v>
      </c>
      <c r="F132" s="31" t="s">
        <v>81</v>
      </c>
      <c r="G132" s="32">
        <v>2</v>
      </c>
      <c r="H132" s="33">
        <v>0</v>
      </c>
      <c r="I132" s="34">
        <f>ROUND(ROUND(H132,2)*ROUND(G132,3),2)</f>
      </c>
      <c r="O132">
        <f>(I132*21)/100</f>
      </c>
      <c r="P132" t="s">
        <v>27</v>
      </c>
    </row>
    <row r="133" spans="1:5" ht="12.75">
      <c r="A133" s="35" t="s">
        <v>52</v>
      </c>
      <c r="E133" s="36" t="s">
        <v>924</v>
      </c>
    </row>
    <row r="134" spans="1:5" ht="12.75">
      <c r="A134" s="37" t="s">
        <v>54</v>
      </c>
      <c r="E134" s="38" t="s">
        <v>49</v>
      </c>
    </row>
    <row r="135" spans="1:5" ht="12.75">
      <c r="A135" t="s">
        <v>56</v>
      </c>
      <c r="E135" s="36" t="s">
        <v>49</v>
      </c>
    </row>
    <row r="136" spans="1:16" ht="12.75">
      <c r="A136" s="24" t="s">
        <v>47</v>
      </c>
      <c r="B136" s="29" t="s">
        <v>346</v>
      </c>
      <c r="C136" s="29" t="s">
        <v>925</v>
      </c>
      <c r="D136" s="24" t="s">
        <v>49</v>
      </c>
      <c r="E136" s="30" t="s">
        <v>926</v>
      </c>
      <c r="F136" s="31" t="s">
        <v>81</v>
      </c>
      <c r="G136" s="32">
        <v>1</v>
      </c>
      <c r="H136" s="33">
        <v>0</v>
      </c>
      <c r="I136" s="34">
        <f>ROUND(ROUND(H136,2)*ROUND(G136,3),2)</f>
      </c>
      <c r="O136">
        <f>(I136*21)/100</f>
      </c>
      <c r="P136" t="s">
        <v>27</v>
      </c>
    </row>
    <row r="137" spans="1:5" ht="12.75">
      <c r="A137" s="35" t="s">
        <v>52</v>
      </c>
      <c r="E137" s="36" t="s">
        <v>926</v>
      </c>
    </row>
    <row r="138" spans="1:5" ht="12.75">
      <c r="A138" s="37" t="s">
        <v>54</v>
      </c>
      <c r="E138" s="38" t="s">
        <v>49</v>
      </c>
    </row>
    <row r="139" spans="1:5" ht="12.75">
      <c r="A139" t="s">
        <v>56</v>
      </c>
      <c r="E139" s="36" t="s">
        <v>49</v>
      </c>
    </row>
    <row r="140" spans="1:16" ht="12.75">
      <c r="A140" s="24" t="s">
        <v>47</v>
      </c>
      <c r="B140" s="29" t="s">
        <v>350</v>
      </c>
      <c r="C140" s="29" t="s">
        <v>927</v>
      </c>
      <c r="D140" s="24" t="s">
        <v>49</v>
      </c>
      <c r="E140" s="30" t="s">
        <v>928</v>
      </c>
      <c r="F140" s="31" t="s">
        <v>81</v>
      </c>
      <c r="G140" s="32">
        <v>1</v>
      </c>
      <c r="H140" s="33">
        <v>0</v>
      </c>
      <c r="I140" s="34">
        <f>ROUND(ROUND(H140,2)*ROUND(G140,3),2)</f>
      </c>
      <c r="O140">
        <f>(I140*21)/100</f>
      </c>
      <c r="P140" t="s">
        <v>27</v>
      </c>
    </row>
    <row r="141" spans="1:5" ht="12.75">
      <c r="A141" s="35" t="s">
        <v>52</v>
      </c>
      <c r="E141" s="36" t="s">
        <v>928</v>
      </c>
    </row>
    <row r="142" spans="1:5" ht="12.75">
      <c r="A142" s="37" t="s">
        <v>54</v>
      </c>
      <c r="E142" s="38" t="s">
        <v>49</v>
      </c>
    </row>
    <row r="143" spans="1:5" ht="12.75">
      <c r="A143" t="s">
        <v>56</v>
      </c>
      <c r="E143" s="36" t="s">
        <v>49</v>
      </c>
    </row>
    <row r="144" spans="1:16" ht="12.75">
      <c r="A144" s="24" t="s">
        <v>47</v>
      </c>
      <c r="B144" s="29" t="s">
        <v>355</v>
      </c>
      <c r="C144" s="29" t="s">
        <v>929</v>
      </c>
      <c r="D144" s="24" t="s">
        <v>49</v>
      </c>
      <c r="E144" s="30" t="s">
        <v>930</v>
      </c>
      <c r="F144" s="31" t="s">
        <v>81</v>
      </c>
      <c r="G144" s="32">
        <v>1</v>
      </c>
      <c r="H144" s="33">
        <v>0</v>
      </c>
      <c r="I144" s="34">
        <f>ROUND(ROUND(H144,2)*ROUND(G144,3),2)</f>
      </c>
      <c r="O144">
        <f>(I144*21)/100</f>
      </c>
      <c r="P144" t="s">
        <v>27</v>
      </c>
    </row>
    <row r="145" spans="1:5" ht="12.75">
      <c r="A145" s="35" t="s">
        <v>52</v>
      </c>
      <c r="E145" s="36" t="s">
        <v>930</v>
      </c>
    </row>
    <row r="146" spans="1:5" ht="12.75">
      <c r="A146" s="37" t="s">
        <v>54</v>
      </c>
      <c r="E146" s="38" t="s">
        <v>49</v>
      </c>
    </row>
    <row r="147" spans="1:5" ht="12.75">
      <c r="A147" t="s">
        <v>56</v>
      </c>
      <c r="E147" s="36" t="s">
        <v>49</v>
      </c>
    </row>
    <row r="148" spans="1:16" ht="12.75">
      <c r="A148" s="24" t="s">
        <v>47</v>
      </c>
      <c r="B148" s="29" t="s">
        <v>360</v>
      </c>
      <c r="C148" s="29" t="s">
        <v>931</v>
      </c>
      <c r="D148" s="24" t="s">
        <v>49</v>
      </c>
      <c r="E148" s="30" t="s">
        <v>932</v>
      </c>
      <c r="F148" s="31" t="s">
        <v>81</v>
      </c>
      <c r="G148" s="32">
        <v>1</v>
      </c>
      <c r="H148" s="33">
        <v>0</v>
      </c>
      <c r="I148" s="34">
        <f>ROUND(ROUND(H148,2)*ROUND(G148,3),2)</f>
      </c>
      <c r="O148">
        <f>(I148*21)/100</f>
      </c>
      <c r="P148" t="s">
        <v>27</v>
      </c>
    </row>
    <row r="149" spans="1:5" ht="12.75">
      <c r="A149" s="35" t="s">
        <v>52</v>
      </c>
      <c r="E149" s="36" t="s">
        <v>932</v>
      </c>
    </row>
    <row r="150" spans="1:5" ht="12.75">
      <c r="A150" s="37" t="s">
        <v>54</v>
      </c>
      <c r="E150" s="38" t="s">
        <v>49</v>
      </c>
    </row>
    <row r="151" spans="1:5" ht="12.75">
      <c r="A151" t="s">
        <v>56</v>
      </c>
      <c r="E151" s="36" t="s">
        <v>49</v>
      </c>
    </row>
    <row r="152" spans="1:16" ht="12.75">
      <c r="A152" s="24" t="s">
        <v>47</v>
      </c>
      <c r="B152" s="29" t="s">
        <v>365</v>
      </c>
      <c r="C152" s="29" t="s">
        <v>933</v>
      </c>
      <c r="D152" s="24" t="s">
        <v>49</v>
      </c>
      <c r="E152" s="30" t="s">
        <v>934</v>
      </c>
      <c r="F152" s="31" t="s">
        <v>81</v>
      </c>
      <c r="G152" s="32">
        <v>1</v>
      </c>
      <c r="H152" s="33">
        <v>0</v>
      </c>
      <c r="I152" s="34">
        <f>ROUND(ROUND(H152,2)*ROUND(G152,3),2)</f>
      </c>
      <c r="O152">
        <f>(I152*21)/100</f>
      </c>
      <c r="P152" t="s">
        <v>27</v>
      </c>
    </row>
    <row r="153" spans="1:5" ht="12.75">
      <c r="A153" s="35" t="s">
        <v>52</v>
      </c>
      <c r="E153" s="36" t="s">
        <v>934</v>
      </c>
    </row>
    <row r="154" spans="1:5" ht="12.75">
      <c r="A154" s="37" t="s">
        <v>54</v>
      </c>
      <c r="E154" s="38" t="s">
        <v>49</v>
      </c>
    </row>
    <row r="155" spans="1:5" ht="12.75">
      <c r="A155" t="s">
        <v>56</v>
      </c>
      <c r="E155" s="36" t="s">
        <v>49</v>
      </c>
    </row>
    <row r="156" spans="1:16" ht="12.75">
      <c r="A156" s="24" t="s">
        <v>47</v>
      </c>
      <c r="B156" s="29" t="s">
        <v>376</v>
      </c>
      <c r="C156" s="29" t="s">
        <v>935</v>
      </c>
      <c r="D156" s="24" t="s">
        <v>49</v>
      </c>
      <c r="E156" s="30" t="s">
        <v>936</v>
      </c>
      <c r="F156" s="31" t="s">
        <v>81</v>
      </c>
      <c r="G156" s="32">
        <v>1</v>
      </c>
      <c r="H156" s="33">
        <v>0</v>
      </c>
      <c r="I156" s="34">
        <f>ROUND(ROUND(H156,2)*ROUND(G156,3),2)</f>
      </c>
      <c r="O156">
        <f>(I156*21)/100</f>
      </c>
      <c r="P156" t="s">
        <v>27</v>
      </c>
    </row>
    <row r="157" spans="1:5" ht="12.75">
      <c r="A157" s="35" t="s">
        <v>52</v>
      </c>
      <c r="E157" s="36" t="s">
        <v>936</v>
      </c>
    </row>
    <row r="158" spans="1:5" ht="12.75">
      <c r="A158" s="37" t="s">
        <v>54</v>
      </c>
      <c r="E158" s="38" t="s">
        <v>49</v>
      </c>
    </row>
    <row r="159" spans="1:5" ht="12.75">
      <c r="A159" t="s">
        <v>56</v>
      </c>
      <c r="E159" s="36" t="s">
        <v>49</v>
      </c>
    </row>
    <row r="160" spans="1:16" ht="12.75">
      <c r="A160" s="24" t="s">
        <v>47</v>
      </c>
      <c r="B160" s="29" t="s">
        <v>381</v>
      </c>
      <c r="C160" s="29" t="s">
        <v>937</v>
      </c>
      <c r="D160" s="24" t="s">
        <v>49</v>
      </c>
      <c r="E160" s="30" t="s">
        <v>938</v>
      </c>
      <c r="F160" s="31" t="s">
        <v>81</v>
      </c>
      <c r="G160" s="32">
        <v>1</v>
      </c>
      <c r="H160" s="33">
        <v>0</v>
      </c>
      <c r="I160" s="34">
        <f>ROUND(ROUND(H160,2)*ROUND(G160,3),2)</f>
      </c>
      <c r="O160">
        <f>(I160*21)/100</f>
      </c>
      <c r="P160" t="s">
        <v>27</v>
      </c>
    </row>
    <row r="161" spans="1:5" ht="12.75">
      <c r="A161" s="35" t="s">
        <v>52</v>
      </c>
      <c r="E161" s="36" t="s">
        <v>938</v>
      </c>
    </row>
    <row r="162" spans="1:5" ht="12.75">
      <c r="A162" s="37" t="s">
        <v>54</v>
      </c>
      <c r="E162" s="38" t="s">
        <v>49</v>
      </c>
    </row>
    <row r="163" spans="1:5" ht="12.75">
      <c r="A163" t="s">
        <v>56</v>
      </c>
      <c r="E163" s="36" t="s">
        <v>49</v>
      </c>
    </row>
    <row r="164" spans="1:16" ht="12.75">
      <c r="A164" s="24" t="s">
        <v>47</v>
      </c>
      <c r="B164" s="29" t="s">
        <v>385</v>
      </c>
      <c r="C164" s="29" t="s">
        <v>939</v>
      </c>
      <c r="D164" s="24" t="s">
        <v>49</v>
      </c>
      <c r="E164" s="30" t="s">
        <v>940</v>
      </c>
      <c r="F164" s="31" t="s">
        <v>81</v>
      </c>
      <c r="G164" s="32">
        <v>3</v>
      </c>
      <c r="H164" s="33">
        <v>0</v>
      </c>
      <c r="I164" s="34">
        <f>ROUND(ROUND(H164,2)*ROUND(G164,3),2)</f>
      </c>
      <c r="O164">
        <f>(I164*21)/100</f>
      </c>
      <c r="P164" t="s">
        <v>27</v>
      </c>
    </row>
    <row r="165" spans="1:5" ht="12.75">
      <c r="A165" s="35" t="s">
        <v>52</v>
      </c>
      <c r="E165" s="36" t="s">
        <v>940</v>
      </c>
    </row>
    <row r="166" spans="1:5" ht="12.75">
      <c r="A166" s="37" t="s">
        <v>54</v>
      </c>
      <c r="E166" s="38" t="s">
        <v>49</v>
      </c>
    </row>
    <row r="167" spans="1:5" ht="12.75">
      <c r="A167" t="s">
        <v>56</v>
      </c>
      <c r="E167" s="36" t="s">
        <v>49</v>
      </c>
    </row>
    <row r="168" spans="1:16" ht="25.5">
      <c r="A168" s="24" t="s">
        <v>47</v>
      </c>
      <c r="B168" s="29" t="s">
        <v>390</v>
      </c>
      <c r="C168" s="29" t="s">
        <v>941</v>
      </c>
      <c r="D168" s="24" t="s">
        <v>49</v>
      </c>
      <c r="E168" s="30" t="s">
        <v>942</v>
      </c>
      <c r="F168" s="31" t="s">
        <v>81</v>
      </c>
      <c r="G168" s="32">
        <v>1</v>
      </c>
      <c r="H168" s="33">
        <v>0</v>
      </c>
      <c r="I168" s="34">
        <f>ROUND(ROUND(H168,2)*ROUND(G168,3),2)</f>
      </c>
      <c r="O168">
        <f>(I168*21)/100</f>
      </c>
      <c r="P168" t="s">
        <v>27</v>
      </c>
    </row>
    <row r="169" spans="1:5" ht="25.5">
      <c r="A169" s="35" t="s">
        <v>52</v>
      </c>
      <c r="E169" s="36" t="s">
        <v>942</v>
      </c>
    </row>
    <row r="170" spans="1:5" ht="12.75">
      <c r="A170" s="37" t="s">
        <v>54</v>
      </c>
      <c r="E170" s="38" t="s">
        <v>49</v>
      </c>
    </row>
    <row r="171" spans="1:5" ht="114.75">
      <c r="A171" t="s">
        <v>56</v>
      </c>
      <c r="E171" s="36" t="s">
        <v>943</v>
      </c>
    </row>
    <row r="172" spans="1:16" ht="25.5">
      <c r="A172" s="24" t="s">
        <v>47</v>
      </c>
      <c r="B172" s="29" t="s">
        <v>396</v>
      </c>
      <c r="C172" s="29" t="s">
        <v>944</v>
      </c>
      <c r="D172" s="24" t="s">
        <v>49</v>
      </c>
      <c r="E172" s="30" t="s">
        <v>945</v>
      </c>
      <c r="F172" s="31" t="s">
        <v>226</v>
      </c>
      <c r="G172" s="32">
        <v>14</v>
      </c>
      <c r="H172" s="33">
        <v>0</v>
      </c>
      <c r="I172" s="34">
        <f>ROUND(ROUND(H172,2)*ROUND(G172,3),2)</f>
      </c>
      <c r="O172">
        <f>(I172*21)/100</f>
      </c>
      <c r="P172" t="s">
        <v>27</v>
      </c>
    </row>
    <row r="173" spans="1:5" ht="25.5">
      <c r="A173" s="35" t="s">
        <v>52</v>
      </c>
      <c r="E173" s="36" t="s">
        <v>945</v>
      </c>
    </row>
    <row r="174" spans="1:5" ht="12.75">
      <c r="A174" s="37" t="s">
        <v>54</v>
      </c>
      <c r="E174" s="38" t="s">
        <v>49</v>
      </c>
    </row>
    <row r="175" spans="1:5" ht="25.5">
      <c r="A175" t="s">
        <v>56</v>
      </c>
      <c r="E175" s="36" t="s">
        <v>946</v>
      </c>
    </row>
    <row r="176" spans="1:16" ht="25.5">
      <c r="A176" s="24" t="s">
        <v>47</v>
      </c>
      <c r="B176" s="29" t="s">
        <v>400</v>
      </c>
      <c r="C176" s="29" t="s">
        <v>947</v>
      </c>
      <c r="D176" s="24" t="s">
        <v>49</v>
      </c>
      <c r="E176" s="30" t="s">
        <v>948</v>
      </c>
      <c r="F176" s="31" t="s">
        <v>81</v>
      </c>
      <c r="G176" s="32">
        <v>4</v>
      </c>
      <c r="H176" s="33">
        <v>0</v>
      </c>
      <c r="I176" s="34">
        <f>ROUND(ROUND(H176,2)*ROUND(G176,3),2)</f>
      </c>
      <c r="O176">
        <f>(I176*21)/100</f>
      </c>
      <c r="P176" t="s">
        <v>27</v>
      </c>
    </row>
    <row r="177" spans="1:5" ht="25.5">
      <c r="A177" s="35" t="s">
        <v>52</v>
      </c>
      <c r="E177" s="36" t="s">
        <v>948</v>
      </c>
    </row>
    <row r="178" spans="1:5" ht="12.75">
      <c r="A178" s="37" t="s">
        <v>54</v>
      </c>
      <c r="E178" s="38" t="s">
        <v>49</v>
      </c>
    </row>
    <row r="179" spans="1:5" ht="76.5">
      <c r="A179" t="s">
        <v>56</v>
      </c>
      <c r="E179" s="36" t="s">
        <v>949</v>
      </c>
    </row>
    <row r="180" spans="1:16" ht="25.5">
      <c r="A180" s="24" t="s">
        <v>47</v>
      </c>
      <c r="B180" s="29" t="s">
        <v>405</v>
      </c>
      <c r="C180" s="29" t="s">
        <v>950</v>
      </c>
      <c r="D180" s="24" t="s">
        <v>49</v>
      </c>
      <c r="E180" s="30" t="s">
        <v>951</v>
      </c>
      <c r="F180" s="31" t="s">
        <v>226</v>
      </c>
      <c r="G180" s="32">
        <v>14</v>
      </c>
      <c r="H180" s="33">
        <v>0</v>
      </c>
      <c r="I180" s="34">
        <f>ROUND(ROUND(H180,2)*ROUND(G180,3),2)</f>
      </c>
      <c r="O180">
        <f>(I180*21)/100</f>
      </c>
      <c r="P180" t="s">
        <v>27</v>
      </c>
    </row>
    <row r="181" spans="1:5" ht="25.5">
      <c r="A181" s="35" t="s">
        <v>52</v>
      </c>
      <c r="E181" s="36" t="s">
        <v>951</v>
      </c>
    </row>
    <row r="182" spans="1:5" ht="12.75">
      <c r="A182" s="37" t="s">
        <v>54</v>
      </c>
      <c r="E182" s="38" t="s">
        <v>49</v>
      </c>
    </row>
    <row r="183" spans="1:5" ht="76.5">
      <c r="A183" t="s">
        <v>56</v>
      </c>
      <c r="E183" s="36" t="s">
        <v>952</v>
      </c>
    </row>
    <row r="184" spans="1:16" ht="25.5">
      <c r="A184" s="24" t="s">
        <v>47</v>
      </c>
      <c r="B184" s="29" t="s">
        <v>409</v>
      </c>
      <c r="C184" s="29" t="s">
        <v>953</v>
      </c>
      <c r="D184" s="24" t="s">
        <v>49</v>
      </c>
      <c r="E184" s="30" t="s">
        <v>954</v>
      </c>
      <c r="F184" s="31" t="s">
        <v>226</v>
      </c>
      <c r="G184" s="32">
        <v>12</v>
      </c>
      <c r="H184" s="33">
        <v>0</v>
      </c>
      <c r="I184" s="34">
        <f>ROUND(ROUND(H184,2)*ROUND(G184,3),2)</f>
      </c>
      <c r="O184">
        <f>(I184*21)/100</f>
      </c>
      <c r="P184" t="s">
        <v>27</v>
      </c>
    </row>
    <row r="185" spans="1:5" ht="25.5">
      <c r="A185" s="35" t="s">
        <v>52</v>
      </c>
      <c r="E185" s="36" t="s">
        <v>954</v>
      </c>
    </row>
    <row r="186" spans="1:5" ht="12.75">
      <c r="A186" s="37" t="s">
        <v>54</v>
      </c>
      <c r="E186" s="38" t="s">
        <v>955</v>
      </c>
    </row>
    <row r="187" spans="1:5" ht="76.5">
      <c r="A187" t="s">
        <v>56</v>
      </c>
      <c r="E187" s="36" t="s">
        <v>952</v>
      </c>
    </row>
    <row r="188" spans="1:16" ht="25.5">
      <c r="A188" s="24" t="s">
        <v>47</v>
      </c>
      <c r="B188" s="29" t="s">
        <v>415</v>
      </c>
      <c r="C188" s="29" t="s">
        <v>956</v>
      </c>
      <c r="D188" s="24" t="s">
        <v>49</v>
      </c>
      <c r="E188" s="30" t="s">
        <v>957</v>
      </c>
      <c r="F188" s="31" t="s">
        <v>81</v>
      </c>
      <c r="G188" s="32">
        <v>2</v>
      </c>
      <c r="H188" s="33">
        <v>0</v>
      </c>
      <c r="I188" s="34">
        <f>ROUND(ROUND(H188,2)*ROUND(G188,3),2)</f>
      </c>
      <c r="O188">
        <f>(I188*21)/100</f>
      </c>
      <c r="P188" t="s">
        <v>27</v>
      </c>
    </row>
    <row r="189" spans="1:5" ht="25.5">
      <c r="A189" s="35" t="s">
        <v>52</v>
      </c>
      <c r="E189" s="36" t="s">
        <v>957</v>
      </c>
    </row>
    <row r="190" spans="1:5" ht="12.75">
      <c r="A190" s="37" t="s">
        <v>54</v>
      </c>
      <c r="E190" s="38" t="s">
        <v>49</v>
      </c>
    </row>
    <row r="191" spans="1:5" ht="25.5">
      <c r="A191" t="s">
        <v>56</v>
      </c>
      <c r="E191" s="36" t="s">
        <v>958</v>
      </c>
    </row>
    <row r="192" spans="1:16" ht="25.5">
      <c r="A192" s="24" t="s">
        <v>47</v>
      </c>
      <c r="B192" s="29" t="s">
        <v>421</v>
      </c>
      <c r="C192" s="29" t="s">
        <v>959</v>
      </c>
      <c r="D192" s="24" t="s">
        <v>49</v>
      </c>
      <c r="E192" s="30" t="s">
        <v>960</v>
      </c>
      <c r="F192" s="31" t="s">
        <v>81</v>
      </c>
      <c r="G192" s="32">
        <v>2</v>
      </c>
      <c r="H192" s="33">
        <v>0</v>
      </c>
      <c r="I192" s="34">
        <f>ROUND(ROUND(H192,2)*ROUND(G192,3),2)</f>
      </c>
      <c r="O192">
        <f>(I192*21)/100</f>
      </c>
      <c r="P192" t="s">
        <v>27</v>
      </c>
    </row>
    <row r="193" spans="1:5" ht="25.5">
      <c r="A193" s="35" t="s">
        <v>52</v>
      </c>
      <c r="E193" s="36" t="s">
        <v>960</v>
      </c>
    </row>
    <row r="194" spans="1:5" ht="12.75">
      <c r="A194" s="37" t="s">
        <v>54</v>
      </c>
      <c r="E194" s="38" t="s">
        <v>49</v>
      </c>
    </row>
    <row r="195" spans="1:5" ht="25.5">
      <c r="A195" t="s">
        <v>56</v>
      </c>
      <c r="E195" s="36" t="s">
        <v>958</v>
      </c>
    </row>
    <row r="196" spans="1:16" ht="25.5">
      <c r="A196" s="24" t="s">
        <v>47</v>
      </c>
      <c r="B196" s="29" t="s">
        <v>424</v>
      </c>
      <c r="C196" s="29" t="s">
        <v>961</v>
      </c>
      <c r="D196" s="24" t="s">
        <v>49</v>
      </c>
      <c r="E196" s="30" t="s">
        <v>962</v>
      </c>
      <c r="F196" s="31" t="s">
        <v>81</v>
      </c>
      <c r="G196" s="32">
        <v>2</v>
      </c>
      <c r="H196" s="33">
        <v>0</v>
      </c>
      <c r="I196" s="34">
        <f>ROUND(ROUND(H196,2)*ROUND(G196,3),2)</f>
      </c>
      <c r="O196">
        <f>(I196*21)/100</f>
      </c>
      <c r="P196" t="s">
        <v>27</v>
      </c>
    </row>
    <row r="197" spans="1:5" ht="25.5">
      <c r="A197" s="35" t="s">
        <v>52</v>
      </c>
      <c r="E197" s="36" t="s">
        <v>962</v>
      </c>
    </row>
    <row r="198" spans="1:5" ht="12.75">
      <c r="A198" s="37" t="s">
        <v>54</v>
      </c>
      <c r="E198" s="38" t="s">
        <v>49</v>
      </c>
    </row>
    <row r="199" spans="1:5" ht="51">
      <c r="A199" t="s">
        <v>56</v>
      </c>
      <c r="E199" s="36" t="s">
        <v>963</v>
      </c>
    </row>
    <row r="200" spans="1:16" ht="25.5">
      <c r="A200" s="24" t="s">
        <v>47</v>
      </c>
      <c r="B200" s="29" t="s">
        <v>428</v>
      </c>
      <c r="C200" s="29" t="s">
        <v>964</v>
      </c>
      <c r="D200" s="24" t="s">
        <v>49</v>
      </c>
      <c r="E200" s="30" t="s">
        <v>965</v>
      </c>
      <c r="F200" s="31" t="s">
        <v>81</v>
      </c>
      <c r="G200" s="32">
        <v>2</v>
      </c>
      <c r="H200" s="33">
        <v>0</v>
      </c>
      <c r="I200" s="34">
        <f>ROUND(ROUND(H200,2)*ROUND(G200,3),2)</f>
      </c>
      <c r="O200">
        <f>(I200*21)/100</f>
      </c>
      <c r="P200" t="s">
        <v>27</v>
      </c>
    </row>
    <row r="201" spans="1:5" ht="25.5">
      <c r="A201" s="35" t="s">
        <v>52</v>
      </c>
      <c r="E201" s="36" t="s">
        <v>965</v>
      </c>
    </row>
    <row r="202" spans="1:5" ht="12.75">
      <c r="A202" s="37" t="s">
        <v>54</v>
      </c>
      <c r="E202" s="38" t="s">
        <v>49</v>
      </c>
    </row>
    <row r="203" spans="1:5" ht="318.75">
      <c r="A203" t="s">
        <v>56</v>
      </c>
      <c r="E203" s="36" t="s">
        <v>966</v>
      </c>
    </row>
    <row r="204" spans="1:16" ht="12.75">
      <c r="A204" s="24" t="s">
        <v>47</v>
      </c>
      <c r="B204" s="29" t="s">
        <v>433</v>
      </c>
      <c r="C204" s="29" t="s">
        <v>967</v>
      </c>
      <c r="D204" s="24" t="s">
        <v>49</v>
      </c>
      <c r="E204" s="30" t="s">
        <v>968</v>
      </c>
      <c r="F204" s="31" t="s">
        <v>226</v>
      </c>
      <c r="G204" s="32">
        <v>14</v>
      </c>
      <c r="H204" s="33">
        <v>0</v>
      </c>
      <c r="I204" s="34">
        <f>ROUND(ROUND(H204,2)*ROUND(G204,3),2)</f>
      </c>
      <c r="O204">
        <f>(I204*21)/100</f>
      </c>
      <c r="P204" t="s">
        <v>27</v>
      </c>
    </row>
    <row r="205" spans="1:5" ht="12.75">
      <c r="A205" s="35" t="s">
        <v>52</v>
      </c>
      <c r="E205" s="36" t="s">
        <v>968</v>
      </c>
    </row>
    <row r="206" spans="1:5" ht="12.75">
      <c r="A206" s="37" t="s">
        <v>54</v>
      </c>
      <c r="E206" s="38" t="s">
        <v>49</v>
      </c>
    </row>
    <row r="207" spans="1:5" ht="114.75">
      <c r="A207" t="s">
        <v>56</v>
      </c>
      <c r="E207" s="36" t="s">
        <v>829</v>
      </c>
    </row>
    <row r="208" spans="1:16" ht="12.75">
      <c r="A208" s="24" t="s">
        <v>47</v>
      </c>
      <c r="B208" s="29" t="s">
        <v>438</v>
      </c>
      <c r="C208" s="29" t="s">
        <v>969</v>
      </c>
      <c r="D208" s="24" t="s">
        <v>49</v>
      </c>
      <c r="E208" s="30" t="s">
        <v>970</v>
      </c>
      <c r="F208" s="31" t="s">
        <v>226</v>
      </c>
      <c r="G208" s="32">
        <v>14</v>
      </c>
      <c r="H208" s="33">
        <v>0</v>
      </c>
      <c r="I208" s="34">
        <f>ROUND(ROUND(H208,2)*ROUND(G208,3),2)</f>
      </c>
      <c r="O208">
        <f>(I208*21)/100</f>
      </c>
      <c r="P208" t="s">
        <v>27</v>
      </c>
    </row>
    <row r="209" spans="1:5" ht="12.75">
      <c r="A209" s="35" t="s">
        <v>52</v>
      </c>
      <c r="E209" s="36" t="s">
        <v>970</v>
      </c>
    </row>
    <row r="210" spans="1:5" ht="12.75">
      <c r="A210" s="37" t="s">
        <v>54</v>
      </c>
      <c r="E210" s="38" t="s">
        <v>49</v>
      </c>
    </row>
    <row r="211" spans="1:5" ht="25.5">
      <c r="A211" t="s">
        <v>56</v>
      </c>
      <c r="E211" s="36" t="s">
        <v>971</v>
      </c>
    </row>
    <row r="212" spans="1:16" ht="25.5">
      <c r="A212" s="24" t="s">
        <v>47</v>
      </c>
      <c r="B212" s="29" t="s">
        <v>443</v>
      </c>
      <c r="C212" s="29" t="s">
        <v>827</v>
      </c>
      <c r="D212" s="24" t="s">
        <v>49</v>
      </c>
      <c r="E212" s="30" t="s">
        <v>828</v>
      </c>
      <c r="F212" s="31" t="s">
        <v>81</v>
      </c>
      <c r="G212" s="32">
        <v>1</v>
      </c>
      <c r="H212" s="33">
        <v>0</v>
      </c>
      <c r="I212" s="34">
        <f>ROUND(ROUND(H212,2)*ROUND(G212,3),2)</f>
      </c>
      <c r="O212">
        <f>(I212*21)/100</f>
      </c>
      <c r="P212" t="s">
        <v>27</v>
      </c>
    </row>
    <row r="213" spans="1:5" ht="25.5">
      <c r="A213" s="35" t="s">
        <v>52</v>
      </c>
      <c r="E213" s="36" t="s">
        <v>828</v>
      </c>
    </row>
    <row r="214" spans="1:5" ht="12.75">
      <c r="A214" s="37" t="s">
        <v>54</v>
      </c>
      <c r="E214" s="38" t="s">
        <v>49</v>
      </c>
    </row>
    <row r="215" spans="1:5" ht="114.75">
      <c r="A215" t="s">
        <v>56</v>
      </c>
      <c r="E215" s="36" t="s">
        <v>829</v>
      </c>
    </row>
    <row r="216" spans="1:16" ht="12.75">
      <c r="A216" s="24" t="s">
        <v>47</v>
      </c>
      <c r="B216" s="29" t="s">
        <v>446</v>
      </c>
      <c r="C216" s="29" t="s">
        <v>832</v>
      </c>
      <c r="D216" s="24" t="s">
        <v>49</v>
      </c>
      <c r="E216" s="30" t="s">
        <v>833</v>
      </c>
      <c r="F216" s="31" t="s">
        <v>81</v>
      </c>
      <c r="G216" s="32">
        <v>2</v>
      </c>
      <c r="H216" s="33">
        <v>0</v>
      </c>
      <c r="I216" s="34">
        <f>ROUND(ROUND(H216,2)*ROUND(G216,3),2)</f>
      </c>
      <c r="O216">
        <f>(I216*21)/100</f>
      </c>
      <c r="P216" t="s">
        <v>27</v>
      </c>
    </row>
    <row r="217" spans="1:5" ht="12.75">
      <c r="A217" s="35" t="s">
        <v>52</v>
      </c>
      <c r="E217" s="36" t="s">
        <v>833</v>
      </c>
    </row>
    <row r="218" spans="1:5" ht="12.75">
      <c r="A218" s="37" t="s">
        <v>54</v>
      </c>
      <c r="E218" s="38" t="s">
        <v>49</v>
      </c>
    </row>
    <row r="219" spans="1:5" ht="25.5">
      <c r="A219" t="s">
        <v>56</v>
      </c>
      <c r="E219" s="36" t="s">
        <v>834</v>
      </c>
    </row>
    <row r="220" spans="1:16" ht="12.75">
      <c r="A220" s="24" t="s">
        <v>47</v>
      </c>
      <c r="B220" s="29" t="s">
        <v>452</v>
      </c>
      <c r="C220" s="29" t="s">
        <v>835</v>
      </c>
      <c r="D220" s="24" t="s">
        <v>49</v>
      </c>
      <c r="E220" s="30" t="s">
        <v>836</v>
      </c>
      <c r="F220" s="31" t="s">
        <v>81</v>
      </c>
      <c r="G220" s="32">
        <v>2</v>
      </c>
      <c r="H220" s="33">
        <v>0</v>
      </c>
      <c r="I220" s="34">
        <f>ROUND(ROUND(H220,2)*ROUND(G220,3),2)</f>
      </c>
      <c r="O220">
        <f>(I220*21)/100</f>
      </c>
      <c r="P220" t="s">
        <v>27</v>
      </c>
    </row>
    <row r="221" spans="1:5" ht="12.75">
      <c r="A221" s="35" t="s">
        <v>52</v>
      </c>
      <c r="E221" s="36" t="s">
        <v>836</v>
      </c>
    </row>
    <row r="222" spans="1:5" ht="12.75">
      <c r="A222" s="37" t="s">
        <v>54</v>
      </c>
      <c r="E222" s="38" t="s">
        <v>49</v>
      </c>
    </row>
    <row r="223" spans="1:5" ht="25.5">
      <c r="A223" t="s">
        <v>56</v>
      </c>
      <c r="E223" s="36" t="s">
        <v>834</v>
      </c>
    </row>
    <row r="224" spans="1:16" ht="25.5">
      <c r="A224" s="24" t="s">
        <v>47</v>
      </c>
      <c r="B224" s="29" t="s">
        <v>457</v>
      </c>
      <c r="C224" s="29" t="s">
        <v>837</v>
      </c>
      <c r="D224" s="24" t="s">
        <v>49</v>
      </c>
      <c r="E224" s="30" t="s">
        <v>838</v>
      </c>
      <c r="F224" s="31" t="s">
        <v>81</v>
      </c>
      <c r="G224" s="32">
        <v>2</v>
      </c>
      <c r="H224" s="33">
        <v>0</v>
      </c>
      <c r="I224" s="34">
        <f>ROUND(ROUND(H224,2)*ROUND(G224,3),2)</f>
      </c>
      <c r="O224">
        <f>(I224*21)/100</f>
      </c>
      <c r="P224" t="s">
        <v>27</v>
      </c>
    </row>
    <row r="225" spans="1:5" ht="25.5">
      <c r="A225" s="35" t="s">
        <v>52</v>
      </c>
      <c r="E225" s="36" t="s">
        <v>838</v>
      </c>
    </row>
    <row r="226" spans="1:5" ht="12.75">
      <c r="A226" s="37" t="s">
        <v>54</v>
      </c>
      <c r="E226" s="38" t="s">
        <v>49</v>
      </c>
    </row>
    <row r="227" spans="1:5" ht="25.5">
      <c r="A227" t="s">
        <v>56</v>
      </c>
      <c r="E227" s="36" t="s">
        <v>834</v>
      </c>
    </row>
    <row r="228" spans="1:16" ht="12.75">
      <c r="A228" s="24" t="s">
        <v>47</v>
      </c>
      <c r="B228" s="29" t="s">
        <v>972</v>
      </c>
      <c r="C228" s="29" t="s">
        <v>839</v>
      </c>
      <c r="D228" s="24" t="s">
        <v>49</v>
      </c>
      <c r="E228" s="30" t="s">
        <v>840</v>
      </c>
      <c r="F228" s="31" t="s">
        <v>81</v>
      </c>
      <c r="G228" s="32">
        <v>2</v>
      </c>
      <c r="H228" s="33">
        <v>0</v>
      </c>
      <c r="I228" s="34">
        <f>ROUND(ROUND(H228,2)*ROUND(G228,3),2)</f>
      </c>
      <c r="O228">
        <f>(I228*21)/100</f>
      </c>
      <c r="P228" t="s">
        <v>27</v>
      </c>
    </row>
    <row r="229" spans="1:5" ht="12.75">
      <c r="A229" s="35" t="s">
        <v>52</v>
      </c>
      <c r="E229" s="36" t="s">
        <v>840</v>
      </c>
    </row>
    <row r="230" spans="1:5" ht="12.75">
      <c r="A230" s="37" t="s">
        <v>54</v>
      </c>
      <c r="E230" s="38" t="s">
        <v>49</v>
      </c>
    </row>
    <row r="231" spans="1:5" ht="204">
      <c r="A231" t="s">
        <v>56</v>
      </c>
      <c r="E231" s="36" t="s">
        <v>841</v>
      </c>
    </row>
    <row r="232" spans="1:16" ht="25.5">
      <c r="A232" s="24" t="s">
        <v>47</v>
      </c>
      <c r="B232" s="29" t="s">
        <v>973</v>
      </c>
      <c r="C232" s="29" t="s">
        <v>974</v>
      </c>
      <c r="D232" s="24" t="s">
        <v>49</v>
      </c>
      <c r="E232" s="30" t="s">
        <v>975</v>
      </c>
      <c r="F232" s="31" t="s">
        <v>81</v>
      </c>
      <c r="G232" s="32">
        <v>2</v>
      </c>
      <c r="H232" s="33">
        <v>0</v>
      </c>
      <c r="I232" s="34">
        <f>ROUND(ROUND(H232,2)*ROUND(G232,3),2)</f>
      </c>
      <c r="O232">
        <f>(I232*21)/100</f>
      </c>
      <c r="P232" t="s">
        <v>27</v>
      </c>
    </row>
    <row r="233" spans="1:5" ht="25.5">
      <c r="A233" s="35" t="s">
        <v>52</v>
      </c>
      <c r="E233" s="36" t="s">
        <v>975</v>
      </c>
    </row>
    <row r="234" spans="1:5" ht="12.75">
      <c r="A234" s="37" t="s">
        <v>54</v>
      </c>
      <c r="E234" s="38" t="s">
        <v>49</v>
      </c>
    </row>
    <row r="235" spans="1:5" ht="63.75">
      <c r="A235" t="s">
        <v>56</v>
      </c>
      <c r="E235" s="36" t="s">
        <v>976</v>
      </c>
    </row>
    <row r="236" spans="1:16" ht="12.75">
      <c r="A236" s="24" t="s">
        <v>47</v>
      </c>
      <c r="B236" s="29" t="s">
        <v>977</v>
      </c>
      <c r="C236" s="29" t="s">
        <v>978</v>
      </c>
      <c r="D236" s="24" t="s">
        <v>49</v>
      </c>
      <c r="E236" s="30" t="s">
        <v>979</v>
      </c>
      <c r="F236" s="31" t="s">
        <v>226</v>
      </c>
      <c r="G236" s="32">
        <v>14</v>
      </c>
      <c r="H236" s="33">
        <v>0</v>
      </c>
      <c r="I236" s="34">
        <f>ROUND(ROUND(H236,2)*ROUND(G236,3),2)</f>
      </c>
      <c r="O236">
        <f>(I236*21)/100</f>
      </c>
      <c r="P236" t="s">
        <v>27</v>
      </c>
    </row>
    <row r="237" spans="1:5" ht="12.75">
      <c r="A237" s="35" t="s">
        <v>52</v>
      </c>
      <c r="E237" s="36" t="s">
        <v>979</v>
      </c>
    </row>
    <row r="238" spans="1:5" ht="12.75">
      <c r="A238" s="37" t="s">
        <v>54</v>
      </c>
      <c r="E238" s="38" t="s">
        <v>49</v>
      </c>
    </row>
    <row r="239" spans="1:5" ht="12.75">
      <c r="A239" t="s">
        <v>56</v>
      </c>
      <c r="E239" s="36" t="s">
        <v>49</v>
      </c>
    </row>
    <row r="240" spans="1:16" ht="12.75">
      <c r="A240" s="24" t="s">
        <v>47</v>
      </c>
      <c r="B240" s="29" t="s">
        <v>980</v>
      </c>
      <c r="C240" s="29" t="s">
        <v>981</v>
      </c>
      <c r="D240" s="24" t="s">
        <v>49</v>
      </c>
      <c r="E240" s="30" t="s">
        <v>982</v>
      </c>
      <c r="F240" s="31" t="s">
        <v>226</v>
      </c>
      <c r="G240" s="32">
        <v>14</v>
      </c>
      <c r="H240" s="33">
        <v>0</v>
      </c>
      <c r="I240" s="34">
        <f>ROUND(ROUND(H240,2)*ROUND(G240,3),2)</f>
      </c>
      <c r="O240">
        <f>(I240*21)/100</f>
      </c>
      <c r="P240" t="s">
        <v>27</v>
      </c>
    </row>
    <row r="241" spans="1:5" ht="12.75">
      <c r="A241" s="35" t="s">
        <v>52</v>
      </c>
      <c r="E241" s="36" t="s">
        <v>982</v>
      </c>
    </row>
    <row r="242" spans="1:5" ht="12.75">
      <c r="A242" s="37" t="s">
        <v>54</v>
      </c>
      <c r="E242" s="38" t="s">
        <v>49</v>
      </c>
    </row>
    <row r="243" spans="1:5" ht="12.75">
      <c r="A243" t="s">
        <v>56</v>
      </c>
      <c r="E243" s="36" t="s">
        <v>49</v>
      </c>
    </row>
    <row r="244" spans="1:16" ht="25.5">
      <c r="A244" s="24" t="s">
        <v>47</v>
      </c>
      <c r="B244" s="29" t="s">
        <v>983</v>
      </c>
      <c r="C244" s="29" t="s">
        <v>984</v>
      </c>
      <c r="D244" s="24" t="s">
        <v>49</v>
      </c>
      <c r="E244" s="30" t="s">
        <v>985</v>
      </c>
      <c r="F244" s="31" t="s">
        <v>81</v>
      </c>
      <c r="G244" s="32">
        <v>10</v>
      </c>
      <c r="H244" s="33">
        <v>0</v>
      </c>
      <c r="I244" s="34">
        <f>ROUND(ROUND(H244,2)*ROUND(G244,3),2)</f>
      </c>
      <c r="O244">
        <f>(I244*21)/100</f>
      </c>
      <c r="P244" t="s">
        <v>27</v>
      </c>
    </row>
    <row r="245" spans="1:5" ht="25.5">
      <c r="A245" s="35" t="s">
        <v>52</v>
      </c>
      <c r="E245" s="36" t="s">
        <v>985</v>
      </c>
    </row>
    <row r="246" spans="1:5" ht="12.75">
      <c r="A246" s="37" t="s">
        <v>54</v>
      </c>
      <c r="E246" s="38" t="s">
        <v>986</v>
      </c>
    </row>
    <row r="247" spans="1:5" ht="12.75">
      <c r="A247" t="s">
        <v>56</v>
      </c>
      <c r="E247" s="36" t="s">
        <v>49</v>
      </c>
    </row>
    <row r="248" spans="1:16" ht="12.75">
      <c r="A248" s="24" t="s">
        <v>47</v>
      </c>
      <c r="B248" s="29" t="s">
        <v>987</v>
      </c>
      <c r="C248" s="29" t="s">
        <v>988</v>
      </c>
      <c r="D248" s="24" t="s">
        <v>49</v>
      </c>
      <c r="E248" s="30" t="s">
        <v>989</v>
      </c>
      <c r="F248" s="31" t="s">
        <v>81</v>
      </c>
      <c r="G248" s="32">
        <v>2</v>
      </c>
      <c r="H248" s="33">
        <v>0</v>
      </c>
      <c r="I248" s="34">
        <f>ROUND(ROUND(H248,2)*ROUND(G248,3),2)</f>
      </c>
      <c r="O248">
        <f>(I248*21)/100</f>
      </c>
      <c r="P248" t="s">
        <v>27</v>
      </c>
    </row>
    <row r="249" spans="1:5" ht="12.75">
      <c r="A249" s="35" t="s">
        <v>52</v>
      </c>
      <c r="E249" s="36" t="s">
        <v>989</v>
      </c>
    </row>
    <row r="250" spans="1:5" ht="12.75">
      <c r="A250" s="37" t="s">
        <v>54</v>
      </c>
      <c r="E250" s="38" t="s">
        <v>49</v>
      </c>
    </row>
    <row r="251" spans="1:5" ht="12.75">
      <c r="A251" t="s">
        <v>56</v>
      </c>
      <c r="E251" s="36" t="s">
        <v>990</v>
      </c>
    </row>
    <row r="252" spans="1:18" ht="12.75" customHeight="1">
      <c r="A252" s="6" t="s">
        <v>45</v>
      </c>
      <c r="B252" s="6"/>
      <c r="C252" s="41" t="s">
        <v>842</v>
      </c>
      <c r="D252" s="6"/>
      <c r="E252" s="27" t="s">
        <v>843</v>
      </c>
      <c r="F252" s="6"/>
      <c r="G252" s="6"/>
      <c r="H252" s="6"/>
      <c r="I252" s="42">
        <f>0+Q252</f>
      </c>
      <c r="O252">
        <f>0+R252</f>
      </c>
      <c r="Q252">
        <f>0+I253+I257+I261</f>
      </c>
      <c r="R252">
        <f>0+O253+O257+O261</f>
      </c>
    </row>
    <row r="253" spans="1:16" ht="25.5">
      <c r="A253" s="24" t="s">
        <v>47</v>
      </c>
      <c r="B253" s="29" t="s">
        <v>991</v>
      </c>
      <c r="C253" s="29" t="s">
        <v>844</v>
      </c>
      <c r="D253" s="24" t="s">
        <v>49</v>
      </c>
      <c r="E253" s="30" t="s">
        <v>845</v>
      </c>
      <c r="F253" s="31" t="s">
        <v>156</v>
      </c>
      <c r="G253" s="32">
        <v>0.616</v>
      </c>
      <c r="H253" s="33">
        <v>0</v>
      </c>
      <c r="I253" s="34">
        <f>ROUND(ROUND(H253,2)*ROUND(G253,3),2)</f>
      </c>
      <c r="O253">
        <f>(I253*21)/100</f>
      </c>
      <c r="P253" t="s">
        <v>27</v>
      </c>
    </row>
    <row r="254" spans="1:5" ht="25.5">
      <c r="A254" s="35" t="s">
        <v>52</v>
      </c>
      <c r="E254" s="36" t="s">
        <v>845</v>
      </c>
    </row>
    <row r="255" spans="1:5" ht="12.75">
      <c r="A255" s="37" t="s">
        <v>54</v>
      </c>
      <c r="E255" s="38" t="s">
        <v>49</v>
      </c>
    </row>
    <row r="256" spans="1:5" ht="89.25">
      <c r="A256" t="s">
        <v>56</v>
      </c>
      <c r="E256" s="36" t="s">
        <v>846</v>
      </c>
    </row>
    <row r="257" spans="1:16" ht="25.5">
      <c r="A257" s="24" t="s">
        <v>47</v>
      </c>
      <c r="B257" s="29" t="s">
        <v>992</v>
      </c>
      <c r="C257" s="29" t="s">
        <v>847</v>
      </c>
      <c r="D257" s="24" t="s">
        <v>49</v>
      </c>
      <c r="E257" s="30" t="s">
        <v>848</v>
      </c>
      <c r="F257" s="31" t="s">
        <v>156</v>
      </c>
      <c r="G257" s="32">
        <v>2.464</v>
      </c>
      <c r="H257" s="33">
        <v>0</v>
      </c>
      <c r="I257" s="34">
        <f>ROUND(ROUND(H257,2)*ROUND(G257,3),2)</f>
      </c>
      <c r="O257">
        <f>(I257*21)/100</f>
      </c>
      <c r="P257" t="s">
        <v>27</v>
      </c>
    </row>
    <row r="258" spans="1:5" ht="25.5">
      <c r="A258" s="35" t="s">
        <v>52</v>
      </c>
      <c r="E258" s="36" t="s">
        <v>848</v>
      </c>
    </row>
    <row r="259" spans="1:5" ht="12.75">
      <c r="A259" s="37" t="s">
        <v>54</v>
      </c>
      <c r="E259" s="38" t="s">
        <v>993</v>
      </c>
    </row>
    <row r="260" spans="1:5" ht="89.25">
      <c r="A260" t="s">
        <v>56</v>
      </c>
      <c r="E260" s="36" t="s">
        <v>846</v>
      </c>
    </row>
    <row r="261" spans="1:16" ht="25.5">
      <c r="A261" s="24" t="s">
        <v>47</v>
      </c>
      <c r="B261" s="29" t="s">
        <v>994</v>
      </c>
      <c r="C261" s="29" t="s">
        <v>850</v>
      </c>
      <c r="D261" s="24" t="s">
        <v>49</v>
      </c>
      <c r="E261" s="30" t="s">
        <v>851</v>
      </c>
      <c r="F261" s="31" t="s">
        <v>156</v>
      </c>
      <c r="G261" s="32">
        <v>0.616</v>
      </c>
      <c r="H261" s="33">
        <v>0</v>
      </c>
      <c r="I261" s="34">
        <f>ROUND(ROUND(H261,2)*ROUND(G261,3),2)</f>
      </c>
      <c r="O261">
        <f>(I261*21)/100</f>
      </c>
      <c r="P261" t="s">
        <v>27</v>
      </c>
    </row>
    <row r="262" spans="1:5" ht="25.5">
      <c r="A262" s="35" t="s">
        <v>52</v>
      </c>
      <c r="E262" s="36" t="s">
        <v>851</v>
      </c>
    </row>
    <row r="263" spans="1:5" ht="12.75">
      <c r="A263" s="37" t="s">
        <v>54</v>
      </c>
      <c r="E263" s="38" t="s">
        <v>49</v>
      </c>
    </row>
    <row r="264" spans="1:5" ht="76.5">
      <c r="A264" t="s">
        <v>56</v>
      </c>
      <c r="E264" s="36" t="s">
        <v>852</v>
      </c>
    </row>
    <row r="265" spans="1:18" ht="12.75" customHeight="1">
      <c r="A265" s="6" t="s">
        <v>45</v>
      </c>
      <c r="B265" s="6"/>
      <c r="C265" s="41" t="s">
        <v>853</v>
      </c>
      <c r="D265" s="6"/>
      <c r="E265" s="27" t="s">
        <v>854</v>
      </c>
      <c r="F265" s="6"/>
      <c r="G265" s="6"/>
      <c r="H265" s="6"/>
      <c r="I265" s="42">
        <f>0+Q265</f>
      </c>
      <c r="O265">
        <f>0+R265</f>
      </c>
      <c r="Q265">
        <f>0+I266</f>
      </c>
      <c r="R265">
        <f>0+O266</f>
      </c>
    </row>
    <row r="266" spans="1:16" ht="38.25">
      <c r="A266" s="24" t="s">
        <v>47</v>
      </c>
      <c r="B266" s="29" t="s">
        <v>995</v>
      </c>
      <c r="C266" s="29" t="s">
        <v>996</v>
      </c>
      <c r="D266" s="24" t="s">
        <v>49</v>
      </c>
      <c r="E266" s="30" t="s">
        <v>997</v>
      </c>
      <c r="F266" s="31" t="s">
        <v>156</v>
      </c>
      <c r="G266" s="32">
        <v>12.124</v>
      </c>
      <c r="H266" s="33">
        <v>0</v>
      </c>
      <c r="I266" s="34">
        <f>ROUND(ROUND(H266,2)*ROUND(G266,3),2)</f>
      </c>
      <c r="O266">
        <f>(I266*21)/100</f>
      </c>
      <c r="P266" t="s">
        <v>27</v>
      </c>
    </row>
    <row r="267" spans="1:5" ht="38.25">
      <c r="A267" s="35" t="s">
        <v>52</v>
      </c>
      <c r="E267" s="36" t="s">
        <v>998</v>
      </c>
    </row>
    <row r="268" spans="1:5" ht="12.75">
      <c r="A268" s="37" t="s">
        <v>54</v>
      </c>
      <c r="E268" s="38" t="s">
        <v>49</v>
      </c>
    </row>
    <row r="269" spans="1:5" ht="38.25">
      <c r="A269" t="s">
        <v>56</v>
      </c>
      <c r="E269" s="36" t="s">
        <v>857</v>
      </c>
    </row>
    <row r="270" spans="1:18" ht="12.75" customHeight="1">
      <c r="A270" s="6" t="s">
        <v>45</v>
      </c>
      <c r="B270" s="6"/>
      <c r="C270" s="41" t="s">
        <v>858</v>
      </c>
      <c r="D270" s="6"/>
      <c r="E270" s="27" t="s">
        <v>859</v>
      </c>
      <c r="F270" s="6"/>
      <c r="G270" s="6"/>
      <c r="H270" s="6"/>
      <c r="I270" s="42">
        <f>0+Q270</f>
      </c>
      <c r="O270">
        <f>0+R270</f>
      </c>
      <c r="Q270">
        <f>0+I271</f>
      </c>
      <c r="R270">
        <f>0+O271</f>
      </c>
    </row>
    <row r="271" spans="1:16" ht="25.5">
      <c r="A271" s="24" t="s">
        <v>47</v>
      </c>
      <c r="B271" s="29" t="s">
        <v>999</v>
      </c>
      <c r="C271" s="29" t="s">
        <v>860</v>
      </c>
      <c r="D271" s="24" t="s">
        <v>49</v>
      </c>
      <c r="E271" s="30" t="s">
        <v>861</v>
      </c>
      <c r="F271" s="31" t="s">
        <v>730</v>
      </c>
      <c r="G271" s="32">
        <v>40</v>
      </c>
      <c r="H271" s="33">
        <v>0</v>
      </c>
      <c r="I271" s="34">
        <f>ROUND(ROUND(H271,2)*ROUND(G271,3),2)</f>
      </c>
      <c r="O271">
        <f>(I271*21)/100</f>
      </c>
      <c r="P271" t="s">
        <v>27</v>
      </c>
    </row>
    <row r="272" spans="1:5" ht="25.5">
      <c r="A272" s="35" t="s">
        <v>52</v>
      </c>
      <c r="E272" s="36" t="s">
        <v>861</v>
      </c>
    </row>
    <row r="273" spans="1:5" ht="12.75">
      <c r="A273" s="37" t="s">
        <v>54</v>
      </c>
      <c r="E273" s="38" t="s">
        <v>1000</v>
      </c>
    </row>
    <row r="274" spans="1:5" ht="12.75">
      <c r="A274" t="s">
        <v>56</v>
      </c>
      <c r="E274" s="36" t="s">
        <v>49</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240"/>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0+O9+O82+O99+O236</f>
      </c>
      <c r="P2" t="s">
        <v>26</v>
      </c>
    </row>
    <row r="3" spans="1:16" ht="15" customHeight="1">
      <c r="A3" t="s">
        <v>12</v>
      </c>
      <c r="B3" s="12" t="s">
        <v>14</v>
      </c>
      <c r="C3" s="13" t="s">
        <v>15</v>
      </c>
      <c r="D3" s="1"/>
      <c r="E3" s="14" t="s">
        <v>16</v>
      </c>
      <c r="F3" s="1"/>
      <c r="G3" s="9"/>
      <c r="H3" s="8" t="s">
        <v>1001</v>
      </c>
      <c r="I3" s="39">
        <f>0+I9+I82+I99+I236</f>
      </c>
      <c r="O3" t="s">
        <v>23</v>
      </c>
      <c r="P3" t="s">
        <v>27</v>
      </c>
    </row>
    <row r="4" spans="1:16" ht="15" customHeight="1">
      <c r="A4" t="s">
        <v>17</v>
      </c>
      <c r="B4" s="12" t="s">
        <v>18</v>
      </c>
      <c r="C4" s="13" t="s">
        <v>1001</v>
      </c>
      <c r="D4" s="1"/>
      <c r="E4" s="14" t="s">
        <v>1002</v>
      </c>
      <c r="F4" s="1"/>
      <c r="G4" s="1"/>
      <c r="H4" s="11"/>
      <c r="I4" s="11"/>
      <c r="O4" t="s">
        <v>24</v>
      </c>
      <c r="P4" t="s">
        <v>27</v>
      </c>
    </row>
    <row r="5" spans="1:16" ht="12.75" customHeight="1">
      <c r="A5" t="s">
        <v>21</v>
      </c>
      <c r="B5" s="16" t="s">
        <v>22</v>
      </c>
      <c r="C5" s="17" t="s">
        <v>1001</v>
      </c>
      <c r="D5" s="6"/>
      <c r="E5" s="18" t="s">
        <v>1002</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31</v>
      </c>
      <c r="D9" s="25"/>
      <c r="E9" s="27" t="s">
        <v>166</v>
      </c>
      <c r="F9" s="25"/>
      <c r="G9" s="25"/>
      <c r="H9" s="25"/>
      <c r="I9" s="28">
        <f>0+Q9</f>
      </c>
      <c r="O9">
        <f>0+R9</f>
      </c>
      <c r="Q9">
        <f>0+I10+I14+I18+I22+I26+I30+I34+I38+I42+I46+I50+I54+I58+I62+I66+I70+I74+I78</f>
      </c>
      <c r="R9">
        <f>0+O10+O14+O18+O22+O26+O30+O34+O38+O42+O46+O50+O54+O58+O62+O66+O70+O74+O78</f>
      </c>
    </row>
    <row r="10" spans="1:16" ht="25.5">
      <c r="A10" s="24" t="s">
        <v>47</v>
      </c>
      <c r="B10" s="29" t="s">
        <v>31</v>
      </c>
      <c r="C10" s="29" t="s">
        <v>728</v>
      </c>
      <c r="D10" s="24" t="s">
        <v>49</v>
      </c>
      <c r="E10" s="30" t="s">
        <v>729</v>
      </c>
      <c r="F10" s="31" t="s">
        <v>730</v>
      </c>
      <c r="G10" s="32">
        <v>40</v>
      </c>
      <c r="H10" s="33">
        <v>0</v>
      </c>
      <c r="I10" s="34">
        <f>ROUND(ROUND(H10,2)*ROUND(G10,3),2)</f>
      </c>
      <c r="O10">
        <f>(I10*21)/100</f>
      </c>
      <c r="P10" t="s">
        <v>27</v>
      </c>
    </row>
    <row r="11" spans="1:5" ht="25.5">
      <c r="A11" s="35" t="s">
        <v>52</v>
      </c>
      <c r="E11" s="36" t="s">
        <v>729</v>
      </c>
    </row>
    <row r="12" spans="1:5" ht="12.75">
      <c r="A12" s="37" t="s">
        <v>54</v>
      </c>
      <c r="E12" s="38" t="s">
        <v>49</v>
      </c>
    </row>
    <row r="13" spans="1:5" ht="318.75">
      <c r="A13" t="s">
        <v>56</v>
      </c>
      <c r="E13" s="36" t="s">
        <v>731</v>
      </c>
    </row>
    <row r="14" spans="1:16" ht="25.5">
      <c r="A14" s="24" t="s">
        <v>47</v>
      </c>
      <c r="B14" s="29" t="s">
        <v>27</v>
      </c>
      <c r="C14" s="29" t="s">
        <v>732</v>
      </c>
      <c r="D14" s="24" t="s">
        <v>49</v>
      </c>
      <c r="E14" s="30" t="s">
        <v>733</v>
      </c>
      <c r="F14" s="31" t="s">
        <v>734</v>
      </c>
      <c r="G14" s="32">
        <v>5</v>
      </c>
      <c r="H14" s="33">
        <v>0</v>
      </c>
      <c r="I14" s="34">
        <f>ROUND(ROUND(H14,2)*ROUND(G14,3),2)</f>
      </c>
      <c r="O14">
        <f>(I14*21)/100</f>
      </c>
      <c r="P14" t="s">
        <v>27</v>
      </c>
    </row>
    <row r="15" spans="1:5" ht="25.5">
      <c r="A15" s="35" t="s">
        <v>52</v>
      </c>
      <c r="E15" s="36" t="s">
        <v>733</v>
      </c>
    </row>
    <row r="16" spans="1:5" ht="12.75">
      <c r="A16" s="37" t="s">
        <v>54</v>
      </c>
      <c r="E16" s="38" t="s">
        <v>49</v>
      </c>
    </row>
    <row r="17" spans="1:5" ht="204">
      <c r="A17" t="s">
        <v>56</v>
      </c>
      <c r="E17" s="36" t="s">
        <v>735</v>
      </c>
    </row>
    <row r="18" spans="1:16" ht="12.75">
      <c r="A18" s="24" t="s">
        <v>47</v>
      </c>
      <c r="B18" s="29" t="s">
        <v>26</v>
      </c>
      <c r="C18" s="29" t="s">
        <v>736</v>
      </c>
      <c r="D18" s="24" t="s">
        <v>49</v>
      </c>
      <c r="E18" s="30" t="s">
        <v>737</v>
      </c>
      <c r="F18" s="31" t="s">
        <v>226</v>
      </c>
      <c r="G18" s="32">
        <v>70</v>
      </c>
      <c r="H18" s="33">
        <v>0</v>
      </c>
      <c r="I18" s="34">
        <f>ROUND(ROUND(H18,2)*ROUND(G18,3),2)</f>
      </c>
      <c r="O18">
        <f>(I18*21)/100</f>
      </c>
      <c r="P18" t="s">
        <v>27</v>
      </c>
    </row>
    <row r="19" spans="1:5" ht="12.75">
      <c r="A19" s="35" t="s">
        <v>52</v>
      </c>
      <c r="E19" s="36" t="s">
        <v>737</v>
      </c>
    </row>
    <row r="20" spans="1:5" ht="12.75">
      <c r="A20" s="37" t="s">
        <v>54</v>
      </c>
      <c r="E20" s="38" t="s">
        <v>49</v>
      </c>
    </row>
    <row r="21" spans="1:5" ht="153">
      <c r="A21" t="s">
        <v>56</v>
      </c>
      <c r="E21" s="36" t="s">
        <v>738</v>
      </c>
    </row>
    <row r="22" spans="1:16" ht="12.75">
      <c r="A22" s="24" t="s">
        <v>47</v>
      </c>
      <c r="B22" s="29" t="s">
        <v>35</v>
      </c>
      <c r="C22" s="29" t="s">
        <v>739</v>
      </c>
      <c r="D22" s="24" t="s">
        <v>49</v>
      </c>
      <c r="E22" s="30" t="s">
        <v>740</v>
      </c>
      <c r="F22" s="31" t="s">
        <v>226</v>
      </c>
      <c r="G22" s="32">
        <v>70</v>
      </c>
      <c r="H22" s="33">
        <v>0</v>
      </c>
      <c r="I22" s="34">
        <f>ROUND(ROUND(H22,2)*ROUND(G22,3),2)</f>
      </c>
      <c r="O22">
        <f>(I22*21)/100</f>
      </c>
      <c r="P22" t="s">
        <v>27</v>
      </c>
    </row>
    <row r="23" spans="1:5" ht="12.75">
      <c r="A23" s="35" t="s">
        <v>52</v>
      </c>
      <c r="E23" s="36" t="s">
        <v>740</v>
      </c>
    </row>
    <row r="24" spans="1:5" ht="12.75">
      <c r="A24" s="37" t="s">
        <v>54</v>
      </c>
      <c r="E24" s="38" t="s">
        <v>49</v>
      </c>
    </row>
    <row r="25" spans="1:5" ht="153">
      <c r="A25" t="s">
        <v>56</v>
      </c>
      <c r="E25" s="36" t="s">
        <v>738</v>
      </c>
    </row>
    <row r="26" spans="1:16" ht="25.5">
      <c r="A26" s="24" t="s">
        <v>47</v>
      </c>
      <c r="B26" s="29" t="s">
        <v>37</v>
      </c>
      <c r="C26" s="29" t="s">
        <v>741</v>
      </c>
      <c r="D26" s="24" t="s">
        <v>49</v>
      </c>
      <c r="E26" s="30" t="s">
        <v>742</v>
      </c>
      <c r="F26" s="31" t="s">
        <v>226</v>
      </c>
      <c r="G26" s="32">
        <v>70</v>
      </c>
      <c r="H26" s="33">
        <v>0</v>
      </c>
      <c r="I26" s="34">
        <f>ROUND(ROUND(H26,2)*ROUND(G26,3),2)</f>
      </c>
      <c r="O26">
        <f>(I26*21)/100</f>
      </c>
      <c r="P26" t="s">
        <v>27</v>
      </c>
    </row>
    <row r="27" spans="1:5" ht="25.5">
      <c r="A27" s="35" t="s">
        <v>52</v>
      </c>
      <c r="E27" s="36" t="s">
        <v>742</v>
      </c>
    </row>
    <row r="28" spans="1:5" ht="12.75">
      <c r="A28" s="37" t="s">
        <v>54</v>
      </c>
      <c r="E28" s="38" t="s">
        <v>49</v>
      </c>
    </row>
    <row r="29" spans="1:5" ht="153">
      <c r="A29" t="s">
        <v>56</v>
      </c>
      <c r="E29" s="36" t="s">
        <v>738</v>
      </c>
    </row>
    <row r="30" spans="1:16" ht="25.5">
      <c r="A30" s="24" t="s">
        <v>47</v>
      </c>
      <c r="B30" s="29" t="s">
        <v>39</v>
      </c>
      <c r="C30" s="29" t="s">
        <v>743</v>
      </c>
      <c r="D30" s="24" t="s">
        <v>49</v>
      </c>
      <c r="E30" s="30" t="s">
        <v>744</v>
      </c>
      <c r="F30" s="31" t="s">
        <v>226</v>
      </c>
      <c r="G30" s="32">
        <v>70</v>
      </c>
      <c r="H30" s="33">
        <v>0</v>
      </c>
      <c r="I30" s="34">
        <f>ROUND(ROUND(H30,2)*ROUND(G30,3),2)</f>
      </c>
      <c r="O30">
        <f>(I30*21)/100</f>
      </c>
      <c r="P30" t="s">
        <v>27</v>
      </c>
    </row>
    <row r="31" spans="1:5" ht="25.5">
      <c r="A31" s="35" t="s">
        <v>52</v>
      </c>
      <c r="E31" s="36" t="s">
        <v>744</v>
      </c>
    </row>
    <row r="32" spans="1:5" ht="12.75">
      <c r="A32" s="37" t="s">
        <v>54</v>
      </c>
      <c r="E32" s="38" t="s">
        <v>49</v>
      </c>
    </row>
    <row r="33" spans="1:5" ht="153">
      <c r="A33" t="s">
        <v>56</v>
      </c>
      <c r="E33" s="36" t="s">
        <v>738</v>
      </c>
    </row>
    <row r="34" spans="1:16" ht="25.5">
      <c r="A34" s="24" t="s">
        <v>47</v>
      </c>
      <c r="B34" s="29" t="s">
        <v>73</v>
      </c>
      <c r="C34" s="29" t="s">
        <v>745</v>
      </c>
      <c r="D34" s="24" t="s">
        <v>49</v>
      </c>
      <c r="E34" s="30" t="s">
        <v>746</v>
      </c>
      <c r="F34" s="31" t="s">
        <v>187</v>
      </c>
      <c r="G34" s="32">
        <v>22.2</v>
      </c>
      <c r="H34" s="33">
        <v>0</v>
      </c>
      <c r="I34" s="34">
        <f>ROUND(ROUND(H34,2)*ROUND(G34,3),2)</f>
      </c>
      <c r="O34">
        <f>(I34*21)/100</f>
      </c>
      <c r="P34" t="s">
        <v>27</v>
      </c>
    </row>
    <row r="35" spans="1:5" ht="38.25">
      <c r="A35" s="35" t="s">
        <v>52</v>
      </c>
      <c r="E35" s="36" t="s">
        <v>747</v>
      </c>
    </row>
    <row r="36" spans="1:5" ht="25.5">
      <c r="A36" s="37" t="s">
        <v>54</v>
      </c>
      <c r="E36" s="38" t="s">
        <v>1003</v>
      </c>
    </row>
    <row r="37" spans="1:5" ht="38.25">
      <c r="A37" t="s">
        <v>56</v>
      </c>
      <c r="E37" s="36" t="s">
        <v>749</v>
      </c>
    </row>
    <row r="38" spans="1:16" ht="25.5">
      <c r="A38" s="24" t="s">
        <v>47</v>
      </c>
      <c r="B38" s="29" t="s">
        <v>78</v>
      </c>
      <c r="C38" s="29" t="s">
        <v>883</v>
      </c>
      <c r="D38" s="24" t="s">
        <v>49</v>
      </c>
      <c r="E38" s="30" t="s">
        <v>884</v>
      </c>
      <c r="F38" s="31" t="s">
        <v>187</v>
      </c>
      <c r="G38" s="32">
        <v>51.8</v>
      </c>
      <c r="H38" s="33">
        <v>0</v>
      </c>
      <c r="I38" s="34">
        <f>ROUND(ROUND(H38,2)*ROUND(G38,3),2)</f>
      </c>
      <c r="O38">
        <f>(I38*21)/100</f>
      </c>
      <c r="P38" t="s">
        <v>27</v>
      </c>
    </row>
    <row r="39" spans="1:5" ht="38.25">
      <c r="A39" s="35" t="s">
        <v>52</v>
      </c>
      <c r="E39" s="36" t="s">
        <v>885</v>
      </c>
    </row>
    <row r="40" spans="1:5" ht="25.5">
      <c r="A40" s="37" t="s">
        <v>54</v>
      </c>
      <c r="E40" s="38" t="s">
        <v>1004</v>
      </c>
    </row>
    <row r="41" spans="1:5" ht="38.25">
      <c r="A41" t="s">
        <v>56</v>
      </c>
      <c r="E41" s="36" t="s">
        <v>754</v>
      </c>
    </row>
    <row r="42" spans="1:16" ht="25.5">
      <c r="A42" s="24" t="s">
        <v>47</v>
      </c>
      <c r="B42" s="29" t="s">
        <v>42</v>
      </c>
      <c r="C42" s="29" t="s">
        <v>755</v>
      </c>
      <c r="D42" s="24" t="s">
        <v>49</v>
      </c>
      <c r="E42" s="30" t="s">
        <v>756</v>
      </c>
      <c r="F42" s="31" t="s">
        <v>187</v>
      </c>
      <c r="G42" s="32">
        <v>22.2</v>
      </c>
      <c r="H42" s="33">
        <v>0</v>
      </c>
      <c r="I42" s="34">
        <f>ROUND(ROUND(H42,2)*ROUND(G42,3),2)</f>
      </c>
      <c r="O42">
        <f>(I42*21)/100</f>
      </c>
      <c r="P42" t="s">
        <v>27</v>
      </c>
    </row>
    <row r="43" spans="1:5" ht="25.5">
      <c r="A43" s="35" t="s">
        <v>52</v>
      </c>
      <c r="E43" s="36" t="s">
        <v>756</v>
      </c>
    </row>
    <row r="44" spans="1:5" ht="38.25">
      <c r="A44" s="37" t="s">
        <v>54</v>
      </c>
      <c r="E44" s="38" t="s">
        <v>1005</v>
      </c>
    </row>
    <row r="45" spans="1:5" ht="408">
      <c r="A45" t="s">
        <v>56</v>
      </c>
      <c r="E45" s="36" t="s">
        <v>758</v>
      </c>
    </row>
    <row r="46" spans="1:16" ht="25.5">
      <c r="A46" s="24" t="s">
        <v>47</v>
      </c>
      <c r="B46" s="29" t="s">
        <v>44</v>
      </c>
      <c r="C46" s="29" t="s">
        <v>888</v>
      </c>
      <c r="D46" s="24" t="s">
        <v>49</v>
      </c>
      <c r="E46" s="30" t="s">
        <v>889</v>
      </c>
      <c r="F46" s="31" t="s">
        <v>169</v>
      </c>
      <c r="G46" s="32">
        <v>140</v>
      </c>
      <c r="H46" s="33">
        <v>0</v>
      </c>
      <c r="I46" s="34">
        <f>ROUND(ROUND(H46,2)*ROUND(G46,3),2)</f>
      </c>
      <c r="O46">
        <f>(I46*21)/100</f>
      </c>
      <c r="P46" t="s">
        <v>27</v>
      </c>
    </row>
    <row r="47" spans="1:5" ht="25.5">
      <c r="A47" s="35" t="s">
        <v>52</v>
      </c>
      <c r="E47" s="36" t="s">
        <v>889</v>
      </c>
    </row>
    <row r="48" spans="1:5" ht="12.75">
      <c r="A48" s="37" t="s">
        <v>54</v>
      </c>
      <c r="E48" s="38" t="s">
        <v>1006</v>
      </c>
    </row>
    <row r="49" spans="1:5" ht="178.5">
      <c r="A49" t="s">
        <v>56</v>
      </c>
      <c r="E49" s="36" t="s">
        <v>891</v>
      </c>
    </row>
    <row r="50" spans="1:16" ht="25.5">
      <c r="A50" s="24" t="s">
        <v>47</v>
      </c>
      <c r="B50" s="29" t="s">
        <v>86</v>
      </c>
      <c r="C50" s="29" t="s">
        <v>892</v>
      </c>
      <c r="D50" s="24" t="s">
        <v>49</v>
      </c>
      <c r="E50" s="30" t="s">
        <v>893</v>
      </c>
      <c r="F50" s="31" t="s">
        <v>169</v>
      </c>
      <c r="G50" s="32">
        <v>140</v>
      </c>
      <c r="H50" s="33">
        <v>0</v>
      </c>
      <c r="I50" s="34">
        <f>ROUND(ROUND(H50,2)*ROUND(G50,3),2)</f>
      </c>
      <c r="O50">
        <f>(I50*21)/100</f>
      </c>
      <c r="P50" t="s">
        <v>27</v>
      </c>
    </row>
    <row r="51" spans="1:5" ht="25.5">
      <c r="A51" s="35" t="s">
        <v>52</v>
      </c>
      <c r="E51" s="36" t="s">
        <v>893</v>
      </c>
    </row>
    <row r="52" spans="1:5" ht="12.75">
      <c r="A52" s="37" t="s">
        <v>54</v>
      </c>
      <c r="E52" s="38" t="s">
        <v>49</v>
      </c>
    </row>
    <row r="53" spans="1:5" ht="12.75">
      <c r="A53" t="s">
        <v>56</v>
      </c>
      <c r="E53" s="36" t="s">
        <v>49</v>
      </c>
    </row>
    <row r="54" spans="1:16" ht="38.25">
      <c r="A54" s="24" t="s">
        <v>47</v>
      </c>
      <c r="B54" s="29" t="s">
        <v>89</v>
      </c>
      <c r="C54" s="29" t="s">
        <v>759</v>
      </c>
      <c r="D54" s="24" t="s">
        <v>49</v>
      </c>
      <c r="E54" s="30" t="s">
        <v>760</v>
      </c>
      <c r="F54" s="31" t="s">
        <v>187</v>
      </c>
      <c r="G54" s="32">
        <v>16.166</v>
      </c>
      <c r="H54" s="33">
        <v>0</v>
      </c>
      <c r="I54" s="34">
        <f>ROUND(ROUND(H54,2)*ROUND(G54,3),2)</f>
      </c>
      <c r="O54">
        <f>(I54*21)/100</f>
      </c>
      <c r="P54" t="s">
        <v>27</v>
      </c>
    </row>
    <row r="55" spans="1:5" ht="38.25">
      <c r="A55" s="35" t="s">
        <v>52</v>
      </c>
      <c r="E55" s="36" t="s">
        <v>761</v>
      </c>
    </row>
    <row r="56" spans="1:5" ht="38.25">
      <c r="A56" s="37" t="s">
        <v>54</v>
      </c>
      <c r="E56" s="38" t="s">
        <v>1007</v>
      </c>
    </row>
    <row r="57" spans="1:5" ht="63.75">
      <c r="A57" t="s">
        <v>56</v>
      </c>
      <c r="E57" s="36" t="s">
        <v>763</v>
      </c>
    </row>
    <row r="58" spans="1:16" ht="25.5">
      <c r="A58" s="24" t="s">
        <v>47</v>
      </c>
      <c r="B58" s="29" t="s">
        <v>94</v>
      </c>
      <c r="C58" s="29" t="s">
        <v>764</v>
      </c>
      <c r="D58" s="24" t="s">
        <v>49</v>
      </c>
      <c r="E58" s="30" t="s">
        <v>765</v>
      </c>
      <c r="F58" s="31" t="s">
        <v>156</v>
      </c>
      <c r="G58" s="32">
        <v>32.332</v>
      </c>
      <c r="H58" s="33">
        <v>0</v>
      </c>
      <c r="I58" s="34">
        <f>ROUND(ROUND(H58,2)*ROUND(G58,3),2)</f>
      </c>
      <c r="O58">
        <f>(I58*21)/100</f>
      </c>
      <c r="P58" t="s">
        <v>27</v>
      </c>
    </row>
    <row r="59" spans="1:5" ht="25.5">
      <c r="A59" s="35" t="s">
        <v>52</v>
      </c>
      <c r="E59" s="36" t="s">
        <v>765</v>
      </c>
    </row>
    <row r="60" spans="1:5" ht="12.75">
      <c r="A60" s="37" t="s">
        <v>54</v>
      </c>
      <c r="E60" s="38" t="s">
        <v>1008</v>
      </c>
    </row>
    <row r="61" spans="1:5" ht="38.25">
      <c r="A61" t="s">
        <v>56</v>
      </c>
      <c r="E61" s="36" t="s">
        <v>767</v>
      </c>
    </row>
    <row r="62" spans="1:16" ht="25.5">
      <c r="A62" s="24" t="s">
        <v>47</v>
      </c>
      <c r="B62" s="29" t="s">
        <v>98</v>
      </c>
      <c r="C62" s="29" t="s">
        <v>768</v>
      </c>
      <c r="D62" s="24" t="s">
        <v>49</v>
      </c>
      <c r="E62" s="30" t="s">
        <v>769</v>
      </c>
      <c r="F62" s="31" t="s">
        <v>187</v>
      </c>
      <c r="G62" s="32">
        <v>16.166</v>
      </c>
      <c r="H62" s="33">
        <v>0</v>
      </c>
      <c r="I62" s="34">
        <f>ROUND(ROUND(H62,2)*ROUND(G62,3),2)</f>
      </c>
      <c r="O62">
        <f>(I62*21)/100</f>
      </c>
      <c r="P62" t="s">
        <v>27</v>
      </c>
    </row>
    <row r="63" spans="1:5" ht="25.5">
      <c r="A63" s="35" t="s">
        <v>52</v>
      </c>
      <c r="E63" s="36" t="s">
        <v>769</v>
      </c>
    </row>
    <row r="64" spans="1:5" ht="12.75">
      <c r="A64" s="37" t="s">
        <v>54</v>
      </c>
      <c r="E64" s="38" t="s">
        <v>49</v>
      </c>
    </row>
    <row r="65" spans="1:5" ht="153">
      <c r="A65" t="s">
        <v>56</v>
      </c>
      <c r="E65" s="36" t="s">
        <v>770</v>
      </c>
    </row>
    <row r="66" spans="1:16" ht="25.5">
      <c r="A66" s="24" t="s">
        <v>47</v>
      </c>
      <c r="B66" s="29" t="s">
        <v>102</v>
      </c>
      <c r="C66" s="29" t="s">
        <v>771</v>
      </c>
      <c r="D66" s="24" t="s">
        <v>49</v>
      </c>
      <c r="E66" s="30" t="s">
        <v>772</v>
      </c>
      <c r="F66" s="31" t="s">
        <v>187</v>
      </c>
      <c r="G66" s="32">
        <v>57.834</v>
      </c>
      <c r="H66" s="33">
        <v>0</v>
      </c>
      <c r="I66" s="34">
        <f>ROUND(ROUND(H66,2)*ROUND(G66,3),2)</f>
      </c>
      <c r="O66">
        <f>(I66*21)/100</f>
      </c>
      <c r="P66" t="s">
        <v>27</v>
      </c>
    </row>
    <row r="67" spans="1:5" ht="25.5">
      <c r="A67" s="35" t="s">
        <v>52</v>
      </c>
      <c r="E67" s="36" t="s">
        <v>772</v>
      </c>
    </row>
    <row r="68" spans="1:5" ht="51">
      <c r="A68" s="37" t="s">
        <v>54</v>
      </c>
      <c r="E68" s="38" t="s">
        <v>1009</v>
      </c>
    </row>
    <row r="69" spans="1:5" ht="242.25">
      <c r="A69" t="s">
        <v>56</v>
      </c>
      <c r="E69" s="36" t="s">
        <v>774</v>
      </c>
    </row>
    <row r="70" spans="1:16" ht="25.5">
      <c r="A70" s="24" t="s">
        <v>47</v>
      </c>
      <c r="B70" s="29" t="s">
        <v>107</v>
      </c>
      <c r="C70" s="29" t="s">
        <v>1010</v>
      </c>
      <c r="D70" s="24" t="s">
        <v>49</v>
      </c>
      <c r="E70" s="30" t="s">
        <v>1011</v>
      </c>
      <c r="F70" s="31" t="s">
        <v>187</v>
      </c>
      <c r="G70" s="32">
        <v>5.175</v>
      </c>
      <c r="H70" s="33">
        <v>0</v>
      </c>
      <c r="I70" s="34">
        <f>ROUND(ROUND(H70,2)*ROUND(G70,3),2)</f>
      </c>
      <c r="O70">
        <f>(I70*21)/100</f>
      </c>
      <c r="P70" t="s">
        <v>27</v>
      </c>
    </row>
    <row r="71" spans="1:5" ht="38.25">
      <c r="A71" s="35" t="s">
        <v>52</v>
      </c>
      <c r="E71" s="36" t="s">
        <v>1012</v>
      </c>
    </row>
    <row r="72" spans="1:5" ht="12.75">
      <c r="A72" s="37" t="s">
        <v>54</v>
      </c>
      <c r="E72" s="38" t="s">
        <v>1013</v>
      </c>
    </row>
    <row r="73" spans="1:5" ht="127.5">
      <c r="A73" t="s">
        <v>56</v>
      </c>
      <c r="E73" s="36" t="s">
        <v>1014</v>
      </c>
    </row>
    <row r="74" spans="1:16" ht="25.5">
      <c r="A74" s="24" t="s">
        <v>47</v>
      </c>
      <c r="B74" s="29" t="s">
        <v>112</v>
      </c>
      <c r="C74" s="29" t="s">
        <v>775</v>
      </c>
      <c r="D74" s="24" t="s">
        <v>49</v>
      </c>
      <c r="E74" s="30" t="s">
        <v>776</v>
      </c>
      <c r="F74" s="31" t="s">
        <v>169</v>
      </c>
      <c r="G74" s="32">
        <v>37</v>
      </c>
      <c r="H74" s="33">
        <v>0</v>
      </c>
      <c r="I74" s="34">
        <f>ROUND(ROUND(H74,2)*ROUND(G74,3),2)</f>
      </c>
      <c r="O74">
        <f>(I74*21)/100</f>
      </c>
      <c r="P74" t="s">
        <v>27</v>
      </c>
    </row>
    <row r="75" spans="1:5" ht="25.5">
      <c r="A75" s="35" t="s">
        <v>52</v>
      </c>
      <c r="E75" s="36" t="s">
        <v>776</v>
      </c>
    </row>
    <row r="76" spans="1:5" ht="12.75">
      <c r="A76" s="37" t="s">
        <v>54</v>
      </c>
      <c r="E76" s="38" t="s">
        <v>1015</v>
      </c>
    </row>
    <row r="77" spans="1:5" ht="127.5">
      <c r="A77" t="s">
        <v>56</v>
      </c>
      <c r="E77" s="36" t="s">
        <v>778</v>
      </c>
    </row>
    <row r="78" spans="1:16" ht="12.75">
      <c r="A78" s="24" t="s">
        <v>47</v>
      </c>
      <c r="B78" s="29" t="s">
        <v>341</v>
      </c>
      <c r="C78" s="29" t="s">
        <v>1016</v>
      </c>
      <c r="D78" s="24" t="s">
        <v>49</v>
      </c>
      <c r="E78" s="30" t="s">
        <v>1017</v>
      </c>
      <c r="F78" s="31" t="s">
        <v>156</v>
      </c>
      <c r="G78" s="32">
        <v>10.35</v>
      </c>
      <c r="H78" s="33">
        <v>0</v>
      </c>
      <c r="I78" s="34">
        <f>ROUND(ROUND(H78,2)*ROUND(G78,3),2)</f>
      </c>
      <c r="O78">
        <f>(I78*21)/100</f>
      </c>
      <c r="P78" t="s">
        <v>27</v>
      </c>
    </row>
    <row r="79" spans="1:5" ht="12.75">
      <c r="A79" s="35" t="s">
        <v>52</v>
      </c>
      <c r="E79" s="36" t="s">
        <v>1017</v>
      </c>
    </row>
    <row r="80" spans="1:5" ht="12.75">
      <c r="A80" s="37" t="s">
        <v>54</v>
      </c>
      <c r="E80" s="38" t="s">
        <v>1018</v>
      </c>
    </row>
    <row r="81" spans="1:5" ht="12.75">
      <c r="A81" t="s">
        <v>56</v>
      </c>
      <c r="E81" s="36" t="s">
        <v>49</v>
      </c>
    </row>
    <row r="82" spans="1:18" ht="12.75" customHeight="1">
      <c r="A82" s="6" t="s">
        <v>45</v>
      </c>
      <c r="B82" s="6"/>
      <c r="C82" s="41" t="s">
        <v>35</v>
      </c>
      <c r="D82" s="6"/>
      <c r="E82" s="27" t="s">
        <v>301</v>
      </c>
      <c r="F82" s="6"/>
      <c r="G82" s="6"/>
      <c r="H82" s="6"/>
      <c r="I82" s="42">
        <f>0+Q82</f>
      </c>
      <c r="O82">
        <f>0+R82</f>
      </c>
      <c r="Q82">
        <f>0+I83+I87+I91+I95</f>
      </c>
      <c r="R82">
        <f>0+O83+O87+O91+O95</f>
      </c>
    </row>
    <row r="83" spans="1:16" ht="25.5">
      <c r="A83" s="24" t="s">
        <v>47</v>
      </c>
      <c r="B83" s="29" t="s">
        <v>147</v>
      </c>
      <c r="C83" s="29" t="s">
        <v>1019</v>
      </c>
      <c r="D83" s="24" t="s">
        <v>49</v>
      </c>
      <c r="E83" s="30" t="s">
        <v>1020</v>
      </c>
      <c r="F83" s="31" t="s">
        <v>187</v>
      </c>
      <c r="G83" s="32">
        <v>1.15</v>
      </c>
      <c r="H83" s="33">
        <v>0</v>
      </c>
      <c r="I83" s="34">
        <f>ROUND(ROUND(H83,2)*ROUND(G83,3),2)</f>
      </c>
      <c r="O83">
        <f>(I83*21)/100</f>
      </c>
      <c r="P83" t="s">
        <v>27</v>
      </c>
    </row>
    <row r="84" spans="1:5" ht="25.5">
      <c r="A84" s="35" t="s">
        <v>52</v>
      </c>
      <c r="E84" s="36" t="s">
        <v>1020</v>
      </c>
    </row>
    <row r="85" spans="1:5" ht="12.75">
      <c r="A85" s="37" t="s">
        <v>54</v>
      </c>
      <c r="E85" s="38" t="s">
        <v>1021</v>
      </c>
    </row>
    <row r="86" spans="1:5" ht="51">
      <c r="A86" t="s">
        <v>56</v>
      </c>
      <c r="E86" s="36" t="s">
        <v>788</v>
      </c>
    </row>
    <row r="87" spans="1:16" ht="25.5">
      <c r="A87" s="24" t="s">
        <v>47</v>
      </c>
      <c r="B87" s="29" t="s">
        <v>323</v>
      </c>
      <c r="C87" s="29" t="s">
        <v>789</v>
      </c>
      <c r="D87" s="24" t="s">
        <v>49</v>
      </c>
      <c r="E87" s="30" t="s">
        <v>790</v>
      </c>
      <c r="F87" s="31" t="s">
        <v>81</v>
      </c>
      <c r="G87" s="32">
        <v>1</v>
      </c>
      <c r="H87" s="33">
        <v>0</v>
      </c>
      <c r="I87" s="34">
        <f>ROUND(ROUND(H87,2)*ROUND(G87,3),2)</f>
      </c>
      <c r="O87">
        <f>(I87*21)/100</f>
      </c>
      <c r="P87" t="s">
        <v>27</v>
      </c>
    </row>
    <row r="88" spans="1:5" ht="25.5">
      <c r="A88" s="35" t="s">
        <v>52</v>
      </c>
      <c r="E88" s="36" t="s">
        <v>790</v>
      </c>
    </row>
    <row r="89" spans="1:5" ht="12.75">
      <c r="A89" s="37" t="s">
        <v>54</v>
      </c>
      <c r="E89" s="38" t="s">
        <v>49</v>
      </c>
    </row>
    <row r="90" spans="1:5" ht="25.5">
      <c r="A90" t="s">
        <v>56</v>
      </c>
      <c r="E90" s="36" t="s">
        <v>791</v>
      </c>
    </row>
    <row r="91" spans="1:16" ht="25.5">
      <c r="A91" s="24" t="s">
        <v>47</v>
      </c>
      <c r="B91" s="29" t="s">
        <v>329</v>
      </c>
      <c r="C91" s="29" t="s">
        <v>898</v>
      </c>
      <c r="D91" s="24" t="s">
        <v>49</v>
      </c>
      <c r="E91" s="30" t="s">
        <v>899</v>
      </c>
      <c r="F91" s="31" t="s">
        <v>187</v>
      </c>
      <c r="G91" s="32">
        <v>0.25</v>
      </c>
      <c r="H91" s="33">
        <v>0</v>
      </c>
      <c r="I91" s="34">
        <f>ROUND(ROUND(H91,2)*ROUND(G91,3),2)</f>
      </c>
      <c r="O91">
        <f>(I91*21)/100</f>
      </c>
      <c r="P91" t="s">
        <v>27</v>
      </c>
    </row>
    <row r="92" spans="1:5" ht="25.5">
      <c r="A92" s="35" t="s">
        <v>52</v>
      </c>
      <c r="E92" s="36" t="s">
        <v>899</v>
      </c>
    </row>
    <row r="93" spans="1:5" ht="12.75">
      <c r="A93" s="37" t="s">
        <v>54</v>
      </c>
      <c r="E93" s="38" t="s">
        <v>900</v>
      </c>
    </row>
    <row r="94" spans="1:5" ht="38.25">
      <c r="A94" t="s">
        <v>56</v>
      </c>
      <c r="E94" s="36" t="s">
        <v>795</v>
      </c>
    </row>
    <row r="95" spans="1:16" ht="12.75">
      <c r="A95" s="24" t="s">
        <v>47</v>
      </c>
      <c r="B95" s="29" t="s">
        <v>370</v>
      </c>
      <c r="C95" s="29" t="s">
        <v>805</v>
      </c>
      <c r="D95" s="24" t="s">
        <v>49</v>
      </c>
      <c r="E95" s="30" t="s">
        <v>806</v>
      </c>
      <c r="F95" s="31" t="s">
        <v>81</v>
      </c>
      <c r="G95" s="32">
        <v>1</v>
      </c>
      <c r="H95" s="33">
        <v>0</v>
      </c>
      <c r="I95" s="34">
        <f>ROUND(ROUND(H95,2)*ROUND(G95,3),2)</f>
      </c>
      <c r="O95">
        <f>(I95*21)/100</f>
      </c>
      <c r="P95" t="s">
        <v>27</v>
      </c>
    </row>
    <row r="96" spans="1:5" ht="12.75">
      <c r="A96" s="35" t="s">
        <v>52</v>
      </c>
      <c r="E96" s="36" t="s">
        <v>806</v>
      </c>
    </row>
    <row r="97" spans="1:5" ht="12.75">
      <c r="A97" s="37" t="s">
        <v>54</v>
      </c>
      <c r="E97" s="38" t="s">
        <v>49</v>
      </c>
    </row>
    <row r="98" spans="1:5" ht="12.75">
      <c r="A98" t="s">
        <v>56</v>
      </c>
      <c r="E98" s="36" t="s">
        <v>49</v>
      </c>
    </row>
    <row r="99" spans="1:18" ht="12.75" customHeight="1">
      <c r="A99" s="6" t="s">
        <v>45</v>
      </c>
      <c r="B99" s="6"/>
      <c r="C99" s="41" t="s">
        <v>78</v>
      </c>
      <c r="D99" s="6"/>
      <c r="E99" s="27" t="s">
        <v>807</v>
      </c>
      <c r="F99" s="6"/>
      <c r="G99" s="6"/>
      <c r="H99" s="6"/>
      <c r="I99" s="42">
        <f>0+Q99</f>
      </c>
      <c r="O99">
        <f>0+R99</f>
      </c>
      <c r="Q99">
        <f>0+I100+I104+I108+I112+I116+I120+I124+I128+I132+I136+I140+I144+I148+I152+I156+I160+I164+I168+I172+I176+I180+I184+I188+I192+I196+I200+I204+I208+I212+I216+I220+I224+I228+I232</f>
      </c>
      <c r="R99">
        <f>0+O100+O104+O108+O112+O116+O120+O124+O128+O132+O136+O140+O144+O148+O152+O156+O160+O164+O168+O172+O176+O180+O184+O188+O192+O196+O200+O204+O208+O212+O216+O220+O224+O228+O232</f>
      </c>
    </row>
    <row r="100" spans="1:16" ht="12.75">
      <c r="A100" s="24" t="s">
        <v>47</v>
      </c>
      <c r="B100" s="29" t="s">
        <v>117</v>
      </c>
      <c r="C100" s="29" t="s">
        <v>1022</v>
      </c>
      <c r="D100" s="24" t="s">
        <v>49</v>
      </c>
      <c r="E100" s="30" t="s">
        <v>1023</v>
      </c>
      <c r="F100" s="31" t="s">
        <v>226</v>
      </c>
      <c r="G100" s="32">
        <v>30.9</v>
      </c>
      <c r="H100" s="33">
        <v>0</v>
      </c>
      <c r="I100" s="34">
        <f>ROUND(ROUND(H100,2)*ROUND(G100,3),2)</f>
      </c>
      <c r="O100">
        <f>(I100*21)/100</f>
      </c>
      <c r="P100" t="s">
        <v>27</v>
      </c>
    </row>
    <row r="101" spans="1:5" ht="12.75">
      <c r="A101" s="35" t="s">
        <v>52</v>
      </c>
      <c r="E101" s="36" t="s">
        <v>1023</v>
      </c>
    </row>
    <row r="102" spans="1:5" ht="12.75">
      <c r="A102" s="37" t="s">
        <v>54</v>
      </c>
      <c r="E102" s="38" t="s">
        <v>1024</v>
      </c>
    </row>
    <row r="103" spans="1:5" ht="12.75">
      <c r="A103" t="s">
        <v>56</v>
      </c>
      <c r="E103" s="36" t="s">
        <v>49</v>
      </c>
    </row>
    <row r="104" spans="1:16" ht="12.75">
      <c r="A104" s="24" t="s">
        <v>47</v>
      </c>
      <c r="B104" s="29" t="s">
        <v>120</v>
      </c>
      <c r="C104" s="29" t="s">
        <v>1025</v>
      </c>
      <c r="D104" s="24" t="s">
        <v>49</v>
      </c>
      <c r="E104" s="30" t="s">
        <v>1026</v>
      </c>
      <c r="F104" s="31" t="s">
        <v>226</v>
      </c>
      <c r="G104" s="32">
        <v>18.778</v>
      </c>
      <c r="H104" s="33">
        <v>0</v>
      </c>
      <c r="I104" s="34">
        <f>ROUND(ROUND(H104,2)*ROUND(G104,3),2)</f>
      </c>
      <c r="O104">
        <f>(I104*21)/100</f>
      </c>
      <c r="P104" t="s">
        <v>27</v>
      </c>
    </row>
    <row r="105" spans="1:5" ht="12.75">
      <c r="A105" s="35" t="s">
        <v>52</v>
      </c>
      <c r="E105" s="36" t="s">
        <v>1026</v>
      </c>
    </row>
    <row r="106" spans="1:5" ht="12.75">
      <c r="A106" s="37" t="s">
        <v>54</v>
      </c>
      <c r="E106" s="38" t="s">
        <v>1027</v>
      </c>
    </row>
    <row r="107" spans="1:5" ht="12.75">
      <c r="A107" t="s">
        <v>56</v>
      </c>
      <c r="E107" s="36" t="s">
        <v>49</v>
      </c>
    </row>
    <row r="108" spans="1:16" ht="12.75">
      <c r="A108" s="24" t="s">
        <v>47</v>
      </c>
      <c r="B108" s="29" t="s">
        <v>123</v>
      </c>
      <c r="C108" s="29" t="s">
        <v>1028</v>
      </c>
      <c r="D108" s="24" t="s">
        <v>49</v>
      </c>
      <c r="E108" s="30" t="s">
        <v>1029</v>
      </c>
      <c r="F108" s="31" t="s">
        <v>81</v>
      </c>
      <c r="G108" s="32">
        <v>4</v>
      </c>
      <c r="H108" s="33">
        <v>0</v>
      </c>
      <c r="I108" s="34">
        <f>ROUND(ROUND(H108,2)*ROUND(G108,3),2)</f>
      </c>
      <c r="O108">
        <f>(I108*21)/100</f>
      </c>
      <c r="P108" t="s">
        <v>27</v>
      </c>
    </row>
    <row r="109" spans="1:5" ht="12.75">
      <c r="A109" s="35" t="s">
        <v>52</v>
      </c>
      <c r="E109" s="36" t="s">
        <v>1029</v>
      </c>
    </row>
    <row r="110" spans="1:5" ht="12.75">
      <c r="A110" s="37" t="s">
        <v>54</v>
      </c>
      <c r="E110" s="38" t="s">
        <v>49</v>
      </c>
    </row>
    <row r="111" spans="1:5" ht="12.75">
      <c r="A111" t="s">
        <v>56</v>
      </c>
      <c r="E111" s="36" t="s">
        <v>49</v>
      </c>
    </row>
    <row r="112" spans="1:16" ht="12.75">
      <c r="A112" s="24" t="s">
        <v>47</v>
      </c>
      <c r="B112" s="29" t="s">
        <v>125</v>
      </c>
      <c r="C112" s="29" t="s">
        <v>808</v>
      </c>
      <c r="D112" s="24" t="s">
        <v>49</v>
      </c>
      <c r="E112" s="30" t="s">
        <v>809</v>
      </c>
      <c r="F112" s="31" t="s">
        <v>81</v>
      </c>
      <c r="G112" s="32">
        <v>2</v>
      </c>
      <c r="H112" s="33">
        <v>0</v>
      </c>
      <c r="I112" s="34">
        <f>ROUND(ROUND(H112,2)*ROUND(G112,3),2)</f>
      </c>
      <c r="O112">
        <f>(I112*21)/100</f>
      </c>
      <c r="P112" t="s">
        <v>27</v>
      </c>
    </row>
    <row r="113" spans="1:5" ht="12.75">
      <c r="A113" s="35" t="s">
        <v>52</v>
      </c>
      <c r="E113" s="36" t="s">
        <v>809</v>
      </c>
    </row>
    <row r="114" spans="1:5" ht="12.75">
      <c r="A114" s="37" t="s">
        <v>54</v>
      </c>
      <c r="E114" s="38" t="s">
        <v>49</v>
      </c>
    </row>
    <row r="115" spans="1:5" ht="12.75">
      <c r="A115" t="s">
        <v>56</v>
      </c>
      <c r="E115" s="36" t="s">
        <v>49</v>
      </c>
    </row>
    <row r="116" spans="1:16" ht="12.75">
      <c r="A116" s="24" t="s">
        <v>47</v>
      </c>
      <c r="B116" s="29" t="s">
        <v>130</v>
      </c>
      <c r="C116" s="29" t="s">
        <v>915</v>
      </c>
      <c r="D116" s="24" t="s">
        <v>49</v>
      </c>
      <c r="E116" s="30" t="s">
        <v>916</v>
      </c>
      <c r="F116" s="31" t="s">
        <v>81</v>
      </c>
      <c r="G116" s="32">
        <v>2</v>
      </c>
      <c r="H116" s="33">
        <v>0</v>
      </c>
      <c r="I116" s="34">
        <f>ROUND(ROUND(H116,2)*ROUND(G116,3),2)</f>
      </c>
      <c r="O116">
        <f>(I116*21)/100</f>
      </c>
      <c r="P116" t="s">
        <v>27</v>
      </c>
    </row>
    <row r="117" spans="1:5" ht="12.75">
      <c r="A117" s="35" t="s">
        <v>52</v>
      </c>
      <c r="E117" s="36" t="s">
        <v>916</v>
      </c>
    </row>
    <row r="118" spans="1:5" ht="12.75">
      <c r="A118" s="37" t="s">
        <v>54</v>
      </c>
      <c r="E118" s="38" t="s">
        <v>49</v>
      </c>
    </row>
    <row r="119" spans="1:5" ht="12.75">
      <c r="A119" t="s">
        <v>56</v>
      </c>
      <c r="E119" s="36" t="s">
        <v>49</v>
      </c>
    </row>
    <row r="120" spans="1:16" ht="12.75">
      <c r="A120" s="24" t="s">
        <v>47</v>
      </c>
      <c r="B120" s="29" t="s">
        <v>132</v>
      </c>
      <c r="C120" s="29" t="s">
        <v>917</v>
      </c>
      <c r="D120" s="24" t="s">
        <v>49</v>
      </c>
      <c r="E120" s="30" t="s">
        <v>918</v>
      </c>
      <c r="F120" s="31" t="s">
        <v>81</v>
      </c>
      <c r="G120" s="32">
        <v>2</v>
      </c>
      <c r="H120" s="33">
        <v>0</v>
      </c>
      <c r="I120" s="34">
        <f>ROUND(ROUND(H120,2)*ROUND(G120,3),2)</f>
      </c>
      <c r="O120">
        <f>(I120*21)/100</f>
      </c>
      <c r="P120" t="s">
        <v>27</v>
      </c>
    </row>
    <row r="121" spans="1:5" ht="12.75">
      <c r="A121" s="35" t="s">
        <v>52</v>
      </c>
      <c r="E121" s="36" t="s">
        <v>918</v>
      </c>
    </row>
    <row r="122" spans="1:5" ht="12.75">
      <c r="A122" s="37" t="s">
        <v>54</v>
      </c>
      <c r="E122" s="38" t="s">
        <v>49</v>
      </c>
    </row>
    <row r="123" spans="1:5" ht="12.75">
      <c r="A123" t="s">
        <v>56</v>
      </c>
      <c r="E123" s="36" t="s">
        <v>49</v>
      </c>
    </row>
    <row r="124" spans="1:16" ht="12.75">
      <c r="A124" s="24" t="s">
        <v>47</v>
      </c>
      <c r="B124" s="29" t="s">
        <v>136</v>
      </c>
      <c r="C124" s="29" t="s">
        <v>919</v>
      </c>
      <c r="D124" s="24" t="s">
        <v>49</v>
      </c>
      <c r="E124" s="30" t="s">
        <v>920</v>
      </c>
      <c r="F124" s="31" t="s">
        <v>81</v>
      </c>
      <c r="G124" s="32">
        <v>2</v>
      </c>
      <c r="H124" s="33">
        <v>0</v>
      </c>
      <c r="I124" s="34">
        <f>ROUND(ROUND(H124,2)*ROUND(G124,3),2)</f>
      </c>
      <c r="O124">
        <f>(I124*21)/100</f>
      </c>
      <c r="P124" t="s">
        <v>27</v>
      </c>
    </row>
    <row r="125" spans="1:5" ht="12.75">
      <c r="A125" s="35" t="s">
        <v>52</v>
      </c>
      <c r="E125" s="36" t="s">
        <v>920</v>
      </c>
    </row>
    <row r="126" spans="1:5" ht="12.75">
      <c r="A126" s="37" t="s">
        <v>54</v>
      </c>
      <c r="E126" s="38" t="s">
        <v>49</v>
      </c>
    </row>
    <row r="127" spans="1:5" ht="12.75">
      <c r="A127" t="s">
        <v>56</v>
      </c>
      <c r="E127" s="36" t="s">
        <v>49</v>
      </c>
    </row>
    <row r="128" spans="1:16" ht="12.75">
      <c r="A128" s="24" t="s">
        <v>47</v>
      </c>
      <c r="B128" s="29" t="s">
        <v>141</v>
      </c>
      <c r="C128" s="29" t="s">
        <v>1030</v>
      </c>
      <c r="D128" s="24" t="s">
        <v>49</v>
      </c>
      <c r="E128" s="30" t="s">
        <v>1031</v>
      </c>
      <c r="F128" s="31" t="s">
        <v>81</v>
      </c>
      <c r="G128" s="32">
        <v>2</v>
      </c>
      <c r="H128" s="33">
        <v>0</v>
      </c>
      <c r="I128" s="34">
        <f>ROUND(ROUND(H128,2)*ROUND(G128,3),2)</f>
      </c>
      <c r="O128">
        <f>(I128*21)/100</f>
      </c>
      <c r="P128" t="s">
        <v>27</v>
      </c>
    </row>
    <row r="129" spans="1:5" ht="12.75">
      <c r="A129" s="35" t="s">
        <v>52</v>
      </c>
      <c r="E129" s="36" t="s">
        <v>1031</v>
      </c>
    </row>
    <row r="130" spans="1:5" ht="12.75">
      <c r="A130" s="37" t="s">
        <v>54</v>
      </c>
      <c r="E130" s="38" t="s">
        <v>49</v>
      </c>
    </row>
    <row r="131" spans="1:5" ht="12.75">
      <c r="A131" t="s">
        <v>56</v>
      </c>
      <c r="E131" s="36" t="s">
        <v>49</v>
      </c>
    </row>
    <row r="132" spans="1:16" ht="12.75">
      <c r="A132" s="24" t="s">
        <v>47</v>
      </c>
      <c r="B132" s="29" t="s">
        <v>335</v>
      </c>
      <c r="C132" s="29" t="s">
        <v>1032</v>
      </c>
      <c r="D132" s="24" t="s">
        <v>49</v>
      </c>
      <c r="E132" s="30" t="s">
        <v>1033</v>
      </c>
      <c r="F132" s="31" t="s">
        <v>81</v>
      </c>
      <c r="G132" s="32">
        <v>4</v>
      </c>
      <c r="H132" s="33">
        <v>0</v>
      </c>
      <c r="I132" s="34">
        <f>ROUND(ROUND(H132,2)*ROUND(G132,3),2)</f>
      </c>
      <c r="O132">
        <f>(I132*21)/100</f>
      </c>
      <c r="P132" t="s">
        <v>27</v>
      </c>
    </row>
    <row r="133" spans="1:5" ht="12.75">
      <c r="A133" s="35" t="s">
        <v>52</v>
      </c>
      <c r="E133" s="36" t="s">
        <v>1033</v>
      </c>
    </row>
    <row r="134" spans="1:5" ht="12.75">
      <c r="A134" s="37" t="s">
        <v>54</v>
      </c>
      <c r="E134" s="38" t="s">
        <v>49</v>
      </c>
    </row>
    <row r="135" spans="1:5" ht="12.75">
      <c r="A135" t="s">
        <v>56</v>
      </c>
      <c r="E135" s="36" t="s">
        <v>49</v>
      </c>
    </row>
    <row r="136" spans="1:16" ht="12.75">
      <c r="A136" s="24" t="s">
        <v>47</v>
      </c>
      <c r="B136" s="29" t="s">
        <v>346</v>
      </c>
      <c r="C136" s="29" t="s">
        <v>925</v>
      </c>
      <c r="D136" s="24" t="s">
        <v>49</v>
      </c>
      <c r="E136" s="30" t="s">
        <v>926</v>
      </c>
      <c r="F136" s="31" t="s">
        <v>81</v>
      </c>
      <c r="G136" s="32">
        <v>1</v>
      </c>
      <c r="H136" s="33">
        <v>0</v>
      </c>
      <c r="I136" s="34">
        <f>ROUND(ROUND(H136,2)*ROUND(G136,3),2)</f>
      </c>
      <c r="O136">
        <f>(I136*21)/100</f>
      </c>
      <c r="P136" t="s">
        <v>27</v>
      </c>
    </row>
    <row r="137" spans="1:5" ht="12.75">
      <c r="A137" s="35" t="s">
        <v>52</v>
      </c>
      <c r="E137" s="36" t="s">
        <v>926</v>
      </c>
    </row>
    <row r="138" spans="1:5" ht="12.75">
      <c r="A138" s="37" t="s">
        <v>54</v>
      </c>
      <c r="E138" s="38" t="s">
        <v>49</v>
      </c>
    </row>
    <row r="139" spans="1:5" ht="12.75">
      <c r="A139" t="s">
        <v>56</v>
      </c>
      <c r="E139" s="36" t="s">
        <v>49</v>
      </c>
    </row>
    <row r="140" spans="1:16" ht="12.75">
      <c r="A140" s="24" t="s">
        <v>47</v>
      </c>
      <c r="B140" s="29" t="s">
        <v>350</v>
      </c>
      <c r="C140" s="29" t="s">
        <v>927</v>
      </c>
      <c r="D140" s="24" t="s">
        <v>49</v>
      </c>
      <c r="E140" s="30" t="s">
        <v>928</v>
      </c>
      <c r="F140" s="31" t="s">
        <v>81</v>
      </c>
      <c r="G140" s="32">
        <v>1</v>
      </c>
      <c r="H140" s="33">
        <v>0</v>
      </c>
      <c r="I140" s="34">
        <f>ROUND(ROUND(H140,2)*ROUND(G140,3),2)</f>
      </c>
      <c r="O140">
        <f>(I140*21)/100</f>
      </c>
      <c r="P140" t="s">
        <v>27</v>
      </c>
    </row>
    <row r="141" spans="1:5" ht="12.75">
      <c r="A141" s="35" t="s">
        <v>52</v>
      </c>
      <c r="E141" s="36" t="s">
        <v>928</v>
      </c>
    </row>
    <row r="142" spans="1:5" ht="12.75">
      <c r="A142" s="37" t="s">
        <v>54</v>
      </c>
      <c r="E142" s="38" t="s">
        <v>49</v>
      </c>
    </row>
    <row r="143" spans="1:5" ht="12.75">
      <c r="A143" t="s">
        <v>56</v>
      </c>
      <c r="E143" s="36" t="s">
        <v>49</v>
      </c>
    </row>
    <row r="144" spans="1:16" ht="12.75">
      <c r="A144" s="24" t="s">
        <v>47</v>
      </c>
      <c r="B144" s="29" t="s">
        <v>355</v>
      </c>
      <c r="C144" s="29" t="s">
        <v>929</v>
      </c>
      <c r="D144" s="24" t="s">
        <v>49</v>
      </c>
      <c r="E144" s="30" t="s">
        <v>930</v>
      </c>
      <c r="F144" s="31" t="s">
        <v>81</v>
      </c>
      <c r="G144" s="32">
        <v>1</v>
      </c>
      <c r="H144" s="33">
        <v>0</v>
      </c>
      <c r="I144" s="34">
        <f>ROUND(ROUND(H144,2)*ROUND(G144,3),2)</f>
      </c>
      <c r="O144">
        <f>(I144*21)/100</f>
      </c>
      <c r="P144" t="s">
        <v>27</v>
      </c>
    </row>
    <row r="145" spans="1:5" ht="12.75">
      <c r="A145" s="35" t="s">
        <v>52</v>
      </c>
      <c r="E145" s="36" t="s">
        <v>930</v>
      </c>
    </row>
    <row r="146" spans="1:5" ht="12.75">
      <c r="A146" s="37" t="s">
        <v>54</v>
      </c>
      <c r="E146" s="38" t="s">
        <v>49</v>
      </c>
    </row>
    <row r="147" spans="1:5" ht="12.75">
      <c r="A147" t="s">
        <v>56</v>
      </c>
      <c r="E147" s="36" t="s">
        <v>49</v>
      </c>
    </row>
    <row r="148" spans="1:16" ht="12.75">
      <c r="A148" s="24" t="s">
        <v>47</v>
      </c>
      <c r="B148" s="29" t="s">
        <v>360</v>
      </c>
      <c r="C148" s="29" t="s">
        <v>931</v>
      </c>
      <c r="D148" s="24" t="s">
        <v>49</v>
      </c>
      <c r="E148" s="30" t="s">
        <v>932</v>
      </c>
      <c r="F148" s="31" t="s">
        <v>81</v>
      </c>
      <c r="G148" s="32">
        <v>1</v>
      </c>
      <c r="H148" s="33">
        <v>0</v>
      </c>
      <c r="I148" s="34">
        <f>ROUND(ROUND(H148,2)*ROUND(G148,3),2)</f>
      </c>
      <c r="O148">
        <f>(I148*21)/100</f>
      </c>
      <c r="P148" t="s">
        <v>27</v>
      </c>
    </row>
    <row r="149" spans="1:5" ht="12.75">
      <c r="A149" s="35" t="s">
        <v>52</v>
      </c>
      <c r="E149" s="36" t="s">
        <v>932</v>
      </c>
    </row>
    <row r="150" spans="1:5" ht="12.75">
      <c r="A150" s="37" t="s">
        <v>54</v>
      </c>
      <c r="E150" s="38" t="s">
        <v>49</v>
      </c>
    </row>
    <row r="151" spans="1:5" ht="12.75">
      <c r="A151" t="s">
        <v>56</v>
      </c>
      <c r="E151" s="36" t="s">
        <v>49</v>
      </c>
    </row>
    <row r="152" spans="1:16" ht="12.75">
      <c r="A152" s="24" t="s">
        <v>47</v>
      </c>
      <c r="B152" s="29" t="s">
        <v>365</v>
      </c>
      <c r="C152" s="29" t="s">
        <v>933</v>
      </c>
      <c r="D152" s="24" t="s">
        <v>49</v>
      </c>
      <c r="E152" s="30" t="s">
        <v>934</v>
      </c>
      <c r="F152" s="31" t="s">
        <v>81</v>
      </c>
      <c r="G152" s="32">
        <v>1</v>
      </c>
      <c r="H152" s="33">
        <v>0</v>
      </c>
      <c r="I152" s="34">
        <f>ROUND(ROUND(H152,2)*ROUND(G152,3),2)</f>
      </c>
      <c r="O152">
        <f>(I152*21)/100</f>
      </c>
      <c r="P152" t="s">
        <v>27</v>
      </c>
    </row>
    <row r="153" spans="1:5" ht="12.75">
      <c r="A153" s="35" t="s">
        <v>52</v>
      </c>
      <c r="E153" s="36" t="s">
        <v>934</v>
      </c>
    </row>
    <row r="154" spans="1:5" ht="12.75">
      <c r="A154" s="37" t="s">
        <v>54</v>
      </c>
      <c r="E154" s="38" t="s">
        <v>49</v>
      </c>
    </row>
    <row r="155" spans="1:5" ht="12.75">
      <c r="A155" t="s">
        <v>56</v>
      </c>
      <c r="E155" s="36" t="s">
        <v>49</v>
      </c>
    </row>
    <row r="156" spans="1:16" ht="12.75">
      <c r="A156" s="24" t="s">
        <v>47</v>
      </c>
      <c r="B156" s="29" t="s">
        <v>376</v>
      </c>
      <c r="C156" s="29" t="s">
        <v>935</v>
      </c>
      <c r="D156" s="24" t="s">
        <v>49</v>
      </c>
      <c r="E156" s="30" t="s">
        <v>936</v>
      </c>
      <c r="F156" s="31" t="s">
        <v>81</v>
      </c>
      <c r="G156" s="32">
        <v>1</v>
      </c>
      <c r="H156" s="33">
        <v>0</v>
      </c>
      <c r="I156" s="34">
        <f>ROUND(ROUND(H156,2)*ROUND(G156,3),2)</f>
      </c>
      <c r="O156">
        <f>(I156*21)/100</f>
      </c>
      <c r="P156" t="s">
        <v>27</v>
      </c>
    </row>
    <row r="157" spans="1:5" ht="12.75">
      <c r="A157" s="35" t="s">
        <v>52</v>
      </c>
      <c r="E157" s="36" t="s">
        <v>936</v>
      </c>
    </row>
    <row r="158" spans="1:5" ht="12.75">
      <c r="A158" s="37" t="s">
        <v>54</v>
      </c>
      <c r="E158" s="38" t="s">
        <v>49</v>
      </c>
    </row>
    <row r="159" spans="1:5" ht="12.75">
      <c r="A159" t="s">
        <v>56</v>
      </c>
      <c r="E159" s="36" t="s">
        <v>49</v>
      </c>
    </row>
    <row r="160" spans="1:16" ht="12.75">
      <c r="A160" s="24" t="s">
        <v>47</v>
      </c>
      <c r="B160" s="29" t="s">
        <v>381</v>
      </c>
      <c r="C160" s="29" t="s">
        <v>937</v>
      </c>
      <c r="D160" s="24" t="s">
        <v>49</v>
      </c>
      <c r="E160" s="30" t="s">
        <v>938</v>
      </c>
      <c r="F160" s="31" t="s">
        <v>81</v>
      </c>
      <c r="G160" s="32">
        <v>1</v>
      </c>
      <c r="H160" s="33">
        <v>0</v>
      </c>
      <c r="I160" s="34">
        <f>ROUND(ROUND(H160,2)*ROUND(G160,3),2)</f>
      </c>
      <c r="O160">
        <f>(I160*21)/100</f>
      </c>
      <c r="P160" t="s">
        <v>27</v>
      </c>
    </row>
    <row r="161" spans="1:5" ht="12.75">
      <c r="A161" s="35" t="s">
        <v>52</v>
      </c>
      <c r="E161" s="36" t="s">
        <v>938</v>
      </c>
    </row>
    <row r="162" spans="1:5" ht="12.75">
      <c r="A162" s="37" t="s">
        <v>54</v>
      </c>
      <c r="E162" s="38" t="s">
        <v>49</v>
      </c>
    </row>
    <row r="163" spans="1:5" ht="12.75">
      <c r="A163" t="s">
        <v>56</v>
      </c>
      <c r="E163" s="36" t="s">
        <v>49</v>
      </c>
    </row>
    <row r="164" spans="1:16" ht="12.75">
      <c r="A164" s="24" t="s">
        <v>47</v>
      </c>
      <c r="B164" s="29" t="s">
        <v>385</v>
      </c>
      <c r="C164" s="29" t="s">
        <v>939</v>
      </c>
      <c r="D164" s="24" t="s">
        <v>49</v>
      </c>
      <c r="E164" s="30" t="s">
        <v>940</v>
      </c>
      <c r="F164" s="31" t="s">
        <v>81</v>
      </c>
      <c r="G164" s="32">
        <v>3</v>
      </c>
      <c r="H164" s="33">
        <v>0</v>
      </c>
      <c r="I164" s="34">
        <f>ROUND(ROUND(H164,2)*ROUND(G164,3),2)</f>
      </c>
      <c r="O164">
        <f>(I164*21)/100</f>
      </c>
      <c r="P164" t="s">
        <v>27</v>
      </c>
    </row>
    <row r="165" spans="1:5" ht="12.75">
      <c r="A165" s="35" t="s">
        <v>52</v>
      </c>
      <c r="E165" s="36" t="s">
        <v>940</v>
      </c>
    </row>
    <row r="166" spans="1:5" ht="12.75">
      <c r="A166" s="37" t="s">
        <v>54</v>
      </c>
      <c r="E166" s="38" t="s">
        <v>49</v>
      </c>
    </row>
    <row r="167" spans="1:5" ht="12.75">
      <c r="A167" t="s">
        <v>56</v>
      </c>
      <c r="E167" s="36" t="s">
        <v>49</v>
      </c>
    </row>
    <row r="168" spans="1:16" ht="25.5">
      <c r="A168" s="24" t="s">
        <v>47</v>
      </c>
      <c r="B168" s="29" t="s">
        <v>390</v>
      </c>
      <c r="C168" s="29" t="s">
        <v>1034</v>
      </c>
      <c r="D168" s="24" t="s">
        <v>49</v>
      </c>
      <c r="E168" s="30" t="s">
        <v>1035</v>
      </c>
      <c r="F168" s="31" t="s">
        <v>81</v>
      </c>
      <c r="G168" s="32">
        <v>1</v>
      </c>
      <c r="H168" s="33">
        <v>0</v>
      </c>
      <c r="I168" s="34">
        <f>ROUND(ROUND(H168,2)*ROUND(G168,3),2)</f>
      </c>
      <c r="O168">
        <f>(I168*21)/100</f>
      </c>
      <c r="P168" t="s">
        <v>27</v>
      </c>
    </row>
    <row r="169" spans="1:5" ht="25.5">
      <c r="A169" s="35" t="s">
        <v>52</v>
      </c>
      <c r="E169" s="36" t="s">
        <v>1035</v>
      </c>
    </row>
    <row r="170" spans="1:5" ht="12.75">
      <c r="A170" s="37" t="s">
        <v>54</v>
      </c>
      <c r="E170" s="38" t="s">
        <v>49</v>
      </c>
    </row>
    <row r="171" spans="1:5" ht="114.75">
      <c r="A171" t="s">
        <v>56</v>
      </c>
      <c r="E171" s="36" t="s">
        <v>943</v>
      </c>
    </row>
    <row r="172" spans="1:16" ht="25.5">
      <c r="A172" s="24" t="s">
        <v>47</v>
      </c>
      <c r="B172" s="29" t="s">
        <v>396</v>
      </c>
      <c r="C172" s="29" t="s">
        <v>1036</v>
      </c>
      <c r="D172" s="24" t="s">
        <v>49</v>
      </c>
      <c r="E172" s="30" t="s">
        <v>1037</v>
      </c>
      <c r="F172" s="31" t="s">
        <v>81</v>
      </c>
      <c r="G172" s="32">
        <v>4</v>
      </c>
      <c r="H172" s="33">
        <v>0</v>
      </c>
      <c r="I172" s="34">
        <f>ROUND(ROUND(H172,2)*ROUND(G172,3),2)</f>
      </c>
      <c r="O172">
        <f>(I172*21)/100</f>
      </c>
      <c r="P172" t="s">
        <v>27</v>
      </c>
    </row>
    <row r="173" spans="1:5" ht="25.5">
      <c r="A173" s="35" t="s">
        <v>52</v>
      </c>
      <c r="E173" s="36" t="s">
        <v>1037</v>
      </c>
    </row>
    <row r="174" spans="1:5" ht="12.75">
      <c r="A174" s="37" t="s">
        <v>54</v>
      </c>
      <c r="E174" s="38" t="s">
        <v>49</v>
      </c>
    </row>
    <row r="175" spans="1:5" ht="76.5">
      <c r="A175" t="s">
        <v>56</v>
      </c>
      <c r="E175" s="36" t="s">
        <v>949</v>
      </c>
    </row>
    <row r="176" spans="1:16" ht="25.5">
      <c r="A176" s="24" t="s">
        <v>47</v>
      </c>
      <c r="B176" s="29" t="s">
        <v>400</v>
      </c>
      <c r="C176" s="29" t="s">
        <v>1038</v>
      </c>
      <c r="D176" s="24" t="s">
        <v>49</v>
      </c>
      <c r="E176" s="30" t="s">
        <v>1039</v>
      </c>
      <c r="F176" s="31" t="s">
        <v>226</v>
      </c>
      <c r="G176" s="32">
        <v>30</v>
      </c>
      <c r="H176" s="33">
        <v>0</v>
      </c>
      <c r="I176" s="34">
        <f>ROUND(ROUND(H176,2)*ROUND(G176,3),2)</f>
      </c>
      <c r="O176">
        <f>(I176*21)/100</f>
      </c>
      <c r="P176" t="s">
        <v>27</v>
      </c>
    </row>
    <row r="177" spans="1:5" ht="25.5">
      <c r="A177" s="35" t="s">
        <v>52</v>
      </c>
      <c r="E177" s="36" t="s">
        <v>1039</v>
      </c>
    </row>
    <row r="178" spans="1:5" ht="12.75">
      <c r="A178" s="37" t="s">
        <v>54</v>
      </c>
      <c r="E178" s="38" t="s">
        <v>49</v>
      </c>
    </row>
    <row r="179" spans="1:5" ht="76.5">
      <c r="A179" t="s">
        <v>56</v>
      </c>
      <c r="E179" s="36" t="s">
        <v>952</v>
      </c>
    </row>
    <row r="180" spans="1:16" ht="25.5">
      <c r="A180" s="24" t="s">
        <v>47</v>
      </c>
      <c r="B180" s="29" t="s">
        <v>405</v>
      </c>
      <c r="C180" s="29" t="s">
        <v>1040</v>
      </c>
      <c r="D180" s="24" t="s">
        <v>49</v>
      </c>
      <c r="E180" s="30" t="s">
        <v>1041</v>
      </c>
      <c r="F180" s="31" t="s">
        <v>226</v>
      </c>
      <c r="G180" s="32">
        <v>18.5</v>
      </c>
      <c r="H180" s="33">
        <v>0</v>
      </c>
      <c r="I180" s="34">
        <f>ROUND(ROUND(H180,2)*ROUND(G180,3),2)</f>
      </c>
      <c r="O180">
        <f>(I180*21)/100</f>
      </c>
      <c r="P180" t="s">
        <v>27</v>
      </c>
    </row>
    <row r="181" spans="1:5" ht="25.5">
      <c r="A181" s="35" t="s">
        <v>52</v>
      </c>
      <c r="E181" s="36" t="s">
        <v>1041</v>
      </c>
    </row>
    <row r="182" spans="1:5" ht="12.75">
      <c r="A182" s="37" t="s">
        <v>54</v>
      </c>
      <c r="E182" s="38" t="s">
        <v>1042</v>
      </c>
    </row>
    <row r="183" spans="1:5" ht="76.5">
      <c r="A183" t="s">
        <v>56</v>
      </c>
      <c r="E183" s="36" t="s">
        <v>952</v>
      </c>
    </row>
    <row r="184" spans="1:16" ht="25.5">
      <c r="A184" s="24" t="s">
        <v>47</v>
      </c>
      <c r="B184" s="29" t="s">
        <v>409</v>
      </c>
      <c r="C184" s="29" t="s">
        <v>1043</v>
      </c>
      <c r="D184" s="24" t="s">
        <v>49</v>
      </c>
      <c r="E184" s="30" t="s">
        <v>1044</v>
      </c>
      <c r="F184" s="31" t="s">
        <v>81</v>
      </c>
      <c r="G184" s="32">
        <v>2</v>
      </c>
      <c r="H184" s="33">
        <v>0</v>
      </c>
      <c r="I184" s="34">
        <f>ROUND(ROUND(H184,2)*ROUND(G184,3),2)</f>
      </c>
      <c r="O184">
        <f>(I184*21)/100</f>
      </c>
      <c r="P184" t="s">
        <v>27</v>
      </c>
    </row>
    <row r="185" spans="1:5" ht="25.5">
      <c r="A185" s="35" t="s">
        <v>52</v>
      </c>
      <c r="E185" s="36" t="s">
        <v>1044</v>
      </c>
    </row>
    <row r="186" spans="1:5" ht="12.75">
      <c r="A186" s="37" t="s">
        <v>54</v>
      </c>
      <c r="E186" s="38" t="s">
        <v>49</v>
      </c>
    </row>
    <row r="187" spans="1:5" ht="318.75">
      <c r="A187" t="s">
        <v>56</v>
      </c>
      <c r="E187" s="36" t="s">
        <v>966</v>
      </c>
    </row>
    <row r="188" spans="1:16" ht="12.75">
      <c r="A188" s="24" t="s">
        <v>47</v>
      </c>
      <c r="B188" s="29" t="s">
        <v>415</v>
      </c>
      <c r="C188" s="29" t="s">
        <v>967</v>
      </c>
      <c r="D188" s="24" t="s">
        <v>49</v>
      </c>
      <c r="E188" s="30" t="s">
        <v>968</v>
      </c>
      <c r="F188" s="31" t="s">
        <v>226</v>
      </c>
      <c r="G188" s="32">
        <v>30</v>
      </c>
      <c r="H188" s="33">
        <v>0</v>
      </c>
      <c r="I188" s="34">
        <f>ROUND(ROUND(H188,2)*ROUND(G188,3),2)</f>
      </c>
      <c r="O188">
        <f>(I188*21)/100</f>
      </c>
      <c r="P188" t="s">
        <v>27</v>
      </c>
    </row>
    <row r="189" spans="1:5" ht="12.75">
      <c r="A189" s="35" t="s">
        <v>52</v>
      </c>
      <c r="E189" s="36" t="s">
        <v>968</v>
      </c>
    </row>
    <row r="190" spans="1:5" ht="12.75">
      <c r="A190" s="37" t="s">
        <v>54</v>
      </c>
      <c r="E190" s="38" t="s">
        <v>49</v>
      </c>
    </row>
    <row r="191" spans="1:5" ht="114.75">
      <c r="A191" t="s">
        <v>56</v>
      </c>
      <c r="E191" s="36" t="s">
        <v>829</v>
      </c>
    </row>
    <row r="192" spans="1:16" ht="12.75">
      <c r="A192" s="24" t="s">
        <v>47</v>
      </c>
      <c r="B192" s="29" t="s">
        <v>421</v>
      </c>
      <c r="C192" s="29" t="s">
        <v>969</v>
      </c>
      <c r="D192" s="24" t="s">
        <v>49</v>
      </c>
      <c r="E192" s="30" t="s">
        <v>970</v>
      </c>
      <c r="F192" s="31" t="s">
        <v>226</v>
      </c>
      <c r="G192" s="32">
        <v>30</v>
      </c>
      <c r="H192" s="33">
        <v>0</v>
      </c>
      <c r="I192" s="34">
        <f>ROUND(ROUND(H192,2)*ROUND(G192,3),2)</f>
      </c>
      <c r="O192">
        <f>(I192*21)/100</f>
      </c>
      <c r="P192" t="s">
        <v>27</v>
      </c>
    </row>
    <row r="193" spans="1:5" ht="12.75">
      <c r="A193" s="35" t="s">
        <v>52</v>
      </c>
      <c r="E193" s="36" t="s">
        <v>970</v>
      </c>
    </row>
    <row r="194" spans="1:5" ht="12.75">
      <c r="A194" s="37" t="s">
        <v>54</v>
      </c>
      <c r="E194" s="38" t="s">
        <v>49</v>
      </c>
    </row>
    <row r="195" spans="1:5" ht="25.5">
      <c r="A195" t="s">
        <v>56</v>
      </c>
      <c r="E195" s="36" t="s">
        <v>971</v>
      </c>
    </row>
    <row r="196" spans="1:16" ht="25.5">
      <c r="A196" s="24" t="s">
        <v>47</v>
      </c>
      <c r="B196" s="29" t="s">
        <v>424</v>
      </c>
      <c r="C196" s="29" t="s">
        <v>827</v>
      </c>
      <c r="D196" s="24" t="s">
        <v>49</v>
      </c>
      <c r="E196" s="30" t="s">
        <v>828</v>
      </c>
      <c r="F196" s="31" t="s">
        <v>81</v>
      </c>
      <c r="G196" s="32">
        <v>1</v>
      </c>
      <c r="H196" s="33">
        <v>0</v>
      </c>
      <c r="I196" s="34">
        <f>ROUND(ROUND(H196,2)*ROUND(G196,3),2)</f>
      </c>
      <c r="O196">
        <f>(I196*21)/100</f>
      </c>
      <c r="P196" t="s">
        <v>27</v>
      </c>
    </row>
    <row r="197" spans="1:5" ht="25.5">
      <c r="A197" s="35" t="s">
        <v>52</v>
      </c>
      <c r="E197" s="36" t="s">
        <v>828</v>
      </c>
    </row>
    <row r="198" spans="1:5" ht="12.75">
      <c r="A198" s="37" t="s">
        <v>54</v>
      </c>
      <c r="E198" s="38" t="s">
        <v>49</v>
      </c>
    </row>
    <row r="199" spans="1:5" ht="114.75">
      <c r="A199" t="s">
        <v>56</v>
      </c>
      <c r="E199" s="36" t="s">
        <v>829</v>
      </c>
    </row>
    <row r="200" spans="1:16" ht="12.75">
      <c r="A200" s="24" t="s">
        <v>47</v>
      </c>
      <c r="B200" s="29" t="s">
        <v>428</v>
      </c>
      <c r="C200" s="29" t="s">
        <v>832</v>
      </c>
      <c r="D200" s="24" t="s">
        <v>49</v>
      </c>
      <c r="E200" s="30" t="s">
        <v>833</v>
      </c>
      <c r="F200" s="31" t="s">
        <v>81</v>
      </c>
      <c r="G200" s="32">
        <v>2</v>
      </c>
      <c r="H200" s="33">
        <v>0</v>
      </c>
      <c r="I200" s="34">
        <f>ROUND(ROUND(H200,2)*ROUND(G200,3),2)</f>
      </c>
      <c r="O200">
        <f>(I200*21)/100</f>
      </c>
      <c r="P200" t="s">
        <v>27</v>
      </c>
    </row>
    <row r="201" spans="1:5" ht="12.75">
      <c r="A201" s="35" t="s">
        <v>52</v>
      </c>
      <c r="E201" s="36" t="s">
        <v>833</v>
      </c>
    </row>
    <row r="202" spans="1:5" ht="12.75">
      <c r="A202" s="37" t="s">
        <v>54</v>
      </c>
      <c r="E202" s="38" t="s">
        <v>49</v>
      </c>
    </row>
    <row r="203" spans="1:5" ht="25.5">
      <c r="A203" t="s">
        <v>56</v>
      </c>
      <c r="E203" s="36" t="s">
        <v>834</v>
      </c>
    </row>
    <row r="204" spans="1:16" ht="12.75">
      <c r="A204" s="24" t="s">
        <v>47</v>
      </c>
      <c r="B204" s="29" t="s">
        <v>433</v>
      </c>
      <c r="C204" s="29" t="s">
        <v>835</v>
      </c>
      <c r="D204" s="24" t="s">
        <v>49</v>
      </c>
      <c r="E204" s="30" t="s">
        <v>836</v>
      </c>
      <c r="F204" s="31" t="s">
        <v>81</v>
      </c>
      <c r="G204" s="32">
        <v>2</v>
      </c>
      <c r="H204" s="33">
        <v>0</v>
      </c>
      <c r="I204" s="34">
        <f>ROUND(ROUND(H204,2)*ROUND(G204,3),2)</f>
      </c>
      <c r="O204">
        <f>(I204*21)/100</f>
      </c>
      <c r="P204" t="s">
        <v>27</v>
      </c>
    </row>
    <row r="205" spans="1:5" ht="12.75">
      <c r="A205" s="35" t="s">
        <v>52</v>
      </c>
      <c r="E205" s="36" t="s">
        <v>836</v>
      </c>
    </row>
    <row r="206" spans="1:5" ht="12.75">
      <c r="A206" s="37" t="s">
        <v>54</v>
      </c>
      <c r="E206" s="38" t="s">
        <v>49</v>
      </c>
    </row>
    <row r="207" spans="1:5" ht="25.5">
      <c r="A207" t="s">
        <v>56</v>
      </c>
      <c r="E207" s="36" t="s">
        <v>834</v>
      </c>
    </row>
    <row r="208" spans="1:16" ht="25.5">
      <c r="A208" s="24" t="s">
        <v>47</v>
      </c>
      <c r="B208" s="29" t="s">
        <v>438</v>
      </c>
      <c r="C208" s="29" t="s">
        <v>837</v>
      </c>
      <c r="D208" s="24" t="s">
        <v>49</v>
      </c>
      <c r="E208" s="30" t="s">
        <v>838</v>
      </c>
      <c r="F208" s="31" t="s">
        <v>81</v>
      </c>
      <c r="G208" s="32">
        <v>2</v>
      </c>
      <c r="H208" s="33">
        <v>0</v>
      </c>
      <c r="I208" s="34">
        <f>ROUND(ROUND(H208,2)*ROUND(G208,3),2)</f>
      </c>
      <c r="O208">
        <f>(I208*21)/100</f>
      </c>
      <c r="P208" t="s">
        <v>27</v>
      </c>
    </row>
    <row r="209" spans="1:5" ht="25.5">
      <c r="A209" s="35" t="s">
        <v>52</v>
      </c>
      <c r="E209" s="36" t="s">
        <v>838</v>
      </c>
    </row>
    <row r="210" spans="1:5" ht="12.75">
      <c r="A210" s="37" t="s">
        <v>54</v>
      </c>
      <c r="E210" s="38" t="s">
        <v>49</v>
      </c>
    </row>
    <row r="211" spans="1:5" ht="25.5">
      <c r="A211" t="s">
        <v>56</v>
      </c>
      <c r="E211" s="36" t="s">
        <v>834</v>
      </c>
    </row>
    <row r="212" spans="1:16" ht="12.75">
      <c r="A212" s="24" t="s">
        <v>47</v>
      </c>
      <c r="B212" s="29" t="s">
        <v>443</v>
      </c>
      <c r="C212" s="29" t="s">
        <v>839</v>
      </c>
      <c r="D212" s="24" t="s">
        <v>49</v>
      </c>
      <c r="E212" s="30" t="s">
        <v>840</v>
      </c>
      <c r="F212" s="31" t="s">
        <v>81</v>
      </c>
      <c r="G212" s="32">
        <v>2</v>
      </c>
      <c r="H212" s="33">
        <v>0</v>
      </c>
      <c r="I212" s="34">
        <f>ROUND(ROUND(H212,2)*ROUND(G212,3),2)</f>
      </c>
      <c r="O212">
        <f>(I212*21)/100</f>
      </c>
      <c r="P212" t="s">
        <v>27</v>
      </c>
    </row>
    <row r="213" spans="1:5" ht="12.75">
      <c r="A213" s="35" t="s">
        <v>52</v>
      </c>
      <c r="E213" s="36" t="s">
        <v>840</v>
      </c>
    </row>
    <row r="214" spans="1:5" ht="12.75">
      <c r="A214" s="37" t="s">
        <v>54</v>
      </c>
      <c r="E214" s="38" t="s">
        <v>49</v>
      </c>
    </row>
    <row r="215" spans="1:5" ht="204">
      <c r="A215" t="s">
        <v>56</v>
      </c>
      <c r="E215" s="36" t="s">
        <v>841</v>
      </c>
    </row>
    <row r="216" spans="1:16" ht="25.5">
      <c r="A216" s="24" t="s">
        <v>47</v>
      </c>
      <c r="B216" s="29" t="s">
        <v>446</v>
      </c>
      <c r="C216" s="29" t="s">
        <v>974</v>
      </c>
      <c r="D216" s="24" t="s">
        <v>49</v>
      </c>
      <c r="E216" s="30" t="s">
        <v>975</v>
      </c>
      <c r="F216" s="31" t="s">
        <v>81</v>
      </c>
      <c r="G216" s="32">
        <v>2</v>
      </c>
      <c r="H216" s="33">
        <v>0</v>
      </c>
      <c r="I216" s="34">
        <f>ROUND(ROUND(H216,2)*ROUND(G216,3),2)</f>
      </c>
      <c r="O216">
        <f>(I216*21)/100</f>
      </c>
      <c r="P216" t="s">
        <v>27</v>
      </c>
    </row>
    <row r="217" spans="1:5" ht="25.5">
      <c r="A217" s="35" t="s">
        <v>52</v>
      </c>
      <c r="E217" s="36" t="s">
        <v>975</v>
      </c>
    </row>
    <row r="218" spans="1:5" ht="12.75">
      <c r="A218" s="37" t="s">
        <v>54</v>
      </c>
      <c r="E218" s="38" t="s">
        <v>49</v>
      </c>
    </row>
    <row r="219" spans="1:5" ht="63.75">
      <c r="A219" t="s">
        <v>56</v>
      </c>
      <c r="E219" s="36" t="s">
        <v>976</v>
      </c>
    </row>
    <row r="220" spans="1:16" ht="12.75">
      <c r="A220" s="24" t="s">
        <v>47</v>
      </c>
      <c r="B220" s="29" t="s">
        <v>452</v>
      </c>
      <c r="C220" s="29" t="s">
        <v>978</v>
      </c>
      <c r="D220" s="24" t="s">
        <v>49</v>
      </c>
      <c r="E220" s="30" t="s">
        <v>979</v>
      </c>
      <c r="F220" s="31" t="s">
        <v>226</v>
      </c>
      <c r="G220" s="32">
        <v>30</v>
      </c>
      <c r="H220" s="33">
        <v>0</v>
      </c>
      <c r="I220" s="34">
        <f>ROUND(ROUND(H220,2)*ROUND(G220,3),2)</f>
      </c>
      <c r="O220">
        <f>(I220*21)/100</f>
      </c>
      <c r="P220" t="s">
        <v>27</v>
      </c>
    </row>
    <row r="221" spans="1:5" ht="12.75">
      <c r="A221" s="35" t="s">
        <v>52</v>
      </c>
      <c r="E221" s="36" t="s">
        <v>979</v>
      </c>
    </row>
    <row r="222" spans="1:5" ht="12.75">
      <c r="A222" s="37" t="s">
        <v>54</v>
      </c>
      <c r="E222" s="38" t="s">
        <v>49</v>
      </c>
    </row>
    <row r="223" spans="1:5" ht="12.75">
      <c r="A223" t="s">
        <v>56</v>
      </c>
      <c r="E223" s="36" t="s">
        <v>49</v>
      </c>
    </row>
    <row r="224" spans="1:16" ht="12.75">
      <c r="A224" s="24" t="s">
        <v>47</v>
      </c>
      <c r="B224" s="29" t="s">
        <v>457</v>
      </c>
      <c r="C224" s="29" t="s">
        <v>981</v>
      </c>
      <c r="D224" s="24" t="s">
        <v>49</v>
      </c>
      <c r="E224" s="30" t="s">
        <v>982</v>
      </c>
      <c r="F224" s="31" t="s">
        <v>226</v>
      </c>
      <c r="G224" s="32">
        <v>30</v>
      </c>
      <c r="H224" s="33">
        <v>0</v>
      </c>
      <c r="I224" s="34">
        <f>ROUND(ROUND(H224,2)*ROUND(G224,3),2)</f>
      </c>
      <c r="O224">
        <f>(I224*21)/100</f>
      </c>
      <c r="P224" t="s">
        <v>27</v>
      </c>
    </row>
    <row r="225" spans="1:5" ht="12.75">
      <c r="A225" s="35" t="s">
        <v>52</v>
      </c>
      <c r="E225" s="36" t="s">
        <v>982</v>
      </c>
    </row>
    <row r="226" spans="1:5" ht="12.75">
      <c r="A226" s="37" t="s">
        <v>54</v>
      </c>
      <c r="E226" s="38" t="s">
        <v>49</v>
      </c>
    </row>
    <row r="227" spans="1:5" ht="12.75">
      <c r="A227" t="s">
        <v>56</v>
      </c>
      <c r="E227" s="36" t="s">
        <v>49</v>
      </c>
    </row>
    <row r="228" spans="1:16" ht="25.5">
      <c r="A228" s="24" t="s">
        <v>47</v>
      </c>
      <c r="B228" s="29" t="s">
        <v>972</v>
      </c>
      <c r="C228" s="29" t="s">
        <v>984</v>
      </c>
      <c r="D228" s="24" t="s">
        <v>49</v>
      </c>
      <c r="E228" s="30" t="s">
        <v>985</v>
      </c>
      <c r="F228" s="31" t="s">
        <v>81</v>
      </c>
      <c r="G228" s="32">
        <v>14</v>
      </c>
      <c r="H228" s="33">
        <v>0</v>
      </c>
      <c r="I228" s="34">
        <f>ROUND(ROUND(H228,2)*ROUND(G228,3),2)</f>
      </c>
      <c r="O228">
        <f>(I228*21)/100</f>
      </c>
      <c r="P228" t="s">
        <v>27</v>
      </c>
    </row>
    <row r="229" spans="1:5" ht="25.5">
      <c r="A229" s="35" t="s">
        <v>52</v>
      </c>
      <c r="E229" s="36" t="s">
        <v>985</v>
      </c>
    </row>
    <row r="230" spans="1:5" ht="25.5">
      <c r="A230" s="37" t="s">
        <v>54</v>
      </c>
      <c r="E230" s="38" t="s">
        <v>1045</v>
      </c>
    </row>
    <row r="231" spans="1:5" ht="12.75">
      <c r="A231" t="s">
        <v>56</v>
      </c>
      <c r="E231" s="36" t="s">
        <v>49</v>
      </c>
    </row>
    <row r="232" spans="1:16" ht="12.75">
      <c r="A232" s="24" t="s">
        <v>47</v>
      </c>
      <c r="B232" s="29" t="s">
        <v>973</v>
      </c>
      <c r="C232" s="29" t="s">
        <v>1046</v>
      </c>
      <c r="D232" s="24" t="s">
        <v>49</v>
      </c>
      <c r="E232" s="30" t="s">
        <v>1047</v>
      </c>
      <c r="F232" s="31" t="s">
        <v>81</v>
      </c>
      <c r="G232" s="32">
        <v>2</v>
      </c>
      <c r="H232" s="33">
        <v>0</v>
      </c>
      <c r="I232" s="34">
        <f>ROUND(ROUND(H232,2)*ROUND(G232,3),2)</f>
      </c>
      <c r="O232">
        <f>(I232*21)/100</f>
      </c>
      <c r="P232" t="s">
        <v>27</v>
      </c>
    </row>
    <row r="233" spans="1:5" ht="12.75">
      <c r="A233" s="35" t="s">
        <v>52</v>
      </c>
      <c r="E233" s="36" t="s">
        <v>1047</v>
      </c>
    </row>
    <row r="234" spans="1:5" ht="12.75">
      <c r="A234" s="37" t="s">
        <v>54</v>
      </c>
      <c r="E234" s="38" t="s">
        <v>49</v>
      </c>
    </row>
    <row r="235" spans="1:5" ht="12.75">
      <c r="A235" t="s">
        <v>56</v>
      </c>
      <c r="E235" s="36" t="s">
        <v>990</v>
      </c>
    </row>
    <row r="236" spans="1:18" ht="12.75" customHeight="1">
      <c r="A236" s="6" t="s">
        <v>45</v>
      </c>
      <c r="B236" s="6"/>
      <c r="C236" s="41" t="s">
        <v>853</v>
      </c>
      <c r="D236" s="6"/>
      <c r="E236" s="27" t="s">
        <v>854</v>
      </c>
      <c r="F236" s="6"/>
      <c r="G236" s="6"/>
      <c r="H236" s="6"/>
      <c r="I236" s="42">
        <f>0+Q236</f>
      </c>
      <c r="O236">
        <f>0+R236</f>
      </c>
      <c r="Q236">
        <f>0+I237</f>
      </c>
      <c r="R236">
        <f>0+O237</f>
      </c>
    </row>
    <row r="237" spans="1:16" ht="38.25">
      <c r="A237" s="24" t="s">
        <v>47</v>
      </c>
      <c r="B237" s="29" t="s">
        <v>977</v>
      </c>
      <c r="C237" s="29" t="s">
        <v>996</v>
      </c>
      <c r="D237" s="24" t="s">
        <v>49</v>
      </c>
      <c r="E237" s="30" t="s">
        <v>997</v>
      </c>
      <c r="F237" s="31" t="s">
        <v>156</v>
      </c>
      <c r="G237" s="32">
        <v>22.861</v>
      </c>
      <c r="H237" s="33">
        <v>0</v>
      </c>
      <c r="I237" s="34">
        <f>ROUND(ROUND(H237,2)*ROUND(G237,3),2)</f>
      </c>
      <c r="O237">
        <f>(I237*21)/100</f>
      </c>
      <c r="P237" t="s">
        <v>27</v>
      </c>
    </row>
    <row r="238" spans="1:5" ht="38.25">
      <c r="A238" s="35" t="s">
        <v>52</v>
      </c>
      <c r="E238" s="36" t="s">
        <v>998</v>
      </c>
    </row>
    <row r="239" spans="1:5" ht="12.75">
      <c r="A239" s="37" t="s">
        <v>54</v>
      </c>
      <c r="E239" s="38" t="s">
        <v>49</v>
      </c>
    </row>
    <row r="240" spans="1:5" ht="38.25">
      <c r="A240" t="s">
        <v>56</v>
      </c>
      <c r="E240" s="36" t="s">
        <v>857</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71"/>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0+O9+O22+O47</f>
      </c>
      <c r="P2" t="s">
        <v>26</v>
      </c>
    </row>
    <row r="3" spans="1:16" ht="15" customHeight="1">
      <c r="A3" t="s">
        <v>12</v>
      </c>
      <c r="B3" s="12" t="s">
        <v>14</v>
      </c>
      <c r="C3" s="13" t="s">
        <v>15</v>
      </c>
      <c r="D3" s="1"/>
      <c r="E3" s="14" t="s">
        <v>16</v>
      </c>
      <c r="F3" s="1"/>
      <c r="G3" s="9"/>
      <c r="H3" s="8" t="s">
        <v>1048</v>
      </c>
      <c r="I3" s="39">
        <f>0+I9+I22+I47</f>
      </c>
      <c r="O3" t="s">
        <v>23</v>
      </c>
      <c r="P3" t="s">
        <v>27</v>
      </c>
    </row>
    <row r="4" spans="1:16" ht="15" customHeight="1">
      <c r="A4" t="s">
        <v>17</v>
      </c>
      <c r="B4" s="12" t="s">
        <v>18</v>
      </c>
      <c r="C4" s="13" t="s">
        <v>1048</v>
      </c>
      <c r="D4" s="1"/>
      <c r="E4" s="14" t="s">
        <v>1049</v>
      </c>
      <c r="F4" s="1"/>
      <c r="G4" s="1"/>
      <c r="H4" s="11"/>
      <c r="I4" s="11"/>
      <c r="O4" t="s">
        <v>24</v>
      </c>
      <c r="P4" t="s">
        <v>27</v>
      </c>
    </row>
    <row r="5" spans="1:16" ht="12.75" customHeight="1">
      <c r="A5" t="s">
        <v>21</v>
      </c>
      <c r="B5" s="16" t="s">
        <v>22</v>
      </c>
      <c r="C5" s="17" t="s">
        <v>1048</v>
      </c>
      <c r="D5" s="6"/>
      <c r="E5" s="18" t="s">
        <v>1049</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0+I10+I14+I18</f>
      </c>
      <c r="R9">
        <f>0+O10+O14+O18</f>
      </c>
    </row>
    <row r="10" spans="1:16" ht="12.75">
      <c r="A10" s="24" t="s">
        <v>47</v>
      </c>
      <c r="B10" s="29" t="s">
        <v>31</v>
      </c>
      <c r="C10" s="29" t="s">
        <v>1050</v>
      </c>
      <c r="D10" s="24" t="s">
        <v>49</v>
      </c>
      <c r="E10" s="30" t="s">
        <v>1051</v>
      </c>
      <c r="F10" s="31" t="s">
        <v>187</v>
      </c>
      <c r="G10" s="32">
        <v>12.88</v>
      </c>
      <c r="H10" s="33">
        <v>0</v>
      </c>
      <c r="I10" s="34">
        <f>ROUND(ROUND(H10,2)*ROUND(G10,3),2)</f>
      </c>
      <c r="O10">
        <f>(I10*21)/100</f>
      </c>
      <c r="P10" t="s">
        <v>27</v>
      </c>
    </row>
    <row r="11" spans="1:5" ht="12.75">
      <c r="A11" s="35" t="s">
        <v>52</v>
      </c>
      <c r="E11" s="36" t="s">
        <v>1052</v>
      </c>
    </row>
    <row r="12" spans="1:5" ht="12.75">
      <c r="A12" s="37" t="s">
        <v>54</v>
      </c>
      <c r="E12" s="38" t="s">
        <v>1053</v>
      </c>
    </row>
    <row r="13" spans="1:5" ht="25.5">
      <c r="A13" t="s">
        <v>56</v>
      </c>
      <c r="E13" s="36" t="s">
        <v>158</v>
      </c>
    </row>
    <row r="14" spans="1:16" ht="12.75">
      <c r="A14" s="24" t="s">
        <v>47</v>
      </c>
      <c r="B14" s="29" t="s">
        <v>27</v>
      </c>
      <c r="C14" s="29" t="s">
        <v>1054</v>
      </c>
      <c r="D14" s="24" t="s">
        <v>49</v>
      </c>
      <c r="E14" s="30" t="s">
        <v>1055</v>
      </c>
      <c r="F14" s="31" t="s">
        <v>51</v>
      </c>
      <c r="G14" s="32">
        <v>1</v>
      </c>
      <c r="H14" s="33">
        <v>0</v>
      </c>
      <c r="I14" s="34">
        <f>ROUND(ROUND(H14,2)*ROUND(G14,3),2)</f>
      </c>
      <c r="O14">
        <f>(I14*21)/100</f>
      </c>
      <c r="P14" t="s">
        <v>27</v>
      </c>
    </row>
    <row r="15" spans="1:5" ht="12.75">
      <c r="A15" s="35" t="s">
        <v>52</v>
      </c>
      <c r="E15" s="36" t="s">
        <v>1056</v>
      </c>
    </row>
    <row r="16" spans="1:5" ht="12.75">
      <c r="A16" s="37" t="s">
        <v>54</v>
      </c>
      <c r="E16" s="38" t="s">
        <v>49</v>
      </c>
    </row>
    <row r="17" spans="1:5" ht="38.25">
      <c r="A17" t="s">
        <v>56</v>
      </c>
      <c r="E17" s="36" t="s">
        <v>1057</v>
      </c>
    </row>
    <row r="18" spans="1:16" ht="12.75">
      <c r="A18" s="24" t="s">
        <v>47</v>
      </c>
      <c r="B18" s="29" t="s">
        <v>26</v>
      </c>
      <c r="C18" s="29" t="s">
        <v>99</v>
      </c>
      <c r="D18" s="24" t="s">
        <v>49</v>
      </c>
      <c r="E18" s="30" t="s">
        <v>100</v>
      </c>
      <c r="F18" s="31" t="s">
        <v>51</v>
      </c>
      <c r="G18" s="32">
        <v>1</v>
      </c>
      <c r="H18" s="33">
        <v>0</v>
      </c>
      <c r="I18" s="34">
        <f>ROUND(ROUND(H18,2)*ROUND(G18,3),2)</f>
      </c>
      <c r="O18">
        <f>(I18*21)/100</f>
      </c>
      <c r="P18" t="s">
        <v>27</v>
      </c>
    </row>
    <row r="19" spans="1:5" ht="12.75">
      <c r="A19" s="35" t="s">
        <v>52</v>
      </c>
      <c r="E19" s="36" t="s">
        <v>1058</v>
      </c>
    </row>
    <row r="20" spans="1:5" ht="12.75">
      <c r="A20" s="37" t="s">
        <v>54</v>
      </c>
      <c r="E20" s="38" t="s">
        <v>49</v>
      </c>
    </row>
    <row r="21" spans="1:5" ht="12.75">
      <c r="A21" t="s">
        <v>56</v>
      </c>
      <c r="E21" s="36" t="s">
        <v>77</v>
      </c>
    </row>
    <row r="22" spans="1:18" ht="12.75" customHeight="1">
      <c r="A22" s="6" t="s">
        <v>45</v>
      </c>
      <c r="B22" s="6"/>
      <c r="C22" s="41" t="s">
        <v>31</v>
      </c>
      <c r="D22" s="6"/>
      <c r="E22" s="27" t="s">
        <v>166</v>
      </c>
      <c r="F22" s="6"/>
      <c r="G22" s="6"/>
      <c r="H22" s="6"/>
      <c r="I22" s="42">
        <f>0+Q22</f>
      </c>
      <c r="O22">
        <f>0+R22</f>
      </c>
      <c r="Q22">
        <f>0+I23+I27+I31+I35+I39+I43</f>
      </c>
      <c r="R22">
        <f>0+O23+O27+O31+O35+O39+O43</f>
      </c>
    </row>
    <row r="23" spans="1:16" ht="12.75">
      <c r="A23" s="24" t="s">
        <v>47</v>
      </c>
      <c r="B23" s="29" t="s">
        <v>35</v>
      </c>
      <c r="C23" s="29" t="s">
        <v>1059</v>
      </c>
      <c r="D23" s="24" t="s">
        <v>49</v>
      </c>
      <c r="E23" s="30" t="s">
        <v>1060</v>
      </c>
      <c r="F23" s="31" t="s">
        <v>187</v>
      </c>
      <c r="G23" s="32">
        <v>12.88</v>
      </c>
      <c r="H23" s="33">
        <v>0</v>
      </c>
      <c r="I23" s="34">
        <f>ROUND(ROUND(H23,2)*ROUND(G23,3),2)</f>
      </c>
      <c r="O23">
        <f>(I23*21)/100</f>
      </c>
      <c r="P23" t="s">
        <v>27</v>
      </c>
    </row>
    <row r="24" spans="1:5" ht="12.75">
      <c r="A24" s="35" t="s">
        <v>52</v>
      </c>
      <c r="E24" s="36" t="s">
        <v>1061</v>
      </c>
    </row>
    <row r="25" spans="1:5" ht="12.75">
      <c r="A25" s="37" t="s">
        <v>54</v>
      </c>
      <c r="E25" s="38" t="s">
        <v>1053</v>
      </c>
    </row>
    <row r="26" spans="1:5" ht="306">
      <c r="A26" t="s">
        <v>56</v>
      </c>
      <c r="E26" s="36" t="s">
        <v>248</v>
      </c>
    </row>
    <row r="27" spans="1:16" ht="12.75">
      <c r="A27" s="24" t="s">
        <v>47</v>
      </c>
      <c r="B27" s="29" t="s">
        <v>37</v>
      </c>
      <c r="C27" s="29" t="s">
        <v>1062</v>
      </c>
      <c r="D27" s="24" t="s">
        <v>49</v>
      </c>
      <c r="E27" s="30" t="s">
        <v>1063</v>
      </c>
      <c r="F27" s="31" t="s">
        <v>187</v>
      </c>
      <c r="G27" s="32">
        <v>2</v>
      </c>
      <c r="H27" s="33">
        <v>0</v>
      </c>
      <c r="I27" s="34">
        <f>ROUND(ROUND(H27,2)*ROUND(G27,3),2)</f>
      </c>
      <c r="O27">
        <f>(I27*21)/100</f>
      </c>
      <c r="P27" t="s">
        <v>27</v>
      </c>
    </row>
    <row r="28" spans="1:5" ht="12.75">
      <c r="A28" s="35" t="s">
        <v>52</v>
      </c>
      <c r="E28" s="36" t="s">
        <v>1064</v>
      </c>
    </row>
    <row r="29" spans="1:5" ht="12.75">
      <c r="A29" s="37" t="s">
        <v>54</v>
      </c>
      <c r="E29" s="38" t="s">
        <v>1065</v>
      </c>
    </row>
    <row r="30" spans="1:5" ht="318.75">
      <c r="A30" t="s">
        <v>56</v>
      </c>
      <c r="E30" s="36" t="s">
        <v>252</v>
      </c>
    </row>
    <row r="31" spans="1:16" ht="12.75">
      <c r="A31" s="24" t="s">
        <v>47</v>
      </c>
      <c r="B31" s="29" t="s">
        <v>39</v>
      </c>
      <c r="C31" s="29" t="s">
        <v>249</v>
      </c>
      <c r="D31" s="24" t="s">
        <v>49</v>
      </c>
      <c r="E31" s="30" t="s">
        <v>250</v>
      </c>
      <c r="F31" s="31" t="s">
        <v>187</v>
      </c>
      <c r="G31" s="32">
        <v>45.08</v>
      </c>
      <c r="H31" s="33">
        <v>0</v>
      </c>
      <c r="I31" s="34">
        <f>ROUND(ROUND(H31,2)*ROUND(G31,3),2)</f>
      </c>
      <c r="O31">
        <f>(I31*21)/100</f>
      </c>
      <c r="P31" t="s">
        <v>27</v>
      </c>
    </row>
    <row r="32" spans="1:5" ht="12.75">
      <c r="A32" s="35" t="s">
        <v>52</v>
      </c>
      <c r="E32" s="36" t="s">
        <v>1066</v>
      </c>
    </row>
    <row r="33" spans="1:5" ht="12.75">
      <c r="A33" s="37" t="s">
        <v>54</v>
      </c>
      <c r="E33" s="38" t="s">
        <v>1067</v>
      </c>
    </row>
    <row r="34" spans="1:5" ht="318.75">
      <c r="A34" t="s">
        <v>56</v>
      </c>
      <c r="E34" s="36" t="s">
        <v>252</v>
      </c>
    </row>
    <row r="35" spans="1:16" ht="12.75">
      <c r="A35" s="24" t="s">
        <v>47</v>
      </c>
      <c r="B35" s="29" t="s">
        <v>73</v>
      </c>
      <c r="C35" s="29" t="s">
        <v>211</v>
      </c>
      <c r="D35" s="24" t="s">
        <v>49</v>
      </c>
      <c r="E35" s="30" t="s">
        <v>212</v>
      </c>
      <c r="F35" s="31" t="s">
        <v>187</v>
      </c>
      <c r="G35" s="32">
        <v>12.88</v>
      </c>
      <c r="H35" s="33">
        <v>0</v>
      </c>
      <c r="I35" s="34">
        <f>ROUND(ROUND(H35,2)*ROUND(G35,3),2)</f>
      </c>
      <c r="O35">
        <f>(I35*21)/100</f>
      </c>
      <c r="P35" t="s">
        <v>27</v>
      </c>
    </row>
    <row r="36" spans="1:5" ht="12.75">
      <c r="A36" s="35" t="s">
        <v>52</v>
      </c>
      <c r="E36" s="36" t="s">
        <v>1068</v>
      </c>
    </row>
    <row r="37" spans="1:5" ht="12.75">
      <c r="A37" s="37" t="s">
        <v>54</v>
      </c>
      <c r="E37" s="38" t="s">
        <v>1053</v>
      </c>
    </row>
    <row r="38" spans="1:5" ht="191.25">
      <c r="A38" t="s">
        <v>56</v>
      </c>
      <c r="E38" s="36" t="s">
        <v>214</v>
      </c>
    </row>
    <row r="39" spans="1:16" ht="12.75">
      <c r="A39" s="24" t="s">
        <v>47</v>
      </c>
      <c r="B39" s="29" t="s">
        <v>78</v>
      </c>
      <c r="C39" s="29" t="s">
        <v>1069</v>
      </c>
      <c r="D39" s="24" t="s">
        <v>49</v>
      </c>
      <c r="E39" s="30" t="s">
        <v>1070</v>
      </c>
      <c r="F39" s="31" t="s">
        <v>187</v>
      </c>
      <c r="G39" s="32">
        <v>34.2</v>
      </c>
      <c r="H39" s="33">
        <v>0</v>
      </c>
      <c r="I39" s="34">
        <f>ROUND(ROUND(H39,2)*ROUND(G39,3),2)</f>
      </c>
      <c r="O39">
        <f>(I39*21)/100</f>
      </c>
      <c r="P39" t="s">
        <v>27</v>
      </c>
    </row>
    <row r="40" spans="1:5" ht="12.75">
      <c r="A40" s="35" t="s">
        <v>52</v>
      </c>
      <c r="E40" s="36" t="s">
        <v>49</v>
      </c>
    </row>
    <row r="41" spans="1:5" ht="38.25">
      <c r="A41" s="37" t="s">
        <v>54</v>
      </c>
      <c r="E41" s="38" t="s">
        <v>1071</v>
      </c>
    </row>
    <row r="42" spans="1:5" ht="229.5">
      <c r="A42" t="s">
        <v>56</v>
      </c>
      <c r="E42" s="36" t="s">
        <v>1072</v>
      </c>
    </row>
    <row r="43" spans="1:16" ht="12.75">
      <c r="A43" s="24" t="s">
        <v>47</v>
      </c>
      <c r="B43" s="29" t="s">
        <v>42</v>
      </c>
      <c r="C43" s="29" t="s">
        <v>585</v>
      </c>
      <c r="D43" s="24" t="s">
        <v>49</v>
      </c>
      <c r="E43" s="30" t="s">
        <v>586</v>
      </c>
      <c r="F43" s="31" t="s">
        <v>187</v>
      </c>
      <c r="G43" s="32">
        <v>12.88</v>
      </c>
      <c r="H43" s="33">
        <v>0</v>
      </c>
      <c r="I43" s="34">
        <f>ROUND(ROUND(H43,2)*ROUND(G43,3),2)</f>
      </c>
      <c r="O43">
        <f>(I43*21)/100</f>
      </c>
      <c r="P43" t="s">
        <v>27</v>
      </c>
    </row>
    <row r="44" spans="1:5" ht="12.75">
      <c r="A44" s="35" t="s">
        <v>52</v>
      </c>
      <c r="E44" s="36" t="s">
        <v>1073</v>
      </c>
    </row>
    <row r="45" spans="1:5" ht="12.75">
      <c r="A45" s="37" t="s">
        <v>54</v>
      </c>
      <c r="E45" s="38" t="s">
        <v>1053</v>
      </c>
    </row>
    <row r="46" spans="1:5" ht="293.25">
      <c r="A46" t="s">
        <v>56</v>
      </c>
      <c r="E46" s="36" t="s">
        <v>588</v>
      </c>
    </row>
    <row r="47" spans="1:18" ht="12.75" customHeight="1">
      <c r="A47" s="6" t="s">
        <v>45</v>
      </c>
      <c r="B47" s="6"/>
      <c r="C47" s="41" t="s">
        <v>73</v>
      </c>
      <c r="D47" s="6"/>
      <c r="E47" s="27" t="s">
        <v>1074</v>
      </c>
      <c r="F47" s="6"/>
      <c r="G47" s="6"/>
      <c r="H47" s="6"/>
      <c r="I47" s="42">
        <f>0+Q47</f>
      </c>
      <c r="O47">
        <f>0+R47</f>
      </c>
      <c r="Q47">
        <f>0+I48+I52+I56+I60+I64+I68</f>
      </c>
      <c r="R47">
        <f>0+O48+O52+O56+O60+O64+O68</f>
      </c>
    </row>
    <row r="48" spans="1:16" ht="12.75">
      <c r="A48" s="24" t="s">
        <v>47</v>
      </c>
      <c r="B48" s="29" t="s">
        <v>44</v>
      </c>
      <c r="C48" s="29" t="s">
        <v>1075</v>
      </c>
      <c r="D48" s="24" t="s">
        <v>49</v>
      </c>
      <c r="E48" s="30" t="s">
        <v>1076</v>
      </c>
      <c r="F48" s="31" t="s">
        <v>226</v>
      </c>
      <c r="G48" s="32">
        <v>184</v>
      </c>
      <c r="H48" s="33">
        <v>0</v>
      </c>
      <c r="I48" s="34">
        <f>ROUND(ROUND(H48,2)*ROUND(G48,3),2)</f>
      </c>
      <c r="O48">
        <f>(I48*21)/100</f>
      </c>
      <c r="P48" t="s">
        <v>27</v>
      </c>
    </row>
    <row r="49" spans="1:5" ht="12.75">
      <c r="A49" s="35" t="s">
        <v>52</v>
      </c>
      <c r="E49" s="36" t="s">
        <v>1077</v>
      </c>
    </row>
    <row r="50" spans="1:5" ht="12.75">
      <c r="A50" s="37" t="s">
        <v>54</v>
      </c>
      <c r="E50" s="38" t="s">
        <v>49</v>
      </c>
    </row>
    <row r="51" spans="1:5" ht="140.25">
      <c r="A51" t="s">
        <v>56</v>
      </c>
      <c r="E51" s="36" t="s">
        <v>1078</v>
      </c>
    </row>
    <row r="52" spans="1:16" ht="12.75">
      <c r="A52" s="24" t="s">
        <v>47</v>
      </c>
      <c r="B52" s="29" t="s">
        <v>86</v>
      </c>
      <c r="C52" s="29" t="s">
        <v>1079</v>
      </c>
      <c r="D52" s="24" t="s">
        <v>49</v>
      </c>
      <c r="E52" s="30" t="s">
        <v>1080</v>
      </c>
      <c r="F52" s="31" t="s">
        <v>226</v>
      </c>
      <c r="G52" s="32">
        <v>184</v>
      </c>
      <c r="H52" s="33">
        <v>0</v>
      </c>
      <c r="I52" s="34">
        <f>ROUND(ROUND(H52,2)*ROUND(G52,3),2)</f>
      </c>
      <c r="O52">
        <f>(I52*21)/100</f>
      </c>
      <c r="P52" t="s">
        <v>27</v>
      </c>
    </row>
    <row r="53" spans="1:5" ht="12.75">
      <c r="A53" s="35" t="s">
        <v>52</v>
      </c>
      <c r="E53" s="36" t="s">
        <v>49</v>
      </c>
    </row>
    <row r="54" spans="1:5" ht="12.75">
      <c r="A54" s="37" t="s">
        <v>54</v>
      </c>
      <c r="E54" s="38" t="s">
        <v>49</v>
      </c>
    </row>
    <row r="55" spans="1:5" ht="89.25">
      <c r="A55" t="s">
        <v>56</v>
      </c>
      <c r="E55" s="36" t="s">
        <v>1081</v>
      </c>
    </row>
    <row r="56" spans="1:16" ht="12.75">
      <c r="A56" s="24" t="s">
        <v>47</v>
      </c>
      <c r="B56" s="29" t="s">
        <v>89</v>
      </c>
      <c r="C56" s="29" t="s">
        <v>1082</v>
      </c>
      <c r="D56" s="24" t="s">
        <v>49</v>
      </c>
      <c r="E56" s="30" t="s">
        <v>1083</v>
      </c>
      <c r="F56" s="31" t="s">
        <v>1084</v>
      </c>
      <c r="G56" s="32">
        <v>4.83</v>
      </c>
      <c r="H56" s="33">
        <v>0</v>
      </c>
      <c r="I56" s="34">
        <f>ROUND(ROUND(H56,2)*ROUND(G56,3),2)</f>
      </c>
      <c r="O56">
        <f>(I56*21)/100</f>
      </c>
      <c r="P56" t="s">
        <v>27</v>
      </c>
    </row>
    <row r="57" spans="1:5" ht="12.75">
      <c r="A57" s="35" t="s">
        <v>52</v>
      </c>
      <c r="E57" s="36" t="s">
        <v>1085</v>
      </c>
    </row>
    <row r="58" spans="1:5" ht="25.5">
      <c r="A58" s="37" t="s">
        <v>54</v>
      </c>
      <c r="E58" s="38" t="s">
        <v>1086</v>
      </c>
    </row>
    <row r="59" spans="1:5" ht="153">
      <c r="A59" t="s">
        <v>56</v>
      </c>
      <c r="E59" s="36" t="s">
        <v>1087</v>
      </c>
    </row>
    <row r="60" spans="1:16" ht="25.5">
      <c r="A60" s="24" t="s">
        <v>47</v>
      </c>
      <c r="B60" s="29" t="s">
        <v>94</v>
      </c>
      <c r="C60" s="29" t="s">
        <v>1088</v>
      </c>
      <c r="D60" s="24" t="s">
        <v>49</v>
      </c>
      <c r="E60" s="30" t="s">
        <v>1089</v>
      </c>
      <c r="F60" s="31" t="s">
        <v>226</v>
      </c>
      <c r="G60" s="32">
        <v>310</v>
      </c>
      <c r="H60" s="33">
        <v>0</v>
      </c>
      <c r="I60" s="34">
        <f>ROUND(ROUND(H60,2)*ROUND(G60,3),2)</f>
      </c>
      <c r="O60">
        <f>(I60*21)/100</f>
      </c>
      <c r="P60" t="s">
        <v>27</v>
      </c>
    </row>
    <row r="61" spans="1:5" ht="12.75">
      <c r="A61" s="35" t="s">
        <v>52</v>
      </c>
      <c r="E61" s="36" t="s">
        <v>1090</v>
      </c>
    </row>
    <row r="62" spans="1:5" ht="12.75">
      <c r="A62" s="37" t="s">
        <v>54</v>
      </c>
      <c r="E62" s="38" t="s">
        <v>1091</v>
      </c>
    </row>
    <row r="63" spans="1:5" ht="153">
      <c r="A63" t="s">
        <v>56</v>
      </c>
      <c r="E63" s="36" t="s">
        <v>1092</v>
      </c>
    </row>
    <row r="64" spans="1:16" ht="12.75">
      <c r="A64" s="24" t="s">
        <v>47</v>
      </c>
      <c r="B64" s="29" t="s">
        <v>98</v>
      </c>
      <c r="C64" s="29" t="s">
        <v>1093</v>
      </c>
      <c r="D64" s="24" t="s">
        <v>49</v>
      </c>
      <c r="E64" s="30" t="s">
        <v>1094</v>
      </c>
      <c r="F64" s="31" t="s">
        <v>81</v>
      </c>
      <c r="G64" s="32">
        <v>2</v>
      </c>
      <c r="H64" s="33">
        <v>0</v>
      </c>
      <c r="I64" s="34">
        <f>ROUND(ROUND(H64,2)*ROUND(G64,3),2)</f>
      </c>
      <c r="O64">
        <f>(I64*21)/100</f>
      </c>
      <c r="P64" t="s">
        <v>27</v>
      </c>
    </row>
    <row r="65" spans="1:5" ht="12.75">
      <c r="A65" s="35" t="s">
        <v>52</v>
      </c>
      <c r="E65" s="36" t="s">
        <v>1095</v>
      </c>
    </row>
    <row r="66" spans="1:5" ht="12.75">
      <c r="A66" s="37" t="s">
        <v>54</v>
      </c>
      <c r="E66" s="38" t="s">
        <v>49</v>
      </c>
    </row>
    <row r="67" spans="1:5" ht="165.75">
      <c r="A67" t="s">
        <v>56</v>
      </c>
      <c r="E67" s="36" t="s">
        <v>1096</v>
      </c>
    </row>
    <row r="68" spans="1:16" ht="12.75">
      <c r="A68" s="24" t="s">
        <v>47</v>
      </c>
      <c r="B68" s="29" t="s">
        <v>102</v>
      </c>
      <c r="C68" s="29" t="s">
        <v>1097</v>
      </c>
      <c r="D68" s="24" t="s">
        <v>49</v>
      </c>
      <c r="E68" s="30" t="s">
        <v>1098</v>
      </c>
      <c r="F68" s="31" t="s">
        <v>81</v>
      </c>
      <c r="G68" s="32">
        <v>100</v>
      </c>
      <c r="H68" s="33">
        <v>0</v>
      </c>
      <c r="I68" s="34">
        <f>ROUND(ROUND(H68,2)*ROUND(G68,3),2)</f>
      </c>
      <c r="O68">
        <f>(I68*21)/100</f>
      </c>
      <c r="P68" t="s">
        <v>27</v>
      </c>
    </row>
    <row r="69" spans="1:5" ht="25.5">
      <c r="A69" s="35" t="s">
        <v>52</v>
      </c>
      <c r="E69" s="36" t="s">
        <v>1099</v>
      </c>
    </row>
    <row r="70" spans="1:5" ht="12.75">
      <c r="A70" s="37" t="s">
        <v>54</v>
      </c>
      <c r="E70" s="38" t="s">
        <v>1100</v>
      </c>
    </row>
    <row r="71" spans="1:5" ht="127.5">
      <c r="A71" t="s">
        <v>56</v>
      </c>
      <c r="E71" s="36" t="s">
        <v>1101</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R16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0+O9+O22+O47+O52+O141</f>
      </c>
      <c r="P2" t="s">
        <v>26</v>
      </c>
    </row>
    <row r="3" spans="1:16" ht="15" customHeight="1">
      <c r="A3" t="s">
        <v>12</v>
      </c>
      <c r="B3" s="12" t="s">
        <v>14</v>
      </c>
      <c r="C3" s="13" t="s">
        <v>15</v>
      </c>
      <c r="D3" s="1"/>
      <c r="E3" s="14" t="s">
        <v>16</v>
      </c>
      <c r="F3" s="1"/>
      <c r="G3" s="9"/>
      <c r="H3" s="8" t="s">
        <v>1102</v>
      </c>
      <c r="I3" s="39">
        <f>0+I9+I22+I47+I52+I141</f>
      </c>
      <c r="O3" t="s">
        <v>23</v>
      </c>
      <c r="P3" t="s">
        <v>27</v>
      </c>
    </row>
    <row r="4" spans="1:16" ht="15" customHeight="1">
      <c r="A4" t="s">
        <v>17</v>
      </c>
      <c r="B4" s="12" t="s">
        <v>18</v>
      </c>
      <c r="C4" s="13" t="s">
        <v>1102</v>
      </c>
      <c r="D4" s="1"/>
      <c r="E4" s="14" t="s">
        <v>1103</v>
      </c>
      <c r="F4" s="1"/>
      <c r="G4" s="1"/>
      <c r="H4" s="11"/>
      <c r="I4" s="11"/>
      <c r="O4" t="s">
        <v>24</v>
      </c>
      <c r="P4" t="s">
        <v>27</v>
      </c>
    </row>
    <row r="5" spans="1:16" ht="12.75" customHeight="1">
      <c r="A5" t="s">
        <v>21</v>
      </c>
      <c r="B5" s="16" t="s">
        <v>22</v>
      </c>
      <c r="C5" s="17" t="s">
        <v>1102</v>
      </c>
      <c r="D5" s="6"/>
      <c r="E5" s="18" t="s">
        <v>1103</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0+I10+I14+I18</f>
      </c>
      <c r="R9">
        <f>0+O10+O14+O18</f>
      </c>
    </row>
    <row r="10" spans="1:16" ht="12.75">
      <c r="A10" s="24" t="s">
        <v>47</v>
      </c>
      <c r="B10" s="29" t="s">
        <v>31</v>
      </c>
      <c r="C10" s="29" t="s">
        <v>1050</v>
      </c>
      <c r="D10" s="24" t="s">
        <v>49</v>
      </c>
      <c r="E10" s="30" t="s">
        <v>1051</v>
      </c>
      <c r="F10" s="31" t="s">
        <v>187</v>
      </c>
      <c r="G10" s="32">
        <v>39.538</v>
      </c>
      <c r="H10" s="33">
        <v>0</v>
      </c>
      <c r="I10" s="34">
        <f>ROUND(ROUND(H10,2)*ROUND(G10,3),2)</f>
      </c>
      <c r="O10">
        <f>(I10*21)/100</f>
      </c>
      <c r="P10" t="s">
        <v>27</v>
      </c>
    </row>
    <row r="11" spans="1:5" ht="12.75">
      <c r="A11" s="35" t="s">
        <v>52</v>
      </c>
      <c r="E11" s="36" t="s">
        <v>1104</v>
      </c>
    </row>
    <row r="12" spans="1:5" ht="76.5">
      <c r="A12" s="37" t="s">
        <v>54</v>
      </c>
      <c r="E12" s="38" t="s">
        <v>1105</v>
      </c>
    </row>
    <row r="13" spans="1:5" ht="25.5">
      <c r="A13" t="s">
        <v>56</v>
      </c>
      <c r="E13" s="36" t="s">
        <v>158</v>
      </c>
    </row>
    <row r="14" spans="1:16" ht="12.75">
      <c r="A14" s="24" t="s">
        <v>47</v>
      </c>
      <c r="B14" s="29" t="s">
        <v>27</v>
      </c>
      <c r="C14" s="29" t="s">
        <v>1054</v>
      </c>
      <c r="D14" s="24" t="s">
        <v>49</v>
      </c>
      <c r="E14" s="30" t="s">
        <v>1055</v>
      </c>
      <c r="F14" s="31" t="s">
        <v>51</v>
      </c>
      <c r="G14" s="32">
        <v>1</v>
      </c>
      <c r="H14" s="33">
        <v>0</v>
      </c>
      <c r="I14" s="34">
        <f>ROUND(ROUND(H14,2)*ROUND(G14,3),2)</f>
      </c>
      <c r="O14">
        <f>(I14*21)/100</f>
      </c>
      <c r="P14" t="s">
        <v>27</v>
      </c>
    </row>
    <row r="15" spans="1:5" ht="12.75">
      <c r="A15" s="35" t="s">
        <v>52</v>
      </c>
      <c r="E15" s="36" t="s">
        <v>1056</v>
      </c>
    </row>
    <row r="16" spans="1:5" ht="12.75">
      <c r="A16" s="37" t="s">
        <v>54</v>
      </c>
      <c r="E16" s="38" t="s">
        <v>49</v>
      </c>
    </row>
    <row r="17" spans="1:5" ht="38.25">
      <c r="A17" t="s">
        <v>56</v>
      </c>
      <c r="E17" s="36" t="s">
        <v>1057</v>
      </c>
    </row>
    <row r="18" spans="1:16" ht="12.75">
      <c r="A18" s="24" t="s">
        <v>47</v>
      </c>
      <c r="B18" s="29" t="s">
        <v>26</v>
      </c>
      <c r="C18" s="29" t="s">
        <v>99</v>
      </c>
      <c r="D18" s="24" t="s">
        <v>49</v>
      </c>
      <c r="E18" s="30" t="s">
        <v>100</v>
      </c>
      <c r="F18" s="31" t="s">
        <v>51</v>
      </c>
      <c r="G18" s="32">
        <v>1</v>
      </c>
      <c r="H18" s="33">
        <v>0</v>
      </c>
      <c r="I18" s="34">
        <f>ROUND(ROUND(H18,2)*ROUND(G18,3),2)</f>
      </c>
      <c r="O18">
        <f>(I18*21)/100</f>
      </c>
      <c r="P18" t="s">
        <v>27</v>
      </c>
    </row>
    <row r="19" spans="1:5" ht="12.75">
      <c r="A19" s="35" t="s">
        <v>52</v>
      </c>
      <c r="E19" s="36" t="s">
        <v>1058</v>
      </c>
    </row>
    <row r="20" spans="1:5" ht="12.75">
      <c r="A20" s="37" t="s">
        <v>54</v>
      </c>
      <c r="E20" s="38" t="s">
        <v>49</v>
      </c>
    </row>
    <row r="21" spans="1:5" ht="12.75">
      <c r="A21" t="s">
        <v>56</v>
      </c>
      <c r="E21" s="36" t="s">
        <v>77</v>
      </c>
    </row>
    <row r="22" spans="1:18" ht="12.75" customHeight="1">
      <c r="A22" s="6" t="s">
        <v>45</v>
      </c>
      <c r="B22" s="6"/>
      <c r="C22" s="41" t="s">
        <v>31</v>
      </c>
      <c r="D22" s="6"/>
      <c r="E22" s="27" t="s">
        <v>166</v>
      </c>
      <c r="F22" s="6"/>
      <c r="G22" s="6"/>
      <c r="H22" s="6"/>
      <c r="I22" s="42">
        <f>0+Q22</f>
      </c>
      <c r="O22">
        <f>0+R22</f>
      </c>
      <c r="Q22">
        <f>0+I23+I27+I31+I35+I39+I43</f>
      </c>
      <c r="R22">
        <f>0+O23+O27+O31+O35+O39+O43</f>
      </c>
    </row>
    <row r="23" spans="1:16" ht="12.75">
      <c r="A23" s="24" t="s">
        <v>47</v>
      </c>
      <c r="B23" s="29" t="s">
        <v>35</v>
      </c>
      <c r="C23" s="29" t="s">
        <v>1059</v>
      </c>
      <c r="D23" s="24" t="s">
        <v>49</v>
      </c>
      <c r="E23" s="30" t="s">
        <v>1060</v>
      </c>
      <c r="F23" s="31" t="s">
        <v>187</v>
      </c>
      <c r="G23" s="32">
        <v>39.538</v>
      </c>
      <c r="H23" s="33">
        <v>0</v>
      </c>
      <c r="I23" s="34">
        <f>ROUND(ROUND(H23,2)*ROUND(G23,3),2)</f>
      </c>
      <c r="O23">
        <f>(I23*21)/100</f>
      </c>
      <c r="P23" t="s">
        <v>27</v>
      </c>
    </row>
    <row r="24" spans="1:5" ht="12.75">
      <c r="A24" s="35" t="s">
        <v>52</v>
      </c>
      <c r="E24" s="36" t="s">
        <v>1106</v>
      </c>
    </row>
    <row r="25" spans="1:5" ht="76.5">
      <c r="A25" s="37" t="s">
        <v>54</v>
      </c>
      <c r="E25" s="38" t="s">
        <v>1105</v>
      </c>
    </row>
    <row r="26" spans="1:5" ht="306">
      <c r="A26" t="s">
        <v>56</v>
      </c>
      <c r="E26" s="36" t="s">
        <v>248</v>
      </c>
    </row>
    <row r="27" spans="1:16" ht="12.75">
      <c r="A27" s="24" t="s">
        <v>47</v>
      </c>
      <c r="B27" s="29" t="s">
        <v>37</v>
      </c>
      <c r="C27" s="29" t="s">
        <v>1062</v>
      </c>
      <c r="D27" s="24" t="s">
        <v>49</v>
      </c>
      <c r="E27" s="30" t="s">
        <v>1063</v>
      </c>
      <c r="F27" s="31" t="s">
        <v>187</v>
      </c>
      <c r="G27" s="32">
        <v>14.6</v>
      </c>
      <c r="H27" s="33">
        <v>0</v>
      </c>
      <c r="I27" s="34">
        <f>ROUND(ROUND(H27,2)*ROUND(G27,3),2)</f>
      </c>
      <c r="O27">
        <f>(I27*21)/100</f>
      </c>
      <c r="P27" t="s">
        <v>27</v>
      </c>
    </row>
    <row r="28" spans="1:5" ht="12.75">
      <c r="A28" s="35" t="s">
        <v>52</v>
      </c>
      <c r="E28" s="36" t="s">
        <v>1107</v>
      </c>
    </row>
    <row r="29" spans="1:5" ht="51">
      <c r="A29" s="37" t="s">
        <v>54</v>
      </c>
      <c r="E29" s="38" t="s">
        <v>1108</v>
      </c>
    </row>
    <row r="30" spans="1:5" ht="318.75">
      <c r="A30" t="s">
        <v>56</v>
      </c>
      <c r="E30" s="36" t="s">
        <v>252</v>
      </c>
    </row>
    <row r="31" spans="1:16" ht="12.75">
      <c r="A31" s="24" t="s">
        <v>47</v>
      </c>
      <c r="B31" s="29" t="s">
        <v>39</v>
      </c>
      <c r="C31" s="29" t="s">
        <v>249</v>
      </c>
      <c r="D31" s="24" t="s">
        <v>49</v>
      </c>
      <c r="E31" s="30" t="s">
        <v>250</v>
      </c>
      <c r="F31" s="31" t="s">
        <v>187</v>
      </c>
      <c r="G31" s="32">
        <v>102.34</v>
      </c>
      <c r="H31" s="33">
        <v>0</v>
      </c>
      <c r="I31" s="34">
        <f>ROUND(ROUND(H31,2)*ROUND(G31,3),2)</f>
      </c>
      <c r="O31">
        <f>(I31*21)/100</f>
      </c>
      <c r="P31" t="s">
        <v>27</v>
      </c>
    </row>
    <row r="32" spans="1:5" ht="12.75">
      <c r="A32" s="35" t="s">
        <v>52</v>
      </c>
      <c r="E32" s="36" t="s">
        <v>1109</v>
      </c>
    </row>
    <row r="33" spans="1:5" ht="38.25">
      <c r="A33" s="37" t="s">
        <v>54</v>
      </c>
      <c r="E33" s="38" t="s">
        <v>1110</v>
      </c>
    </row>
    <row r="34" spans="1:5" ht="318.75">
      <c r="A34" t="s">
        <v>56</v>
      </c>
      <c r="E34" s="36" t="s">
        <v>252</v>
      </c>
    </row>
    <row r="35" spans="1:16" ht="12.75">
      <c r="A35" s="24" t="s">
        <v>47</v>
      </c>
      <c r="B35" s="29" t="s">
        <v>73</v>
      </c>
      <c r="C35" s="29" t="s">
        <v>211</v>
      </c>
      <c r="D35" s="24" t="s">
        <v>49</v>
      </c>
      <c r="E35" s="30" t="s">
        <v>212</v>
      </c>
      <c r="F35" s="31" t="s">
        <v>187</v>
      </c>
      <c r="G35" s="32">
        <v>39.538</v>
      </c>
      <c r="H35" s="33">
        <v>0</v>
      </c>
      <c r="I35" s="34">
        <f>ROUND(ROUND(H35,2)*ROUND(G35,3),2)</f>
      </c>
      <c r="O35">
        <f>(I35*21)/100</f>
      </c>
      <c r="P35" t="s">
        <v>27</v>
      </c>
    </row>
    <row r="36" spans="1:5" ht="12.75">
      <c r="A36" s="35" t="s">
        <v>52</v>
      </c>
      <c r="E36" s="36" t="s">
        <v>1104</v>
      </c>
    </row>
    <row r="37" spans="1:5" ht="76.5">
      <c r="A37" s="37" t="s">
        <v>54</v>
      </c>
      <c r="E37" s="38" t="s">
        <v>1105</v>
      </c>
    </row>
    <row r="38" spans="1:5" ht="191.25">
      <c r="A38" t="s">
        <v>56</v>
      </c>
      <c r="E38" s="36" t="s">
        <v>214</v>
      </c>
    </row>
    <row r="39" spans="1:16" ht="12.75">
      <c r="A39" s="24" t="s">
        <v>47</v>
      </c>
      <c r="B39" s="29" t="s">
        <v>78</v>
      </c>
      <c r="C39" s="29" t="s">
        <v>1069</v>
      </c>
      <c r="D39" s="24" t="s">
        <v>49</v>
      </c>
      <c r="E39" s="30" t="s">
        <v>1070</v>
      </c>
      <c r="F39" s="31" t="s">
        <v>187</v>
      </c>
      <c r="G39" s="32">
        <v>77.403</v>
      </c>
      <c r="H39" s="33">
        <v>0</v>
      </c>
      <c r="I39" s="34">
        <f>ROUND(ROUND(H39,2)*ROUND(G39,3),2)</f>
      </c>
      <c r="O39">
        <f>(I39*21)/100</f>
      </c>
      <c r="P39" t="s">
        <v>27</v>
      </c>
    </row>
    <row r="40" spans="1:5" ht="12.75">
      <c r="A40" s="35" t="s">
        <v>52</v>
      </c>
      <c r="E40" s="36" t="s">
        <v>49</v>
      </c>
    </row>
    <row r="41" spans="1:5" ht="38.25">
      <c r="A41" s="37" t="s">
        <v>54</v>
      </c>
      <c r="E41" s="38" t="s">
        <v>1111</v>
      </c>
    </row>
    <row r="42" spans="1:5" ht="229.5">
      <c r="A42" t="s">
        <v>56</v>
      </c>
      <c r="E42" s="36" t="s">
        <v>1072</v>
      </c>
    </row>
    <row r="43" spans="1:16" ht="12.75">
      <c r="A43" s="24" t="s">
        <v>47</v>
      </c>
      <c r="B43" s="29" t="s">
        <v>42</v>
      </c>
      <c r="C43" s="29" t="s">
        <v>585</v>
      </c>
      <c r="D43" s="24" t="s">
        <v>49</v>
      </c>
      <c r="E43" s="30" t="s">
        <v>586</v>
      </c>
      <c r="F43" s="31" t="s">
        <v>187</v>
      </c>
      <c r="G43" s="32">
        <v>21.7</v>
      </c>
      <c r="H43" s="33">
        <v>0</v>
      </c>
      <c r="I43" s="34">
        <f>ROUND(ROUND(H43,2)*ROUND(G43,3),2)</f>
      </c>
      <c r="O43">
        <f>(I43*21)/100</f>
      </c>
      <c r="P43" t="s">
        <v>27</v>
      </c>
    </row>
    <row r="44" spans="1:5" ht="12.75">
      <c r="A44" s="35" t="s">
        <v>52</v>
      </c>
      <c r="E44" s="36" t="s">
        <v>1073</v>
      </c>
    </row>
    <row r="45" spans="1:5" ht="12.75">
      <c r="A45" s="37" t="s">
        <v>54</v>
      </c>
      <c r="E45" s="38" t="s">
        <v>1112</v>
      </c>
    </row>
    <row r="46" spans="1:5" ht="293.25">
      <c r="A46" t="s">
        <v>56</v>
      </c>
      <c r="E46" s="36" t="s">
        <v>588</v>
      </c>
    </row>
    <row r="47" spans="1:18" ht="12.75" customHeight="1">
      <c r="A47" s="6" t="s">
        <v>45</v>
      </c>
      <c r="B47" s="6"/>
      <c r="C47" s="41" t="s">
        <v>27</v>
      </c>
      <c r="D47" s="6"/>
      <c r="E47" s="27" t="s">
        <v>278</v>
      </c>
      <c r="F47" s="6"/>
      <c r="G47" s="6"/>
      <c r="H47" s="6"/>
      <c r="I47" s="42">
        <f>0+Q47</f>
      </c>
      <c r="O47">
        <f>0+R47</f>
      </c>
      <c r="Q47">
        <f>0+I48</f>
      </c>
      <c r="R47">
        <f>0+O48</f>
      </c>
    </row>
    <row r="48" spans="1:16" ht="12.75">
      <c r="A48" s="24" t="s">
        <v>47</v>
      </c>
      <c r="B48" s="29" t="s">
        <v>44</v>
      </c>
      <c r="C48" s="29" t="s">
        <v>1113</v>
      </c>
      <c r="D48" s="24" t="s">
        <v>49</v>
      </c>
      <c r="E48" s="30" t="s">
        <v>1114</v>
      </c>
      <c r="F48" s="31" t="s">
        <v>187</v>
      </c>
      <c r="G48" s="32">
        <v>14.6</v>
      </c>
      <c r="H48" s="33">
        <v>0</v>
      </c>
      <c r="I48" s="34">
        <f>ROUND(ROUND(H48,2)*ROUND(G48,3),2)</f>
      </c>
      <c r="O48">
        <f>(I48*21)/100</f>
      </c>
      <c r="P48" t="s">
        <v>27</v>
      </c>
    </row>
    <row r="49" spans="1:5" ht="12.75">
      <c r="A49" s="35" t="s">
        <v>52</v>
      </c>
      <c r="E49" s="36" t="s">
        <v>1115</v>
      </c>
    </row>
    <row r="50" spans="1:5" ht="51">
      <c r="A50" s="37" t="s">
        <v>54</v>
      </c>
      <c r="E50" s="38" t="s">
        <v>1108</v>
      </c>
    </row>
    <row r="51" spans="1:5" ht="369.75">
      <c r="A51" t="s">
        <v>56</v>
      </c>
      <c r="E51" s="36" t="s">
        <v>1116</v>
      </c>
    </row>
    <row r="52" spans="1:18" ht="12.75" customHeight="1">
      <c r="A52" s="6" t="s">
        <v>45</v>
      </c>
      <c r="B52" s="6"/>
      <c r="C52" s="41" t="s">
        <v>73</v>
      </c>
      <c r="D52" s="6"/>
      <c r="E52" s="27" t="s">
        <v>1074</v>
      </c>
      <c r="F52" s="6"/>
      <c r="G52" s="6"/>
      <c r="H52" s="6"/>
      <c r="I52" s="42">
        <f>0+Q52</f>
      </c>
      <c r="O52">
        <f>0+R52</f>
      </c>
      <c r="Q52">
        <f>0+I53+I57+I61+I65+I69+I73+I77+I81+I85+I89+I93+I97+I101+I105+I109+I113+I117+I121+I125+I129+I133+I137</f>
      </c>
      <c r="R52">
        <f>0+O53+O57+O61+O65+O69+O73+O77+O81+O85+O89+O93+O97+O101+O105+O109+O113+O117+O121+O125+O129+O133+O137</f>
      </c>
    </row>
    <row r="53" spans="1:16" ht="12.75">
      <c r="A53" s="24" t="s">
        <v>47</v>
      </c>
      <c r="B53" s="29" t="s">
        <v>86</v>
      </c>
      <c r="C53" s="29" t="s">
        <v>1117</v>
      </c>
      <c r="D53" s="24" t="s">
        <v>49</v>
      </c>
      <c r="E53" s="30" t="s">
        <v>1118</v>
      </c>
      <c r="F53" s="31" t="s">
        <v>226</v>
      </c>
      <c r="G53" s="32">
        <v>310</v>
      </c>
      <c r="H53" s="33">
        <v>0</v>
      </c>
      <c r="I53" s="34">
        <f>ROUND(ROUND(H53,2)*ROUND(G53,3),2)</f>
      </c>
      <c r="O53">
        <f>(I53*21)/100</f>
      </c>
      <c r="P53" t="s">
        <v>27</v>
      </c>
    </row>
    <row r="54" spans="1:5" ht="12.75">
      <c r="A54" s="35" t="s">
        <v>52</v>
      </c>
      <c r="E54" s="36" t="s">
        <v>1119</v>
      </c>
    </row>
    <row r="55" spans="1:5" ht="12.75">
      <c r="A55" s="37" t="s">
        <v>54</v>
      </c>
      <c r="E55" s="38" t="s">
        <v>49</v>
      </c>
    </row>
    <row r="56" spans="1:5" ht="140.25">
      <c r="A56" t="s">
        <v>56</v>
      </c>
      <c r="E56" s="36" t="s">
        <v>1120</v>
      </c>
    </row>
    <row r="57" spans="1:16" ht="12.75">
      <c r="A57" s="24" t="s">
        <v>47</v>
      </c>
      <c r="B57" s="29" t="s">
        <v>89</v>
      </c>
      <c r="C57" s="29" t="s">
        <v>1121</v>
      </c>
      <c r="D57" s="24" t="s">
        <v>49</v>
      </c>
      <c r="E57" s="30" t="s">
        <v>1122</v>
      </c>
      <c r="F57" s="31" t="s">
        <v>226</v>
      </c>
      <c r="G57" s="32">
        <v>15</v>
      </c>
      <c r="H57" s="33">
        <v>0</v>
      </c>
      <c r="I57" s="34">
        <f>ROUND(ROUND(H57,2)*ROUND(G57,3),2)</f>
      </c>
      <c r="O57">
        <f>(I57*21)/100</f>
      </c>
      <c r="P57" t="s">
        <v>27</v>
      </c>
    </row>
    <row r="58" spans="1:5" ht="25.5">
      <c r="A58" s="35" t="s">
        <v>52</v>
      </c>
      <c r="E58" s="36" t="s">
        <v>1123</v>
      </c>
    </row>
    <row r="59" spans="1:5" ht="12.75">
      <c r="A59" s="37" t="s">
        <v>54</v>
      </c>
      <c r="E59" s="38" t="s">
        <v>1124</v>
      </c>
    </row>
    <row r="60" spans="1:5" ht="102">
      <c r="A60" t="s">
        <v>56</v>
      </c>
      <c r="E60" s="36" t="s">
        <v>1125</v>
      </c>
    </row>
    <row r="61" spans="1:16" ht="12.75">
      <c r="A61" s="24" t="s">
        <v>47</v>
      </c>
      <c r="B61" s="29" t="s">
        <v>94</v>
      </c>
      <c r="C61" s="29" t="s">
        <v>1126</v>
      </c>
      <c r="D61" s="24" t="s">
        <v>49</v>
      </c>
      <c r="E61" s="30" t="s">
        <v>1127</v>
      </c>
      <c r="F61" s="31" t="s">
        <v>226</v>
      </c>
      <c r="G61" s="32">
        <v>352.695</v>
      </c>
      <c r="H61" s="33">
        <v>0</v>
      </c>
      <c r="I61" s="34">
        <f>ROUND(ROUND(H61,2)*ROUND(G61,3),2)</f>
      </c>
      <c r="O61">
        <f>(I61*21)/100</f>
      </c>
      <c r="P61" t="s">
        <v>27</v>
      </c>
    </row>
    <row r="62" spans="1:5" ht="25.5">
      <c r="A62" s="35" t="s">
        <v>52</v>
      </c>
      <c r="E62" s="36" t="s">
        <v>1128</v>
      </c>
    </row>
    <row r="63" spans="1:5" ht="12.75">
      <c r="A63" s="37" t="s">
        <v>54</v>
      </c>
      <c r="E63" s="38" t="s">
        <v>1129</v>
      </c>
    </row>
    <row r="64" spans="1:5" ht="127.5">
      <c r="A64" t="s">
        <v>56</v>
      </c>
      <c r="E64" s="36" t="s">
        <v>1130</v>
      </c>
    </row>
    <row r="65" spans="1:16" ht="12.75">
      <c r="A65" s="24" t="s">
        <v>47</v>
      </c>
      <c r="B65" s="29" t="s">
        <v>98</v>
      </c>
      <c r="C65" s="29" t="s">
        <v>1131</v>
      </c>
      <c r="D65" s="24" t="s">
        <v>49</v>
      </c>
      <c r="E65" s="30" t="s">
        <v>1132</v>
      </c>
      <c r="F65" s="31" t="s">
        <v>226</v>
      </c>
      <c r="G65" s="32">
        <v>280</v>
      </c>
      <c r="H65" s="33">
        <v>0</v>
      </c>
      <c r="I65" s="34">
        <f>ROUND(ROUND(H65,2)*ROUND(G65,3),2)</f>
      </c>
      <c r="O65">
        <f>(I65*21)/100</f>
      </c>
      <c r="P65" t="s">
        <v>27</v>
      </c>
    </row>
    <row r="66" spans="1:5" ht="12.75">
      <c r="A66" s="35" t="s">
        <v>52</v>
      </c>
      <c r="E66" s="36" t="s">
        <v>1133</v>
      </c>
    </row>
    <row r="67" spans="1:5" ht="12.75">
      <c r="A67" s="37" t="s">
        <v>54</v>
      </c>
      <c r="E67" s="38" t="s">
        <v>49</v>
      </c>
    </row>
    <row r="68" spans="1:5" ht="102">
      <c r="A68" t="s">
        <v>56</v>
      </c>
      <c r="E68" s="36" t="s">
        <v>1134</v>
      </c>
    </row>
    <row r="69" spans="1:16" ht="12.75">
      <c r="A69" s="24" t="s">
        <v>47</v>
      </c>
      <c r="B69" s="29" t="s">
        <v>102</v>
      </c>
      <c r="C69" s="29" t="s">
        <v>1135</v>
      </c>
      <c r="D69" s="24" t="s">
        <v>49</v>
      </c>
      <c r="E69" s="30" t="s">
        <v>1136</v>
      </c>
      <c r="F69" s="31" t="s">
        <v>81</v>
      </c>
      <c r="G69" s="32">
        <v>5</v>
      </c>
      <c r="H69" s="33">
        <v>0</v>
      </c>
      <c r="I69" s="34">
        <f>ROUND(ROUND(H69,2)*ROUND(G69,3),2)</f>
      </c>
      <c r="O69">
        <f>(I69*21)/100</f>
      </c>
      <c r="P69" t="s">
        <v>27</v>
      </c>
    </row>
    <row r="70" spans="1:5" ht="25.5">
      <c r="A70" s="35" t="s">
        <v>52</v>
      </c>
      <c r="E70" s="36" t="s">
        <v>1137</v>
      </c>
    </row>
    <row r="71" spans="1:5" ht="12.75">
      <c r="A71" s="37" t="s">
        <v>54</v>
      </c>
      <c r="E71" s="38" t="s">
        <v>49</v>
      </c>
    </row>
    <row r="72" spans="1:5" ht="89.25">
      <c r="A72" t="s">
        <v>56</v>
      </c>
      <c r="E72" s="36" t="s">
        <v>1138</v>
      </c>
    </row>
    <row r="73" spans="1:16" ht="12.75">
      <c r="A73" s="24" t="s">
        <v>47</v>
      </c>
      <c r="B73" s="29" t="s">
        <v>107</v>
      </c>
      <c r="C73" s="29" t="s">
        <v>1139</v>
      </c>
      <c r="D73" s="24" t="s">
        <v>49</v>
      </c>
      <c r="E73" s="30" t="s">
        <v>1140</v>
      </c>
      <c r="F73" s="31" t="s">
        <v>81</v>
      </c>
      <c r="G73" s="32">
        <v>2</v>
      </c>
      <c r="H73" s="33">
        <v>0</v>
      </c>
      <c r="I73" s="34">
        <f>ROUND(ROUND(H73,2)*ROUND(G73,3),2)</f>
      </c>
      <c r="O73">
        <f>(I73*21)/100</f>
      </c>
      <c r="P73" t="s">
        <v>27</v>
      </c>
    </row>
    <row r="74" spans="1:5" ht="12.75">
      <c r="A74" s="35" t="s">
        <v>52</v>
      </c>
      <c r="E74" s="36" t="s">
        <v>49</v>
      </c>
    </row>
    <row r="75" spans="1:5" ht="12.75">
      <c r="A75" s="37" t="s">
        <v>54</v>
      </c>
      <c r="E75" s="38" t="s">
        <v>49</v>
      </c>
    </row>
    <row r="76" spans="1:5" ht="89.25">
      <c r="A76" t="s">
        <v>56</v>
      </c>
      <c r="E76" s="36" t="s">
        <v>1138</v>
      </c>
    </row>
    <row r="77" spans="1:16" ht="12.75">
      <c r="A77" s="24" t="s">
        <v>47</v>
      </c>
      <c r="B77" s="29" t="s">
        <v>112</v>
      </c>
      <c r="C77" s="29" t="s">
        <v>1141</v>
      </c>
      <c r="D77" s="24" t="s">
        <v>49</v>
      </c>
      <c r="E77" s="30" t="s">
        <v>1142</v>
      </c>
      <c r="F77" s="31" t="s">
        <v>226</v>
      </c>
      <c r="G77" s="32">
        <v>144.65</v>
      </c>
      <c r="H77" s="33">
        <v>0</v>
      </c>
      <c r="I77" s="34">
        <f>ROUND(ROUND(H77,2)*ROUND(G77,3),2)</f>
      </c>
      <c r="O77">
        <f>(I77*21)/100</f>
      </c>
      <c r="P77" t="s">
        <v>27</v>
      </c>
    </row>
    <row r="78" spans="1:5" ht="38.25">
      <c r="A78" s="35" t="s">
        <v>52</v>
      </c>
      <c r="E78" s="36" t="s">
        <v>1143</v>
      </c>
    </row>
    <row r="79" spans="1:5" ht="63.75">
      <c r="A79" s="37" t="s">
        <v>54</v>
      </c>
      <c r="E79" s="38" t="s">
        <v>1144</v>
      </c>
    </row>
    <row r="80" spans="1:5" ht="89.25">
      <c r="A80" t="s">
        <v>56</v>
      </c>
      <c r="E80" s="36" t="s">
        <v>1145</v>
      </c>
    </row>
    <row r="81" spans="1:16" ht="12.75">
      <c r="A81" s="24" t="s">
        <v>47</v>
      </c>
      <c r="B81" s="29" t="s">
        <v>117</v>
      </c>
      <c r="C81" s="29" t="s">
        <v>1146</v>
      </c>
      <c r="D81" s="24" t="s">
        <v>49</v>
      </c>
      <c r="E81" s="30" t="s">
        <v>1147</v>
      </c>
      <c r="F81" s="31" t="s">
        <v>226</v>
      </c>
      <c r="G81" s="32">
        <v>405.195</v>
      </c>
      <c r="H81" s="33">
        <v>0</v>
      </c>
      <c r="I81" s="34">
        <f>ROUND(ROUND(H81,2)*ROUND(G81,3),2)</f>
      </c>
      <c r="O81">
        <f>(I81*21)/100</f>
      </c>
      <c r="P81" t="s">
        <v>27</v>
      </c>
    </row>
    <row r="82" spans="1:5" ht="12.75">
      <c r="A82" s="35" t="s">
        <v>52</v>
      </c>
      <c r="E82" s="36" t="s">
        <v>1148</v>
      </c>
    </row>
    <row r="83" spans="1:5" ht="12.75">
      <c r="A83" s="37" t="s">
        <v>54</v>
      </c>
      <c r="E83" s="38" t="s">
        <v>1149</v>
      </c>
    </row>
    <row r="84" spans="1:5" ht="89.25">
      <c r="A84" t="s">
        <v>56</v>
      </c>
      <c r="E84" s="36" t="s">
        <v>1145</v>
      </c>
    </row>
    <row r="85" spans="1:16" ht="25.5">
      <c r="A85" s="24" t="s">
        <v>47</v>
      </c>
      <c r="B85" s="29" t="s">
        <v>120</v>
      </c>
      <c r="C85" s="29" t="s">
        <v>1150</v>
      </c>
      <c r="D85" s="24" t="s">
        <v>49</v>
      </c>
      <c r="E85" s="30" t="s">
        <v>1151</v>
      </c>
      <c r="F85" s="31" t="s">
        <v>81</v>
      </c>
      <c r="G85" s="32">
        <v>24</v>
      </c>
      <c r="H85" s="33">
        <v>0</v>
      </c>
      <c r="I85" s="34">
        <f>ROUND(ROUND(H85,2)*ROUND(G85,3),2)</f>
      </c>
      <c r="O85">
        <f>(I85*21)/100</f>
      </c>
      <c r="P85" t="s">
        <v>27</v>
      </c>
    </row>
    <row r="86" spans="1:5" ht="12.75">
      <c r="A86" s="35" t="s">
        <v>52</v>
      </c>
      <c r="E86" s="36" t="s">
        <v>49</v>
      </c>
    </row>
    <row r="87" spans="1:5" ht="12.75">
      <c r="A87" s="37" t="s">
        <v>54</v>
      </c>
      <c r="E87" s="38" t="s">
        <v>1152</v>
      </c>
    </row>
    <row r="88" spans="1:5" ht="102">
      <c r="A88" t="s">
        <v>56</v>
      </c>
      <c r="E88" s="36" t="s">
        <v>1153</v>
      </c>
    </row>
    <row r="89" spans="1:16" ht="12.75">
      <c r="A89" s="24" t="s">
        <v>47</v>
      </c>
      <c r="B89" s="29" t="s">
        <v>123</v>
      </c>
      <c r="C89" s="29" t="s">
        <v>1154</v>
      </c>
      <c r="D89" s="24" t="s">
        <v>49</v>
      </c>
      <c r="E89" s="30" t="s">
        <v>1155</v>
      </c>
      <c r="F89" s="31" t="s">
        <v>226</v>
      </c>
      <c r="G89" s="32">
        <v>280</v>
      </c>
      <c r="H89" s="33">
        <v>0</v>
      </c>
      <c r="I89" s="34">
        <f>ROUND(ROUND(H89,2)*ROUND(G89,3),2)</f>
      </c>
      <c r="O89">
        <f>(I89*21)/100</f>
      </c>
      <c r="P89" t="s">
        <v>27</v>
      </c>
    </row>
    <row r="90" spans="1:5" ht="12.75">
      <c r="A90" s="35" t="s">
        <v>52</v>
      </c>
      <c r="E90" s="36" t="s">
        <v>1156</v>
      </c>
    </row>
    <row r="91" spans="1:5" ht="12.75">
      <c r="A91" s="37" t="s">
        <v>54</v>
      </c>
      <c r="E91" s="38" t="s">
        <v>49</v>
      </c>
    </row>
    <row r="92" spans="1:5" ht="114.75">
      <c r="A92" t="s">
        <v>56</v>
      </c>
      <c r="E92" s="36" t="s">
        <v>1157</v>
      </c>
    </row>
    <row r="93" spans="1:16" ht="25.5">
      <c r="A93" s="24" t="s">
        <v>47</v>
      </c>
      <c r="B93" s="29" t="s">
        <v>125</v>
      </c>
      <c r="C93" s="29" t="s">
        <v>1158</v>
      </c>
      <c r="D93" s="24" t="s">
        <v>114</v>
      </c>
      <c r="E93" s="30" t="s">
        <v>1159</v>
      </c>
      <c r="F93" s="31" t="s">
        <v>81</v>
      </c>
      <c r="G93" s="32">
        <v>2</v>
      </c>
      <c r="H93" s="33">
        <v>0</v>
      </c>
      <c r="I93" s="34">
        <f>ROUND(ROUND(H93,2)*ROUND(G93,3),2)</f>
      </c>
      <c r="O93">
        <f>(I93*21)/100</f>
      </c>
      <c r="P93" t="s">
        <v>27</v>
      </c>
    </row>
    <row r="94" spans="1:5" ht="12.75">
      <c r="A94" s="35" t="s">
        <v>52</v>
      </c>
      <c r="E94" s="36" t="s">
        <v>1160</v>
      </c>
    </row>
    <row r="95" spans="1:5" ht="12.75">
      <c r="A95" s="37" t="s">
        <v>54</v>
      </c>
      <c r="E95" s="38" t="s">
        <v>49</v>
      </c>
    </row>
    <row r="96" spans="1:5" ht="114.75">
      <c r="A96" t="s">
        <v>56</v>
      </c>
      <c r="E96" s="36" t="s">
        <v>1161</v>
      </c>
    </row>
    <row r="97" spans="1:16" ht="25.5">
      <c r="A97" s="24" t="s">
        <v>47</v>
      </c>
      <c r="B97" s="29" t="s">
        <v>130</v>
      </c>
      <c r="C97" s="29" t="s">
        <v>1158</v>
      </c>
      <c r="D97" s="24" t="s">
        <v>118</v>
      </c>
      <c r="E97" s="30" t="s">
        <v>1159</v>
      </c>
      <c r="F97" s="31" t="s">
        <v>81</v>
      </c>
      <c r="G97" s="32">
        <v>6</v>
      </c>
      <c r="H97" s="33">
        <v>0</v>
      </c>
      <c r="I97" s="34">
        <f>ROUND(ROUND(H97,2)*ROUND(G97,3),2)</f>
      </c>
      <c r="O97">
        <f>(I97*21)/100</f>
      </c>
      <c r="P97" t="s">
        <v>27</v>
      </c>
    </row>
    <row r="98" spans="1:5" ht="12.75">
      <c r="A98" s="35" t="s">
        <v>52</v>
      </c>
      <c r="E98" s="36" t="s">
        <v>1162</v>
      </c>
    </row>
    <row r="99" spans="1:5" ht="12.75">
      <c r="A99" s="37" t="s">
        <v>54</v>
      </c>
      <c r="E99" s="38" t="s">
        <v>49</v>
      </c>
    </row>
    <row r="100" spans="1:5" ht="114.75">
      <c r="A100" t="s">
        <v>56</v>
      </c>
      <c r="E100" s="36" t="s">
        <v>1161</v>
      </c>
    </row>
    <row r="101" spans="1:16" ht="12.75">
      <c r="A101" s="24" t="s">
        <v>47</v>
      </c>
      <c r="B101" s="29" t="s">
        <v>132</v>
      </c>
      <c r="C101" s="29" t="s">
        <v>1163</v>
      </c>
      <c r="D101" s="24" t="s">
        <v>49</v>
      </c>
      <c r="E101" s="30" t="s">
        <v>1164</v>
      </c>
      <c r="F101" s="31" t="s">
        <v>81</v>
      </c>
      <c r="G101" s="32">
        <v>2</v>
      </c>
      <c r="H101" s="33">
        <v>0</v>
      </c>
      <c r="I101" s="34">
        <f>ROUND(ROUND(H101,2)*ROUND(G101,3),2)</f>
      </c>
      <c r="O101">
        <f>(I101*21)/100</f>
      </c>
      <c r="P101" t="s">
        <v>27</v>
      </c>
    </row>
    <row r="102" spans="1:5" ht="12.75">
      <c r="A102" s="35" t="s">
        <v>52</v>
      </c>
      <c r="E102" s="36" t="s">
        <v>1165</v>
      </c>
    </row>
    <row r="103" spans="1:5" ht="12.75">
      <c r="A103" s="37" t="s">
        <v>54</v>
      </c>
      <c r="E103" s="38" t="s">
        <v>49</v>
      </c>
    </row>
    <row r="104" spans="1:5" ht="114.75">
      <c r="A104" t="s">
        <v>56</v>
      </c>
      <c r="E104" s="36" t="s">
        <v>1161</v>
      </c>
    </row>
    <row r="105" spans="1:16" ht="25.5">
      <c r="A105" s="24" t="s">
        <v>47</v>
      </c>
      <c r="B105" s="29" t="s">
        <v>136</v>
      </c>
      <c r="C105" s="29" t="s">
        <v>1166</v>
      </c>
      <c r="D105" s="24" t="s">
        <v>49</v>
      </c>
      <c r="E105" s="30" t="s">
        <v>1167</v>
      </c>
      <c r="F105" s="31" t="s">
        <v>81</v>
      </c>
      <c r="G105" s="32">
        <v>2</v>
      </c>
      <c r="H105" s="33">
        <v>0</v>
      </c>
      <c r="I105" s="34">
        <f>ROUND(ROUND(H105,2)*ROUND(G105,3),2)</f>
      </c>
      <c r="O105">
        <f>(I105*21)/100</f>
      </c>
      <c r="P105" t="s">
        <v>27</v>
      </c>
    </row>
    <row r="106" spans="1:5" ht="12.75">
      <c r="A106" s="35" t="s">
        <v>52</v>
      </c>
      <c r="E106" s="36" t="s">
        <v>49</v>
      </c>
    </row>
    <row r="107" spans="1:5" ht="12.75">
      <c r="A107" s="37" t="s">
        <v>54</v>
      </c>
      <c r="E107" s="38" t="s">
        <v>49</v>
      </c>
    </row>
    <row r="108" spans="1:5" ht="102">
      <c r="A108" t="s">
        <v>56</v>
      </c>
      <c r="E108" s="36" t="s">
        <v>1168</v>
      </c>
    </row>
    <row r="109" spans="1:16" ht="12.75">
      <c r="A109" s="24" t="s">
        <v>47</v>
      </c>
      <c r="B109" s="29" t="s">
        <v>141</v>
      </c>
      <c r="C109" s="29" t="s">
        <v>1169</v>
      </c>
      <c r="D109" s="24" t="s">
        <v>49</v>
      </c>
      <c r="E109" s="30" t="s">
        <v>1170</v>
      </c>
      <c r="F109" s="31" t="s">
        <v>81</v>
      </c>
      <c r="G109" s="32">
        <v>10</v>
      </c>
      <c r="H109" s="33">
        <v>0</v>
      </c>
      <c r="I109" s="34">
        <f>ROUND(ROUND(H109,2)*ROUND(G109,3),2)</f>
      </c>
      <c r="O109">
        <f>(I109*21)/100</f>
      </c>
      <c r="P109" t="s">
        <v>27</v>
      </c>
    </row>
    <row r="110" spans="1:5" ht="12.75">
      <c r="A110" s="35" t="s">
        <v>52</v>
      </c>
      <c r="E110" s="36" t="s">
        <v>1171</v>
      </c>
    </row>
    <row r="111" spans="1:5" ht="12.75">
      <c r="A111" s="37" t="s">
        <v>54</v>
      </c>
      <c r="E111" s="38" t="s">
        <v>49</v>
      </c>
    </row>
    <row r="112" spans="1:5" ht="89.25">
      <c r="A112" t="s">
        <v>56</v>
      </c>
      <c r="E112" s="36" t="s">
        <v>1172</v>
      </c>
    </row>
    <row r="113" spans="1:16" ht="25.5">
      <c r="A113" s="24" t="s">
        <v>47</v>
      </c>
      <c r="B113" s="29" t="s">
        <v>147</v>
      </c>
      <c r="C113" s="29" t="s">
        <v>1173</v>
      </c>
      <c r="D113" s="24" t="s">
        <v>49</v>
      </c>
      <c r="E113" s="30" t="s">
        <v>1174</v>
      </c>
      <c r="F113" s="31" t="s">
        <v>81</v>
      </c>
      <c r="G113" s="32">
        <v>2</v>
      </c>
      <c r="H113" s="33">
        <v>0</v>
      </c>
      <c r="I113" s="34">
        <f>ROUND(ROUND(H113,2)*ROUND(G113,3),2)</f>
      </c>
      <c r="O113">
        <f>(I113*21)/100</f>
      </c>
      <c r="P113" t="s">
        <v>27</v>
      </c>
    </row>
    <row r="114" spans="1:5" ht="12.75">
      <c r="A114" s="35" t="s">
        <v>52</v>
      </c>
      <c r="E114" s="36" t="s">
        <v>1175</v>
      </c>
    </row>
    <row r="115" spans="1:5" ht="12.75">
      <c r="A115" s="37" t="s">
        <v>54</v>
      </c>
      <c r="E115" s="38" t="s">
        <v>49</v>
      </c>
    </row>
    <row r="116" spans="1:5" ht="102">
      <c r="A116" t="s">
        <v>56</v>
      </c>
      <c r="E116" s="36" t="s">
        <v>1168</v>
      </c>
    </row>
    <row r="117" spans="1:16" ht="25.5">
      <c r="A117" s="24" t="s">
        <v>47</v>
      </c>
      <c r="B117" s="29" t="s">
        <v>323</v>
      </c>
      <c r="C117" s="29" t="s">
        <v>1176</v>
      </c>
      <c r="D117" s="24" t="s">
        <v>49</v>
      </c>
      <c r="E117" s="30" t="s">
        <v>1177</v>
      </c>
      <c r="F117" s="31" t="s">
        <v>81</v>
      </c>
      <c r="G117" s="32">
        <v>6</v>
      </c>
      <c r="H117" s="33">
        <v>0</v>
      </c>
      <c r="I117" s="34">
        <f>ROUND(ROUND(H117,2)*ROUND(G117,3),2)</f>
      </c>
      <c r="O117">
        <f>(I117*21)/100</f>
      </c>
      <c r="P117" t="s">
        <v>27</v>
      </c>
    </row>
    <row r="118" spans="1:5" ht="12.75">
      <c r="A118" s="35" t="s">
        <v>52</v>
      </c>
      <c r="E118" s="36" t="s">
        <v>1178</v>
      </c>
    </row>
    <row r="119" spans="1:5" ht="12.75">
      <c r="A119" s="37" t="s">
        <v>54</v>
      </c>
      <c r="E119" s="38" t="s">
        <v>49</v>
      </c>
    </row>
    <row r="120" spans="1:5" ht="102">
      <c r="A120" t="s">
        <v>56</v>
      </c>
      <c r="E120" s="36" t="s">
        <v>1168</v>
      </c>
    </row>
    <row r="121" spans="1:16" ht="12.75">
      <c r="A121" s="24" t="s">
        <v>47</v>
      </c>
      <c r="B121" s="29" t="s">
        <v>329</v>
      </c>
      <c r="C121" s="29" t="s">
        <v>1179</v>
      </c>
      <c r="D121" s="24" t="s">
        <v>114</v>
      </c>
      <c r="E121" s="30" t="s">
        <v>1180</v>
      </c>
      <c r="F121" s="31" t="s">
        <v>81</v>
      </c>
      <c r="G121" s="32">
        <v>2</v>
      </c>
      <c r="H121" s="33">
        <v>0</v>
      </c>
      <c r="I121" s="34">
        <f>ROUND(ROUND(H121,2)*ROUND(G121,3),2)</f>
      </c>
      <c r="O121">
        <f>(I121*21)/100</f>
      </c>
      <c r="P121" t="s">
        <v>27</v>
      </c>
    </row>
    <row r="122" spans="1:5" ht="12.75">
      <c r="A122" s="35" t="s">
        <v>52</v>
      </c>
      <c r="E122" s="36" t="s">
        <v>1181</v>
      </c>
    </row>
    <row r="123" spans="1:5" ht="12.75">
      <c r="A123" s="37" t="s">
        <v>54</v>
      </c>
      <c r="E123" s="38" t="s">
        <v>49</v>
      </c>
    </row>
    <row r="124" spans="1:5" ht="89.25">
      <c r="A124" t="s">
        <v>56</v>
      </c>
      <c r="E124" s="36" t="s">
        <v>1182</v>
      </c>
    </row>
    <row r="125" spans="1:16" ht="12.75">
      <c r="A125" s="24" t="s">
        <v>47</v>
      </c>
      <c r="B125" s="29" t="s">
        <v>335</v>
      </c>
      <c r="C125" s="29" t="s">
        <v>1179</v>
      </c>
      <c r="D125" s="24" t="s">
        <v>118</v>
      </c>
      <c r="E125" s="30" t="s">
        <v>1180</v>
      </c>
      <c r="F125" s="31" t="s">
        <v>81</v>
      </c>
      <c r="G125" s="32">
        <v>6</v>
      </c>
      <c r="H125" s="33">
        <v>0</v>
      </c>
      <c r="I125" s="34">
        <f>ROUND(ROUND(H125,2)*ROUND(G125,3),2)</f>
      </c>
      <c r="O125">
        <f>(I125*21)/100</f>
      </c>
      <c r="P125" t="s">
        <v>27</v>
      </c>
    </row>
    <row r="126" spans="1:5" ht="12.75">
      <c r="A126" s="35" t="s">
        <v>52</v>
      </c>
      <c r="E126" s="36" t="s">
        <v>1183</v>
      </c>
    </row>
    <row r="127" spans="1:5" ht="12.75">
      <c r="A127" s="37" t="s">
        <v>54</v>
      </c>
      <c r="E127" s="38" t="s">
        <v>49</v>
      </c>
    </row>
    <row r="128" spans="1:5" ht="89.25">
      <c r="A128" t="s">
        <v>56</v>
      </c>
      <c r="E128" s="36" t="s">
        <v>1182</v>
      </c>
    </row>
    <row r="129" spans="1:16" ht="12.75">
      <c r="A129" s="24" t="s">
        <v>47</v>
      </c>
      <c r="B129" s="29" t="s">
        <v>341</v>
      </c>
      <c r="C129" s="29" t="s">
        <v>1184</v>
      </c>
      <c r="D129" s="24" t="s">
        <v>49</v>
      </c>
      <c r="E129" s="30" t="s">
        <v>1185</v>
      </c>
      <c r="F129" s="31" t="s">
        <v>81</v>
      </c>
      <c r="G129" s="32">
        <v>2</v>
      </c>
      <c r="H129" s="33">
        <v>0</v>
      </c>
      <c r="I129" s="34">
        <f>ROUND(ROUND(H129,2)*ROUND(G129,3),2)</f>
      </c>
      <c r="O129">
        <f>(I129*21)/100</f>
      </c>
      <c r="P129" t="s">
        <v>27</v>
      </c>
    </row>
    <row r="130" spans="1:5" ht="12.75">
      <c r="A130" s="35" t="s">
        <v>52</v>
      </c>
      <c r="E130" s="36" t="s">
        <v>1186</v>
      </c>
    </row>
    <row r="131" spans="1:5" ht="12.75">
      <c r="A131" s="37" t="s">
        <v>54</v>
      </c>
      <c r="E131" s="38" t="s">
        <v>49</v>
      </c>
    </row>
    <row r="132" spans="1:5" ht="89.25">
      <c r="A132" t="s">
        <v>56</v>
      </c>
      <c r="E132" s="36" t="s">
        <v>1182</v>
      </c>
    </row>
    <row r="133" spans="1:16" ht="25.5">
      <c r="A133" s="24" t="s">
        <v>47</v>
      </c>
      <c r="B133" s="29" t="s">
        <v>346</v>
      </c>
      <c r="C133" s="29" t="s">
        <v>1187</v>
      </c>
      <c r="D133" s="24" t="s">
        <v>49</v>
      </c>
      <c r="E133" s="30" t="s">
        <v>1188</v>
      </c>
      <c r="F133" s="31" t="s">
        <v>81</v>
      </c>
      <c r="G133" s="32">
        <v>2</v>
      </c>
      <c r="H133" s="33">
        <v>0</v>
      </c>
      <c r="I133" s="34">
        <f>ROUND(ROUND(H133,2)*ROUND(G133,3),2)</f>
      </c>
      <c r="O133">
        <f>(I133*21)/100</f>
      </c>
      <c r="P133" t="s">
        <v>27</v>
      </c>
    </row>
    <row r="134" spans="1:5" ht="38.25">
      <c r="A134" s="35" t="s">
        <v>52</v>
      </c>
      <c r="E134" s="36" t="s">
        <v>1189</v>
      </c>
    </row>
    <row r="135" spans="1:5" ht="12.75">
      <c r="A135" s="37" t="s">
        <v>54</v>
      </c>
      <c r="E135" s="38" t="s">
        <v>49</v>
      </c>
    </row>
    <row r="136" spans="1:5" ht="102">
      <c r="A136" t="s">
        <v>56</v>
      </c>
      <c r="E136" s="36" t="s">
        <v>1190</v>
      </c>
    </row>
    <row r="137" spans="1:16" ht="25.5">
      <c r="A137" s="24" t="s">
        <v>47</v>
      </c>
      <c r="B137" s="29" t="s">
        <v>350</v>
      </c>
      <c r="C137" s="29" t="s">
        <v>1191</v>
      </c>
      <c r="D137" s="24" t="s">
        <v>49</v>
      </c>
      <c r="E137" s="30" t="s">
        <v>1192</v>
      </c>
      <c r="F137" s="31" t="s">
        <v>81</v>
      </c>
      <c r="G137" s="32">
        <v>1</v>
      </c>
      <c r="H137" s="33">
        <v>0</v>
      </c>
      <c r="I137" s="34">
        <f>ROUND(ROUND(H137,2)*ROUND(G137,3),2)</f>
      </c>
      <c r="O137">
        <f>(I137*21)/100</f>
      </c>
      <c r="P137" t="s">
        <v>27</v>
      </c>
    </row>
    <row r="138" spans="1:5" ht="12.75">
      <c r="A138" s="35" t="s">
        <v>52</v>
      </c>
      <c r="E138" s="36" t="s">
        <v>49</v>
      </c>
    </row>
    <row r="139" spans="1:5" ht="12.75">
      <c r="A139" s="37" t="s">
        <v>54</v>
      </c>
      <c r="E139" s="38" t="s">
        <v>49</v>
      </c>
    </row>
    <row r="140" spans="1:5" ht="114.75">
      <c r="A140" t="s">
        <v>56</v>
      </c>
      <c r="E140" s="36" t="s">
        <v>1193</v>
      </c>
    </row>
    <row r="141" spans="1:18" ht="12.75" customHeight="1">
      <c r="A141" s="6" t="s">
        <v>45</v>
      </c>
      <c r="B141" s="6"/>
      <c r="C141" s="41" t="s">
        <v>78</v>
      </c>
      <c r="D141" s="6"/>
      <c r="E141" s="27" t="s">
        <v>404</v>
      </c>
      <c r="F141" s="6"/>
      <c r="G141" s="6"/>
      <c r="H141" s="6"/>
      <c r="I141" s="42">
        <f>0+Q141</f>
      </c>
      <c r="O141">
        <f>0+R141</f>
      </c>
      <c r="Q141">
        <f>0+I142+I146+I150+I154+I158+I162+I166</f>
      </c>
      <c r="R141">
        <f>0+O142+O146+O150+O154+O158+O162+O166</f>
      </c>
    </row>
    <row r="142" spans="1:16" ht="12.75">
      <c r="A142" s="24" t="s">
        <v>47</v>
      </c>
      <c r="B142" s="29" t="s">
        <v>355</v>
      </c>
      <c r="C142" s="29" t="s">
        <v>1194</v>
      </c>
      <c r="D142" s="24" t="s">
        <v>49</v>
      </c>
      <c r="E142" s="30" t="s">
        <v>1195</v>
      </c>
      <c r="F142" s="31" t="s">
        <v>226</v>
      </c>
      <c r="G142" s="32">
        <v>5</v>
      </c>
      <c r="H142" s="33">
        <v>0</v>
      </c>
      <c r="I142" s="34">
        <f>ROUND(ROUND(H142,2)*ROUND(G142,3),2)</f>
      </c>
      <c r="O142">
        <f>(I142*21)/100</f>
      </c>
      <c r="P142" t="s">
        <v>27</v>
      </c>
    </row>
    <row r="143" spans="1:5" ht="38.25">
      <c r="A143" s="35" t="s">
        <v>52</v>
      </c>
      <c r="E143" s="36" t="s">
        <v>1196</v>
      </c>
    </row>
    <row r="144" spans="1:5" ht="12.75">
      <c r="A144" s="37" t="s">
        <v>54</v>
      </c>
      <c r="E144" s="38" t="s">
        <v>1197</v>
      </c>
    </row>
    <row r="145" spans="1:5" ht="255">
      <c r="A145" t="s">
        <v>56</v>
      </c>
      <c r="E145" s="36" t="s">
        <v>1198</v>
      </c>
    </row>
    <row r="146" spans="1:16" ht="12.75">
      <c r="A146" s="24" t="s">
        <v>47</v>
      </c>
      <c r="B146" s="29" t="s">
        <v>360</v>
      </c>
      <c r="C146" s="29" t="s">
        <v>1199</v>
      </c>
      <c r="D146" s="24" t="s">
        <v>49</v>
      </c>
      <c r="E146" s="30" t="s">
        <v>1200</v>
      </c>
      <c r="F146" s="31" t="s">
        <v>226</v>
      </c>
      <c r="G146" s="32">
        <v>66</v>
      </c>
      <c r="H146" s="33">
        <v>0</v>
      </c>
      <c r="I146" s="34">
        <f>ROUND(ROUND(H146,2)*ROUND(G146,3),2)</f>
      </c>
      <c r="O146">
        <f>(I146*21)/100</f>
      </c>
      <c r="P146" t="s">
        <v>27</v>
      </c>
    </row>
    <row r="147" spans="1:5" ht="12.75">
      <c r="A147" s="35" t="s">
        <v>52</v>
      </c>
      <c r="E147" s="36" t="s">
        <v>1201</v>
      </c>
    </row>
    <row r="148" spans="1:5" ht="12.75">
      <c r="A148" s="37" t="s">
        <v>54</v>
      </c>
      <c r="E148" s="38" t="s">
        <v>1202</v>
      </c>
    </row>
    <row r="149" spans="1:5" ht="242.25">
      <c r="A149" t="s">
        <v>56</v>
      </c>
      <c r="E149" s="36" t="s">
        <v>1203</v>
      </c>
    </row>
    <row r="150" spans="1:16" ht="12.75">
      <c r="A150" s="24" t="s">
        <v>47</v>
      </c>
      <c r="B150" s="29" t="s">
        <v>365</v>
      </c>
      <c r="C150" s="29" t="s">
        <v>1204</v>
      </c>
      <c r="D150" s="24" t="s">
        <v>49</v>
      </c>
      <c r="E150" s="30" t="s">
        <v>1205</v>
      </c>
      <c r="F150" s="31" t="s">
        <v>226</v>
      </c>
      <c r="G150" s="32">
        <v>54.39</v>
      </c>
      <c r="H150" s="33">
        <v>0</v>
      </c>
      <c r="I150" s="34">
        <f>ROUND(ROUND(H150,2)*ROUND(G150,3),2)</f>
      </c>
      <c r="O150">
        <f>(I150*21)/100</f>
      </c>
      <c r="P150" t="s">
        <v>27</v>
      </c>
    </row>
    <row r="151" spans="1:5" ht="12.75">
      <c r="A151" s="35" t="s">
        <v>52</v>
      </c>
      <c r="E151" s="36" t="s">
        <v>1206</v>
      </c>
    </row>
    <row r="152" spans="1:5" ht="12.75">
      <c r="A152" s="37" t="s">
        <v>54</v>
      </c>
      <c r="E152" s="38" t="s">
        <v>1207</v>
      </c>
    </row>
    <row r="153" spans="1:5" ht="242.25">
      <c r="A153" t="s">
        <v>56</v>
      </c>
      <c r="E153" s="36" t="s">
        <v>1203</v>
      </c>
    </row>
    <row r="154" spans="1:16" ht="12.75">
      <c r="A154" s="24" t="s">
        <v>47</v>
      </c>
      <c r="B154" s="29" t="s">
        <v>370</v>
      </c>
      <c r="C154" s="29" t="s">
        <v>1208</v>
      </c>
      <c r="D154" s="24" t="s">
        <v>49</v>
      </c>
      <c r="E154" s="30" t="s">
        <v>1209</v>
      </c>
      <c r="F154" s="31" t="s">
        <v>226</v>
      </c>
      <c r="G154" s="32">
        <v>4</v>
      </c>
      <c r="H154" s="33">
        <v>0</v>
      </c>
      <c r="I154" s="34">
        <f>ROUND(ROUND(H154,2)*ROUND(G154,3),2)</f>
      </c>
      <c r="O154">
        <f>(I154*21)/100</f>
      </c>
      <c r="P154" t="s">
        <v>27</v>
      </c>
    </row>
    <row r="155" spans="1:5" ht="12.75">
      <c r="A155" s="35" t="s">
        <v>52</v>
      </c>
      <c r="E155" s="36" t="s">
        <v>1210</v>
      </c>
    </row>
    <row r="156" spans="1:5" ht="12.75">
      <c r="A156" s="37" t="s">
        <v>54</v>
      </c>
      <c r="E156" s="38" t="s">
        <v>1211</v>
      </c>
    </row>
    <row r="157" spans="1:5" ht="242.25">
      <c r="A157" t="s">
        <v>56</v>
      </c>
      <c r="E157" s="36" t="s">
        <v>1203</v>
      </c>
    </row>
    <row r="158" spans="1:16" ht="12.75">
      <c r="A158" s="24" t="s">
        <v>47</v>
      </c>
      <c r="B158" s="29" t="s">
        <v>376</v>
      </c>
      <c r="C158" s="29" t="s">
        <v>1212</v>
      </c>
      <c r="D158" s="24" t="s">
        <v>49</v>
      </c>
      <c r="E158" s="30" t="s">
        <v>1213</v>
      </c>
      <c r="F158" s="31" t="s">
        <v>226</v>
      </c>
      <c r="G158" s="32">
        <v>9</v>
      </c>
      <c r="H158" s="33">
        <v>0</v>
      </c>
      <c r="I158" s="34">
        <f>ROUND(ROUND(H158,2)*ROUND(G158,3),2)</f>
      </c>
      <c r="O158">
        <f>(I158*21)/100</f>
      </c>
      <c r="P158" t="s">
        <v>27</v>
      </c>
    </row>
    <row r="159" spans="1:5" ht="12.75">
      <c r="A159" s="35" t="s">
        <v>52</v>
      </c>
      <c r="E159" s="36" t="s">
        <v>1210</v>
      </c>
    </row>
    <row r="160" spans="1:5" ht="12.75">
      <c r="A160" s="37" t="s">
        <v>54</v>
      </c>
      <c r="E160" s="38" t="s">
        <v>1214</v>
      </c>
    </row>
    <row r="161" spans="1:5" ht="242.25">
      <c r="A161" t="s">
        <v>56</v>
      </c>
      <c r="E161" s="36" t="s">
        <v>1203</v>
      </c>
    </row>
    <row r="162" spans="1:16" ht="12.75">
      <c r="A162" s="24" t="s">
        <v>47</v>
      </c>
      <c r="B162" s="29" t="s">
        <v>381</v>
      </c>
      <c r="C162" s="29" t="s">
        <v>1215</v>
      </c>
      <c r="D162" s="24" t="s">
        <v>49</v>
      </c>
      <c r="E162" s="30" t="s">
        <v>1216</v>
      </c>
      <c r="F162" s="31" t="s">
        <v>187</v>
      </c>
      <c r="G162" s="32">
        <v>0.648</v>
      </c>
      <c r="H162" s="33">
        <v>0</v>
      </c>
      <c r="I162" s="34">
        <f>ROUND(ROUND(H162,2)*ROUND(G162,3),2)</f>
      </c>
      <c r="O162">
        <f>(I162*21)/100</f>
      </c>
      <c r="P162" t="s">
        <v>27</v>
      </c>
    </row>
    <row r="163" spans="1:5" ht="12.75">
      <c r="A163" s="35" t="s">
        <v>52</v>
      </c>
      <c r="E163" s="36" t="s">
        <v>1217</v>
      </c>
    </row>
    <row r="164" spans="1:5" ht="12.75">
      <c r="A164" s="37" t="s">
        <v>54</v>
      </c>
      <c r="E164" s="38" t="s">
        <v>1218</v>
      </c>
    </row>
    <row r="165" spans="1:5" ht="369.75">
      <c r="A165" t="s">
        <v>56</v>
      </c>
      <c r="E165" s="36" t="s">
        <v>305</v>
      </c>
    </row>
    <row r="166" spans="1:16" ht="12.75">
      <c r="A166" s="24" t="s">
        <v>47</v>
      </c>
      <c r="B166" s="29" t="s">
        <v>385</v>
      </c>
      <c r="C166" s="29" t="s">
        <v>1219</v>
      </c>
      <c r="D166" s="24" t="s">
        <v>49</v>
      </c>
      <c r="E166" s="30" t="s">
        <v>1220</v>
      </c>
      <c r="F166" s="31" t="s">
        <v>187</v>
      </c>
      <c r="G166" s="32">
        <v>2.59</v>
      </c>
      <c r="H166" s="33">
        <v>0</v>
      </c>
      <c r="I166" s="34">
        <f>ROUND(ROUND(H166,2)*ROUND(G166,3),2)</f>
      </c>
      <c r="O166">
        <f>(I166*21)/100</f>
      </c>
      <c r="P166" t="s">
        <v>27</v>
      </c>
    </row>
    <row r="167" spans="1:5" ht="12.75">
      <c r="A167" s="35" t="s">
        <v>52</v>
      </c>
      <c r="E167" s="36" t="s">
        <v>1221</v>
      </c>
    </row>
    <row r="168" spans="1:5" ht="12.75">
      <c r="A168" s="37" t="s">
        <v>54</v>
      </c>
      <c r="E168" s="38" t="s">
        <v>1222</v>
      </c>
    </row>
    <row r="169" spans="1:5" ht="369.75">
      <c r="A169" t="s">
        <v>56</v>
      </c>
      <c r="E169" s="36" t="s">
        <v>305</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R108"/>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0+O9+O26+O51+O56</f>
      </c>
      <c r="P2" t="s">
        <v>26</v>
      </c>
    </row>
    <row r="3" spans="1:16" ht="15" customHeight="1">
      <c r="A3" t="s">
        <v>12</v>
      </c>
      <c r="B3" s="12" t="s">
        <v>14</v>
      </c>
      <c r="C3" s="13" t="s">
        <v>15</v>
      </c>
      <c r="D3" s="1"/>
      <c r="E3" s="14" t="s">
        <v>16</v>
      </c>
      <c r="F3" s="1"/>
      <c r="G3" s="9"/>
      <c r="H3" s="8" t="s">
        <v>1223</v>
      </c>
      <c r="I3" s="39">
        <f>0+I9+I26+I51+I56</f>
      </c>
      <c r="O3" t="s">
        <v>23</v>
      </c>
      <c r="P3" t="s">
        <v>27</v>
      </c>
    </row>
    <row r="4" spans="1:16" ht="15" customHeight="1">
      <c r="A4" t="s">
        <v>17</v>
      </c>
      <c r="B4" s="12" t="s">
        <v>18</v>
      </c>
      <c r="C4" s="13" t="s">
        <v>1223</v>
      </c>
      <c r="D4" s="1"/>
      <c r="E4" s="14" t="s">
        <v>1224</v>
      </c>
      <c r="F4" s="1"/>
      <c r="G4" s="1"/>
      <c r="H4" s="11"/>
      <c r="I4" s="11"/>
      <c r="O4" t="s">
        <v>24</v>
      </c>
      <c r="P4" t="s">
        <v>27</v>
      </c>
    </row>
    <row r="5" spans="1:16" ht="12.75" customHeight="1">
      <c r="A5" t="s">
        <v>21</v>
      </c>
      <c r="B5" s="16" t="s">
        <v>22</v>
      </c>
      <c r="C5" s="17" t="s">
        <v>1223</v>
      </c>
      <c r="D5" s="6"/>
      <c r="E5" s="18" t="s">
        <v>1224</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0+I10+I14+I18+I22</f>
      </c>
      <c r="R9">
        <f>0+O10+O14+O18+O22</f>
      </c>
    </row>
    <row r="10" spans="1:16" ht="12.75">
      <c r="A10" s="24" t="s">
        <v>47</v>
      </c>
      <c r="B10" s="29" t="s">
        <v>31</v>
      </c>
      <c r="C10" s="29" t="s">
        <v>1050</v>
      </c>
      <c r="D10" s="24" t="s">
        <v>49</v>
      </c>
      <c r="E10" s="30" t="s">
        <v>1051</v>
      </c>
      <c r="F10" s="31" t="s">
        <v>187</v>
      </c>
      <c r="G10" s="32">
        <v>1.434</v>
      </c>
      <c r="H10" s="33">
        <v>0</v>
      </c>
      <c r="I10" s="34">
        <f>ROUND(ROUND(H10,2)*ROUND(G10,3),2)</f>
      </c>
      <c r="O10">
        <f>(I10*21)/100</f>
      </c>
      <c r="P10" t="s">
        <v>27</v>
      </c>
    </row>
    <row r="11" spans="1:5" ht="12.75">
      <c r="A11" s="35" t="s">
        <v>52</v>
      </c>
      <c r="E11" s="36" t="s">
        <v>1104</v>
      </c>
    </row>
    <row r="12" spans="1:5" ht="38.25">
      <c r="A12" s="37" t="s">
        <v>54</v>
      </c>
      <c r="E12" s="38" t="s">
        <v>1225</v>
      </c>
    </row>
    <row r="13" spans="1:5" ht="25.5">
      <c r="A13" t="s">
        <v>56</v>
      </c>
      <c r="E13" s="36" t="s">
        <v>158</v>
      </c>
    </row>
    <row r="14" spans="1:16" ht="12.75">
      <c r="A14" s="24" t="s">
        <v>47</v>
      </c>
      <c r="B14" s="29" t="s">
        <v>27</v>
      </c>
      <c r="C14" s="29" t="s">
        <v>66</v>
      </c>
      <c r="D14" s="24" t="s">
        <v>49</v>
      </c>
      <c r="E14" s="30" t="s">
        <v>68</v>
      </c>
      <c r="F14" s="31" t="s">
        <v>51</v>
      </c>
      <c r="G14" s="32">
        <v>1</v>
      </c>
      <c r="H14" s="33">
        <v>0</v>
      </c>
      <c r="I14" s="34">
        <f>ROUND(ROUND(H14,2)*ROUND(G14,3),2)</f>
      </c>
      <c r="O14">
        <f>(I14*21)/100</f>
      </c>
      <c r="P14" t="s">
        <v>27</v>
      </c>
    </row>
    <row r="15" spans="1:5" ht="25.5">
      <c r="A15" s="35" t="s">
        <v>52</v>
      </c>
      <c r="E15" s="36" t="s">
        <v>1226</v>
      </c>
    </row>
    <row r="16" spans="1:5" ht="12.75">
      <c r="A16" s="37" t="s">
        <v>54</v>
      </c>
      <c r="E16" s="38" t="s">
        <v>49</v>
      </c>
    </row>
    <row r="17" spans="1:5" ht="12.75">
      <c r="A17" t="s">
        <v>56</v>
      </c>
      <c r="E17" s="36" t="s">
        <v>70</v>
      </c>
    </row>
    <row r="18" spans="1:16" ht="12.75">
      <c r="A18" s="24" t="s">
        <v>47</v>
      </c>
      <c r="B18" s="29" t="s">
        <v>26</v>
      </c>
      <c r="C18" s="29" t="s">
        <v>1054</v>
      </c>
      <c r="D18" s="24" t="s">
        <v>49</v>
      </c>
      <c r="E18" s="30" t="s">
        <v>1055</v>
      </c>
      <c r="F18" s="31" t="s">
        <v>51</v>
      </c>
      <c r="G18" s="32">
        <v>1</v>
      </c>
      <c r="H18" s="33">
        <v>0</v>
      </c>
      <c r="I18" s="34">
        <f>ROUND(ROUND(H18,2)*ROUND(G18,3),2)</f>
      </c>
      <c r="O18">
        <f>(I18*21)/100</f>
      </c>
      <c r="P18" t="s">
        <v>27</v>
      </c>
    </row>
    <row r="19" spans="1:5" ht="12.75">
      <c r="A19" s="35" t="s">
        <v>52</v>
      </c>
      <c r="E19" s="36" t="s">
        <v>1056</v>
      </c>
    </row>
    <row r="20" spans="1:5" ht="12.75">
      <c r="A20" s="37" t="s">
        <v>54</v>
      </c>
      <c r="E20" s="38" t="s">
        <v>49</v>
      </c>
    </row>
    <row r="21" spans="1:5" ht="38.25">
      <c r="A21" t="s">
        <v>56</v>
      </c>
      <c r="E21" s="36" t="s">
        <v>1057</v>
      </c>
    </row>
    <row r="22" spans="1:16" ht="12.75">
      <c r="A22" s="24" t="s">
        <v>47</v>
      </c>
      <c r="B22" s="29" t="s">
        <v>35</v>
      </c>
      <c r="C22" s="29" t="s">
        <v>99</v>
      </c>
      <c r="D22" s="24" t="s">
        <v>49</v>
      </c>
      <c r="E22" s="30" t="s">
        <v>100</v>
      </c>
      <c r="F22" s="31" t="s">
        <v>51</v>
      </c>
      <c r="G22" s="32">
        <v>1</v>
      </c>
      <c r="H22" s="33">
        <v>0</v>
      </c>
      <c r="I22" s="34">
        <f>ROUND(ROUND(H22,2)*ROUND(G22,3),2)</f>
      </c>
      <c r="O22">
        <f>(I22*21)/100</f>
      </c>
      <c r="P22" t="s">
        <v>27</v>
      </c>
    </row>
    <row r="23" spans="1:5" ht="12.75">
      <c r="A23" s="35" t="s">
        <v>52</v>
      </c>
      <c r="E23" s="36" t="s">
        <v>1058</v>
      </c>
    </row>
    <row r="24" spans="1:5" ht="12.75">
      <c r="A24" s="37" t="s">
        <v>54</v>
      </c>
      <c r="E24" s="38" t="s">
        <v>49</v>
      </c>
    </row>
    <row r="25" spans="1:5" ht="12.75">
      <c r="A25" t="s">
        <v>56</v>
      </c>
      <c r="E25" s="36" t="s">
        <v>77</v>
      </c>
    </row>
    <row r="26" spans="1:18" ht="12.75" customHeight="1">
      <c r="A26" s="6" t="s">
        <v>45</v>
      </c>
      <c r="B26" s="6"/>
      <c r="C26" s="41" t="s">
        <v>31</v>
      </c>
      <c r="D26" s="6"/>
      <c r="E26" s="27" t="s">
        <v>166</v>
      </c>
      <c r="F26" s="6"/>
      <c r="G26" s="6"/>
      <c r="H26" s="6"/>
      <c r="I26" s="42">
        <f>0+Q26</f>
      </c>
      <c r="O26">
        <f>0+R26</f>
      </c>
      <c r="Q26">
        <f>0+I27+I31+I35+I39+I43+I47</f>
      </c>
      <c r="R26">
        <f>0+O27+O31+O35+O39+O43+O47</f>
      </c>
    </row>
    <row r="27" spans="1:16" ht="12.75">
      <c r="A27" s="24" t="s">
        <v>47</v>
      </c>
      <c r="B27" s="29" t="s">
        <v>37</v>
      </c>
      <c r="C27" s="29" t="s">
        <v>1059</v>
      </c>
      <c r="D27" s="24" t="s">
        <v>49</v>
      </c>
      <c r="E27" s="30" t="s">
        <v>1060</v>
      </c>
      <c r="F27" s="31" t="s">
        <v>187</v>
      </c>
      <c r="G27" s="32">
        <v>1.434</v>
      </c>
      <c r="H27" s="33">
        <v>0</v>
      </c>
      <c r="I27" s="34">
        <f>ROUND(ROUND(H27,2)*ROUND(G27,3),2)</f>
      </c>
      <c r="O27">
        <f>(I27*21)/100</f>
      </c>
      <c r="P27" t="s">
        <v>27</v>
      </c>
    </row>
    <row r="28" spans="1:5" ht="12.75">
      <c r="A28" s="35" t="s">
        <v>52</v>
      </c>
      <c r="E28" s="36" t="s">
        <v>1104</v>
      </c>
    </row>
    <row r="29" spans="1:5" ht="38.25">
      <c r="A29" s="37" t="s">
        <v>54</v>
      </c>
      <c r="E29" s="38" t="s">
        <v>1225</v>
      </c>
    </row>
    <row r="30" spans="1:5" ht="306">
      <c r="A30" t="s">
        <v>56</v>
      </c>
      <c r="E30" s="36" t="s">
        <v>248</v>
      </c>
    </row>
    <row r="31" spans="1:16" ht="12.75">
      <c r="A31" s="24" t="s">
        <v>47</v>
      </c>
      <c r="B31" s="29" t="s">
        <v>39</v>
      </c>
      <c r="C31" s="29" t="s">
        <v>1062</v>
      </c>
      <c r="D31" s="24" t="s">
        <v>49</v>
      </c>
      <c r="E31" s="30" t="s">
        <v>1063</v>
      </c>
      <c r="F31" s="31" t="s">
        <v>187</v>
      </c>
      <c r="G31" s="32">
        <v>1.384</v>
      </c>
      <c r="H31" s="33">
        <v>0</v>
      </c>
      <c r="I31" s="34">
        <f>ROUND(ROUND(H31,2)*ROUND(G31,3),2)</f>
      </c>
      <c r="O31">
        <f>(I31*21)/100</f>
      </c>
      <c r="P31" t="s">
        <v>27</v>
      </c>
    </row>
    <row r="32" spans="1:5" ht="12.75">
      <c r="A32" s="35" t="s">
        <v>52</v>
      </c>
      <c r="E32" s="36" t="s">
        <v>1227</v>
      </c>
    </row>
    <row r="33" spans="1:5" ht="38.25">
      <c r="A33" s="37" t="s">
        <v>54</v>
      </c>
      <c r="E33" s="38" t="s">
        <v>1228</v>
      </c>
    </row>
    <row r="34" spans="1:5" ht="318.75">
      <c r="A34" t="s">
        <v>56</v>
      </c>
      <c r="E34" s="36" t="s">
        <v>252</v>
      </c>
    </row>
    <row r="35" spans="1:16" ht="12.75">
      <c r="A35" s="24" t="s">
        <v>47</v>
      </c>
      <c r="B35" s="29" t="s">
        <v>73</v>
      </c>
      <c r="C35" s="29" t="s">
        <v>249</v>
      </c>
      <c r="D35" s="24" t="s">
        <v>49</v>
      </c>
      <c r="E35" s="30" t="s">
        <v>250</v>
      </c>
      <c r="F35" s="31" t="s">
        <v>187</v>
      </c>
      <c r="G35" s="32">
        <v>4.2</v>
      </c>
      <c r="H35" s="33">
        <v>0</v>
      </c>
      <c r="I35" s="34">
        <f>ROUND(ROUND(H35,2)*ROUND(G35,3),2)</f>
      </c>
      <c r="O35">
        <f>(I35*21)/100</f>
      </c>
      <c r="P35" t="s">
        <v>27</v>
      </c>
    </row>
    <row r="36" spans="1:5" ht="12.75">
      <c r="A36" s="35" t="s">
        <v>52</v>
      </c>
      <c r="E36" s="36" t="s">
        <v>1109</v>
      </c>
    </row>
    <row r="37" spans="1:5" ht="12.75">
      <c r="A37" s="37" t="s">
        <v>54</v>
      </c>
      <c r="E37" s="38" t="s">
        <v>1229</v>
      </c>
    </row>
    <row r="38" spans="1:5" ht="318.75">
      <c r="A38" t="s">
        <v>56</v>
      </c>
      <c r="E38" s="36" t="s">
        <v>252</v>
      </c>
    </row>
    <row r="39" spans="1:16" ht="12.75">
      <c r="A39" s="24" t="s">
        <v>47</v>
      </c>
      <c r="B39" s="29" t="s">
        <v>78</v>
      </c>
      <c r="C39" s="29" t="s">
        <v>211</v>
      </c>
      <c r="D39" s="24" t="s">
        <v>49</v>
      </c>
      <c r="E39" s="30" t="s">
        <v>212</v>
      </c>
      <c r="F39" s="31" t="s">
        <v>187</v>
      </c>
      <c r="G39" s="32">
        <v>1.434</v>
      </c>
      <c r="H39" s="33">
        <v>0</v>
      </c>
      <c r="I39" s="34">
        <f>ROUND(ROUND(H39,2)*ROUND(G39,3),2)</f>
      </c>
      <c r="O39">
        <f>(I39*21)/100</f>
      </c>
      <c r="P39" t="s">
        <v>27</v>
      </c>
    </row>
    <row r="40" spans="1:5" ht="12.75">
      <c r="A40" s="35" t="s">
        <v>52</v>
      </c>
      <c r="E40" s="36" t="s">
        <v>1104</v>
      </c>
    </row>
    <row r="41" spans="1:5" ht="38.25">
      <c r="A41" s="37" t="s">
        <v>54</v>
      </c>
      <c r="E41" s="38" t="s">
        <v>1225</v>
      </c>
    </row>
    <row r="42" spans="1:5" ht="191.25">
      <c r="A42" t="s">
        <v>56</v>
      </c>
      <c r="E42" s="36" t="s">
        <v>214</v>
      </c>
    </row>
    <row r="43" spans="1:16" ht="12.75">
      <c r="A43" s="24" t="s">
        <v>47</v>
      </c>
      <c r="B43" s="29" t="s">
        <v>42</v>
      </c>
      <c r="C43" s="29" t="s">
        <v>1069</v>
      </c>
      <c r="D43" s="24" t="s">
        <v>49</v>
      </c>
      <c r="E43" s="30" t="s">
        <v>1070</v>
      </c>
      <c r="F43" s="31" t="s">
        <v>187</v>
      </c>
      <c r="G43" s="32">
        <v>4.15</v>
      </c>
      <c r="H43" s="33">
        <v>0</v>
      </c>
      <c r="I43" s="34">
        <f>ROUND(ROUND(H43,2)*ROUND(G43,3),2)</f>
      </c>
      <c r="O43">
        <f>(I43*21)/100</f>
      </c>
      <c r="P43" t="s">
        <v>27</v>
      </c>
    </row>
    <row r="44" spans="1:5" ht="12.75">
      <c r="A44" s="35" t="s">
        <v>52</v>
      </c>
      <c r="E44" s="36" t="s">
        <v>49</v>
      </c>
    </row>
    <row r="45" spans="1:5" ht="38.25">
      <c r="A45" s="37" t="s">
        <v>54</v>
      </c>
      <c r="E45" s="38" t="s">
        <v>1230</v>
      </c>
    </row>
    <row r="46" spans="1:5" ht="229.5">
      <c r="A46" t="s">
        <v>56</v>
      </c>
      <c r="E46" s="36" t="s">
        <v>1072</v>
      </c>
    </row>
    <row r="47" spans="1:16" ht="12.75">
      <c r="A47" s="24" t="s">
        <v>47</v>
      </c>
      <c r="B47" s="29" t="s">
        <v>44</v>
      </c>
      <c r="C47" s="29" t="s">
        <v>585</v>
      </c>
      <c r="D47" s="24" t="s">
        <v>49</v>
      </c>
      <c r="E47" s="30" t="s">
        <v>586</v>
      </c>
      <c r="F47" s="31" t="s">
        <v>187</v>
      </c>
      <c r="G47" s="32">
        <v>1.05</v>
      </c>
      <c r="H47" s="33">
        <v>0</v>
      </c>
      <c r="I47" s="34">
        <f>ROUND(ROUND(H47,2)*ROUND(G47,3),2)</f>
      </c>
      <c r="O47">
        <f>(I47*21)/100</f>
      </c>
      <c r="P47" t="s">
        <v>27</v>
      </c>
    </row>
    <row r="48" spans="1:5" ht="12.75">
      <c r="A48" s="35" t="s">
        <v>52</v>
      </c>
      <c r="E48" s="36" t="s">
        <v>1073</v>
      </c>
    </row>
    <row r="49" spans="1:5" ht="12.75">
      <c r="A49" s="37" t="s">
        <v>54</v>
      </c>
      <c r="E49" s="38" t="s">
        <v>1231</v>
      </c>
    </row>
    <row r="50" spans="1:5" ht="293.25">
      <c r="A50" t="s">
        <v>56</v>
      </c>
      <c r="E50" s="36" t="s">
        <v>588</v>
      </c>
    </row>
    <row r="51" spans="1:18" ht="12.75" customHeight="1">
      <c r="A51" s="6" t="s">
        <v>45</v>
      </c>
      <c r="B51" s="6"/>
      <c r="C51" s="41" t="s">
        <v>27</v>
      </c>
      <c r="D51" s="6"/>
      <c r="E51" s="27" t="s">
        <v>278</v>
      </c>
      <c r="F51" s="6"/>
      <c r="G51" s="6"/>
      <c r="H51" s="6"/>
      <c r="I51" s="42">
        <f>0+Q51</f>
      </c>
      <c r="O51">
        <f>0+R51</f>
      </c>
      <c r="Q51">
        <f>0+I52</f>
      </c>
      <c r="R51">
        <f>0+O52</f>
      </c>
    </row>
    <row r="52" spans="1:16" ht="12.75">
      <c r="A52" s="24" t="s">
        <v>47</v>
      </c>
      <c r="B52" s="29" t="s">
        <v>86</v>
      </c>
      <c r="C52" s="29" t="s">
        <v>1232</v>
      </c>
      <c r="D52" s="24" t="s">
        <v>49</v>
      </c>
      <c r="E52" s="30" t="s">
        <v>1233</v>
      </c>
      <c r="F52" s="31" t="s">
        <v>187</v>
      </c>
      <c r="G52" s="32">
        <v>0.432</v>
      </c>
      <c r="H52" s="33">
        <v>0</v>
      </c>
      <c r="I52" s="34">
        <f>ROUND(ROUND(H52,2)*ROUND(G52,3),2)</f>
      </c>
      <c r="O52">
        <f>(I52*21)/100</f>
      </c>
      <c r="P52" t="s">
        <v>27</v>
      </c>
    </row>
    <row r="53" spans="1:5" ht="12.75">
      <c r="A53" s="35" t="s">
        <v>52</v>
      </c>
      <c r="E53" s="36" t="s">
        <v>1234</v>
      </c>
    </row>
    <row r="54" spans="1:5" ht="12.75">
      <c r="A54" s="37" t="s">
        <v>54</v>
      </c>
      <c r="E54" s="38" t="s">
        <v>1235</v>
      </c>
    </row>
    <row r="55" spans="1:5" ht="369.75">
      <c r="A55" t="s">
        <v>56</v>
      </c>
      <c r="E55" s="36" t="s">
        <v>1116</v>
      </c>
    </row>
    <row r="56" spans="1:18" ht="12.75" customHeight="1">
      <c r="A56" s="6" t="s">
        <v>45</v>
      </c>
      <c r="B56" s="6"/>
      <c r="C56" s="41" t="s">
        <v>73</v>
      </c>
      <c r="D56" s="6"/>
      <c r="E56" s="27" t="s">
        <v>1074</v>
      </c>
      <c r="F56" s="6"/>
      <c r="G56" s="6"/>
      <c r="H56" s="6"/>
      <c r="I56" s="42">
        <f>0+Q56</f>
      </c>
      <c r="O56">
        <f>0+R56</f>
      </c>
      <c r="Q56">
        <f>0+I57+I61+I65+I69+I73+I77+I81+I85+I89+I93+I97+I101+I105</f>
      </c>
      <c r="R56">
        <f>0+O57+O61+O65+O69+O73+O77+O81+O85+O89+O93+O97+O101+O105</f>
      </c>
    </row>
    <row r="57" spans="1:16" ht="12.75">
      <c r="A57" s="24" t="s">
        <v>47</v>
      </c>
      <c r="B57" s="29" t="s">
        <v>89</v>
      </c>
      <c r="C57" s="29" t="s">
        <v>1075</v>
      </c>
      <c r="D57" s="24" t="s">
        <v>49</v>
      </c>
      <c r="E57" s="30" t="s">
        <v>1076</v>
      </c>
      <c r="F57" s="31" t="s">
        <v>226</v>
      </c>
      <c r="G57" s="32">
        <v>15</v>
      </c>
      <c r="H57" s="33">
        <v>0</v>
      </c>
      <c r="I57" s="34">
        <f>ROUND(ROUND(H57,2)*ROUND(G57,3),2)</f>
      </c>
      <c r="O57">
        <f>(I57*21)/100</f>
      </c>
      <c r="P57" t="s">
        <v>27</v>
      </c>
    </row>
    <row r="58" spans="1:5" ht="12.75">
      <c r="A58" s="35" t="s">
        <v>52</v>
      </c>
      <c r="E58" s="36" t="s">
        <v>1119</v>
      </c>
    </row>
    <row r="59" spans="1:5" ht="12.75">
      <c r="A59" s="37" t="s">
        <v>54</v>
      </c>
      <c r="E59" s="38" t="s">
        <v>49</v>
      </c>
    </row>
    <row r="60" spans="1:5" ht="140.25">
      <c r="A60" t="s">
        <v>56</v>
      </c>
      <c r="E60" s="36" t="s">
        <v>1078</v>
      </c>
    </row>
    <row r="61" spans="1:16" ht="12.75">
      <c r="A61" s="24" t="s">
        <v>47</v>
      </c>
      <c r="B61" s="29" t="s">
        <v>94</v>
      </c>
      <c r="C61" s="29" t="s">
        <v>1236</v>
      </c>
      <c r="D61" s="24" t="s">
        <v>49</v>
      </c>
      <c r="E61" s="30" t="s">
        <v>1237</v>
      </c>
      <c r="F61" s="31" t="s">
        <v>81</v>
      </c>
      <c r="G61" s="32">
        <v>1</v>
      </c>
      <c r="H61" s="33">
        <v>0</v>
      </c>
      <c r="I61" s="34">
        <f>ROUND(ROUND(H61,2)*ROUND(G61,3),2)</f>
      </c>
      <c r="O61">
        <f>(I61*21)/100</f>
      </c>
      <c r="P61" t="s">
        <v>27</v>
      </c>
    </row>
    <row r="62" spans="1:5" ht="25.5">
      <c r="A62" s="35" t="s">
        <v>52</v>
      </c>
      <c r="E62" s="36" t="s">
        <v>1238</v>
      </c>
    </row>
    <row r="63" spans="1:5" ht="12.75">
      <c r="A63" s="37" t="s">
        <v>54</v>
      </c>
      <c r="E63" s="38" t="s">
        <v>49</v>
      </c>
    </row>
    <row r="64" spans="1:5" ht="127.5">
      <c r="A64" t="s">
        <v>56</v>
      </c>
      <c r="E64" s="36" t="s">
        <v>1239</v>
      </c>
    </row>
    <row r="65" spans="1:16" ht="12.75">
      <c r="A65" s="24" t="s">
        <v>47</v>
      </c>
      <c r="B65" s="29" t="s">
        <v>98</v>
      </c>
      <c r="C65" s="29" t="s">
        <v>1146</v>
      </c>
      <c r="D65" s="24" t="s">
        <v>49</v>
      </c>
      <c r="E65" s="30" t="s">
        <v>1147</v>
      </c>
      <c r="F65" s="31" t="s">
        <v>226</v>
      </c>
      <c r="G65" s="32">
        <v>5</v>
      </c>
      <c r="H65" s="33">
        <v>0</v>
      </c>
      <c r="I65" s="34">
        <f>ROUND(ROUND(H65,2)*ROUND(G65,3),2)</f>
      </c>
      <c r="O65">
        <f>(I65*21)/100</f>
      </c>
      <c r="P65" t="s">
        <v>27</v>
      </c>
    </row>
    <row r="66" spans="1:5" ht="12.75">
      <c r="A66" s="35" t="s">
        <v>52</v>
      </c>
      <c r="E66" s="36" t="s">
        <v>1240</v>
      </c>
    </row>
    <row r="67" spans="1:5" ht="12.75">
      <c r="A67" s="37" t="s">
        <v>54</v>
      </c>
      <c r="E67" s="38" t="s">
        <v>140</v>
      </c>
    </row>
    <row r="68" spans="1:5" ht="89.25">
      <c r="A68" t="s">
        <v>56</v>
      </c>
      <c r="E68" s="36" t="s">
        <v>1145</v>
      </c>
    </row>
    <row r="69" spans="1:16" ht="12.75">
      <c r="A69" s="24" t="s">
        <v>47</v>
      </c>
      <c r="B69" s="29" t="s">
        <v>102</v>
      </c>
      <c r="C69" s="29" t="s">
        <v>1241</v>
      </c>
      <c r="D69" s="24" t="s">
        <v>49</v>
      </c>
      <c r="E69" s="30" t="s">
        <v>1242</v>
      </c>
      <c r="F69" s="31" t="s">
        <v>226</v>
      </c>
      <c r="G69" s="32">
        <v>12</v>
      </c>
      <c r="H69" s="33">
        <v>0</v>
      </c>
      <c r="I69" s="34">
        <f>ROUND(ROUND(H69,2)*ROUND(G69,3),2)</f>
      </c>
      <c r="O69">
        <f>(I69*21)/100</f>
      </c>
      <c r="P69" t="s">
        <v>27</v>
      </c>
    </row>
    <row r="70" spans="1:5" ht="12.75">
      <c r="A70" s="35" t="s">
        <v>52</v>
      </c>
      <c r="E70" s="36" t="s">
        <v>1243</v>
      </c>
    </row>
    <row r="71" spans="1:5" ht="12.75">
      <c r="A71" s="37" t="s">
        <v>54</v>
      </c>
      <c r="E71" s="38" t="s">
        <v>49</v>
      </c>
    </row>
    <row r="72" spans="1:5" ht="89.25">
      <c r="A72" t="s">
        <v>56</v>
      </c>
      <c r="E72" s="36" t="s">
        <v>1145</v>
      </c>
    </row>
    <row r="73" spans="1:16" ht="25.5">
      <c r="A73" s="24" t="s">
        <v>47</v>
      </c>
      <c r="B73" s="29" t="s">
        <v>107</v>
      </c>
      <c r="C73" s="29" t="s">
        <v>1150</v>
      </c>
      <c r="D73" s="24" t="s">
        <v>49</v>
      </c>
      <c r="E73" s="30" t="s">
        <v>1151</v>
      </c>
      <c r="F73" s="31" t="s">
        <v>81</v>
      </c>
      <c r="G73" s="32">
        <v>2</v>
      </c>
      <c r="H73" s="33">
        <v>0</v>
      </c>
      <c r="I73" s="34">
        <f>ROUND(ROUND(H73,2)*ROUND(G73,3),2)</f>
      </c>
      <c r="O73">
        <f>(I73*21)/100</f>
      </c>
      <c r="P73" t="s">
        <v>27</v>
      </c>
    </row>
    <row r="74" spans="1:5" ht="12.75">
      <c r="A74" s="35" t="s">
        <v>52</v>
      </c>
      <c r="E74" s="36" t="s">
        <v>49</v>
      </c>
    </row>
    <row r="75" spans="1:5" ht="12.75">
      <c r="A75" s="37" t="s">
        <v>54</v>
      </c>
      <c r="E75" s="38" t="s">
        <v>49</v>
      </c>
    </row>
    <row r="76" spans="1:5" ht="102">
      <c r="A76" t="s">
        <v>56</v>
      </c>
      <c r="E76" s="36" t="s">
        <v>1153</v>
      </c>
    </row>
    <row r="77" spans="1:16" ht="25.5">
      <c r="A77" s="24" t="s">
        <v>47</v>
      </c>
      <c r="B77" s="29" t="s">
        <v>112</v>
      </c>
      <c r="C77" s="29" t="s">
        <v>1244</v>
      </c>
      <c r="D77" s="24" t="s">
        <v>49</v>
      </c>
      <c r="E77" s="30" t="s">
        <v>1245</v>
      </c>
      <c r="F77" s="31" t="s">
        <v>81</v>
      </c>
      <c r="G77" s="32">
        <v>2</v>
      </c>
      <c r="H77" s="33">
        <v>0</v>
      </c>
      <c r="I77" s="34">
        <f>ROUND(ROUND(H77,2)*ROUND(G77,3),2)</f>
      </c>
      <c r="O77">
        <f>(I77*21)/100</f>
      </c>
      <c r="P77" t="s">
        <v>27</v>
      </c>
    </row>
    <row r="78" spans="1:5" ht="12.75">
      <c r="A78" s="35" t="s">
        <v>52</v>
      </c>
      <c r="E78" s="36" t="s">
        <v>49</v>
      </c>
    </row>
    <row r="79" spans="1:5" ht="12.75">
      <c r="A79" s="37" t="s">
        <v>54</v>
      </c>
      <c r="E79" s="38" t="s">
        <v>49</v>
      </c>
    </row>
    <row r="80" spans="1:5" ht="102">
      <c r="A80" t="s">
        <v>56</v>
      </c>
      <c r="E80" s="36" t="s">
        <v>1153</v>
      </c>
    </row>
    <row r="81" spans="1:16" ht="25.5">
      <c r="A81" s="24" t="s">
        <v>47</v>
      </c>
      <c r="B81" s="29" t="s">
        <v>117</v>
      </c>
      <c r="C81" s="29" t="s">
        <v>1246</v>
      </c>
      <c r="D81" s="24" t="s">
        <v>49</v>
      </c>
      <c r="E81" s="30" t="s">
        <v>1247</v>
      </c>
      <c r="F81" s="31" t="s">
        <v>81</v>
      </c>
      <c r="G81" s="32">
        <v>1</v>
      </c>
      <c r="H81" s="33">
        <v>0</v>
      </c>
      <c r="I81" s="34">
        <f>ROUND(ROUND(H81,2)*ROUND(G81,3),2)</f>
      </c>
      <c r="O81">
        <f>(I81*21)/100</f>
      </c>
      <c r="P81" t="s">
        <v>27</v>
      </c>
    </row>
    <row r="82" spans="1:5" ht="12.75">
      <c r="A82" s="35" t="s">
        <v>52</v>
      </c>
      <c r="E82" s="36" t="s">
        <v>1095</v>
      </c>
    </row>
    <row r="83" spans="1:5" ht="12.75">
      <c r="A83" s="37" t="s">
        <v>54</v>
      </c>
      <c r="E83" s="38" t="s">
        <v>49</v>
      </c>
    </row>
    <row r="84" spans="1:5" ht="102">
      <c r="A84" t="s">
        <v>56</v>
      </c>
      <c r="E84" s="36" t="s">
        <v>1153</v>
      </c>
    </row>
    <row r="85" spans="1:16" ht="12.75">
      <c r="A85" s="24" t="s">
        <v>47</v>
      </c>
      <c r="B85" s="29" t="s">
        <v>120</v>
      </c>
      <c r="C85" s="29" t="s">
        <v>1154</v>
      </c>
      <c r="D85" s="24" t="s">
        <v>49</v>
      </c>
      <c r="E85" s="30" t="s">
        <v>1155</v>
      </c>
      <c r="F85" s="31" t="s">
        <v>226</v>
      </c>
      <c r="G85" s="32">
        <v>20</v>
      </c>
      <c r="H85" s="33">
        <v>0</v>
      </c>
      <c r="I85" s="34">
        <f>ROUND(ROUND(H85,2)*ROUND(G85,3),2)</f>
      </c>
      <c r="O85">
        <f>(I85*21)/100</f>
      </c>
      <c r="P85" t="s">
        <v>27</v>
      </c>
    </row>
    <row r="86" spans="1:5" ht="12.75">
      <c r="A86" s="35" t="s">
        <v>52</v>
      </c>
      <c r="E86" s="36" t="s">
        <v>1248</v>
      </c>
    </row>
    <row r="87" spans="1:5" ht="12.75">
      <c r="A87" s="37" t="s">
        <v>54</v>
      </c>
      <c r="E87" s="38" t="s">
        <v>49</v>
      </c>
    </row>
    <row r="88" spans="1:5" ht="114.75">
      <c r="A88" t="s">
        <v>56</v>
      </c>
      <c r="E88" s="36" t="s">
        <v>1157</v>
      </c>
    </row>
    <row r="89" spans="1:16" ht="25.5">
      <c r="A89" s="24" t="s">
        <v>47</v>
      </c>
      <c r="B89" s="29" t="s">
        <v>123</v>
      </c>
      <c r="C89" s="29" t="s">
        <v>1249</v>
      </c>
      <c r="D89" s="24" t="s">
        <v>49</v>
      </c>
      <c r="E89" s="30" t="s">
        <v>1250</v>
      </c>
      <c r="F89" s="31" t="s">
        <v>81</v>
      </c>
      <c r="G89" s="32">
        <v>1</v>
      </c>
      <c r="H89" s="33">
        <v>0</v>
      </c>
      <c r="I89" s="34">
        <f>ROUND(ROUND(H89,2)*ROUND(G89,3),2)</f>
      </c>
      <c r="O89">
        <f>(I89*21)/100</f>
      </c>
      <c r="P89" t="s">
        <v>27</v>
      </c>
    </row>
    <row r="90" spans="1:5" ht="12.75">
      <c r="A90" s="35" t="s">
        <v>52</v>
      </c>
      <c r="E90" s="36" t="s">
        <v>49</v>
      </c>
    </row>
    <row r="91" spans="1:5" ht="12.75">
      <c r="A91" s="37" t="s">
        <v>54</v>
      </c>
      <c r="E91" s="38" t="s">
        <v>49</v>
      </c>
    </row>
    <row r="92" spans="1:5" ht="102">
      <c r="A92" t="s">
        <v>56</v>
      </c>
      <c r="E92" s="36" t="s">
        <v>1190</v>
      </c>
    </row>
    <row r="93" spans="1:16" ht="12.75">
      <c r="A93" s="24" t="s">
        <v>47</v>
      </c>
      <c r="B93" s="29" t="s">
        <v>125</v>
      </c>
      <c r="C93" s="29" t="s">
        <v>1251</v>
      </c>
      <c r="D93" s="24" t="s">
        <v>49</v>
      </c>
      <c r="E93" s="30" t="s">
        <v>1252</v>
      </c>
      <c r="F93" s="31" t="s">
        <v>81</v>
      </c>
      <c r="G93" s="32">
        <v>1</v>
      </c>
      <c r="H93" s="33">
        <v>0</v>
      </c>
      <c r="I93" s="34">
        <f>ROUND(ROUND(H93,2)*ROUND(G93,3),2)</f>
      </c>
      <c r="O93">
        <f>(I93*21)/100</f>
      </c>
      <c r="P93" t="s">
        <v>27</v>
      </c>
    </row>
    <row r="94" spans="1:5" ht="12.75">
      <c r="A94" s="35" t="s">
        <v>52</v>
      </c>
      <c r="E94" s="36" t="s">
        <v>1095</v>
      </c>
    </row>
    <row r="95" spans="1:5" ht="12.75">
      <c r="A95" s="37" t="s">
        <v>54</v>
      </c>
      <c r="E95" s="38" t="s">
        <v>49</v>
      </c>
    </row>
    <row r="96" spans="1:5" ht="102">
      <c r="A96" t="s">
        <v>56</v>
      </c>
      <c r="E96" s="36" t="s">
        <v>1253</v>
      </c>
    </row>
    <row r="97" spans="1:16" ht="12.75">
      <c r="A97" s="24" t="s">
        <v>47</v>
      </c>
      <c r="B97" s="29" t="s">
        <v>130</v>
      </c>
      <c r="C97" s="29" t="s">
        <v>1254</v>
      </c>
      <c r="D97" s="24" t="s">
        <v>49</v>
      </c>
      <c r="E97" s="30" t="s">
        <v>1255</v>
      </c>
      <c r="F97" s="31" t="s">
        <v>81</v>
      </c>
      <c r="G97" s="32">
        <v>3</v>
      </c>
      <c r="H97" s="33">
        <v>0</v>
      </c>
      <c r="I97" s="34">
        <f>ROUND(ROUND(H97,2)*ROUND(G97,3),2)</f>
      </c>
      <c r="O97">
        <f>(I97*21)/100</f>
      </c>
      <c r="P97" t="s">
        <v>27</v>
      </c>
    </row>
    <row r="98" spans="1:5" ht="12.75">
      <c r="A98" s="35" t="s">
        <v>52</v>
      </c>
      <c r="E98" s="36" t="s">
        <v>49</v>
      </c>
    </row>
    <row r="99" spans="1:5" ht="12.75">
      <c r="A99" s="37" t="s">
        <v>54</v>
      </c>
      <c r="E99" s="38" t="s">
        <v>49</v>
      </c>
    </row>
    <row r="100" spans="1:5" ht="89.25">
      <c r="A100" t="s">
        <v>56</v>
      </c>
      <c r="E100" s="36" t="s">
        <v>1256</v>
      </c>
    </row>
    <row r="101" spans="1:16" ht="25.5">
      <c r="A101" s="24" t="s">
        <v>47</v>
      </c>
      <c r="B101" s="29" t="s">
        <v>132</v>
      </c>
      <c r="C101" s="29" t="s">
        <v>1257</v>
      </c>
      <c r="D101" s="24" t="s">
        <v>49</v>
      </c>
      <c r="E101" s="30" t="s">
        <v>1258</v>
      </c>
      <c r="F101" s="31" t="s">
        <v>81</v>
      </c>
      <c r="G101" s="32">
        <v>1</v>
      </c>
      <c r="H101" s="33">
        <v>0</v>
      </c>
      <c r="I101" s="34">
        <f>ROUND(ROUND(H101,2)*ROUND(G101,3),2)</f>
      </c>
      <c r="O101">
        <f>(I101*21)/100</f>
      </c>
      <c r="P101" t="s">
        <v>27</v>
      </c>
    </row>
    <row r="102" spans="1:5" ht="12.75">
      <c r="A102" s="35" t="s">
        <v>52</v>
      </c>
      <c r="E102" s="36" t="s">
        <v>49</v>
      </c>
    </row>
    <row r="103" spans="1:5" ht="12.75">
      <c r="A103" s="37" t="s">
        <v>54</v>
      </c>
      <c r="E103" s="38" t="s">
        <v>49</v>
      </c>
    </row>
    <row r="104" spans="1:5" ht="114.75">
      <c r="A104" t="s">
        <v>56</v>
      </c>
      <c r="E104" s="36" t="s">
        <v>1193</v>
      </c>
    </row>
    <row r="105" spans="1:16" ht="12.75">
      <c r="A105" s="24" t="s">
        <v>47</v>
      </c>
      <c r="B105" s="29" t="s">
        <v>136</v>
      </c>
      <c r="C105" s="29" t="s">
        <v>1259</v>
      </c>
      <c r="D105" s="24" t="s">
        <v>49</v>
      </c>
      <c r="E105" s="30" t="s">
        <v>1260</v>
      </c>
      <c r="F105" s="31" t="s">
        <v>81</v>
      </c>
      <c r="G105" s="32">
        <v>1</v>
      </c>
      <c r="H105" s="33">
        <v>0</v>
      </c>
      <c r="I105" s="34">
        <f>ROUND(ROUND(H105,2)*ROUND(G105,3),2)</f>
      </c>
      <c r="O105">
        <f>(I105*21)/100</f>
      </c>
      <c r="P105" t="s">
        <v>27</v>
      </c>
    </row>
    <row r="106" spans="1:5" ht="25.5">
      <c r="A106" s="35" t="s">
        <v>52</v>
      </c>
      <c r="E106" s="36" t="s">
        <v>1261</v>
      </c>
    </row>
    <row r="107" spans="1:5" ht="12.75">
      <c r="A107" s="37" t="s">
        <v>54</v>
      </c>
      <c r="E107" s="38" t="s">
        <v>49</v>
      </c>
    </row>
    <row r="108" spans="1:5" ht="140.25">
      <c r="A108" t="s">
        <v>56</v>
      </c>
      <c r="E108" s="36" t="s">
        <v>1262</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11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19</v>
      </c>
      <c r="I3" s="39">
        <f>0+I9</f>
      </c>
      <c r="O3" t="s">
        <v>23</v>
      </c>
      <c r="P3" t="s">
        <v>27</v>
      </c>
    </row>
    <row r="4" spans="1:16" ht="15" customHeight="1">
      <c r="A4" t="s">
        <v>17</v>
      </c>
      <c r="B4" s="12" t="s">
        <v>18</v>
      </c>
      <c r="C4" s="13" t="s">
        <v>19</v>
      </c>
      <c r="D4" s="1"/>
      <c r="E4" s="14" t="s">
        <v>20</v>
      </c>
      <c r="F4" s="1"/>
      <c r="G4" s="1"/>
      <c r="H4" s="11"/>
      <c r="I4" s="11"/>
      <c r="O4" t="s">
        <v>24</v>
      </c>
      <c r="P4" t="s">
        <v>27</v>
      </c>
    </row>
    <row r="5" spans="1:16" ht="12.75" customHeight="1">
      <c r="A5" t="s">
        <v>21</v>
      </c>
      <c r="B5" s="16" t="s">
        <v>22</v>
      </c>
      <c r="C5" s="17" t="s">
        <v>19</v>
      </c>
      <c r="D5" s="6"/>
      <c r="E5" s="18" t="s">
        <v>20</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0+I10+I14+I18+I22+I26+I30+I34+I38+I42+I46+I50+I54+I58+I62+I66+I70+I74+I78+I82+I86+I90+I94+I98+I102+I106+I110</f>
      </c>
      <c r="R9">
        <f>0+O10+O14+O18+O22+O26+O30+O34+O38+O42+O46+O50+O54+O58+O62+O66+O70+O74+O78+O82+O86+O90+O94+O98+O102+O106+O110</f>
      </c>
    </row>
    <row r="10" spans="1:16" ht="12.75">
      <c r="A10" s="24" t="s">
        <v>47</v>
      </c>
      <c r="B10" s="29" t="s">
        <v>31</v>
      </c>
      <c r="C10" s="29" t="s">
        <v>48</v>
      </c>
      <c r="D10" s="24" t="s">
        <v>49</v>
      </c>
      <c r="E10" s="30" t="s">
        <v>50</v>
      </c>
      <c r="F10" s="31" t="s">
        <v>51</v>
      </c>
      <c r="G10" s="32">
        <v>1</v>
      </c>
      <c r="H10" s="33">
        <v>0</v>
      </c>
      <c r="I10" s="34">
        <f>ROUND(ROUND(H10,2)*ROUND(G10,3),2)</f>
      </c>
      <c r="O10">
        <f>(I10*21)/100</f>
      </c>
      <c r="P10" t="s">
        <v>27</v>
      </c>
    </row>
    <row r="11" spans="1:5" ht="178.5">
      <c r="A11" s="35" t="s">
        <v>52</v>
      </c>
      <c r="E11" s="36" t="s">
        <v>53</v>
      </c>
    </row>
    <row r="12" spans="1:5" ht="12.75">
      <c r="A12" s="37" t="s">
        <v>54</v>
      </c>
      <c r="E12" s="38" t="s">
        <v>55</v>
      </c>
    </row>
    <row r="13" spans="1:5" ht="12.75">
      <c r="A13" t="s">
        <v>56</v>
      </c>
      <c r="E13" s="36" t="s">
        <v>49</v>
      </c>
    </row>
    <row r="14" spans="1:16" ht="12.75">
      <c r="A14" s="24" t="s">
        <v>47</v>
      </c>
      <c r="B14" s="29" t="s">
        <v>27</v>
      </c>
      <c r="C14" s="29" t="s">
        <v>57</v>
      </c>
      <c r="D14" s="24" t="s">
        <v>49</v>
      </c>
      <c r="E14" s="30" t="s">
        <v>58</v>
      </c>
      <c r="F14" s="31" t="s">
        <v>51</v>
      </c>
      <c r="G14" s="32">
        <v>1</v>
      </c>
      <c r="H14" s="33">
        <v>0</v>
      </c>
      <c r="I14" s="34">
        <f>ROUND(ROUND(H14,2)*ROUND(G14,3),2)</f>
      </c>
      <c r="O14">
        <f>(I14*21)/100</f>
      </c>
      <c r="P14" t="s">
        <v>27</v>
      </c>
    </row>
    <row r="15" spans="1:5" ht="127.5">
      <c r="A15" s="35" t="s">
        <v>52</v>
      </c>
      <c r="E15" s="36" t="s">
        <v>59</v>
      </c>
    </row>
    <row r="16" spans="1:5" ht="12.75">
      <c r="A16" s="37" t="s">
        <v>54</v>
      </c>
      <c r="E16" s="38" t="s">
        <v>55</v>
      </c>
    </row>
    <row r="17" spans="1:5" ht="12.75">
      <c r="A17" t="s">
        <v>56</v>
      </c>
      <c r="E17" s="36" t="s">
        <v>49</v>
      </c>
    </row>
    <row r="18" spans="1:16" ht="12.75">
      <c r="A18" s="24" t="s">
        <v>47</v>
      </c>
      <c r="B18" s="29" t="s">
        <v>26</v>
      </c>
      <c r="C18" s="29" t="s">
        <v>60</v>
      </c>
      <c r="D18" s="24" t="s">
        <v>49</v>
      </c>
      <c r="E18" s="30" t="s">
        <v>61</v>
      </c>
      <c r="F18" s="31" t="s">
        <v>51</v>
      </c>
      <c r="G18" s="32">
        <v>1</v>
      </c>
      <c r="H18" s="33">
        <v>0</v>
      </c>
      <c r="I18" s="34">
        <f>ROUND(ROUND(H18,2)*ROUND(G18,3),2)</f>
      </c>
      <c r="O18">
        <f>(I18*21)/100</f>
      </c>
      <c r="P18" t="s">
        <v>27</v>
      </c>
    </row>
    <row r="19" spans="1:5" ht="12.75">
      <c r="A19" s="35" t="s">
        <v>52</v>
      </c>
      <c r="E19" s="36" t="s">
        <v>62</v>
      </c>
    </row>
    <row r="20" spans="1:5" ht="12.75">
      <c r="A20" s="37" t="s">
        <v>54</v>
      </c>
      <c r="E20" s="38" t="s">
        <v>55</v>
      </c>
    </row>
    <row r="21" spans="1:5" ht="12.75">
      <c r="A21" t="s">
        <v>56</v>
      </c>
      <c r="E21" s="36" t="s">
        <v>63</v>
      </c>
    </row>
    <row r="22" spans="1:16" ht="12.75">
      <c r="A22" s="24" t="s">
        <v>47</v>
      </c>
      <c r="B22" s="29" t="s">
        <v>35</v>
      </c>
      <c r="C22" s="29" t="s">
        <v>64</v>
      </c>
      <c r="D22" s="24" t="s">
        <v>49</v>
      </c>
      <c r="E22" s="30" t="s">
        <v>65</v>
      </c>
      <c r="F22" s="31" t="s">
        <v>51</v>
      </c>
      <c r="G22" s="32">
        <v>1</v>
      </c>
      <c r="H22" s="33">
        <v>0</v>
      </c>
      <c r="I22" s="34">
        <f>ROUND(ROUND(H22,2)*ROUND(G22,3),2)</f>
      </c>
      <c r="O22">
        <f>(I22*21)/100</f>
      </c>
      <c r="P22" t="s">
        <v>27</v>
      </c>
    </row>
    <row r="23" spans="1:5" ht="12.75">
      <c r="A23" s="35" t="s">
        <v>52</v>
      </c>
      <c r="E23" s="36" t="s">
        <v>62</v>
      </c>
    </row>
    <row r="24" spans="1:5" ht="12.75">
      <c r="A24" s="37" t="s">
        <v>54</v>
      </c>
      <c r="E24" s="38" t="s">
        <v>55</v>
      </c>
    </row>
    <row r="25" spans="1:5" ht="12.75">
      <c r="A25" t="s">
        <v>56</v>
      </c>
      <c r="E25" s="36" t="s">
        <v>63</v>
      </c>
    </row>
    <row r="26" spans="1:16" ht="12.75">
      <c r="A26" s="24" t="s">
        <v>47</v>
      </c>
      <c r="B26" s="29" t="s">
        <v>37</v>
      </c>
      <c r="C26" s="29" t="s">
        <v>66</v>
      </c>
      <c r="D26" s="24" t="s">
        <v>67</v>
      </c>
      <c r="E26" s="30" t="s">
        <v>68</v>
      </c>
      <c r="F26" s="31" t="s">
        <v>51</v>
      </c>
      <c r="G26" s="32">
        <v>1</v>
      </c>
      <c r="H26" s="33">
        <v>0</v>
      </c>
      <c r="I26" s="34">
        <f>ROUND(ROUND(H26,2)*ROUND(G26,3),2)</f>
      </c>
      <c r="O26">
        <f>(I26*21)/100</f>
      </c>
      <c r="P26" t="s">
        <v>27</v>
      </c>
    </row>
    <row r="27" spans="1:5" ht="12.75">
      <c r="A27" s="35" t="s">
        <v>52</v>
      </c>
      <c r="E27" s="36" t="s">
        <v>69</v>
      </c>
    </row>
    <row r="28" spans="1:5" ht="12.75">
      <c r="A28" s="37" t="s">
        <v>54</v>
      </c>
      <c r="E28" s="38" t="s">
        <v>55</v>
      </c>
    </row>
    <row r="29" spans="1:5" ht="12.75">
      <c r="A29" t="s">
        <v>56</v>
      </c>
      <c r="E29" s="36" t="s">
        <v>70</v>
      </c>
    </row>
    <row r="30" spans="1:16" ht="12.75">
      <c r="A30" s="24" t="s">
        <v>47</v>
      </c>
      <c r="B30" s="29" t="s">
        <v>39</v>
      </c>
      <c r="C30" s="29" t="s">
        <v>66</v>
      </c>
      <c r="D30" s="24" t="s">
        <v>71</v>
      </c>
      <c r="E30" s="30" t="s">
        <v>68</v>
      </c>
      <c r="F30" s="31" t="s">
        <v>51</v>
      </c>
      <c r="G30" s="32">
        <v>1</v>
      </c>
      <c r="H30" s="33">
        <v>0</v>
      </c>
      <c r="I30" s="34">
        <f>ROUND(ROUND(H30,2)*ROUND(G30,3),2)</f>
      </c>
      <c r="O30">
        <f>(I30*21)/100</f>
      </c>
      <c r="P30" t="s">
        <v>27</v>
      </c>
    </row>
    <row r="31" spans="1:5" ht="12.75">
      <c r="A31" s="35" t="s">
        <v>52</v>
      </c>
      <c r="E31" s="36" t="s">
        <v>72</v>
      </c>
    </row>
    <row r="32" spans="1:5" ht="12.75">
      <c r="A32" s="37" t="s">
        <v>54</v>
      </c>
      <c r="E32" s="38" t="s">
        <v>55</v>
      </c>
    </row>
    <row r="33" spans="1:5" ht="12.75">
      <c r="A33" t="s">
        <v>56</v>
      </c>
      <c r="E33" s="36" t="s">
        <v>70</v>
      </c>
    </row>
    <row r="34" spans="1:16" ht="12.75">
      <c r="A34" s="24" t="s">
        <v>47</v>
      </c>
      <c r="B34" s="29" t="s">
        <v>73</v>
      </c>
      <c r="C34" s="29" t="s">
        <v>74</v>
      </c>
      <c r="D34" s="24" t="s">
        <v>49</v>
      </c>
      <c r="E34" s="30" t="s">
        <v>75</v>
      </c>
      <c r="F34" s="31" t="s">
        <v>51</v>
      </c>
      <c r="G34" s="32">
        <v>1</v>
      </c>
      <c r="H34" s="33">
        <v>0</v>
      </c>
      <c r="I34" s="34">
        <f>ROUND(ROUND(H34,2)*ROUND(G34,3),2)</f>
      </c>
      <c r="O34">
        <f>(I34*21)/100</f>
      </c>
      <c r="P34" t="s">
        <v>27</v>
      </c>
    </row>
    <row r="35" spans="1:5" ht="12.75">
      <c r="A35" s="35" t="s">
        <v>52</v>
      </c>
      <c r="E35" s="36" t="s">
        <v>76</v>
      </c>
    </row>
    <row r="36" spans="1:5" ht="12.75">
      <c r="A36" s="37" t="s">
        <v>54</v>
      </c>
      <c r="E36" s="38" t="s">
        <v>55</v>
      </c>
    </row>
    <row r="37" spans="1:5" ht="12.75">
      <c r="A37" t="s">
        <v>56</v>
      </c>
      <c r="E37" s="36" t="s">
        <v>77</v>
      </c>
    </row>
    <row r="38" spans="1:16" ht="12.75">
      <c r="A38" s="24" t="s">
        <v>47</v>
      </c>
      <c r="B38" s="29" t="s">
        <v>78</v>
      </c>
      <c r="C38" s="29" t="s">
        <v>79</v>
      </c>
      <c r="D38" s="24" t="s">
        <v>67</v>
      </c>
      <c r="E38" s="30" t="s">
        <v>80</v>
      </c>
      <c r="F38" s="31" t="s">
        <v>81</v>
      </c>
      <c r="G38" s="32">
        <v>1</v>
      </c>
      <c r="H38" s="33">
        <v>0</v>
      </c>
      <c r="I38" s="34">
        <f>ROUND(ROUND(H38,2)*ROUND(G38,3),2)</f>
      </c>
      <c r="O38">
        <f>(I38*21)/100</f>
      </c>
      <c r="P38" t="s">
        <v>27</v>
      </c>
    </row>
    <row r="39" spans="1:5" ht="25.5">
      <c r="A39" s="35" t="s">
        <v>52</v>
      </c>
      <c r="E39" s="36" t="s">
        <v>82</v>
      </c>
    </row>
    <row r="40" spans="1:5" ht="12.75">
      <c r="A40" s="37" t="s">
        <v>54</v>
      </c>
      <c r="E40" s="38" t="s">
        <v>55</v>
      </c>
    </row>
    <row r="41" spans="1:5" ht="12.75">
      <c r="A41" t="s">
        <v>56</v>
      </c>
      <c r="E41" s="36" t="s">
        <v>77</v>
      </c>
    </row>
    <row r="42" spans="1:16" ht="12.75">
      <c r="A42" s="24" t="s">
        <v>47</v>
      </c>
      <c r="B42" s="29" t="s">
        <v>42</v>
      </c>
      <c r="C42" s="29" t="s">
        <v>79</v>
      </c>
      <c r="D42" s="24" t="s">
        <v>71</v>
      </c>
      <c r="E42" s="30" t="s">
        <v>80</v>
      </c>
      <c r="F42" s="31" t="s">
        <v>81</v>
      </c>
      <c r="G42" s="32">
        <v>1</v>
      </c>
      <c r="H42" s="33">
        <v>0</v>
      </c>
      <c r="I42" s="34">
        <f>ROUND(ROUND(H42,2)*ROUND(G42,3),2)</f>
      </c>
      <c r="O42">
        <f>(I42*21)/100</f>
      </c>
      <c r="P42" t="s">
        <v>27</v>
      </c>
    </row>
    <row r="43" spans="1:5" ht="12.75">
      <c r="A43" s="35" t="s">
        <v>52</v>
      </c>
      <c r="E43" s="36" t="s">
        <v>83</v>
      </c>
    </row>
    <row r="44" spans="1:5" ht="12.75">
      <c r="A44" s="37" t="s">
        <v>54</v>
      </c>
      <c r="E44" s="38" t="s">
        <v>55</v>
      </c>
    </row>
    <row r="45" spans="1:5" ht="12.75">
      <c r="A45" t="s">
        <v>56</v>
      </c>
      <c r="E45" s="36" t="s">
        <v>77</v>
      </c>
    </row>
    <row r="46" spans="1:16" ht="12.75">
      <c r="A46" s="24" t="s">
        <v>47</v>
      </c>
      <c r="B46" s="29" t="s">
        <v>44</v>
      </c>
      <c r="C46" s="29" t="s">
        <v>79</v>
      </c>
      <c r="D46" s="24" t="s">
        <v>84</v>
      </c>
      <c r="E46" s="30" t="s">
        <v>80</v>
      </c>
      <c r="F46" s="31" t="s">
        <v>81</v>
      </c>
      <c r="G46" s="32">
        <v>1</v>
      </c>
      <c r="H46" s="33">
        <v>0</v>
      </c>
      <c r="I46" s="34">
        <f>ROUND(ROUND(H46,2)*ROUND(G46,3),2)</f>
      </c>
      <c r="O46">
        <f>(I46*21)/100</f>
      </c>
      <c r="P46" t="s">
        <v>27</v>
      </c>
    </row>
    <row r="47" spans="1:5" ht="12.75">
      <c r="A47" s="35" t="s">
        <v>52</v>
      </c>
      <c r="E47" s="36" t="s">
        <v>85</v>
      </c>
    </row>
    <row r="48" spans="1:5" ht="12.75">
      <c r="A48" s="37" t="s">
        <v>54</v>
      </c>
      <c r="E48" s="38" t="s">
        <v>55</v>
      </c>
    </row>
    <row r="49" spans="1:5" ht="12.75">
      <c r="A49" t="s">
        <v>56</v>
      </c>
      <c r="E49" s="36" t="s">
        <v>77</v>
      </c>
    </row>
    <row r="50" spans="1:16" ht="12.75">
      <c r="A50" s="24" t="s">
        <v>47</v>
      </c>
      <c r="B50" s="29" t="s">
        <v>86</v>
      </c>
      <c r="C50" s="29" t="s">
        <v>79</v>
      </c>
      <c r="D50" s="24" t="s">
        <v>87</v>
      </c>
      <c r="E50" s="30" t="s">
        <v>80</v>
      </c>
      <c r="F50" s="31" t="s">
        <v>81</v>
      </c>
      <c r="G50" s="32">
        <v>1</v>
      </c>
      <c r="H50" s="33">
        <v>0</v>
      </c>
      <c r="I50" s="34">
        <f>ROUND(ROUND(H50,2)*ROUND(G50,3),2)</f>
      </c>
      <c r="O50">
        <f>(I50*21)/100</f>
      </c>
      <c r="P50" t="s">
        <v>27</v>
      </c>
    </row>
    <row r="51" spans="1:5" ht="12.75">
      <c r="A51" s="35" t="s">
        <v>52</v>
      </c>
      <c r="E51" s="36" t="s">
        <v>88</v>
      </c>
    </row>
    <row r="52" spans="1:5" ht="12.75">
      <c r="A52" s="37" t="s">
        <v>54</v>
      </c>
      <c r="E52" s="38" t="s">
        <v>55</v>
      </c>
    </row>
    <row r="53" spans="1:5" ht="12.75">
      <c r="A53" t="s">
        <v>56</v>
      </c>
      <c r="E53" s="36" t="s">
        <v>77</v>
      </c>
    </row>
    <row r="54" spans="1:16" ht="12.75">
      <c r="A54" s="24" t="s">
        <v>47</v>
      </c>
      <c r="B54" s="29" t="s">
        <v>89</v>
      </c>
      <c r="C54" s="29" t="s">
        <v>90</v>
      </c>
      <c r="D54" s="24" t="s">
        <v>49</v>
      </c>
      <c r="E54" s="30" t="s">
        <v>91</v>
      </c>
      <c r="F54" s="31" t="s">
        <v>51</v>
      </c>
      <c r="G54" s="32">
        <v>2</v>
      </c>
      <c r="H54" s="33">
        <v>0</v>
      </c>
      <c r="I54" s="34">
        <f>ROUND(ROUND(H54,2)*ROUND(G54,3),2)</f>
      </c>
      <c r="O54">
        <f>(I54*21)/100</f>
      </c>
      <c r="P54" t="s">
        <v>27</v>
      </c>
    </row>
    <row r="55" spans="1:5" ht="12.75">
      <c r="A55" s="35" t="s">
        <v>52</v>
      </c>
      <c r="E55" s="36" t="s">
        <v>92</v>
      </c>
    </row>
    <row r="56" spans="1:5" ht="76.5">
      <c r="A56" s="37" t="s">
        <v>54</v>
      </c>
      <c r="E56" s="38" t="s">
        <v>93</v>
      </c>
    </row>
    <row r="57" spans="1:5" ht="12.75">
      <c r="A57" t="s">
        <v>56</v>
      </c>
      <c r="E57" s="36" t="s">
        <v>77</v>
      </c>
    </row>
    <row r="58" spans="1:16" ht="12.75">
      <c r="A58" s="24" t="s">
        <v>47</v>
      </c>
      <c r="B58" s="29" t="s">
        <v>94</v>
      </c>
      <c r="C58" s="29" t="s">
        <v>95</v>
      </c>
      <c r="D58" s="24" t="s">
        <v>49</v>
      </c>
      <c r="E58" s="30" t="s">
        <v>96</v>
      </c>
      <c r="F58" s="31" t="s">
        <v>51</v>
      </c>
      <c r="G58" s="32">
        <v>1</v>
      </c>
      <c r="H58" s="33">
        <v>0</v>
      </c>
      <c r="I58" s="34">
        <f>ROUND(ROUND(H58,2)*ROUND(G58,3),2)</f>
      </c>
      <c r="O58">
        <f>(I58*21)/100</f>
      </c>
      <c r="P58" t="s">
        <v>27</v>
      </c>
    </row>
    <row r="59" spans="1:5" ht="25.5">
      <c r="A59" s="35" t="s">
        <v>52</v>
      </c>
      <c r="E59" s="36" t="s">
        <v>97</v>
      </c>
    </row>
    <row r="60" spans="1:5" ht="12.75">
      <c r="A60" s="37" t="s">
        <v>54</v>
      </c>
      <c r="E60" s="38" t="s">
        <v>55</v>
      </c>
    </row>
    <row r="61" spans="1:5" ht="12.75">
      <c r="A61" t="s">
        <v>56</v>
      </c>
      <c r="E61" s="36" t="s">
        <v>77</v>
      </c>
    </row>
    <row r="62" spans="1:16" ht="12.75">
      <c r="A62" s="24" t="s">
        <v>47</v>
      </c>
      <c r="B62" s="29" t="s">
        <v>98</v>
      </c>
      <c r="C62" s="29" t="s">
        <v>99</v>
      </c>
      <c r="D62" s="24" t="s">
        <v>49</v>
      </c>
      <c r="E62" s="30" t="s">
        <v>100</v>
      </c>
      <c r="F62" s="31" t="s">
        <v>51</v>
      </c>
      <c r="G62" s="32">
        <v>1</v>
      </c>
      <c r="H62" s="33">
        <v>0</v>
      </c>
      <c r="I62" s="34">
        <f>ROUND(ROUND(H62,2)*ROUND(G62,3),2)</f>
      </c>
      <c r="O62">
        <f>(I62*21)/100</f>
      </c>
      <c r="P62" t="s">
        <v>27</v>
      </c>
    </row>
    <row r="63" spans="1:5" ht="12.75">
      <c r="A63" s="35" t="s">
        <v>52</v>
      </c>
      <c r="E63" s="36" t="s">
        <v>101</v>
      </c>
    </row>
    <row r="64" spans="1:5" ht="12.75">
      <c r="A64" s="37" t="s">
        <v>54</v>
      </c>
      <c r="E64" s="38" t="s">
        <v>55</v>
      </c>
    </row>
    <row r="65" spans="1:5" ht="12.75">
      <c r="A65" t="s">
        <v>56</v>
      </c>
      <c r="E65" s="36" t="s">
        <v>77</v>
      </c>
    </row>
    <row r="66" spans="1:16" ht="12.75">
      <c r="A66" s="24" t="s">
        <v>47</v>
      </c>
      <c r="B66" s="29" t="s">
        <v>102</v>
      </c>
      <c r="C66" s="29" t="s">
        <v>103</v>
      </c>
      <c r="D66" s="24" t="s">
        <v>49</v>
      </c>
      <c r="E66" s="30" t="s">
        <v>104</v>
      </c>
      <c r="F66" s="31" t="s">
        <v>51</v>
      </c>
      <c r="G66" s="32">
        <v>1</v>
      </c>
      <c r="H66" s="33">
        <v>0</v>
      </c>
      <c r="I66" s="34">
        <f>ROUND(ROUND(H66,2)*ROUND(G66,3),2)</f>
      </c>
      <c r="O66">
        <f>(I66*21)/100</f>
      </c>
      <c r="P66" t="s">
        <v>27</v>
      </c>
    </row>
    <row r="67" spans="1:5" ht="12.75">
      <c r="A67" s="35" t="s">
        <v>52</v>
      </c>
      <c r="E67" s="36" t="s">
        <v>105</v>
      </c>
    </row>
    <row r="68" spans="1:5" ht="12.75">
      <c r="A68" s="37" t="s">
        <v>54</v>
      </c>
      <c r="E68" s="38" t="s">
        <v>55</v>
      </c>
    </row>
    <row r="69" spans="1:5" ht="76.5">
      <c r="A69" t="s">
        <v>56</v>
      </c>
      <c r="E69" s="36" t="s">
        <v>106</v>
      </c>
    </row>
    <row r="70" spans="1:16" ht="12.75">
      <c r="A70" s="24" t="s">
        <v>47</v>
      </c>
      <c r="B70" s="29" t="s">
        <v>107</v>
      </c>
      <c r="C70" s="29" t="s">
        <v>108</v>
      </c>
      <c r="D70" s="24" t="s">
        <v>49</v>
      </c>
      <c r="E70" s="30" t="s">
        <v>109</v>
      </c>
      <c r="F70" s="31" t="s">
        <v>110</v>
      </c>
      <c r="G70" s="32">
        <v>1</v>
      </c>
      <c r="H70" s="33">
        <v>0</v>
      </c>
      <c r="I70" s="34">
        <f>ROUND(ROUND(H70,2)*ROUND(G70,3),2)</f>
      </c>
      <c r="O70">
        <f>(I70*21)/100</f>
      </c>
      <c r="P70" t="s">
        <v>27</v>
      </c>
    </row>
    <row r="71" spans="1:5" ht="12.75">
      <c r="A71" s="35" t="s">
        <v>52</v>
      </c>
      <c r="E71" s="36" t="s">
        <v>49</v>
      </c>
    </row>
    <row r="72" spans="1:5" ht="12.75">
      <c r="A72" s="37" t="s">
        <v>54</v>
      </c>
      <c r="E72" s="38" t="s">
        <v>55</v>
      </c>
    </row>
    <row r="73" spans="1:5" ht="63.75">
      <c r="A73" t="s">
        <v>56</v>
      </c>
      <c r="E73" s="36" t="s">
        <v>111</v>
      </c>
    </row>
    <row r="74" spans="1:16" ht="12.75">
      <c r="A74" s="24" t="s">
        <v>47</v>
      </c>
      <c r="B74" s="29" t="s">
        <v>112</v>
      </c>
      <c r="C74" s="29" t="s">
        <v>113</v>
      </c>
      <c r="D74" s="24" t="s">
        <v>114</v>
      </c>
      <c r="E74" s="30" t="s">
        <v>115</v>
      </c>
      <c r="F74" s="31" t="s">
        <v>51</v>
      </c>
      <c r="G74" s="32">
        <v>2</v>
      </c>
      <c r="H74" s="33">
        <v>0</v>
      </c>
      <c r="I74" s="34">
        <f>ROUND(ROUND(H74,2)*ROUND(G74,3),2)</f>
      </c>
      <c r="O74">
        <f>(I74*21)/100</f>
      </c>
      <c r="P74" t="s">
        <v>27</v>
      </c>
    </row>
    <row r="75" spans="1:5" ht="25.5">
      <c r="A75" s="35" t="s">
        <v>52</v>
      </c>
      <c r="E75" s="36" t="s">
        <v>116</v>
      </c>
    </row>
    <row r="76" spans="1:5" ht="76.5">
      <c r="A76" s="37" t="s">
        <v>54</v>
      </c>
      <c r="E76" s="38" t="s">
        <v>93</v>
      </c>
    </row>
    <row r="77" spans="1:5" ht="12.75">
      <c r="A77" t="s">
        <v>56</v>
      </c>
      <c r="E77" s="36" t="s">
        <v>77</v>
      </c>
    </row>
    <row r="78" spans="1:16" ht="12.75">
      <c r="A78" s="24" t="s">
        <v>47</v>
      </c>
      <c r="B78" s="29" t="s">
        <v>117</v>
      </c>
      <c r="C78" s="29" t="s">
        <v>113</v>
      </c>
      <c r="D78" s="24" t="s">
        <v>118</v>
      </c>
      <c r="E78" s="30" t="s">
        <v>115</v>
      </c>
      <c r="F78" s="31" t="s">
        <v>51</v>
      </c>
      <c r="G78" s="32">
        <v>2</v>
      </c>
      <c r="H78" s="33">
        <v>0</v>
      </c>
      <c r="I78" s="34">
        <f>ROUND(ROUND(H78,2)*ROUND(G78,3),2)</f>
      </c>
      <c r="O78">
        <f>(I78*21)/100</f>
      </c>
      <c r="P78" t="s">
        <v>27</v>
      </c>
    </row>
    <row r="79" spans="1:5" ht="25.5">
      <c r="A79" s="35" t="s">
        <v>52</v>
      </c>
      <c r="E79" s="36" t="s">
        <v>119</v>
      </c>
    </row>
    <row r="80" spans="1:5" ht="76.5">
      <c r="A80" s="37" t="s">
        <v>54</v>
      </c>
      <c r="E80" s="38" t="s">
        <v>93</v>
      </c>
    </row>
    <row r="81" spans="1:5" ht="12.75">
      <c r="A81" t="s">
        <v>56</v>
      </c>
      <c r="E81" s="36" t="s">
        <v>77</v>
      </c>
    </row>
    <row r="82" spans="1:16" ht="12.75">
      <c r="A82" s="24" t="s">
        <v>47</v>
      </c>
      <c r="B82" s="29" t="s">
        <v>120</v>
      </c>
      <c r="C82" s="29" t="s">
        <v>113</v>
      </c>
      <c r="D82" s="24" t="s">
        <v>121</v>
      </c>
      <c r="E82" s="30" t="s">
        <v>115</v>
      </c>
      <c r="F82" s="31" t="s">
        <v>51</v>
      </c>
      <c r="G82" s="32">
        <v>2</v>
      </c>
      <c r="H82" s="33">
        <v>0</v>
      </c>
      <c r="I82" s="34">
        <f>ROUND(ROUND(H82,2)*ROUND(G82,3),2)</f>
      </c>
      <c r="O82">
        <f>(I82*21)/100</f>
      </c>
      <c r="P82" t="s">
        <v>27</v>
      </c>
    </row>
    <row r="83" spans="1:5" ht="25.5">
      <c r="A83" s="35" t="s">
        <v>52</v>
      </c>
      <c r="E83" s="36" t="s">
        <v>122</v>
      </c>
    </row>
    <row r="84" spans="1:5" ht="76.5">
      <c r="A84" s="37" t="s">
        <v>54</v>
      </c>
      <c r="E84" s="38" t="s">
        <v>93</v>
      </c>
    </row>
    <row r="85" spans="1:5" ht="12.75">
      <c r="A85" t="s">
        <v>56</v>
      </c>
      <c r="E85" s="36" t="s">
        <v>77</v>
      </c>
    </row>
    <row r="86" spans="1:16" ht="12.75">
      <c r="A86" s="24" t="s">
        <v>47</v>
      </c>
      <c r="B86" s="29" t="s">
        <v>123</v>
      </c>
      <c r="C86" s="29" t="s">
        <v>113</v>
      </c>
      <c r="D86" s="24" t="s">
        <v>87</v>
      </c>
      <c r="E86" s="30" t="s">
        <v>115</v>
      </c>
      <c r="F86" s="31" t="s">
        <v>51</v>
      </c>
      <c r="G86" s="32">
        <v>1</v>
      </c>
      <c r="H86" s="33">
        <v>0</v>
      </c>
      <c r="I86" s="34">
        <f>ROUND(ROUND(H86,2)*ROUND(G86,3),2)</f>
      </c>
      <c r="O86">
        <f>(I86*21)/100</f>
      </c>
      <c r="P86" t="s">
        <v>27</v>
      </c>
    </row>
    <row r="87" spans="1:5" ht="12.75">
      <c r="A87" s="35" t="s">
        <v>52</v>
      </c>
      <c r="E87" s="36" t="s">
        <v>124</v>
      </c>
    </row>
    <row r="88" spans="1:5" ht="12.75">
      <c r="A88" s="37" t="s">
        <v>54</v>
      </c>
      <c r="E88" s="38" t="s">
        <v>55</v>
      </c>
    </row>
    <row r="89" spans="1:5" ht="12.75">
      <c r="A89" t="s">
        <v>56</v>
      </c>
      <c r="E89" s="36" t="s">
        <v>77</v>
      </c>
    </row>
    <row r="90" spans="1:16" ht="12.75">
      <c r="A90" s="24" t="s">
        <v>47</v>
      </c>
      <c r="B90" s="29" t="s">
        <v>125</v>
      </c>
      <c r="C90" s="29" t="s">
        <v>126</v>
      </c>
      <c r="D90" s="24" t="s">
        <v>114</v>
      </c>
      <c r="E90" s="30" t="s">
        <v>127</v>
      </c>
      <c r="F90" s="31" t="s">
        <v>51</v>
      </c>
      <c r="G90" s="32">
        <v>2</v>
      </c>
      <c r="H90" s="33">
        <v>0</v>
      </c>
      <c r="I90" s="34">
        <f>ROUND(ROUND(H90,2)*ROUND(G90,3),2)</f>
      </c>
      <c r="O90">
        <f>(I90*21)/100</f>
      </c>
      <c r="P90" t="s">
        <v>27</v>
      </c>
    </row>
    <row r="91" spans="1:5" ht="12.75">
      <c r="A91" s="35" t="s">
        <v>52</v>
      </c>
      <c r="E91" s="36" t="s">
        <v>128</v>
      </c>
    </row>
    <row r="92" spans="1:5" ht="76.5">
      <c r="A92" s="37" t="s">
        <v>54</v>
      </c>
      <c r="E92" s="38" t="s">
        <v>93</v>
      </c>
    </row>
    <row r="93" spans="1:5" ht="12.75">
      <c r="A93" t="s">
        <v>56</v>
      </c>
      <c r="E93" s="36" t="s">
        <v>129</v>
      </c>
    </row>
    <row r="94" spans="1:16" ht="12.75">
      <c r="A94" s="24" t="s">
        <v>47</v>
      </c>
      <c r="B94" s="29" t="s">
        <v>130</v>
      </c>
      <c r="C94" s="29" t="s">
        <v>126</v>
      </c>
      <c r="D94" s="24" t="s">
        <v>118</v>
      </c>
      <c r="E94" s="30" t="s">
        <v>127</v>
      </c>
      <c r="F94" s="31" t="s">
        <v>51</v>
      </c>
      <c r="G94" s="32">
        <v>2</v>
      </c>
      <c r="H94" s="33">
        <v>0</v>
      </c>
      <c r="I94" s="34">
        <f>ROUND(ROUND(H94,2)*ROUND(G94,3),2)</f>
      </c>
      <c r="O94">
        <f>(I94*21)/100</f>
      </c>
      <c r="P94" t="s">
        <v>27</v>
      </c>
    </row>
    <row r="95" spans="1:5" ht="12.75">
      <c r="A95" s="35" t="s">
        <v>52</v>
      </c>
      <c r="E95" s="36" t="s">
        <v>131</v>
      </c>
    </row>
    <row r="96" spans="1:5" ht="76.5">
      <c r="A96" s="37" t="s">
        <v>54</v>
      </c>
      <c r="E96" s="38" t="s">
        <v>93</v>
      </c>
    </row>
    <row r="97" spans="1:5" ht="12.75">
      <c r="A97" t="s">
        <v>56</v>
      </c>
      <c r="E97" s="36" t="s">
        <v>129</v>
      </c>
    </row>
    <row r="98" spans="1:16" ht="12.75">
      <c r="A98" s="24" t="s">
        <v>47</v>
      </c>
      <c r="B98" s="29" t="s">
        <v>132</v>
      </c>
      <c r="C98" s="29" t="s">
        <v>133</v>
      </c>
      <c r="D98" s="24" t="s">
        <v>49</v>
      </c>
      <c r="E98" s="30" t="s">
        <v>134</v>
      </c>
      <c r="F98" s="31" t="s">
        <v>81</v>
      </c>
      <c r="G98" s="32">
        <v>13</v>
      </c>
      <c r="H98" s="33">
        <v>0</v>
      </c>
      <c r="I98" s="34">
        <f>ROUND(ROUND(H98,2)*ROUND(G98,3),2)</f>
      </c>
      <c r="O98">
        <f>(I98*21)/100</f>
      </c>
      <c r="P98" t="s">
        <v>27</v>
      </c>
    </row>
    <row r="99" spans="1:5" ht="12.75">
      <c r="A99" s="35" t="s">
        <v>52</v>
      </c>
      <c r="E99" s="36" t="s">
        <v>49</v>
      </c>
    </row>
    <row r="100" spans="1:5" ht="12.75">
      <c r="A100" s="37" t="s">
        <v>54</v>
      </c>
      <c r="E100" s="38" t="s">
        <v>135</v>
      </c>
    </row>
    <row r="101" spans="1:5" ht="12.75">
      <c r="A101" t="s">
        <v>56</v>
      </c>
      <c r="E101" s="36" t="s">
        <v>49</v>
      </c>
    </row>
    <row r="102" spans="1:16" ht="12.75">
      <c r="A102" s="24" t="s">
        <v>47</v>
      </c>
      <c r="B102" s="29" t="s">
        <v>136</v>
      </c>
      <c r="C102" s="29" t="s">
        <v>137</v>
      </c>
      <c r="D102" s="24" t="s">
        <v>49</v>
      </c>
      <c r="E102" s="30" t="s">
        <v>138</v>
      </c>
      <c r="F102" s="31" t="s">
        <v>139</v>
      </c>
      <c r="G102" s="32">
        <v>5</v>
      </c>
      <c r="H102" s="33">
        <v>0</v>
      </c>
      <c r="I102" s="34">
        <f>ROUND(ROUND(H102,2)*ROUND(G102,3),2)</f>
      </c>
      <c r="O102">
        <f>(I102*21)/100</f>
      </c>
      <c r="P102" t="s">
        <v>27</v>
      </c>
    </row>
    <row r="103" spans="1:5" ht="12.75">
      <c r="A103" s="35" t="s">
        <v>52</v>
      </c>
      <c r="E103" s="36" t="s">
        <v>49</v>
      </c>
    </row>
    <row r="104" spans="1:5" ht="12.75">
      <c r="A104" s="37" t="s">
        <v>54</v>
      </c>
      <c r="E104" s="38" t="s">
        <v>140</v>
      </c>
    </row>
    <row r="105" spans="1:5" ht="12.75">
      <c r="A105" t="s">
        <v>56</v>
      </c>
      <c r="E105" s="36" t="s">
        <v>49</v>
      </c>
    </row>
    <row r="106" spans="1:16" ht="12.75">
      <c r="A106" s="24" t="s">
        <v>47</v>
      </c>
      <c r="B106" s="29" t="s">
        <v>141</v>
      </c>
      <c r="C106" s="29" t="s">
        <v>142</v>
      </c>
      <c r="D106" s="24" t="s">
        <v>49</v>
      </c>
      <c r="E106" s="30" t="s">
        <v>143</v>
      </c>
      <c r="F106" s="31" t="s">
        <v>81</v>
      </c>
      <c r="G106" s="32">
        <v>2</v>
      </c>
      <c r="H106" s="33">
        <v>0</v>
      </c>
      <c r="I106" s="34">
        <f>ROUND(ROUND(H106,2)*ROUND(G106,3),2)</f>
      </c>
      <c r="O106">
        <f>(I106*21)/100</f>
      </c>
      <c r="P106" t="s">
        <v>27</v>
      </c>
    </row>
    <row r="107" spans="1:5" ht="12.75">
      <c r="A107" s="35" t="s">
        <v>52</v>
      </c>
      <c r="E107" s="36" t="s">
        <v>144</v>
      </c>
    </row>
    <row r="108" spans="1:5" ht="12.75">
      <c r="A108" s="37" t="s">
        <v>54</v>
      </c>
      <c r="E108" s="38" t="s">
        <v>145</v>
      </c>
    </row>
    <row r="109" spans="1:5" ht="89.25">
      <c r="A109" t="s">
        <v>56</v>
      </c>
      <c r="E109" s="36" t="s">
        <v>146</v>
      </c>
    </row>
    <row r="110" spans="1:16" ht="12.75">
      <c r="A110" s="24" t="s">
        <v>47</v>
      </c>
      <c r="B110" s="29" t="s">
        <v>147</v>
      </c>
      <c r="C110" s="29" t="s">
        <v>148</v>
      </c>
      <c r="D110" s="24" t="s">
        <v>49</v>
      </c>
      <c r="E110" s="30" t="s">
        <v>149</v>
      </c>
      <c r="F110" s="31" t="s">
        <v>51</v>
      </c>
      <c r="G110" s="32">
        <v>1</v>
      </c>
      <c r="H110" s="33">
        <v>0</v>
      </c>
      <c r="I110" s="34">
        <f>ROUND(ROUND(H110,2)*ROUND(G110,3),2)</f>
      </c>
      <c r="O110">
        <f>(I110*21)/100</f>
      </c>
      <c r="P110" t="s">
        <v>27</v>
      </c>
    </row>
    <row r="111" spans="1:5" ht="51">
      <c r="A111" s="35" t="s">
        <v>52</v>
      </c>
      <c r="E111" s="36" t="s">
        <v>150</v>
      </c>
    </row>
    <row r="112" spans="1:5" ht="12.75">
      <c r="A112" s="37" t="s">
        <v>54</v>
      </c>
      <c r="E112" s="38" t="s">
        <v>55</v>
      </c>
    </row>
    <row r="113" spans="1:5" ht="25.5">
      <c r="A113" t="s">
        <v>56</v>
      </c>
      <c r="E113" s="36" t="s">
        <v>151</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R8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0+O9+O26+O51</f>
      </c>
      <c r="P2" t="s">
        <v>26</v>
      </c>
    </row>
    <row r="3" spans="1:16" ht="15" customHeight="1">
      <c r="A3" t="s">
        <v>12</v>
      </c>
      <c r="B3" s="12" t="s">
        <v>14</v>
      </c>
      <c r="C3" s="13" t="s">
        <v>15</v>
      </c>
      <c r="D3" s="1"/>
      <c r="E3" s="14" t="s">
        <v>16</v>
      </c>
      <c r="F3" s="1"/>
      <c r="G3" s="9"/>
      <c r="H3" s="8" t="s">
        <v>1263</v>
      </c>
      <c r="I3" s="39">
        <f>0+I9+I26+I51</f>
      </c>
      <c r="O3" t="s">
        <v>23</v>
      </c>
      <c r="P3" t="s">
        <v>27</v>
      </c>
    </row>
    <row r="4" spans="1:16" ht="15" customHeight="1">
      <c r="A4" t="s">
        <v>17</v>
      </c>
      <c r="B4" s="12" t="s">
        <v>18</v>
      </c>
      <c r="C4" s="13" t="s">
        <v>1263</v>
      </c>
      <c r="D4" s="1"/>
      <c r="E4" s="14" t="s">
        <v>1264</v>
      </c>
      <c r="F4" s="1"/>
      <c r="G4" s="1"/>
      <c r="H4" s="11"/>
      <c r="I4" s="11"/>
      <c r="O4" t="s">
        <v>24</v>
      </c>
      <c r="P4" t="s">
        <v>27</v>
      </c>
    </row>
    <row r="5" spans="1:16" ht="12.75" customHeight="1">
      <c r="A5" t="s">
        <v>21</v>
      </c>
      <c r="B5" s="16" t="s">
        <v>22</v>
      </c>
      <c r="C5" s="17" t="s">
        <v>1263</v>
      </c>
      <c r="D5" s="6"/>
      <c r="E5" s="18" t="s">
        <v>1264</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0+I10+I14+I18+I22</f>
      </c>
      <c r="R9">
        <f>0+O10+O14+O18+O22</f>
      </c>
    </row>
    <row r="10" spans="1:16" ht="12.75">
      <c r="A10" s="24" t="s">
        <v>47</v>
      </c>
      <c r="B10" s="29" t="s">
        <v>31</v>
      </c>
      <c r="C10" s="29" t="s">
        <v>1050</v>
      </c>
      <c r="D10" s="24" t="s">
        <v>49</v>
      </c>
      <c r="E10" s="30" t="s">
        <v>1051</v>
      </c>
      <c r="F10" s="31" t="s">
        <v>187</v>
      </c>
      <c r="G10" s="32">
        <v>1.05</v>
      </c>
      <c r="H10" s="33">
        <v>0</v>
      </c>
      <c r="I10" s="34">
        <f>ROUND(ROUND(H10,2)*ROUND(G10,3),2)</f>
      </c>
      <c r="O10">
        <f>(I10*21)/100</f>
      </c>
      <c r="P10" t="s">
        <v>27</v>
      </c>
    </row>
    <row r="11" spans="1:5" ht="12.75">
      <c r="A11" s="35" t="s">
        <v>52</v>
      </c>
      <c r="E11" s="36" t="s">
        <v>1104</v>
      </c>
    </row>
    <row r="12" spans="1:5" ht="12.75">
      <c r="A12" s="37" t="s">
        <v>54</v>
      </c>
      <c r="E12" s="38" t="s">
        <v>1231</v>
      </c>
    </row>
    <row r="13" spans="1:5" ht="25.5">
      <c r="A13" t="s">
        <v>56</v>
      </c>
      <c r="E13" s="36" t="s">
        <v>158</v>
      </c>
    </row>
    <row r="14" spans="1:16" ht="12.75">
      <c r="A14" s="24" t="s">
        <v>47</v>
      </c>
      <c r="B14" s="29" t="s">
        <v>27</v>
      </c>
      <c r="C14" s="29" t="s">
        <v>66</v>
      </c>
      <c r="D14" s="24" t="s">
        <v>49</v>
      </c>
      <c r="E14" s="30" t="s">
        <v>68</v>
      </c>
      <c r="F14" s="31" t="s">
        <v>51</v>
      </c>
      <c r="G14" s="32">
        <v>1</v>
      </c>
      <c r="H14" s="33">
        <v>0</v>
      </c>
      <c r="I14" s="34">
        <f>ROUND(ROUND(H14,2)*ROUND(G14,3),2)</f>
      </c>
      <c r="O14">
        <f>(I14*21)/100</f>
      </c>
      <c r="P14" t="s">
        <v>27</v>
      </c>
    </row>
    <row r="15" spans="1:5" ht="25.5">
      <c r="A15" s="35" t="s">
        <v>52</v>
      </c>
      <c r="E15" s="36" t="s">
        <v>1226</v>
      </c>
    </row>
    <row r="16" spans="1:5" ht="12.75">
      <c r="A16" s="37" t="s">
        <v>54</v>
      </c>
      <c r="E16" s="38" t="s">
        <v>49</v>
      </c>
    </row>
    <row r="17" spans="1:5" ht="12.75">
      <c r="A17" t="s">
        <v>56</v>
      </c>
      <c r="E17" s="36" t="s">
        <v>70</v>
      </c>
    </row>
    <row r="18" spans="1:16" ht="12.75">
      <c r="A18" s="24" t="s">
        <v>47</v>
      </c>
      <c r="B18" s="29" t="s">
        <v>26</v>
      </c>
      <c r="C18" s="29" t="s">
        <v>1054</v>
      </c>
      <c r="D18" s="24" t="s">
        <v>49</v>
      </c>
      <c r="E18" s="30" t="s">
        <v>1055</v>
      </c>
      <c r="F18" s="31" t="s">
        <v>51</v>
      </c>
      <c r="G18" s="32">
        <v>1</v>
      </c>
      <c r="H18" s="33">
        <v>0</v>
      </c>
      <c r="I18" s="34">
        <f>ROUND(ROUND(H18,2)*ROUND(G18,3),2)</f>
      </c>
      <c r="O18">
        <f>(I18*21)/100</f>
      </c>
      <c r="P18" t="s">
        <v>27</v>
      </c>
    </row>
    <row r="19" spans="1:5" ht="12.75">
      <c r="A19" s="35" t="s">
        <v>52</v>
      </c>
      <c r="E19" s="36" t="s">
        <v>1056</v>
      </c>
    </row>
    <row r="20" spans="1:5" ht="12.75">
      <c r="A20" s="37" t="s">
        <v>54</v>
      </c>
      <c r="E20" s="38" t="s">
        <v>49</v>
      </c>
    </row>
    <row r="21" spans="1:5" ht="38.25">
      <c r="A21" t="s">
        <v>56</v>
      </c>
      <c r="E21" s="36" t="s">
        <v>1057</v>
      </c>
    </row>
    <row r="22" spans="1:16" ht="12.75">
      <c r="A22" s="24" t="s">
        <v>47</v>
      </c>
      <c r="B22" s="29" t="s">
        <v>35</v>
      </c>
      <c r="C22" s="29" t="s">
        <v>99</v>
      </c>
      <c r="D22" s="24" t="s">
        <v>49</v>
      </c>
      <c r="E22" s="30" t="s">
        <v>100</v>
      </c>
      <c r="F22" s="31" t="s">
        <v>51</v>
      </c>
      <c r="G22" s="32">
        <v>1</v>
      </c>
      <c r="H22" s="33">
        <v>0</v>
      </c>
      <c r="I22" s="34">
        <f>ROUND(ROUND(H22,2)*ROUND(G22,3),2)</f>
      </c>
      <c r="O22">
        <f>(I22*21)/100</f>
      </c>
      <c r="P22" t="s">
        <v>27</v>
      </c>
    </row>
    <row r="23" spans="1:5" ht="12.75">
      <c r="A23" s="35" t="s">
        <v>52</v>
      </c>
      <c r="E23" s="36" t="s">
        <v>1058</v>
      </c>
    </row>
    <row r="24" spans="1:5" ht="12.75">
      <c r="A24" s="37" t="s">
        <v>54</v>
      </c>
      <c r="E24" s="38" t="s">
        <v>49</v>
      </c>
    </row>
    <row r="25" spans="1:5" ht="12.75">
      <c r="A25" t="s">
        <v>56</v>
      </c>
      <c r="E25" s="36" t="s">
        <v>77</v>
      </c>
    </row>
    <row r="26" spans="1:18" ht="12.75" customHeight="1">
      <c r="A26" s="6" t="s">
        <v>45</v>
      </c>
      <c r="B26" s="6"/>
      <c r="C26" s="41" t="s">
        <v>31</v>
      </c>
      <c r="D26" s="6"/>
      <c r="E26" s="27" t="s">
        <v>166</v>
      </c>
      <c r="F26" s="6"/>
      <c r="G26" s="6"/>
      <c r="H26" s="6"/>
      <c r="I26" s="42">
        <f>0+Q26</f>
      </c>
      <c r="O26">
        <f>0+R26</f>
      </c>
      <c r="Q26">
        <f>0+I27+I31+I35+I39+I43+I47</f>
      </c>
      <c r="R26">
        <f>0+O27+O31+O35+O39+O43+O47</f>
      </c>
    </row>
    <row r="27" spans="1:16" ht="12.75">
      <c r="A27" s="24" t="s">
        <v>47</v>
      </c>
      <c r="B27" s="29" t="s">
        <v>37</v>
      </c>
      <c r="C27" s="29" t="s">
        <v>1059</v>
      </c>
      <c r="D27" s="24" t="s">
        <v>49</v>
      </c>
      <c r="E27" s="30" t="s">
        <v>1060</v>
      </c>
      <c r="F27" s="31" t="s">
        <v>187</v>
      </c>
      <c r="G27" s="32">
        <v>1.05</v>
      </c>
      <c r="H27" s="33">
        <v>0</v>
      </c>
      <c r="I27" s="34">
        <f>ROUND(ROUND(H27,2)*ROUND(G27,3),2)</f>
      </c>
      <c r="O27">
        <f>(I27*21)/100</f>
      </c>
      <c r="P27" t="s">
        <v>27</v>
      </c>
    </row>
    <row r="28" spans="1:5" ht="12.75">
      <c r="A28" s="35" t="s">
        <v>52</v>
      </c>
      <c r="E28" s="36" t="s">
        <v>1104</v>
      </c>
    </row>
    <row r="29" spans="1:5" ht="12.75">
      <c r="A29" s="37" t="s">
        <v>54</v>
      </c>
      <c r="E29" s="38" t="s">
        <v>1231</v>
      </c>
    </row>
    <row r="30" spans="1:5" ht="306">
      <c r="A30" t="s">
        <v>56</v>
      </c>
      <c r="E30" s="36" t="s">
        <v>248</v>
      </c>
    </row>
    <row r="31" spans="1:16" ht="12.75">
      <c r="A31" s="24" t="s">
        <v>47</v>
      </c>
      <c r="B31" s="29" t="s">
        <v>39</v>
      </c>
      <c r="C31" s="29" t="s">
        <v>1062</v>
      </c>
      <c r="D31" s="24" t="s">
        <v>49</v>
      </c>
      <c r="E31" s="30" t="s">
        <v>1063</v>
      </c>
      <c r="F31" s="31" t="s">
        <v>187</v>
      </c>
      <c r="G31" s="32">
        <v>0.384</v>
      </c>
      <c r="H31" s="33">
        <v>0</v>
      </c>
      <c r="I31" s="34">
        <f>ROUND(ROUND(H31,2)*ROUND(G31,3),2)</f>
      </c>
      <c r="O31">
        <f>(I31*21)/100</f>
      </c>
      <c r="P31" t="s">
        <v>27</v>
      </c>
    </row>
    <row r="32" spans="1:5" ht="12.75">
      <c r="A32" s="35" t="s">
        <v>52</v>
      </c>
      <c r="E32" s="36" t="s">
        <v>1265</v>
      </c>
    </row>
    <row r="33" spans="1:5" ht="12.75">
      <c r="A33" s="37" t="s">
        <v>54</v>
      </c>
      <c r="E33" s="38" t="s">
        <v>1266</v>
      </c>
    </row>
    <row r="34" spans="1:5" ht="318.75">
      <c r="A34" t="s">
        <v>56</v>
      </c>
      <c r="E34" s="36" t="s">
        <v>252</v>
      </c>
    </row>
    <row r="35" spans="1:16" ht="12.75">
      <c r="A35" s="24" t="s">
        <v>47</v>
      </c>
      <c r="B35" s="29" t="s">
        <v>73</v>
      </c>
      <c r="C35" s="29" t="s">
        <v>249</v>
      </c>
      <c r="D35" s="24" t="s">
        <v>49</v>
      </c>
      <c r="E35" s="30" t="s">
        <v>250</v>
      </c>
      <c r="F35" s="31" t="s">
        <v>187</v>
      </c>
      <c r="G35" s="32">
        <v>4.2</v>
      </c>
      <c r="H35" s="33">
        <v>0</v>
      </c>
      <c r="I35" s="34">
        <f>ROUND(ROUND(H35,2)*ROUND(G35,3),2)</f>
      </c>
      <c r="O35">
        <f>(I35*21)/100</f>
      </c>
      <c r="P35" t="s">
        <v>27</v>
      </c>
    </row>
    <row r="36" spans="1:5" ht="12.75">
      <c r="A36" s="35" t="s">
        <v>52</v>
      </c>
      <c r="E36" s="36" t="s">
        <v>1109</v>
      </c>
    </row>
    <row r="37" spans="1:5" ht="12.75">
      <c r="A37" s="37" t="s">
        <v>54</v>
      </c>
      <c r="E37" s="38" t="s">
        <v>1229</v>
      </c>
    </row>
    <row r="38" spans="1:5" ht="318.75">
      <c r="A38" t="s">
        <v>56</v>
      </c>
      <c r="E38" s="36" t="s">
        <v>252</v>
      </c>
    </row>
    <row r="39" spans="1:16" ht="12.75">
      <c r="A39" s="24" t="s">
        <v>47</v>
      </c>
      <c r="B39" s="29" t="s">
        <v>78</v>
      </c>
      <c r="C39" s="29" t="s">
        <v>211</v>
      </c>
      <c r="D39" s="24" t="s">
        <v>49</v>
      </c>
      <c r="E39" s="30" t="s">
        <v>212</v>
      </c>
      <c r="F39" s="31" t="s">
        <v>187</v>
      </c>
      <c r="G39" s="32">
        <v>1.05</v>
      </c>
      <c r="H39" s="33">
        <v>0</v>
      </c>
      <c r="I39" s="34">
        <f>ROUND(ROUND(H39,2)*ROUND(G39,3),2)</f>
      </c>
      <c r="O39">
        <f>(I39*21)/100</f>
      </c>
      <c r="P39" t="s">
        <v>27</v>
      </c>
    </row>
    <row r="40" spans="1:5" ht="12.75">
      <c r="A40" s="35" t="s">
        <v>52</v>
      </c>
      <c r="E40" s="36" t="s">
        <v>1104</v>
      </c>
    </row>
    <row r="41" spans="1:5" ht="12.75">
      <c r="A41" s="37" t="s">
        <v>54</v>
      </c>
      <c r="E41" s="38" t="s">
        <v>1231</v>
      </c>
    </row>
    <row r="42" spans="1:5" ht="191.25">
      <c r="A42" t="s">
        <v>56</v>
      </c>
      <c r="E42" s="36" t="s">
        <v>214</v>
      </c>
    </row>
    <row r="43" spans="1:16" ht="12.75">
      <c r="A43" s="24" t="s">
        <v>47</v>
      </c>
      <c r="B43" s="29" t="s">
        <v>42</v>
      </c>
      <c r="C43" s="29" t="s">
        <v>1069</v>
      </c>
      <c r="D43" s="24" t="s">
        <v>49</v>
      </c>
      <c r="E43" s="30" t="s">
        <v>1070</v>
      </c>
      <c r="F43" s="31" t="s">
        <v>187</v>
      </c>
      <c r="G43" s="32">
        <v>3.534</v>
      </c>
      <c r="H43" s="33">
        <v>0</v>
      </c>
      <c r="I43" s="34">
        <f>ROUND(ROUND(H43,2)*ROUND(G43,3),2)</f>
      </c>
      <c r="O43">
        <f>(I43*21)/100</f>
      </c>
      <c r="P43" t="s">
        <v>27</v>
      </c>
    </row>
    <row r="44" spans="1:5" ht="12.75">
      <c r="A44" s="35" t="s">
        <v>52</v>
      </c>
      <c r="E44" s="36" t="s">
        <v>49</v>
      </c>
    </row>
    <row r="45" spans="1:5" ht="38.25">
      <c r="A45" s="37" t="s">
        <v>54</v>
      </c>
      <c r="E45" s="38" t="s">
        <v>1267</v>
      </c>
    </row>
    <row r="46" spans="1:5" ht="229.5">
      <c r="A46" t="s">
        <v>56</v>
      </c>
      <c r="E46" s="36" t="s">
        <v>1072</v>
      </c>
    </row>
    <row r="47" spans="1:16" ht="12.75">
      <c r="A47" s="24" t="s">
        <v>47</v>
      </c>
      <c r="B47" s="29" t="s">
        <v>44</v>
      </c>
      <c r="C47" s="29" t="s">
        <v>585</v>
      </c>
      <c r="D47" s="24" t="s">
        <v>49</v>
      </c>
      <c r="E47" s="30" t="s">
        <v>586</v>
      </c>
      <c r="F47" s="31" t="s">
        <v>187</v>
      </c>
      <c r="G47" s="32">
        <v>1.05</v>
      </c>
      <c r="H47" s="33">
        <v>0</v>
      </c>
      <c r="I47" s="34">
        <f>ROUND(ROUND(H47,2)*ROUND(G47,3),2)</f>
      </c>
      <c r="O47">
        <f>(I47*21)/100</f>
      </c>
      <c r="P47" t="s">
        <v>27</v>
      </c>
    </row>
    <row r="48" spans="1:5" ht="12.75">
      <c r="A48" s="35" t="s">
        <v>52</v>
      </c>
      <c r="E48" s="36" t="s">
        <v>1073</v>
      </c>
    </row>
    <row r="49" spans="1:5" ht="12.75">
      <c r="A49" s="37" t="s">
        <v>54</v>
      </c>
      <c r="E49" s="38" t="s">
        <v>1231</v>
      </c>
    </row>
    <row r="50" spans="1:5" ht="293.25">
      <c r="A50" t="s">
        <v>56</v>
      </c>
      <c r="E50" s="36" t="s">
        <v>588</v>
      </c>
    </row>
    <row r="51" spans="1:18" ht="12.75" customHeight="1">
      <c r="A51" s="6" t="s">
        <v>45</v>
      </c>
      <c r="B51" s="6"/>
      <c r="C51" s="41" t="s">
        <v>73</v>
      </c>
      <c r="D51" s="6"/>
      <c r="E51" s="27" t="s">
        <v>1074</v>
      </c>
      <c r="F51" s="6"/>
      <c r="G51" s="6"/>
      <c r="H51" s="6"/>
      <c r="I51" s="42">
        <f>0+Q51</f>
      </c>
      <c r="O51">
        <f>0+R51</f>
      </c>
      <c r="Q51">
        <f>0+I52+I56+I60+I64+I68+I72+I76+I80+I84</f>
      </c>
      <c r="R51">
        <f>0+O52+O56+O60+O64+O68+O72+O76+O80+O84</f>
      </c>
    </row>
    <row r="52" spans="1:16" ht="12.75">
      <c r="A52" s="24" t="s">
        <v>47</v>
      </c>
      <c r="B52" s="29" t="s">
        <v>86</v>
      </c>
      <c r="C52" s="29" t="s">
        <v>1075</v>
      </c>
      <c r="D52" s="24" t="s">
        <v>49</v>
      </c>
      <c r="E52" s="30" t="s">
        <v>1076</v>
      </c>
      <c r="F52" s="31" t="s">
        <v>226</v>
      </c>
      <c r="G52" s="32">
        <v>15</v>
      </c>
      <c r="H52" s="33">
        <v>0</v>
      </c>
      <c r="I52" s="34">
        <f>ROUND(ROUND(H52,2)*ROUND(G52,3),2)</f>
      </c>
      <c r="O52">
        <f>(I52*21)/100</f>
      </c>
      <c r="P52" t="s">
        <v>27</v>
      </c>
    </row>
    <row r="53" spans="1:5" ht="12.75">
      <c r="A53" s="35" t="s">
        <v>52</v>
      </c>
      <c r="E53" s="36" t="s">
        <v>1119</v>
      </c>
    </row>
    <row r="54" spans="1:5" ht="12.75">
      <c r="A54" s="37" t="s">
        <v>54</v>
      </c>
      <c r="E54" s="38" t="s">
        <v>49</v>
      </c>
    </row>
    <row r="55" spans="1:5" ht="140.25">
      <c r="A55" t="s">
        <v>56</v>
      </c>
      <c r="E55" s="36" t="s">
        <v>1078</v>
      </c>
    </row>
    <row r="56" spans="1:16" ht="12.75">
      <c r="A56" s="24" t="s">
        <v>47</v>
      </c>
      <c r="B56" s="29" t="s">
        <v>89</v>
      </c>
      <c r="C56" s="29" t="s">
        <v>1146</v>
      </c>
      <c r="D56" s="24" t="s">
        <v>49</v>
      </c>
      <c r="E56" s="30" t="s">
        <v>1147</v>
      </c>
      <c r="F56" s="31" t="s">
        <v>226</v>
      </c>
      <c r="G56" s="32">
        <v>20</v>
      </c>
      <c r="H56" s="33">
        <v>0</v>
      </c>
      <c r="I56" s="34">
        <f>ROUND(ROUND(H56,2)*ROUND(G56,3),2)</f>
      </c>
      <c r="O56">
        <f>(I56*21)/100</f>
      </c>
      <c r="P56" t="s">
        <v>27</v>
      </c>
    </row>
    <row r="57" spans="1:5" ht="12.75">
      <c r="A57" s="35" t="s">
        <v>52</v>
      </c>
      <c r="E57" s="36" t="s">
        <v>1240</v>
      </c>
    </row>
    <row r="58" spans="1:5" ht="12.75">
      <c r="A58" s="37" t="s">
        <v>54</v>
      </c>
      <c r="E58" s="38" t="s">
        <v>618</v>
      </c>
    </row>
    <row r="59" spans="1:5" ht="89.25">
      <c r="A59" t="s">
        <v>56</v>
      </c>
      <c r="E59" s="36" t="s">
        <v>1145</v>
      </c>
    </row>
    <row r="60" spans="1:16" ht="25.5">
      <c r="A60" s="24" t="s">
        <v>47</v>
      </c>
      <c r="B60" s="29" t="s">
        <v>94</v>
      </c>
      <c r="C60" s="29" t="s">
        <v>1150</v>
      </c>
      <c r="D60" s="24" t="s">
        <v>49</v>
      </c>
      <c r="E60" s="30" t="s">
        <v>1151</v>
      </c>
      <c r="F60" s="31" t="s">
        <v>81</v>
      </c>
      <c r="G60" s="32">
        <v>4</v>
      </c>
      <c r="H60" s="33">
        <v>0</v>
      </c>
      <c r="I60" s="34">
        <f>ROUND(ROUND(H60,2)*ROUND(G60,3),2)</f>
      </c>
      <c r="O60">
        <f>(I60*21)/100</f>
      </c>
      <c r="P60" t="s">
        <v>27</v>
      </c>
    </row>
    <row r="61" spans="1:5" ht="12.75">
      <c r="A61" s="35" t="s">
        <v>52</v>
      </c>
      <c r="E61" s="36" t="s">
        <v>49</v>
      </c>
    </row>
    <row r="62" spans="1:5" ht="12.75">
      <c r="A62" s="37" t="s">
        <v>54</v>
      </c>
      <c r="E62" s="38" t="s">
        <v>49</v>
      </c>
    </row>
    <row r="63" spans="1:5" ht="102">
      <c r="A63" t="s">
        <v>56</v>
      </c>
      <c r="E63" s="36" t="s">
        <v>1153</v>
      </c>
    </row>
    <row r="64" spans="1:16" ht="12.75">
      <c r="A64" s="24" t="s">
        <v>47</v>
      </c>
      <c r="B64" s="29" t="s">
        <v>98</v>
      </c>
      <c r="C64" s="29" t="s">
        <v>1154</v>
      </c>
      <c r="D64" s="24" t="s">
        <v>49</v>
      </c>
      <c r="E64" s="30" t="s">
        <v>1155</v>
      </c>
      <c r="F64" s="31" t="s">
        <v>226</v>
      </c>
      <c r="G64" s="32">
        <v>30</v>
      </c>
      <c r="H64" s="33">
        <v>0</v>
      </c>
      <c r="I64" s="34">
        <f>ROUND(ROUND(H64,2)*ROUND(G64,3),2)</f>
      </c>
      <c r="O64">
        <f>(I64*21)/100</f>
      </c>
      <c r="P64" t="s">
        <v>27</v>
      </c>
    </row>
    <row r="65" spans="1:5" ht="12.75">
      <c r="A65" s="35" t="s">
        <v>52</v>
      </c>
      <c r="E65" s="36" t="s">
        <v>1248</v>
      </c>
    </row>
    <row r="66" spans="1:5" ht="12.75">
      <c r="A66" s="37" t="s">
        <v>54</v>
      </c>
      <c r="E66" s="38" t="s">
        <v>49</v>
      </c>
    </row>
    <row r="67" spans="1:5" ht="114.75">
      <c r="A67" t="s">
        <v>56</v>
      </c>
      <c r="E67" s="36" t="s">
        <v>1157</v>
      </c>
    </row>
    <row r="68" spans="1:16" ht="25.5">
      <c r="A68" s="24" t="s">
        <v>47</v>
      </c>
      <c r="B68" s="29" t="s">
        <v>102</v>
      </c>
      <c r="C68" s="29" t="s">
        <v>1268</v>
      </c>
      <c r="D68" s="24" t="s">
        <v>49</v>
      </c>
      <c r="E68" s="30" t="s">
        <v>1269</v>
      </c>
      <c r="F68" s="31" t="s">
        <v>81</v>
      </c>
      <c r="G68" s="32">
        <v>1</v>
      </c>
      <c r="H68" s="33">
        <v>0</v>
      </c>
      <c r="I68" s="34">
        <f>ROUND(ROUND(H68,2)*ROUND(G68,3),2)</f>
      </c>
      <c r="O68">
        <f>(I68*21)/100</f>
      </c>
      <c r="P68" t="s">
        <v>27</v>
      </c>
    </row>
    <row r="69" spans="1:5" ht="12.75">
      <c r="A69" s="35" t="s">
        <v>52</v>
      </c>
      <c r="E69" s="36" t="s">
        <v>1095</v>
      </c>
    </row>
    <row r="70" spans="1:5" ht="12.75">
      <c r="A70" s="37" t="s">
        <v>54</v>
      </c>
      <c r="E70" s="38" t="s">
        <v>49</v>
      </c>
    </row>
    <row r="71" spans="1:5" ht="89.25">
      <c r="A71" t="s">
        <v>56</v>
      </c>
      <c r="E71" s="36" t="s">
        <v>1270</v>
      </c>
    </row>
    <row r="72" spans="1:16" ht="12.75">
      <c r="A72" s="24" t="s">
        <v>47</v>
      </c>
      <c r="B72" s="29" t="s">
        <v>107</v>
      </c>
      <c r="C72" s="29" t="s">
        <v>1251</v>
      </c>
      <c r="D72" s="24" t="s">
        <v>49</v>
      </c>
      <c r="E72" s="30" t="s">
        <v>1252</v>
      </c>
      <c r="F72" s="31" t="s">
        <v>81</v>
      </c>
      <c r="G72" s="32">
        <v>1</v>
      </c>
      <c r="H72" s="33">
        <v>0</v>
      </c>
      <c r="I72" s="34">
        <f>ROUND(ROUND(H72,2)*ROUND(G72,3),2)</f>
      </c>
      <c r="O72">
        <f>(I72*21)/100</f>
      </c>
      <c r="P72" t="s">
        <v>27</v>
      </c>
    </row>
    <row r="73" spans="1:5" ht="12.75">
      <c r="A73" s="35" t="s">
        <v>52</v>
      </c>
      <c r="E73" s="36" t="s">
        <v>1095</v>
      </c>
    </row>
    <row r="74" spans="1:5" ht="12.75">
      <c r="A74" s="37" t="s">
        <v>54</v>
      </c>
      <c r="E74" s="38" t="s">
        <v>49</v>
      </c>
    </row>
    <row r="75" spans="1:5" ht="102">
      <c r="A75" t="s">
        <v>56</v>
      </c>
      <c r="E75" s="36" t="s">
        <v>1253</v>
      </c>
    </row>
    <row r="76" spans="1:16" ht="12.75">
      <c r="A76" s="24" t="s">
        <v>47</v>
      </c>
      <c r="B76" s="29" t="s">
        <v>112</v>
      </c>
      <c r="C76" s="29" t="s">
        <v>1254</v>
      </c>
      <c r="D76" s="24" t="s">
        <v>49</v>
      </c>
      <c r="E76" s="30" t="s">
        <v>1255</v>
      </c>
      <c r="F76" s="31" t="s">
        <v>81</v>
      </c>
      <c r="G76" s="32">
        <v>3</v>
      </c>
      <c r="H76" s="33">
        <v>0</v>
      </c>
      <c r="I76" s="34">
        <f>ROUND(ROUND(H76,2)*ROUND(G76,3),2)</f>
      </c>
      <c r="O76">
        <f>(I76*21)/100</f>
      </c>
      <c r="P76" t="s">
        <v>27</v>
      </c>
    </row>
    <row r="77" spans="1:5" ht="12.75">
      <c r="A77" s="35" t="s">
        <v>52</v>
      </c>
      <c r="E77" s="36" t="s">
        <v>49</v>
      </c>
    </row>
    <row r="78" spans="1:5" ht="12.75">
      <c r="A78" s="37" t="s">
        <v>54</v>
      </c>
      <c r="E78" s="38" t="s">
        <v>49</v>
      </c>
    </row>
    <row r="79" spans="1:5" ht="89.25">
      <c r="A79" t="s">
        <v>56</v>
      </c>
      <c r="E79" s="36" t="s">
        <v>1256</v>
      </c>
    </row>
    <row r="80" spans="1:16" ht="25.5">
      <c r="A80" s="24" t="s">
        <v>47</v>
      </c>
      <c r="B80" s="29" t="s">
        <v>117</v>
      </c>
      <c r="C80" s="29" t="s">
        <v>1257</v>
      </c>
      <c r="D80" s="24" t="s">
        <v>49</v>
      </c>
      <c r="E80" s="30" t="s">
        <v>1258</v>
      </c>
      <c r="F80" s="31" t="s">
        <v>81</v>
      </c>
      <c r="G80" s="32">
        <v>1</v>
      </c>
      <c r="H80" s="33">
        <v>0</v>
      </c>
      <c r="I80" s="34">
        <f>ROUND(ROUND(H80,2)*ROUND(G80,3),2)</f>
      </c>
      <c r="O80">
        <f>(I80*21)/100</f>
      </c>
      <c r="P80" t="s">
        <v>27</v>
      </c>
    </row>
    <row r="81" spans="1:5" ht="12.75">
      <c r="A81" s="35" t="s">
        <v>52</v>
      </c>
      <c r="E81" s="36" t="s">
        <v>49</v>
      </c>
    </row>
    <row r="82" spans="1:5" ht="12.75">
      <c r="A82" s="37" t="s">
        <v>54</v>
      </c>
      <c r="E82" s="38" t="s">
        <v>49</v>
      </c>
    </row>
    <row r="83" spans="1:5" ht="114.75">
      <c r="A83" t="s">
        <v>56</v>
      </c>
      <c r="E83" s="36" t="s">
        <v>1193</v>
      </c>
    </row>
    <row r="84" spans="1:16" ht="12.75">
      <c r="A84" s="24" t="s">
        <v>47</v>
      </c>
      <c r="B84" s="29" t="s">
        <v>120</v>
      </c>
      <c r="C84" s="29" t="s">
        <v>1259</v>
      </c>
      <c r="D84" s="24" t="s">
        <v>49</v>
      </c>
      <c r="E84" s="30" t="s">
        <v>1260</v>
      </c>
      <c r="F84" s="31" t="s">
        <v>81</v>
      </c>
      <c r="G84" s="32">
        <v>1</v>
      </c>
      <c r="H84" s="33">
        <v>0</v>
      </c>
      <c r="I84" s="34">
        <f>ROUND(ROUND(H84,2)*ROUND(G84,3),2)</f>
      </c>
      <c r="O84">
        <f>(I84*21)/100</f>
      </c>
      <c r="P84" t="s">
        <v>27</v>
      </c>
    </row>
    <row r="85" spans="1:5" ht="25.5">
      <c r="A85" s="35" t="s">
        <v>52</v>
      </c>
      <c r="E85" s="36" t="s">
        <v>1271</v>
      </c>
    </row>
    <row r="86" spans="1:5" ht="12.75">
      <c r="A86" s="37" t="s">
        <v>54</v>
      </c>
      <c r="E86" s="38" t="s">
        <v>49</v>
      </c>
    </row>
    <row r="87" spans="1:5" ht="140.25">
      <c r="A87" t="s">
        <v>56</v>
      </c>
      <c r="E87" s="36" t="s">
        <v>1262</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R128"/>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0+O9+O26+O51+O116</f>
      </c>
      <c r="P2" t="s">
        <v>26</v>
      </c>
    </row>
    <row r="3" spans="1:16" ht="15" customHeight="1">
      <c r="A3" t="s">
        <v>12</v>
      </c>
      <c r="B3" s="12" t="s">
        <v>14</v>
      </c>
      <c r="C3" s="13" t="s">
        <v>15</v>
      </c>
      <c r="D3" s="1"/>
      <c r="E3" s="14" t="s">
        <v>16</v>
      </c>
      <c r="F3" s="1"/>
      <c r="G3" s="9"/>
      <c r="H3" s="8" t="s">
        <v>1272</v>
      </c>
      <c r="I3" s="39">
        <f>0+I9+I26+I51+I116</f>
      </c>
      <c r="O3" t="s">
        <v>23</v>
      </c>
      <c r="P3" t="s">
        <v>27</v>
      </c>
    </row>
    <row r="4" spans="1:16" ht="15" customHeight="1">
      <c r="A4" t="s">
        <v>17</v>
      </c>
      <c r="B4" s="12" t="s">
        <v>18</v>
      </c>
      <c r="C4" s="13" t="s">
        <v>1272</v>
      </c>
      <c r="D4" s="1"/>
      <c r="E4" s="14" t="s">
        <v>1273</v>
      </c>
      <c r="F4" s="1"/>
      <c r="G4" s="1"/>
      <c r="H4" s="11"/>
      <c r="I4" s="11"/>
      <c r="O4" t="s">
        <v>24</v>
      </c>
      <c r="P4" t="s">
        <v>27</v>
      </c>
    </row>
    <row r="5" spans="1:16" ht="12.75" customHeight="1">
      <c r="A5" t="s">
        <v>21</v>
      </c>
      <c r="B5" s="16" t="s">
        <v>22</v>
      </c>
      <c r="C5" s="17" t="s">
        <v>1272</v>
      </c>
      <c r="D5" s="6"/>
      <c r="E5" s="18" t="s">
        <v>1273</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0+I10+I14+I18+I22</f>
      </c>
      <c r="R9">
        <f>0+O10+O14+O18+O22</f>
      </c>
    </row>
    <row r="10" spans="1:16" ht="12.75">
      <c r="A10" s="24" t="s">
        <v>47</v>
      </c>
      <c r="B10" s="29" t="s">
        <v>31</v>
      </c>
      <c r="C10" s="29" t="s">
        <v>1050</v>
      </c>
      <c r="D10" s="24" t="s">
        <v>49</v>
      </c>
      <c r="E10" s="30" t="s">
        <v>1051</v>
      </c>
      <c r="F10" s="31" t="s">
        <v>187</v>
      </c>
      <c r="G10" s="32">
        <v>11.655</v>
      </c>
      <c r="H10" s="33">
        <v>0</v>
      </c>
      <c r="I10" s="34">
        <f>ROUND(ROUND(H10,2)*ROUND(G10,3),2)</f>
      </c>
      <c r="O10">
        <f>(I10*21)/100</f>
      </c>
      <c r="P10" t="s">
        <v>27</v>
      </c>
    </row>
    <row r="11" spans="1:5" ht="12.75">
      <c r="A11" s="35" t="s">
        <v>52</v>
      </c>
      <c r="E11" s="36" t="s">
        <v>1104</v>
      </c>
    </row>
    <row r="12" spans="1:5" ht="38.25">
      <c r="A12" s="37" t="s">
        <v>54</v>
      </c>
      <c r="E12" s="38" t="s">
        <v>1274</v>
      </c>
    </row>
    <row r="13" spans="1:5" ht="25.5">
      <c r="A13" t="s">
        <v>56</v>
      </c>
      <c r="E13" s="36" t="s">
        <v>158</v>
      </c>
    </row>
    <row r="14" spans="1:16" ht="12.75">
      <c r="A14" s="24" t="s">
        <v>47</v>
      </c>
      <c r="B14" s="29" t="s">
        <v>27</v>
      </c>
      <c r="C14" s="29" t="s">
        <v>66</v>
      </c>
      <c r="D14" s="24" t="s">
        <v>49</v>
      </c>
      <c r="E14" s="30" t="s">
        <v>68</v>
      </c>
      <c r="F14" s="31" t="s">
        <v>51</v>
      </c>
      <c r="G14" s="32">
        <v>1</v>
      </c>
      <c r="H14" s="33">
        <v>0</v>
      </c>
      <c r="I14" s="34">
        <f>ROUND(ROUND(H14,2)*ROUND(G14,3),2)</f>
      </c>
      <c r="O14">
        <f>(I14*21)/100</f>
      </c>
      <c r="P14" t="s">
        <v>27</v>
      </c>
    </row>
    <row r="15" spans="1:5" ht="25.5">
      <c r="A15" s="35" t="s">
        <v>52</v>
      </c>
      <c r="E15" s="36" t="s">
        <v>1226</v>
      </c>
    </row>
    <row r="16" spans="1:5" ht="12.75">
      <c r="A16" s="37" t="s">
        <v>54</v>
      </c>
      <c r="E16" s="38" t="s">
        <v>49</v>
      </c>
    </row>
    <row r="17" spans="1:5" ht="12.75">
      <c r="A17" t="s">
        <v>56</v>
      </c>
      <c r="E17" s="36" t="s">
        <v>70</v>
      </c>
    </row>
    <row r="18" spans="1:16" ht="12.75">
      <c r="A18" s="24" t="s">
        <v>47</v>
      </c>
      <c r="B18" s="29" t="s">
        <v>26</v>
      </c>
      <c r="C18" s="29" t="s">
        <v>1054</v>
      </c>
      <c r="D18" s="24" t="s">
        <v>49</v>
      </c>
      <c r="E18" s="30" t="s">
        <v>1055</v>
      </c>
      <c r="F18" s="31" t="s">
        <v>51</v>
      </c>
      <c r="G18" s="32">
        <v>1</v>
      </c>
      <c r="H18" s="33">
        <v>0</v>
      </c>
      <c r="I18" s="34">
        <f>ROUND(ROUND(H18,2)*ROUND(G18,3),2)</f>
      </c>
      <c r="O18">
        <f>(I18*21)/100</f>
      </c>
      <c r="P18" t="s">
        <v>27</v>
      </c>
    </row>
    <row r="19" spans="1:5" ht="12.75">
      <c r="A19" s="35" t="s">
        <v>52</v>
      </c>
      <c r="E19" s="36" t="s">
        <v>1056</v>
      </c>
    </row>
    <row r="20" spans="1:5" ht="12.75">
      <c r="A20" s="37" t="s">
        <v>54</v>
      </c>
      <c r="E20" s="38" t="s">
        <v>49</v>
      </c>
    </row>
    <row r="21" spans="1:5" ht="38.25">
      <c r="A21" t="s">
        <v>56</v>
      </c>
      <c r="E21" s="36" t="s">
        <v>1057</v>
      </c>
    </row>
    <row r="22" spans="1:16" ht="12.75">
      <c r="A22" s="24" t="s">
        <v>47</v>
      </c>
      <c r="B22" s="29" t="s">
        <v>35</v>
      </c>
      <c r="C22" s="29" t="s">
        <v>99</v>
      </c>
      <c r="D22" s="24" t="s">
        <v>49</v>
      </c>
      <c r="E22" s="30" t="s">
        <v>100</v>
      </c>
      <c r="F22" s="31" t="s">
        <v>51</v>
      </c>
      <c r="G22" s="32">
        <v>1</v>
      </c>
      <c r="H22" s="33">
        <v>0</v>
      </c>
      <c r="I22" s="34">
        <f>ROUND(ROUND(H22,2)*ROUND(G22,3),2)</f>
      </c>
      <c r="O22">
        <f>(I22*21)/100</f>
      </c>
      <c r="P22" t="s">
        <v>27</v>
      </c>
    </row>
    <row r="23" spans="1:5" ht="12.75">
      <c r="A23" s="35" t="s">
        <v>52</v>
      </c>
      <c r="E23" s="36" t="s">
        <v>1058</v>
      </c>
    </row>
    <row r="24" spans="1:5" ht="12.75">
      <c r="A24" s="37" t="s">
        <v>54</v>
      </c>
      <c r="E24" s="38" t="s">
        <v>49</v>
      </c>
    </row>
    <row r="25" spans="1:5" ht="12.75">
      <c r="A25" t="s">
        <v>56</v>
      </c>
      <c r="E25" s="36" t="s">
        <v>77</v>
      </c>
    </row>
    <row r="26" spans="1:18" ht="12.75" customHeight="1">
      <c r="A26" s="6" t="s">
        <v>45</v>
      </c>
      <c r="B26" s="6"/>
      <c r="C26" s="41" t="s">
        <v>31</v>
      </c>
      <c r="D26" s="6"/>
      <c r="E26" s="27" t="s">
        <v>166</v>
      </c>
      <c r="F26" s="6"/>
      <c r="G26" s="6"/>
      <c r="H26" s="6"/>
      <c r="I26" s="42">
        <f>0+Q26</f>
      </c>
      <c r="O26">
        <f>0+R26</f>
      </c>
      <c r="Q26">
        <f>0+I27+I31+I35+I39+I43+I47</f>
      </c>
      <c r="R26">
        <f>0+O27+O31+O35+O39+O43+O47</f>
      </c>
    </row>
    <row r="27" spans="1:16" ht="12.75">
      <c r="A27" s="24" t="s">
        <v>47</v>
      </c>
      <c r="B27" s="29" t="s">
        <v>37</v>
      </c>
      <c r="C27" s="29" t="s">
        <v>1059</v>
      </c>
      <c r="D27" s="24" t="s">
        <v>49</v>
      </c>
      <c r="E27" s="30" t="s">
        <v>1060</v>
      </c>
      <c r="F27" s="31" t="s">
        <v>187</v>
      </c>
      <c r="G27" s="32">
        <v>11.655</v>
      </c>
      <c r="H27" s="33">
        <v>0</v>
      </c>
      <c r="I27" s="34">
        <f>ROUND(ROUND(H27,2)*ROUND(G27,3),2)</f>
      </c>
      <c r="O27">
        <f>(I27*21)/100</f>
      </c>
      <c r="P27" t="s">
        <v>27</v>
      </c>
    </row>
    <row r="28" spans="1:5" ht="12.75">
      <c r="A28" s="35" t="s">
        <v>52</v>
      </c>
      <c r="E28" s="36" t="s">
        <v>1104</v>
      </c>
    </row>
    <row r="29" spans="1:5" ht="38.25">
      <c r="A29" s="37" t="s">
        <v>54</v>
      </c>
      <c r="E29" s="38" t="s">
        <v>1274</v>
      </c>
    </row>
    <row r="30" spans="1:5" ht="306">
      <c r="A30" t="s">
        <v>56</v>
      </c>
      <c r="E30" s="36" t="s">
        <v>248</v>
      </c>
    </row>
    <row r="31" spans="1:16" ht="12.75">
      <c r="A31" s="24" t="s">
        <v>47</v>
      </c>
      <c r="B31" s="29" t="s">
        <v>39</v>
      </c>
      <c r="C31" s="29" t="s">
        <v>1062</v>
      </c>
      <c r="D31" s="24" t="s">
        <v>49</v>
      </c>
      <c r="E31" s="30" t="s">
        <v>1063</v>
      </c>
      <c r="F31" s="31" t="s">
        <v>187</v>
      </c>
      <c r="G31" s="32">
        <v>1.48</v>
      </c>
      <c r="H31" s="33">
        <v>0</v>
      </c>
      <c r="I31" s="34">
        <f>ROUND(ROUND(H31,2)*ROUND(G31,3),2)</f>
      </c>
      <c r="O31">
        <f>(I31*21)/100</f>
      </c>
      <c r="P31" t="s">
        <v>27</v>
      </c>
    </row>
    <row r="32" spans="1:5" ht="25.5">
      <c r="A32" s="35" t="s">
        <v>52</v>
      </c>
      <c r="E32" s="36" t="s">
        <v>1275</v>
      </c>
    </row>
    <row r="33" spans="1:5" ht="38.25">
      <c r="A33" s="37" t="s">
        <v>54</v>
      </c>
      <c r="E33" s="38" t="s">
        <v>1276</v>
      </c>
    </row>
    <row r="34" spans="1:5" ht="318.75">
      <c r="A34" t="s">
        <v>56</v>
      </c>
      <c r="E34" s="36" t="s">
        <v>252</v>
      </c>
    </row>
    <row r="35" spans="1:16" ht="12.75">
      <c r="A35" s="24" t="s">
        <v>47</v>
      </c>
      <c r="B35" s="29" t="s">
        <v>73</v>
      </c>
      <c r="C35" s="29" t="s">
        <v>249</v>
      </c>
      <c r="D35" s="24" t="s">
        <v>49</v>
      </c>
      <c r="E35" s="30" t="s">
        <v>250</v>
      </c>
      <c r="F35" s="31" t="s">
        <v>187</v>
      </c>
      <c r="G35" s="32">
        <v>46.62</v>
      </c>
      <c r="H35" s="33">
        <v>0</v>
      </c>
      <c r="I35" s="34">
        <f>ROUND(ROUND(H35,2)*ROUND(G35,3),2)</f>
      </c>
      <c r="O35">
        <f>(I35*21)/100</f>
      </c>
      <c r="P35" t="s">
        <v>27</v>
      </c>
    </row>
    <row r="36" spans="1:5" ht="12.75">
      <c r="A36" s="35" t="s">
        <v>52</v>
      </c>
      <c r="E36" s="36" t="s">
        <v>1109</v>
      </c>
    </row>
    <row r="37" spans="1:5" ht="38.25">
      <c r="A37" s="37" t="s">
        <v>54</v>
      </c>
      <c r="E37" s="38" t="s">
        <v>1277</v>
      </c>
    </row>
    <row r="38" spans="1:5" ht="318.75">
      <c r="A38" t="s">
        <v>56</v>
      </c>
      <c r="E38" s="36" t="s">
        <v>252</v>
      </c>
    </row>
    <row r="39" spans="1:16" ht="12.75">
      <c r="A39" s="24" t="s">
        <v>47</v>
      </c>
      <c r="B39" s="29" t="s">
        <v>78</v>
      </c>
      <c r="C39" s="29" t="s">
        <v>211</v>
      </c>
      <c r="D39" s="24" t="s">
        <v>49</v>
      </c>
      <c r="E39" s="30" t="s">
        <v>212</v>
      </c>
      <c r="F39" s="31" t="s">
        <v>187</v>
      </c>
      <c r="G39" s="32">
        <v>11.655</v>
      </c>
      <c r="H39" s="33">
        <v>0</v>
      </c>
      <c r="I39" s="34">
        <f>ROUND(ROUND(H39,2)*ROUND(G39,3),2)</f>
      </c>
      <c r="O39">
        <f>(I39*21)/100</f>
      </c>
      <c r="P39" t="s">
        <v>27</v>
      </c>
    </row>
    <row r="40" spans="1:5" ht="12.75">
      <c r="A40" s="35" t="s">
        <v>52</v>
      </c>
      <c r="E40" s="36" t="s">
        <v>1104</v>
      </c>
    </row>
    <row r="41" spans="1:5" ht="38.25">
      <c r="A41" s="37" t="s">
        <v>54</v>
      </c>
      <c r="E41" s="38" t="s">
        <v>1274</v>
      </c>
    </row>
    <row r="42" spans="1:5" ht="191.25">
      <c r="A42" t="s">
        <v>56</v>
      </c>
      <c r="E42" s="36" t="s">
        <v>214</v>
      </c>
    </row>
    <row r="43" spans="1:16" ht="12.75">
      <c r="A43" s="24" t="s">
        <v>47</v>
      </c>
      <c r="B43" s="29" t="s">
        <v>42</v>
      </c>
      <c r="C43" s="29" t="s">
        <v>1069</v>
      </c>
      <c r="D43" s="24" t="s">
        <v>49</v>
      </c>
      <c r="E43" s="30" t="s">
        <v>1070</v>
      </c>
      <c r="F43" s="31" t="s">
        <v>187</v>
      </c>
      <c r="G43" s="32">
        <v>36.445</v>
      </c>
      <c r="H43" s="33">
        <v>0</v>
      </c>
      <c r="I43" s="34">
        <f>ROUND(ROUND(H43,2)*ROUND(G43,3),2)</f>
      </c>
      <c r="O43">
        <f>(I43*21)/100</f>
      </c>
      <c r="P43" t="s">
        <v>27</v>
      </c>
    </row>
    <row r="44" spans="1:5" ht="12.75">
      <c r="A44" s="35" t="s">
        <v>52</v>
      </c>
      <c r="E44" s="36" t="s">
        <v>49</v>
      </c>
    </row>
    <row r="45" spans="1:5" ht="63.75">
      <c r="A45" s="37" t="s">
        <v>54</v>
      </c>
      <c r="E45" s="38" t="s">
        <v>1278</v>
      </c>
    </row>
    <row r="46" spans="1:5" ht="229.5">
      <c r="A46" t="s">
        <v>56</v>
      </c>
      <c r="E46" s="36" t="s">
        <v>1072</v>
      </c>
    </row>
    <row r="47" spans="1:16" ht="12.75">
      <c r="A47" s="24" t="s">
        <v>47</v>
      </c>
      <c r="B47" s="29" t="s">
        <v>44</v>
      </c>
      <c r="C47" s="29" t="s">
        <v>585</v>
      </c>
      <c r="D47" s="24" t="s">
        <v>49</v>
      </c>
      <c r="E47" s="30" t="s">
        <v>586</v>
      </c>
      <c r="F47" s="31" t="s">
        <v>187</v>
      </c>
      <c r="G47" s="32">
        <v>6.3</v>
      </c>
      <c r="H47" s="33">
        <v>0</v>
      </c>
      <c r="I47" s="34">
        <f>ROUND(ROUND(H47,2)*ROUND(G47,3),2)</f>
      </c>
      <c r="O47">
        <f>(I47*21)/100</f>
      </c>
      <c r="P47" t="s">
        <v>27</v>
      </c>
    </row>
    <row r="48" spans="1:5" ht="12.75">
      <c r="A48" s="35" t="s">
        <v>52</v>
      </c>
      <c r="E48" s="36" t="s">
        <v>1073</v>
      </c>
    </row>
    <row r="49" spans="1:5" ht="12.75">
      <c r="A49" s="37" t="s">
        <v>54</v>
      </c>
      <c r="E49" s="38" t="s">
        <v>1279</v>
      </c>
    </row>
    <row r="50" spans="1:5" ht="293.25">
      <c r="A50" t="s">
        <v>56</v>
      </c>
      <c r="E50" s="36" t="s">
        <v>588</v>
      </c>
    </row>
    <row r="51" spans="1:18" ht="12.75" customHeight="1">
      <c r="A51" s="6" t="s">
        <v>45</v>
      </c>
      <c r="B51" s="6"/>
      <c r="C51" s="41" t="s">
        <v>73</v>
      </c>
      <c r="D51" s="6"/>
      <c r="E51" s="27" t="s">
        <v>1074</v>
      </c>
      <c r="F51" s="6"/>
      <c r="G51" s="6"/>
      <c r="H51" s="6"/>
      <c r="I51" s="42">
        <f>0+Q51</f>
      </c>
      <c r="O51">
        <f>0+R51</f>
      </c>
      <c r="Q51">
        <f>0+I52+I56+I60+I64+I68+I72+I76+I80+I84+I88+I92+I96+I100+I104+I108+I112</f>
      </c>
      <c r="R51">
        <f>0+O52+O56+O60+O64+O68+O72+O76+O80+O84+O88+O92+O96+O100+O104+O108+O112</f>
      </c>
    </row>
    <row r="52" spans="1:16" ht="12.75">
      <c r="A52" s="24" t="s">
        <v>47</v>
      </c>
      <c r="B52" s="29" t="s">
        <v>86</v>
      </c>
      <c r="C52" s="29" t="s">
        <v>1075</v>
      </c>
      <c r="D52" s="24" t="s">
        <v>49</v>
      </c>
      <c r="E52" s="30" t="s">
        <v>1076</v>
      </c>
      <c r="F52" s="31" t="s">
        <v>226</v>
      </c>
      <c r="G52" s="32">
        <v>90</v>
      </c>
      <c r="H52" s="33">
        <v>0</v>
      </c>
      <c r="I52" s="34">
        <f>ROUND(ROUND(H52,2)*ROUND(G52,3),2)</f>
      </c>
      <c r="O52">
        <f>(I52*21)/100</f>
      </c>
      <c r="P52" t="s">
        <v>27</v>
      </c>
    </row>
    <row r="53" spans="1:5" ht="12.75">
      <c r="A53" s="35" t="s">
        <v>52</v>
      </c>
      <c r="E53" s="36" t="s">
        <v>1119</v>
      </c>
    </row>
    <row r="54" spans="1:5" ht="12.75">
      <c r="A54" s="37" t="s">
        <v>54</v>
      </c>
      <c r="E54" s="38" t="s">
        <v>49</v>
      </c>
    </row>
    <row r="55" spans="1:5" ht="140.25">
      <c r="A55" t="s">
        <v>56</v>
      </c>
      <c r="E55" s="36" t="s">
        <v>1078</v>
      </c>
    </row>
    <row r="56" spans="1:16" ht="12.75">
      <c r="A56" s="24" t="s">
        <v>47</v>
      </c>
      <c r="B56" s="29" t="s">
        <v>89</v>
      </c>
      <c r="C56" s="29" t="s">
        <v>1141</v>
      </c>
      <c r="D56" s="24" t="s">
        <v>49</v>
      </c>
      <c r="E56" s="30" t="s">
        <v>1142</v>
      </c>
      <c r="F56" s="31" t="s">
        <v>226</v>
      </c>
      <c r="G56" s="32">
        <v>121.275</v>
      </c>
      <c r="H56" s="33">
        <v>0</v>
      </c>
      <c r="I56" s="34">
        <f>ROUND(ROUND(H56,2)*ROUND(G56,3),2)</f>
      </c>
      <c r="O56">
        <f>(I56*21)/100</f>
      </c>
      <c r="P56" t="s">
        <v>27</v>
      </c>
    </row>
    <row r="57" spans="1:5" ht="12.75">
      <c r="A57" s="35" t="s">
        <v>52</v>
      </c>
      <c r="E57" s="36" t="s">
        <v>1280</v>
      </c>
    </row>
    <row r="58" spans="1:5" ht="12.75">
      <c r="A58" s="37" t="s">
        <v>54</v>
      </c>
      <c r="E58" s="38" t="s">
        <v>1281</v>
      </c>
    </row>
    <row r="59" spans="1:5" ht="89.25">
      <c r="A59" t="s">
        <v>56</v>
      </c>
      <c r="E59" s="36" t="s">
        <v>1145</v>
      </c>
    </row>
    <row r="60" spans="1:16" ht="12.75">
      <c r="A60" s="24" t="s">
        <v>47</v>
      </c>
      <c r="B60" s="29" t="s">
        <v>94</v>
      </c>
      <c r="C60" s="29" t="s">
        <v>1146</v>
      </c>
      <c r="D60" s="24" t="s">
        <v>49</v>
      </c>
      <c r="E60" s="30" t="s">
        <v>1147</v>
      </c>
      <c r="F60" s="31" t="s">
        <v>226</v>
      </c>
      <c r="G60" s="32">
        <v>5</v>
      </c>
      <c r="H60" s="33">
        <v>0</v>
      </c>
      <c r="I60" s="34">
        <f>ROUND(ROUND(H60,2)*ROUND(G60,3),2)</f>
      </c>
      <c r="O60">
        <f>(I60*21)/100</f>
      </c>
      <c r="P60" t="s">
        <v>27</v>
      </c>
    </row>
    <row r="61" spans="1:5" ht="12.75">
      <c r="A61" s="35" t="s">
        <v>52</v>
      </c>
      <c r="E61" s="36" t="s">
        <v>1240</v>
      </c>
    </row>
    <row r="62" spans="1:5" ht="12.75">
      <c r="A62" s="37" t="s">
        <v>54</v>
      </c>
      <c r="E62" s="38" t="s">
        <v>140</v>
      </c>
    </row>
    <row r="63" spans="1:5" ht="89.25">
      <c r="A63" t="s">
        <v>56</v>
      </c>
      <c r="E63" s="36" t="s">
        <v>1145</v>
      </c>
    </row>
    <row r="64" spans="1:16" ht="12.75">
      <c r="A64" s="24" t="s">
        <v>47</v>
      </c>
      <c r="B64" s="29" t="s">
        <v>98</v>
      </c>
      <c r="C64" s="29" t="s">
        <v>1282</v>
      </c>
      <c r="D64" s="24" t="s">
        <v>49</v>
      </c>
      <c r="E64" s="30" t="s">
        <v>1283</v>
      </c>
      <c r="F64" s="31" t="s">
        <v>226</v>
      </c>
      <c r="G64" s="32">
        <v>121.275</v>
      </c>
      <c r="H64" s="33">
        <v>0</v>
      </c>
      <c r="I64" s="34">
        <f>ROUND(ROUND(H64,2)*ROUND(G64,3),2)</f>
      </c>
      <c r="O64">
        <f>(I64*21)/100</f>
      </c>
      <c r="P64" t="s">
        <v>27</v>
      </c>
    </row>
    <row r="65" spans="1:5" ht="12.75">
      <c r="A65" s="35" t="s">
        <v>52</v>
      </c>
      <c r="E65" s="36" t="s">
        <v>1284</v>
      </c>
    </row>
    <row r="66" spans="1:5" ht="12.75">
      <c r="A66" s="37" t="s">
        <v>54</v>
      </c>
      <c r="E66" s="38" t="s">
        <v>1281</v>
      </c>
    </row>
    <row r="67" spans="1:5" ht="89.25">
      <c r="A67" t="s">
        <v>56</v>
      </c>
      <c r="E67" s="36" t="s">
        <v>1145</v>
      </c>
    </row>
    <row r="68" spans="1:16" ht="25.5">
      <c r="A68" s="24" t="s">
        <v>47</v>
      </c>
      <c r="B68" s="29" t="s">
        <v>102</v>
      </c>
      <c r="C68" s="29" t="s">
        <v>1285</v>
      </c>
      <c r="D68" s="24" t="s">
        <v>49</v>
      </c>
      <c r="E68" s="30" t="s">
        <v>1286</v>
      </c>
      <c r="F68" s="31" t="s">
        <v>81</v>
      </c>
      <c r="G68" s="32">
        <v>1</v>
      </c>
      <c r="H68" s="33">
        <v>0</v>
      </c>
      <c r="I68" s="34">
        <f>ROUND(ROUND(H68,2)*ROUND(G68,3),2)</f>
      </c>
      <c r="O68">
        <f>(I68*21)/100</f>
      </c>
      <c r="P68" t="s">
        <v>27</v>
      </c>
    </row>
    <row r="69" spans="1:5" ht="12.75">
      <c r="A69" s="35" t="s">
        <v>52</v>
      </c>
      <c r="E69" s="36" t="s">
        <v>49</v>
      </c>
    </row>
    <row r="70" spans="1:5" ht="12.75">
      <c r="A70" s="37" t="s">
        <v>54</v>
      </c>
      <c r="E70" s="38" t="s">
        <v>49</v>
      </c>
    </row>
    <row r="71" spans="1:5" ht="102">
      <c r="A71" t="s">
        <v>56</v>
      </c>
      <c r="E71" s="36" t="s">
        <v>1153</v>
      </c>
    </row>
    <row r="72" spans="1:16" ht="25.5">
      <c r="A72" s="24" t="s">
        <v>47</v>
      </c>
      <c r="B72" s="29" t="s">
        <v>107</v>
      </c>
      <c r="C72" s="29" t="s">
        <v>1150</v>
      </c>
      <c r="D72" s="24" t="s">
        <v>49</v>
      </c>
      <c r="E72" s="30" t="s">
        <v>1151</v>
      </c>
      <c r="F72" s="31" t="s">
        <v>81</v>
      </c>
      <c r="G72" s="32">
        <v>2</v>
      </c>
      <c r="H72" s="33">
        <v>0</v>
      </c>
      <c r="I72" s="34">
        <f>ROUND(ROUND(H72,2)*ROUND(G72,3),2)</f>
      </c>
      <c r="O72">
        <f>(I72*21)/100</f>
      </c>
      <c r="P72" t="s">
        <v>27</v>
      </c>
    </row>
    <row r="73" spans="1:5" ht="12.75">
      <c r="A73" s="35" t="s">
        <v>52</v>
      </c>
      <c r="E73" s="36" t="s">
        <v>49</v>
      </c>
    </row>
    <row r="74" spans="1:5" ht="12.75">
      <c r="A74" s="37" t="s">
        <v>54</v>
      </c>
      <c r="E74" s="38" t="s">
        <v>49</v>
      </c>
    </row>
    <row r="75" spans="1:5" ht="102">
      <c r="A75" t="s">
        <v>56</v>
      </c>
      <c r="E75" s="36" t="s">
        <v>1153</v>
      </c>
    </row>
    <row r="76" spans="1:16" ht="25.5">
      <c r="A76" s="24" t="s">
        <v>47</v>
      </c>
      <c r="B76" s="29" t="s">
        <v>112</v>
      </c>
      <c r="C76" s="29" t="s">
        <v>1287</v>
      </c>
      <c r="D76" s="24" t="s">
        <v>49</v>
      </c>
      <c r="E76" s="30" t="s">
        <v>1288</v>
      </c>
      <c r="F76" s="31" t="s">
        <v>81</v>
      </c>
      <c r="G76" s="32">
        <v>1</v>
      </c>
      <c r="H76" s="33">
        <v>0</v>
      </c>
      <c r="I76" s="34">
        <f>ROUND(ROUND(H76,2)*ROUND(G76,3),2)</f>
      </c>
      <c r="O76">
        <f>(I76*21)/100</f>
      </c>
      <c r="P76" t="s">
        <v>27</v>
      </c>
    </row>
    <row r="77" spans="1:5" ht="12.75">
      <c r="A77" s="35" t="s">
        <v>52</v>
      </c>
      <c r="E77" s="36" t="s">
        <v>49</v>
      </c>
    </row>
    <row r="78" spans="1:5" ht="12.75">
      <c r="A78" s="37" t="s">
        <v>54</v>
      </c>
      <c r="E78" s="38" t="s">
        <v>49</v>
      </c>
    </row>
    <row r="79" spans="1:5" ht="102">
      <c r="A79" t="s">
        <v>56</v>
      </c>
      <c r="E79" s="36" t="s">
        <v>1153</v>
      </c>
    </row>
    <row r="80" spans="1:16" ht="25.5">
      <c r="A80" s="24" t="s">
        <v>47</v>
      </c>
      <c r="B80" s="29" t="s">
        <v>117</v>
      </c>
      <c r="C80" s="29" t="s">
        <v>1289</v>
      </c>
      <c r="D80" s="24" t="s">
        <v>49</v>
      </c>
      <c r="E80" s="30" t="s">
        <v>1290</v>
      </c>
      <c r="F80" s="31" t="s">
        <v>81</v>
      </c>
      <c r="G80" s="32">
        <v>1</v>
      </c>
      <c r="H80" s="33">
        <v>0</v>
      </c>
      <c r="I80" s="34">
        <f>ROUND(ROUND(H80,2)*ROUND(G80,3),2)</f>
      </c>
      <c r="O80">
        <f>(I80*21)/100</f>
      </c>
      <c r="P80" t="s">
        <v>27</v>
      </c>
    </row>
    <row r="81" spans="1:5" ht="12.75">
      <c r="A81" s="35" t="s">
        <v>52</v>
      </c>
      <c r="E81" s="36" t="s">
        <v>49</v>
      </c>
    </row>
    <row r="82" spans="1:5" ht="12.75">
      <c r="A82" s="37" t="s">
        <v>54</v>
      </c>
      <c r="E82" s="38" t="s">
        <v>49</v>
      </c>
    </row>
    <row r="83" spans="1:5" ht="102">
      <c r="A83" t="s">
        <v>56</v>
      </c>
      <c r="E83" s="36" t="s">
        <v>1153</v>
      </c>
    </row>
    <row r="84" spans="1:16" ht="25.5">
      <c r="A84" s="24" t="s">
        <v>47</v>
      </c>
      <c r="B84" s="29" t="s">
        <v>120</v>
      </c>
      <c r="C84" s="29" t="s">
        <v>1291</v>
      </c>
      <c r="D84" s="24" t="s">
        <v>49</v>
      </c>
      <c r="E84" s="30" t="s">
        <v>1292</v>
      </c>
      <c r="F84" s="31" t="s">
        <v>81</v>
      </c>
      <c r="G84" s="32">
        <v>1</v>
      </c>
      <c r="H84" s="33">
        <v>0</v>
      </c>
      <c r="I84" s="34">
        <f>ROUND(ROUND(H84,2)*ROUND(G84,3),2)</f>
      </c>
      <c r="O84">
        <f>(I84*21)/100</f>
      </c>
      <c r="P84" t="s">
        <v>27</v>
      </c>
    </row>
    <row r="85" spans="1:5" ht="12.75">
      <c r="A85" s="35" t="s">
        <v>52</v>
      </c>
      <c r="E85" s="36" t="s">
        <v>49</v>
      </c>
    </row>
    <row r="86" spans="1:5" ht="12.75">
      <c r="A86" s="37" t="s">
        <v>54</v>
      </c>
      <c r="E86" s="38" t="s">
        <v>49</v>
      </c>
    </row>
    <row r="87" spans="1:5" ht="102">
      <c r="A87" t="s">
        <v>56</v>
      </c>
      <c r="E87" s="36" t="s">
        <v>1153</v>
      </c>
    </row>
    <row r="88" spans="1:16" ht="12.75">
      <c r="A88" s="24" t="s">
        <v>47</v>
      </c>
      <c r="B88" s="29" t="s">
        <v>123</v>
      </c>
      <c r="C88" s="29" t="s">
        <v>1154</v>
      </c>
      <c r="D88" s="24" t="s">
        <v>49</v>
      </c>
      <c r="E88" s="30" t="s">
        <v>1155</v>
      </c>
      <c r="F88" s="31" t="s">
        <v>226</v>
      </c>
      <c r="G88" s="32">
        <v>80</v>
      </c>
      <c r="H88" s="33">
        <v>0</v>
      </c>
      <c r="I88" s="34">
        <f>ROUND(ROUND(H88,2)*ROUND(G88,3),2)</f>
      </c>
      <c r="O88">
        <f>(I88*21)/100</f>
      </c>
      <c r="P88" t="s">
        <v>27</v>
      </c>
    </row>
    <row r="89" spans="1:5" ht="12.75">
      <c r="A89" s="35" t="s">
        <v>52</v>
      </c>
      <c r="E89" s="36" t="s">
        <v>1248</v>
      </c>
    </row>
    <row r="90" spans="1:5" ht="12.75">
      <c r="A90" s="37" t="s">
        <v>54</v>
      </c>
      <c r="E90" s="38" t="s">
        <v>1293</v>
      </c>
    </row>
    <row r="91" spans="1:5" ht="114.75">
      <c r="A91" t="s">
        <v>56</v>
      </c>
      <c r="E91" s="36" t="s">
        <v>1157</v>
      </c>
    </row>
    <row r="92" spans="1:16" ht="25.5">
      <c r="A92" s="24" t="s">
        <v>47</v>
      </c>
      <c r="B92" s="29" t="s">
        <v>125</v>
      </c>
      <c r="C92" s="29" t="s">
        <v>1294</v>
      </c>
      <c r="D92" s="24" t="s">
        <v>49</v>
      </c>
      <c r="E92" s="30" t="s">
        <v>1295</v>
      </c>
      <c r="F92" s="31" t="s">
        <v>81</v>
      </c>
      <c r="G92" s="32">
        <v>1</v>
      </c>
      <c r="H92" s="33">
        <v>0</v>
      </c>
      <c r="I92" s="34">
        <f>ROUND(ROUND(H92,2)*ROUND(G92,3),2)</f>
      </c>
      <c r="O92">
        <f>(I92*21)/100</f>
      </c>
      <c r="P92" t="s">
        <v>27</v>
      </c>
    </row>
    <row r="93" spans="1:5" ht="12.75">
      <c r="A93" s="35" t="s">
        <v>52</v>
      </c>
      <c r="E93" s="36" t="s">
        <v>49</v>
      </c>
    </row>
    <row r="94" spans="1:5" ht="12.75">
      <c r="A94" s="37" t="s">
        <v>54</v>
      </c>
      <c r="E94" s="38" t="s">
        <v>49</v>
      </c>
    </row>
    <row r="95" spans="1:5" ht="89.25">
      <c r="A95" t="s">
        <v>56</v>
      </c>
      <c r="E95" s="36" t="s">
        <v>1270</v>
      </c>
    </row>
    <row r="96" spans="1:16" ht="25.5">
      <c r="A96" s="24" t="s">
        <v>47</v>
      </c>
      <c r="B96" s="29" t="s">
        <v>130</v>
      </c>
      <c r="C96" s="29" t="s">
        <v>1296</v>
      </c>
      <c r="D96" s="24" t="s">
        <v>49</v>
      </c>
      <c r="E96" s="30" t="s">
        <v>1297</v>
      </c>
      <c r="F96" s="31" t="s">
        <v>81</v>
      </c>
      <c r="G96" s="32">
        <v>1</v>
      </c>
      <c r="H96" s="33">
        <v>0</v>
      </c>
      <c r="I96" s="34">
        <f>ROUND(ROUND(H96,2)*ROUND(G96,3),2)</f>
      </c>
      <c r="O96">
        <f>(I96*21)/100</f>
      </c>
      <c r="P96" t="s">
        <v>27</v>
      </c>
    </row>
    <row r="97" spans="1:5" ht="12.75">
      <c r="A97" s="35" t="s">
        <v>52</v>
      </c>
      <c r="E97" s="36" t="s">
        <v>49</v>
      </c>
    </row>
    <row r="98" spans="1:5" ht="12.75">
      <c r="A98" s="37" t="s">
        <v>54</v>
      </c>
      <c r="E98" s="38" t="s">
        <v>49</v>
      </c>
    </row>
    <row r="99" spans="1:5" ht="89.25">
      <c r="A99" t="s">
        <v>56</v>
      </c>
      <c r="E99" s="36" t="s">
        <v>1270</v>
      </c>
    </row>
    <row r="100" spans="1:16" ht="12.75">
      <c r="A100" s="24" t="s">
        <v>47</v>
      </c>
      <c r="B100" s="29" t="s">
        <v>132</v>
      </c>
      <c r="C100" s="29" t="s">
        <v>1251</v>
      </c>
      <c r="D100" s="24" t="s">
        <v>49</v>
      </c>
      <c r="E100" s="30" t="s">
        <v>1252</v>
      </c>
      <c r="F100" s="31" t="s">
        <v>81</v>
      </c>
      <c r="G100" s="32">
        <v>1</v>
      </c>
      <c r="H100" s="33">
        <v>0</v>
      </c>
      <c r="I100" s="34">
        <f>ROUND(ROUND(H100,2)*ROUND(G100,3),2)</f>
      </c>
      <c r="O100">
        <f>(I100*21)/100</f>
      </c>
      <c r="P100" t="s">
        <v>27</v>
      </c>
    </row>
    <row r="101" spans="1:5" ht="12.75">
      <c r="A101" s="35" t="s">
        <v>52</v>
      </c>
      <c r="E101" s="36" t="s">
        <v>1095</v>
      </c>
    </row>
    <row r="102" spans="1:5" ht="12.75">
      <c r="A102" s="37" t="s">
        <v>54</v>
      </c>
      <c r="E102" s="38" t="s">
        <v>49</v>
      </c>
    </row>
    <row r="103" spans="1:5" ht="102">
      <c r="A103" t="s">
        <v>56</v>
      </c>
      <c r="E103" s="36" t="s">
        <v>1253</v>
      </c>
    </row>
    <row r="104" spans="1:16" ht="12.75">
      <c r="A104" s="24" t="s">
        <v>47</v>
      </c>
      <c r="B104" s="29" t="s">
        <v>136</v>
      </c>
      <c r="C104" s="29" t="s">
        <v>1254</v>
      </c>
      <c r="D104" s="24" t="s">
        <v>49</v>
      </c>
      <c r="E104" s="30" t="s">
        <v>1255</v>
      </c>
      <c r="F104" s="31" t="s">
        <v>81</v>
      </c>
      <c r="G104" s="32">
        <v>3</v>
      </c>
      <c r="H104" s="33">
        <v>0</v>
      </c>
      <c r="I104" s="34">
        <f>ROUND(ROUND(H104,2)*ROUND(G104,3),2)</f>
      </c>
      <c r="O104">
        <f>(I104*21)/100</f>
      </c>
      <c r="P104" t="s">
        <v>27</v>
      </c>
    </row>
    <row r="105" spans="1:5" ht="12.75">
      <c r="A105" s="35" t="s">
        <v>52</v>
      </c>
      <c r="E105" s="36" t="s">
        <v>49</v>
      </c>
    </row>
    <row r="106" spans="1:5" ht="12.75">
      <c r="A106" s="37" t="s">
        <v>54</v>
      </c>
      <c r="E106" s="38" t="s">
        <v>49</v>
      </c>
    </row>
    <row r="107" spans="1:5" ht="89.25">
      <c r="A107" t="s">
        <v>56</v>
      </c>
      <c r="E107" s="36" t="s">
        <v>1256</v>
      </c>
    </row>
    <row r="108" spans="1:16" ht="25.5">
      <c r="A108" s="24" t="s">
        <v>47</v>
      </c>
      <c r="B108" s="29" t="s">
        <v>141</v>
      </c>
      <c r="C108" s="29" t="s">
        <v>1298</v>
      </c>
      <c r="D108" s="24" t="s">
        <v>49</v>
      </c>
      <c r="E108" s="30" t="s">
        <v>1299</v>
      </c>
      <c r="F108" s="31" t="s">
        <v>81</v>
      </c>
      <c r="G108" s="32">
        <v>1</v>
      </c>
      <c r="H108" s="33">
        <v>0</v>
      </c>
      <c r="I108" s="34">
        <f>ROUND(ROUND(H108,2)*ROUND(G108,3),2)</f>
      </c>
      <c r="O108">
        <f>(I108*21)/100</f>
      </c>
      <c r="P108" t="s">
        <v>27</v>
      </c>
    </row>
    <row r="109" spans="1:5" ht="12.75">
      <c r="A109" s="35" t="s">
        <v>52</v>
      </c>
      <c r="E109" s="36" t="s">
        <v>49</v>
      </c>
    </row>
    <row r="110" spans="1:5" ht="12.75">
      <c r="A110" s="37" t="s">
        <v>54</v>
      </c>
      <c r="E110" s="38" t="s">
        <v>49</v>
      </c>
    </row>
    <row r="111" spans="1:5" ht="114.75">
      <c r="A111" t="s">
        <v>56</v>
      </c>
      <c r="E111" s="36" t="s">
        <v>1193</v>
      </c>
    </row>
    <row r="112" spans="1:16" ht="12.75">
      <c r="A112" s="24" t="s">
        <v>47</v>
      </c>
      <c r="B112" s="29" t="s">
        <v>147</v>
      </c>
      <c r="C112" s="29" t="s">
        <v>1259</v>
      </c>
      <c r="D112" s="24" t="s">
        <v>49</v>
      </c>
      <c r="E112" s="30" t="s">
        <v>1260</v>
      </c>
      <c r="F112" s="31" t="s">
        <v>81</v>
      </c>
      <c r="G112" s="32">
        <v>2</v>
      </c>
      <c r="H112" s="33">
        <v>0</v>
      </c>
      <c r="I112" s="34">
        <f>ROUND(ROUND(H112,2)*ROUND(G112,3),2)</f>
      </c>
      <c r="O112">
        <f>(I112*21)/100</f>
      </c>
      <c r="P112" t="s">
        <v>27</v>
      </c>
    </row>
    <row r="113" spans="1:5" ht="12.75">
      <c r="A113" s="35" t="s">
        <v>52</v>
      </c>
      <c r="E113" s="36" t="s">
        <v>1300</v>
      </c>
    </row>
    <row r="114" spans="1:5" ht="12.75">
      <c r="A114" s="37" t="s">
        <v>54</v>
      </c>
      <c r="E114" s="38" t="s">
        <v>49</v>
      </c>
    </row>
    <row r="115" spans="1:5" ht="140.25">
      <c r="A115" t="s">
        <v>56</v>
      </c>
      <c r="E115" s="36" t="s">
        <v>1262</v>
      </c>
    </row>
    <row r="116" spans="1:18" ht="12.75" customHeight="1">
      <c r="A116" s="6" t="s">
        <v>45</v>
      </c>
      <c r="B116" s="6"/>
      <c r="C116" s="41" t="s">
        <v>78</v>
      </c>
      <c r="D116" s="6"/>
      <c r="E116" s="27" t="s">
        <v>404</v>
      </c>
      <c r="F116" s="6"/>
      <c r="G116" s="6"/>
      <c r="H116" s="6"/>
      <c r="I116" s="42">
        <f>0+Q116</f>
      </c>
      <c r="O116">
        <f>0+R116</f>
      </c>
      <c r="Q116">
        <f>0+I117+I121+I125</f>
      </c>
      <c r="R116">
        <f>0+O117+O121+O125</f>
      </c>
    </row>
    <row r="117" spans="1:16" ht="12.75">
      <c r="A117" s="24" t="s">
        <v>47</v>
      </c>
      <c r="B117" s="29" t="s">
        <v>323</v>
      </c>
      <c r="C117" s="29" t="s">
        <v>1301</v>
      </c>
      <c r="D117" s="24" t="s">
        <v>49</v>
      </c>
      <c r="E117" s="30" t="s">
        <v>1302</v>
      </c>
      <c r="F117" s="31" t="s">
        <v>226</v>
      </c>
      <c r="G117" s="32">
        <v>84.15</v>
      </c>
      <c r="H117" s="33">
        <v>0</v>
      </c>
      <c r="I117" s="34">
        <f>ROUND(ROUND(H117,2)*ROUND(G117,3),2)</f>
      </c>
      <c r="O117">
        <f>(I117*21)/100</f>
      </c>
      <c r="P117" t="s">
        <v>27</v>
      </c>
    </row>
    <row r="118" spans="1:5" ht="12.75">
      <c r="A118" s="35" t="s">
        <v>52</v>
      </c>
      <c r="E118" s="36" t="s">
        <v>1303</v>
      </c>
    </row>
    <row r="119" spans="1:5" ht="12.75">
      <c r="A119" s="37" t="s">
        <v>54</v>
      </c>
      <c r="E119" s="38" t="s">
        <v>1304</v>
      </c>
    </row>
    <row r="120" spans="1:5" ht="242.25">
      <c r="A120" t="s">
        <v>56</v>
      </c>
      <c r="E120" s="36" t="s">
        <v>1203</v>
      </c>
    </row>
    <row r="121" spans="1:16" ht="12.75">
      <c r="A121" s="24" t="s">
        <v>47</v>
      </c>
      <c r="B121" s="29" t="s">
        <v>329</v>
      </c>
      <c r="C121" s="29" t="s">
        <v>1215</v>
      </c>
      <c r="D121" s="24" t="s">
        <v>49</v>
      </c>
      <c r="E121" s="30" t="s">
        <v>1216</v>
      </c>
      <c r="F121" s="31" t="s">
        <v>187</v>
      </c>
      <c r="G121" s="32">
        <v>0.893</v>
      </c>
      <c r="H121" s="33">
        <v>0</v>
      </c>
      <c r="I121" s="34">
        <f>ROUND(ROUND(H121,2)*ROUND(G121,3),2)</f>
      </c>
      <c r="O121">
        <f>(I121*21)/100</f>
      </c>
      <c r="P121" t="s">
        <v>27</v>
      </c>
    </row>
    <row r="122" spans="1:5" ht="12.75">
      <c r="A122" s="35" t="s">
        <v>52</v>
      </c>
      <c r="E122" s="36" t="s">
        <v>1305</v>
      </c>
    </row>
    <row r="123" spans="1:5" ht="12.75">
      <c r="A123" s="37" t="s">
        <v>54</v>
      </c>
      <c r="E123" s="38" t="s">
        <v>1306</v>
      </c>
    </row>
    <row r="124" spans="1:5" ht="369.75">
      <c r="A124" t="s">
        <v>56</v>
      </c>
      <c r="E124" s="36" t="s">
        <v>305</v>
      </c>
    </row>
    <row r="125" spans="1:16" ht="12.75">
      <c r="A125" s="24" t="s">
        <v>47</v>
      </c>
      <c r="B125" s="29" t="s">
        <v>335</v>
      </c>
      <c r="C125" s="29" t="s">
        <v>1307</v>
      </c>
      <c r="D125" s="24" t="s">
        <v>49</v>
      </c>
      <c r="E125" s="30" t="s">
        <v>1308</v>
      </c>
      <c r="F125" s="31" t="s">
        <v>187</v>
      </c>
      <c r="G125" s="32">
        <v>4.463</v>
      </c>
      <c r="H125" s="33">
        <v>0</v>
      </c>
      <c r="I125" s="34">
        <f>ROUND(ROUND(H125,2)*ROUND(G125,3),2)</f>
      </c>
      <c r="O125">
        <f>(I125*21)/100</f>
      </c>
      <c r="P125" t="s">
        <v>27</v>
      </c>
    </row>
    <row r="126" spans="1:5" ht="12.75">
      <c r="A126" s="35" t="s">
        <v>52</v>
      </c>
      <c r="E126" s="36" t="s">
        <v>1309</v>
      </c>
    </row>
    <row r="127" spans="1:5" ht="12.75">
      <c r="A127" s="37" t="s">
        <v>54</v>
      </c>
      <c r="E127" s="38" t="s">
        <v>1310</v>
      </c>
    </row>
    <row r="128" spans="1:5" ht="369.75">
      <c r="A128" t="s">
        <v>56</v>
      </c>
      <c r="E128" s="36" t="s">
        <v>305</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sheetPr>
    <pageSetUpPr fitToPage="1"/>
  </sheetPr>
  <dimension ref="A1:R27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0+O9+O34+O63+O68+O265</f>
      </c>
      <c r="P2" t="s">
        <v>26</v>
      </c>
    </row>
    <row r="3" spans="1:16" ht="15" customHeight="1">
      <c r="A3" t="s">
        <v>12</v>
      </c>
      <c r="B3" s="12" t="s">
        <v>14</v>
      </c>
      <c r="C3" s="13" t="s">
        <v>15</v>
      </c>
      <c r="D3" s="1"/>
      <c r="E3" s="14" t="s">
        <v>16</v>
      </c>
      <c r="F3" s="1"/>
      <c r="G3" s="9"/>
      <c r="H3" s="8" t="s">
        <v>1311</v>
      </c>
      <c r="I3" s="39">
        <f>0+I9+I34+I63+I68+I265</f>
      </c>
      <c r="O3" t="s">
        <v>23</v>
      </c>
      <c r="P3" t="s">
        <v>27</v>
      </c>
    </row>
    <row r="4" spans="1:16" ht="15" customHeight="1">
      <c r="A4" t="s">
        <v>17</v>
      </c>
      <c r="B4" s="12" t="s">
        <v>18</v>
      </c>
      <c r="C4" s="13" t="s">
        <v>1311</v>
      </c>
      <c r="D4" s="1"/>
      <c r="E4" s="14" t="s">
        <v>1312</v>
      </c>
      <c r="F4" s="1"/>
      <c r="G4" s="1"/>
      <c r="H4" s="11"/>
      <c r="I4" s="11"/>
      <c r="O4" t="s">
        <v>24</v>
      </c>
      <c r="P4" t="s">
        <v>27</v>
      </c>
    </row>
    <row r="5" spans="1:16" ht="12.75" customHeight="1">
      <c r="A5" t="s">
        <v>21</v>
      </c>
      <c r="B5" s="16" t="s">
        <v>22</v>
      </c>
      <c r="C5" s="17" t="s">
        <v>1311</v>
      </c>
      <c r="D5" s="6"/>
      <c r="E5" s="18" t="s">
        <v>1312</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0+I10+I14+I18+I22+I26+I30</f>
      </c>
      <c r="R9">
        <f>0+O10+O14+O18+O22+O26+O30</f>
      </c>
    </row>
    <row r="10" spans="1:16" ht="12.75">
      <c r="A10" s="24" t="s">
        <v>47</v>
      </c>
      <c r="B10" s="29" t="s">
        <v>31</v>
      </c>
      <c r="C10" s="29" t="s">
        <v>1050</v>
      </c>
      <c r="D10" s="24" t="s">
        <v>49</v>
      </c>
      <c r="E10" s="30" t="s">
        <v>1051</v>
      </c>
      <c r="F10" s="31" t="s">
        <v>187</v>
      </c>
      <c r="G10" s="32">
        <v>13.742</v>
      </c>
      <c r="H10" s="33">
        <v>0</v>
      </c>
      <c r="I10" s="34">
        <f>ROUND(ROUND(H10,2)*ROUND(G10,3),2)</f>
      </c>
      <c r="O10">
        <f>(I10*21)/100</f>
      </c>
      <c r="P10" t="s">
        <v>27</v>
      </c>
    </row>
    <row r="11" spans="1:5" ht="12.75">
      <c r="A11" s="35" t="s">
        <v>52</v>
      </c>
      <c r="E11" s="36" t="s">
        <v>1104</v>
      </c>
    </row>
    <row r="12" spans="1:5" ht="76.5">
      <c r="A12" s="37" t="s">
        <v>54</v>
      </c>
      <c r="E12" s="38" t="s">
        <v>1313</v>
      </c>
    </row>
    <row r="13" spans="1:5" ht="25.5">
      <c r="A13" t="s">
        <v>56</v>
      </c>
      <c r="E13" s="36" t="s">
        <v>158</v>
      </c>
    </row>
    <row r="14" spans="1:16" ht="12.75">
      <c r="A14" s="24" t="s">
        <v>47</v>
      </c>
      <c r="B14" s="29" t="s">
        <v>27</v>
      </c>
      <c r="C14" s="29" t="s">
        <v>1314</v>
      </c>
      <c r="D14" s="24" t="s">
        <v>49</v>
      </c>
      <c r="E14" s="30" t="s">
        <v>1315</v>
      </c>
      <c r="F14" s="31" t="s">
        <v>1316</v>
      </c>
      <c r="G14" s="32">
        <v>1</v>
      </c>
      <c r="H14" s="33">
        <v>0</v>
      </c>
      <c r="I14" s="34">
        <f>ROUND(ROUND(H14,2)*ROUND(G14,3),2)</f>
      </c>
      <c r="O14">
        <f>(I14*21)/100</f>
      </c>
      <c r="P14" t="s">
        <v>27</v>
      </c>
    </row>
    <row r="15" spans="1:5" ht="12.75">
      <c r="A15" s="35" t="s">
        <v>52</v>
      </c>
      <c r="E15" s="36" t="s">
        <v>1317</v>
      </c>
    </row>
    <row r="16" spans="1:5" ht="12.75">
      <c r="A16" s="37" t="s">
        <v>54</v>
      </c>
      <c r="E16" s="38" t="s">
        <v>49</v>
      </c>
    </row>
    <row r="17" spans="1:5" ht="12.75">
      <c r="A17" t="s">
        <v>56</v>
      </c>
      <c r="E17" s="36" t="s">
        <v>77</v>
      </c>
    </row>
    <row r="18" spans="1:16" ht="12.75">
      <c r="A18" s="24" t="s">
        <v>47</v>
      </c>
      <c r="B18" s="29" t="s">
        <v>26</v>
      </c>
      <c r="C18" s="29" t="s">
        <v>1318</v>
      </c>
      <c r="D18" s="24" t="s">
        <v>49</v>
      </c>
      <c r="E18" s="30" t="s">
        <v>1319</v>
      </c>
      <c r="F18" s="31" t="s">
        <v>1316</v>
      </c>
      <c r="G18" s="32">
        <v>1</v>
      </c>
      <c r="H18" s="33">
        <v>0</v>
      </c>
      <c r="I18" s="34">
        <f>ROUND(ROUND(H18,2)*ROUND(G18,3),2)</f>
      </c>
      <c r="O18">
        <f>(I18*21)/100</f>
      </c>
      <c r="P18" t="s">
        <v>27</v>
      </c>
    </row>
    <row r="19" spans="1:5" ht="12.75">
      <c r="A19" s="35" t="s">
        <v>52</v>
      </c>
      <c r="E19" s="36" t="s">
        <v>1320</v>
      </c>
    </row>
    <row r="20" spans="1:5" ht="12.75">
      <c r="A20" s="37" t="s">
        <v>54</v>
      </c>
      <c r="E20" s="38" t="s">
        <v>49</v>
      </c>
    </row>
    <row r="21" spans="1:5" ht="12.75">
      <c r="A21" t="s">
        <v>56</v>
      </c>
      <c r="E21" s="36" t="s">
        <v>77</v>
      </c>
    </row>
    <row r="22" spans="1:16" ht="12.75">
      <c r="A22" s="24" t="s">
        <v>47</v>
      </c>
      <c r="B22" s="29" t="s">
        <v>35</v>
      </c>
      <c r="C22" s="29" t="s">
        <v>90</v>
      </c>
      <c r="D22" s="24" t="s">
        <v>49</v>
      </c>
      <c r="E22" s="30" t="s">
        <v>91</v>
      </c>
      <c r="F22" s="31" t="s">
        <v>51</v>
      </c>
      <c r="G22" s="32">
        <v>1</v>
      </c>
      <c r="H22" s="33">
        <v>0</v>
      </c>
      <c r="I22" s="34">
        <f>ROUND(ROUND(H22,2)*ROUND(G22,3),2)</f>
      </c>
      <c r="O22">
        <f>(I22*21)/100</f>
      </c>
      <c r="P22" t="s">
        <v>27</v>
      </c>
    </row>
    <row r="23" spans="1:5" ht="12.75">
      <c r="A23" s="35" t="s">
        <v>52</v>
      </c>
      <c r="E23" s="36" t="s">
        <v>1321</v>
      </c>
    </row>
    <row r="24" spans="1:5" ht="12.75">
      <c r="A24" s="37" t="s">
        <v>54</v>
      </c>
      <c r="E24" s="38" t="s">
        <v>49</v>
      </c>
    </row>
    <row r="25" spans="1:5" ht="12.75">
      <c r="A25" t="s">
        <v>56</v>
      </c>
      <c r="E25" s="36" t="s">
        <v>77</v>
      </c>
    </row>
    <row r="26" spans="1:16" ht="12.75">
      <c r="A26" s="24" t="s">
        <v>47</v>
      </c>
      <c r="B26" s="29" t="s">
        <v>37</v>
      </c>
      <c r="C26" s="29" t="s">
        <v>95</v>
      </c>
      <c r="D26" s="24" t="s">
        <v>49</v>
      </c>
      <c r="E26" s="30" t="s">
        <v>96</v>
      </c>
      <c r="F26" s="31" t="s">
        <v>51</v>
      </c>
      <c r="G26" s="32">
        <v>1</v>
      </c>
      <c r="H26" s="33">
        <v>0</v>
      </c>
      <c r="I26" s="34">
        <f>ROUND(ROUND(H26,2)*ROUND(G26,3),2)</f>
      </c>
      <c r="O26">
        <f>(I26*21)/100</f>
      </c>
      <c r="P26" t="s">
        <v>27</v>
      </c>
    </row>
    <row r="27" spans="1:5" ht="12.75">
      <c r="A27" s="35" t="s">
        <v>52</v>
      </c>
      <c r="E27" s="36" t="s">
        <v>49</v>
      </c>
    </row>
    <row r="28" spans="1:5" ht="12.75">
      <c r="A28" s="37" t="s">
        <v>54</v>
      </c>
      <c r="E28" s="38" t="s">
        <v>49</v>
      </c>
    </row>
    <row r="29" spans="1:5" ht="12.75">
      <c r="A29" t="s">
        <v>56</v>
      </c>
      <c r="E29" s="36" t="s">
        <v>77</v>
      </c>
    </row>
    <row r="30" spans="1:16" ht="12.75">
      <c r="A30" s="24" t="s">
        <v>47</v>
      </c>
      <c r="B30" s="29" t="s">
        <v>39</v>
      </c>
      <c r="C30" s="29" t="s">
        <v>99</v>
      </c>
      <c r="D30" s="24" t="s">
        <v>49</v>
      </c>
      <c r="E30" s="30" t="s">
        <v>100</v>
      </c>
      <c r="F30" s="31" t="s">
        <v>51</v>
      </c>
      <c r="G30" s="32">
        <v>1</v>
      </c>
      <c r="H30" s="33">
        <v>0</v>
      </c>
      <c r="I30" s="34">
        <f>ROUND(ROUND(H30,2)*ROUND(G30,3),2)</f>
      </c>
      <c r="O30">
        <f>(I30*21)/100</f>
      </c>
      <c r="P30" t="s">
        <v>27</v>
      </c>
    </row>
    <row r="31" spans="1:5" ht="12.75">
      <c r="A31" s="35" t="s">
        <v>52</v>
      </c>
      <c r="E31" s="36" t="s">
        <v>1322</v>
      </c>
    </row>
    <row r="32" spans="1:5" ht="12.75">
      <c r="A32" s="37" t="s">
        <v>54</v>
      </c>
      <c r="E32" s="38" t="s">
        <v>49</v>
      </c>
    </row>
    <row r="33" spans="1:5" ht="12.75">
      <c r="A33" t="s">
        <v>56</v>
      </c>
      <c r="E33" s="36" t="s">
        <v>77</v>
      </c>
    </row>
    <row r="34" spans="1:18" ht="12.75" customHeight="1">
      <c r="A34" s="6" t="s">
        <v>45</v>
      </c>
      <c r="B34" s="6"/>
      <c r="C34" s="41" t="s">
        <v>31</v>
      </c>
      <c r="D34" s="6"/>
      <c r="E34" s="27" t="s">
        <v>166</v>
      </c>
      <c r="F34" s="6"/>
      <c r="G34" s="6"/>
      <c r="H34" s="6"/>
      <c r="I34" s="42">
        <f>0+Q34</f>
      </c>
      <c r="O34">
        <f>0+R34</f>
      </c>
      <c r="Q34">
        <f>0+I35+I39+I43+I47+I51+I55+I59</f>
      </c>
      <c r="R34">
        <f>0+O35+O39+O43+O47+O51+O55+O59</f>
      </c>
    </row>
    <row r="35" spans="1:16" ht="12.75">
      <c r="A35" s="24" t="s">
        <v>47</v>
      </c>
      <c r="B35" s="29" t="s">
        <v>73</v>
      </c>
      <c r="C35" s="29" t="s">
        <v>1059</v>
      </c>
      <c r="D35" s="24" t="s">
        <v>49</v>
      </c>
      <c r="E35" s="30" t="s">
        <v>1060</v>
      </c>
      <c r="F35" s="31" t="s">
        <v>187</v>
      </c>
      <c r="G35" s="32">
        <v>13.742</v>
      </c>
      <c r="H35" s="33">
        <v>0</v>
      </c>
      <c r="I35" s="34">
        <f>ROUND(ROUND(H35,2)*ROUND(G35,3),2)</f>
      </c>
      <c r="O35">
        <f>(I35*21)/100</f>
      </c>
      <c r="P35" t="s">
        <v>27</v>
      </c>
    </row>
    <row r="36" spans="1:5" ht="12.75">
      <c r="A36" s="35" t="s">
        <v>52</v>
      </c>
      <c r="E36" s="36" t="s">
        <v>1104</v>
      </c>
    </row>
    <row r="37" spans="1:5" ht="76.5">
      <c r="A37" s="37" t="s">
        <v>54</v>
      </c>
      <c r="E37" s="38" t="s">
        <v>1313</v>
      </c>
    </row>
    <row r="38" spans="1:5" ht="306">
      <c r="A38" t="s">
        <v>56</v>
      </c>
      <c r="E38" s="36" t="s">
        <v>248</v>
      </c>
    </row>
    <row r="39" spans="1:16" ht="12.75">
      <c r="A39" s="24" t="s">
        <v>47</v>
      </c>
      <c r="B39" s="29" t="s">
        <v>78</v>
      </c>
      <c r="C39" s="29" t="s">
        <v>1323</v>
      </c>
      <c r="D39" s="24" t="s">
        <v>49</v>
      </c>
      <c r="E39" s="30" t="s">
        <v>1324</v>
      </c>
      <c r="F39" s="31" t="s">
        <v>226</v>
      </c>
      <c r="G39" s="32">
        <v>66</v>
      </c>
      <c r="H39" s="33">
        <v>0</v>
      </c>
      <c r="I39" s="34">
        <f>ROUND(ROUND(H39,2)*ROUND(G39,3),2)</f>
      </c>
      <c r="O39">
        <f>(I39*21)/100</f>
      </c>
      <c r="P39" t="s">
        <v>27</v>
      </c>
    </row>
    <row r="40" spans="1:5" ht="12.75">
      <c r="A40" s="35" t="s">
        <v>52</v>
      </c>
      <c r="E40" s="36" t="s">
        <v>1325</v>
      </c>
    </row>
    <row r="41" spans="1:5" ht="12.75">
      <c r="A41" s="37" t="s">
        <v>54</v>
      </c>
      <c r="E41" s="38" t="s">
        <v>49</v>
      </c>
    </row>
    <row r="42" spans="1:5" ht="63.75">
      <c r="A42" t="s">
        <v>56</v>
      </c>
      <c r="E42" s="36" t="s">
        <v>1326</v>
      </c>
    </row>
    <row r="43" spans="1:16" ht="12.75">
      <c r="A43" s="24" t="s">
        <v>47</v>
      </c>
      <c r="B43" s="29" t="s">
        <v>42</v>
      </c>
      <c r="C43" s="29" t="s">
        <v>1062</v>
      </c>
      <c r="D43" s="24" t="s">
        <v>49</v>
      </c>
      <c r="E43" s="30" t="s">
        <v>1063</v>
      </c>
      <c r="F43" s="31" t="s">
        <v>187</v>
      </c>
      <c r="G43" s="32">
        <v>4.292</v>
      </c>
      <c r="H43" s="33">
        <v>0</v>
      </c>
      <c r="I43" s="34">
        <f>ROUND(ROUND(H43,2)*ROUND(G43,3),2)</f>
      </c>
      <c r="O43">
        <f>(I43*21)/100</f>
      </c>
      <c r="P43" t="s">
        <v>27</v>
      </c>
    </row>
    <row r="44" spans="1:5" ht="12.75">
      <c r="A44" s="35" t="s">
        <v>52</v>
      </c>
      <c r="E44" s="36" t="s">
        <v>49</v>
      </c>
    </row>
    <row r="45" spans="1:5" ht="51">
      <c r="A45" s="37" t="s">
        <v>54</v>
      </c>
      <c r="E45" s="38" t="s">
        <v>1327</v>
      </c>
    </row>
    <row r="46" spans="1:5" ht="318.75">
      <c r="A46" t="s">
        <v>56</v>
      </c>
      <c r="E46" s="36" t="s">
        <v>252</v>
      </c>
    </row>
    <row r="47" spans="1:16" ht="12.75">
      <c r="A47" s="24" t="s">
        <v>47</v>
      </c>
      <c r="B47" s="29" t="s">
        <v>44</v>
      </c>
      <c r="C47" s="29" t="s">
        <v>249</v>
      </c>
      <c r="D47" s="24" t="s">
        <v>49</v>
      </c>
      <c r="E47" s="30" t="s">
        <v>250</v>
      </c>
      <c r="F47" s="31" t="s">
        <v>187</v>
      </c>
      <c r="G47" s="32">
        <v>38.85</v>
      </c>
      <c r="H47" s="33">
        <v>0</v>
      </c>
      <c r="I47" s="34">
        <f>ROUND(ROUND(H47,2)*ROUND(G47,3),2)</f>
      </c>
      <c r="O47">
        <f>(I47*21)/100</f>
      </c>
      <c r="P47" t="s">
        <v>27</v>
      </c>
    </row>
    <row r="48" spans="1:5" ht="12.75">
      <c r="A48" s="35" t="s">
        <v>52</v>
      </c>
      <c r="E48" s="36" t="s">
        <v>49</v>
      </c>
    </row>
    <row r="49" spans="1:5" ht="38.25">
      <c r="A49" s="37" t="s">
        <v>54</v>
      </c>
      <c r="E49" s="38" t="s">
        <v>1328</v>
      </c>
    </row>
    <row r="50" spans="1:5" ht="318.75">
      <c r="A50" t="s">
        <v>56</v>
      </c>
      <c r="E50" s="36" t="s">
        <v>252</v>
      </c>
    </row>
    <row r="51" spans="1:16" ht="12.75">
      <c r="A51" s="24" t="s">
        <v>47</v>
      </c>
      <c r="B51" s="29" t="s">
        <v>86</v>
      </c>
      <c r="C51" s="29" t="s">
        <v>211</v>
      </c>
      <c r="D51" s="24" t="s">
        <v>49</v>
      </c>
      <c r="E51" s="30" t="s">
        <v>212</v>
      </c>
      <c r="F51" s="31" t="s">
        <v>187</v>
      </c>
      <c r="G51" s="32">
        <v>13.742</v>
      </c>
      <c r="H51" s="33">
        <v>0</v>
      </c>
      <c r="I51" s="34">
        <f>ROUND(ROUND(H51,2)*ROUND(G51,3),2)</f>
      </c>
      <c r="O51">
        <f>(I51*21)/100</f>
      </c>
      <c r="P51" t="s">
        <v>27</v>
      </c>
    </row>
    <row r="52" spans="1:5" ht="12.75">
      <c r="A52" s="35" t="s">
        <v>52</v>
      </c>
      <c r="E52" s="36" t="s">
        <v>1104</v>
      </c>
    </row>
    <row r="53" spans="1:5" ht="76.5">
      <c r="A53" s="37" t="s">
        <v>54</v>
      </c>
      <c r="E53" s="38" t="s">
        <v>1313</v>
      </c>
    </row>
    <row r="54" spans="1:5" ht="191.25">
      <c r="A54" t="s">
        <v>56</v>
      </c>
      <c r="E54" s="36" t="s">
        <v>214</v>
      </c>
    </row>
    <row r="55" spans="1:16" ht="12.75">
      <c r="A55" s="24" t="s">
        <v>47</v>
      </c>
      <c r="B55" s="29" t="s">
        <v>89</v>
      </c>
      <c r="C55" s="29" t="s">
        <v>1069</v>
      </c>
      <c r="D55" s="24" t="s">
        <v>49</v>
      </c>
      <c r="E55" s="30" t="s">
        <v>1070</v>
      </c>
      <c r="F55" s="31" t="s">
        <v>187</v>
      </c>
      <c r="G55" s="32">
        <v>29.4</v>
      </c>
      <c r="H55" s="33">
        <v>0</v>
      </c>
      <c r="I55" s="34">
        <f>ROUND(ROUND(H55,2)*ROUND(G55,3),2)</f>
      </c>
      <c r="O55">
        <f>(I55*21)/100</f>
      </c>
      <c r="P55" t="s">
        <v>27</v>
      </c>
    </row>
    <row r="56" spans="1:5" ht="12.75">
      <c r="A56" s="35" t="s">
        <v>52</v>
      </c>
      <c r="E56" s="36" t="s">
        <v>49</v>
      </c>
    </row>
    <row r="57" spans="1:5" ht="38.25">
      <c r="A57" s="37" t="s">
        <v>54</v>
      </c>
      <c r="E57" s="38" t="s">
        <v>1329</v>
      </c>
    </row>
    <row r="58" spans="1:5" ht="229.5">
      <c r="A58" t="s">
        <v>56</v>
      </c>
      <c r="E58" s="36" t="s">
        <v>1072</v>
      </c>
    </row>
    <row r="59" spans="1:16" ht="12.75">
      <c r="A59" s="24" t="s">
        <v>47</v>
      </c>
      <c r="B59" s="29" t="s">
        <v>94</v>
      </c>
      <c r="C59" s="29" t="s">
        <v>585</v>
      </c>
      <c r="D59" s="24" t="s">
        <v>49</v>
      </c>
      <c r="E59" s="30" t="s">
        <v>586</v>
      </c>
      <c r="F59" s="31" t="s">
        <v>187</v>
      </c>
      <c r="G59" s="32">
        <v>4.2</v>
      </c>
      <c r="H59" s="33">
        <v>0</v>
      </c>
      <c r="I59" s="34">
        <f>ROUND(ROUND(H59,2)*ROUND(G59,3),2)</f>
      </c>
      <c r="O59">
        <f>(I59*21)/100</f>
      </c>
      <c r="P59" t="s">
        <v>27</v>
      </c>
    </row>
    <row r="60" spans="1:5" ht="12.75">
      <c r="A60" s="35" t="s">
        <v>52</v>
      </c>
      <c r="E60" s="36" t="s">
        <v>1330</v>
      </c>
    </row>
    <row r="61" spans="1:5" ht="12.75">
      <c r="A61" s="37" t="s">
        <v>54</v>
      </c>
      <c r="E61" s="38" t="s">
        <v>1331</v>
      </c>
    </row>
    <row r="62" spans="1:5" ht="293.25">
      <c r="A62" t="s">
        <v>56</v>
      </c>
      <c r="E62" s="36" t="s">
        <v>588</v>
      </c>
    </row>
    <row r="63" spans="1:18" ht="12.75" customHeight="1">
      <c r="A63" s="6" t="s">
        <v>45</v>
      </c>
      <c r="B63" s="6"/>
      <c r="C63" s="41" t="s">
        <v>27</v>
      </c>
      <c r="D63" s="6"/>
      <c r="E63" s="27" t="s">
        <v>278</v>
      </c>
      <c r="F63" s="6"/>
      <c r="G63" s="6"/>
      <c r="H63" s="6"/>
      <c r="I63" s="42">
        <f>0+Q63</f>
      </c>
      <c r="O63">
        <f>0+R63</f>
      </c>
      <c r="Q63">
        <f>0+I64</f>
      </c>
      <c r="R63">
        <f>0+O64</f>
      </c>
    </row>
    <row r="64" spans="1:16" ht="12.75">
      <c r="A64" s="24" t="s">
        <v>47</v>
      </c>
      <c r="B64" s="29" t="s">
        <v>98</v>
      </c>
      <c r="C64" s="29" t="s">
        <v>1113</v>
      </c>
      <c r="D64" s="24" t="s">
        <v>49</v>
      </c>
      <c r="E64" s="30" t="s">
        <v>1114</v>
      </c>
      <c r="F64" s="31" t="s">
        <v>187</v>
      </c>
      <c r="G64" s="32">
        <v>4.292</v>
      </c>
      <c r="H64" s="33">
        <v>0</v>
      </c>
      <c r="I64" s="34">
        <f>ROUND(ROUND(H64,2)*ROUND(G64,3),2)</f>
      </c>
      <c r="O64">
        <f>(I64*21)/100</f>
      </c>
      <c r="P64" t="s">
        <v>27</v>
      </c>
    </row>
    <row r="65" spans="1:5" ht="12.75">
      <c r="A65" s="35" t="s">
        <v>52</v>
      </c>
      <c r="E65" s="36" t="s">
        <v>1332</v>
      </c>
    </row>
    <row r="66" spans="1:5" ht="51">
      <c r="A66" s="37" t="s">
        <v>54</v>
      </c>
      <c r="E66" s="38" t="s">
        <v>1327</v>
      </c>
    </row>
    <row r="67" spans="1:5" ht="369.75">
      <c r="A67" t="s">
        <v>56</v>
      </c>
      <c r="E67" s="36" t="s">
        <v>1116</v>
      </c>
    </row>
    <row r="68" spans="1:18" ht="12.75" customHeight="1">
      <c r="A68" s="6" t="s">
        <v>45</v>
      </c>
      <c r="B68" s="6"/>
      <c r="C68" s="41" t="s">
        <v>73</v>
      </c>
      <c r="D68" s="6"/>
      <c r="E68" s="27" t="s">
        <v>1074</v>
      </c>
      <c r="F68" s="6"/>
      <c r="G68" s="6"/>
      <c r="H68" s="6"/>
      <c r="I68" s="42">
        <f>0+Q68</f>
      </c>
      <c r="O68">
        <f>0+R68</f>
      </c>
      <c r="Q68">
        <f>0+I69+I73+I77+I81+I85+I89+I93+I97+I101+I105+I109+I113+I117+I121+I125+I129+I133+I137+I141+I145+I149+I153+I157+I161+I165+I169+I173+I177+I181+I185+I189+I193+I197+I201+I205+I209+I213+I217+I221+I225+I229+I233+I237+I241+I245+I249+I253+I257+I261</f>
      </c>
      <c r="R68">
        <f>0+O69+O73+O77+O81+O85+O89+O93+O97+O101+O105+O109+O113+O117+O121+O125+O129+O133+O137+O141+O145+O149+O153+O157+O161+O165+O169+O173+O177+O181+O185+O189+O193+O197+O201+O205+O209+O213+O217+O221+O225+O229+O233+O237+O241+O245+O249+O253+O257+O261</f>
      </c>
    </row>
    <row r="69" spans="1:16" ht="25.5">
      <c r="A69" s="24" t="s">
        <v>47</v>
      </c>
      <c r="B69" s="29" t="s">
        <v>102</v>
      </c>
      <c r="C69" s="29" t="s">
        <v>1333</v>
      </c>
      <c r="D69" s="24" t="s">
        <v>49</v>
      </c>
      <c r="E69" s="30" t="s">
        <v>1334</v>
      </c>
      <c r="F69" s="31" t="s">
        <v>81</v>
      </c>
      <c r="G69" s="32">
        <v>24</v>
      </c>
      <c r="H69" s="33">
        <v>0</v>
      </c>
      <c r="I69" s="34">
        <f>ROUND(ROUND(H69,2)*ROUND(G69,3),2)</f>
      </c>
      <c r="O69">
        <f>(I69*21)/100</f>
      </c>
      <c r="P69" t="s">
        <v>27</v>
      </c>
    </row>
    <row r="70" spans="1:5" ht="12.75">
      <c r="A70" s="35" t="s">
        <v>52</v>
      </c>
      <c r="E70" s="36" t="s">
        <v>49</v>
      </c>
    </row>
    <row r="71" spans="1:5" ht="12.75">
      <c r="A71" s="37" t="s">
        <v>54</v>
      </c>
      <c r="E71" s="38" t="s">
        <v>49</v>
      </c>
    </row>
    <row r="72" spans="1:5" ht="76.5">
      <c r="A72" t="s">
        <v>56</v>
      </c>
      <c r="E72" s="36" t="s">
        <v>1335</v>
      </c>
    </row>
    <row r="73" spans="1:16" ht="12.75">
      <c r="A73" s="24" t="s">
        <v>47</v>
      </c>
      <c r="B73" s="29" t="s">
        <v>107</v>
      </c>
      <c r="C73" s="29" t="s">
        <v>1336</v>
      </c>
      <c r="D73" s="24" t="s">
        <v>114</v>
      </c>
      <c r="E73" s="30" t="s">
        <v>1337</v>
      </c>
      <c r="F73" s="31" t="s">
        <v>226</v>
      </c>
      <c r="G73" s="32">
        <v>80</v>
      </c>
      <c r="H73" s="33">
        <v>0</v>
      </c>
      <c r="I73" s="34">
        <f>ROUND(ROUND(H73,2)*ROUND(G73,3),2)</f>
      </c>
      <c r="O73">
        <f>(I73*21)/100</f>
      </c>
      <c r="P73" t="s">
        <v>27</v>
      </c>
    </row>
    <row r="74" spans="1:5" ht="38.25">
      <c r="A74" s="35" t="s">
        <v>52</v>
      </c>
      <c r="E74" s="36" t="s">
        <v>1338</v>
      </c>
    </row>
    <row r="75" spans="1:5" ht="12.75">
      <c r="A75" s="37" t="s">
        <v>54</v>
      </c>
      <c r="E75" s="38" t="s">
        <v>49</v>
      </c>
    </row>
    <row r="76" spans="1:5" ht="102">
      <c r="A76" t="s">
        <v>56</v>
      </c>
      <c r="E76" s="36" t="s">
        <v>1339</v>
      </c>
    </row>
    <row r="77" spans="1:16" ht="12.75">
      <c r="A77" s="24" t="s">
        <v>47</v>
      </c>
      <c r="B77" s="29" t="s">
        <v>112</v>
      </c>
      <c r="C77" s="29" t="s">
        <v>1336</v>
      </c>
      <c r="D77" s="24" t="s">
        <v>118</v>
      </c>
      <c r="E77" s="30" t="s">
        <v>1337</v>
      </c>
      <c r="F77" s="31" t="s">
        <v>226</v>
      </c>
      <c r="G77" s="32">
        <v>80</v>
      </c>
      <c r="H77" s="33">
        <v>0</v>
      </c>
      <c r="I77" s="34">
        <f>ROUND(ROUND(H77,2)*ROUND(G77,3),2)</f>
      </c>
      <c r="O77">
        <f>(I77*21)/100</f>
      </c>
      <c r="P77" t="s">
        <v>27</v>
      </c>
    </row>
    <row r="78" spans="1:5" ht="38.25">
      <c r="A78" s="35" t="s">
        <v>52</v>
      </c>
      <c r="E78" s="36" t="s">
        <v>1340</v>
      </c>
    </row>
    <row r="79" spans="1:5" ht="12.75">
      <c r="A79" s="37" t="s">
        <v>54</v>
      </c>
      <c r="E79" s="38" t="s">
        <v>49</v>
      </c>
    </row>
    <row r="80" spans="1:5" ht="102">
      <c r="A80" t="s">
        <v>56</v>
      </c>
      <c r="E80" s="36" t="s">
        <v>1339</v>
      </c>
    </row>
    <row r="81" spans="1:16" ht="12.75">
      <c r="A81" s="24" t="s">
        <v>47</v>
      </c>
      <c r="B81" s="29" t="s">
        <v>117</v>
      </c>
      <c r="C81" s="29" t="s">
        <v>1341</v>
      </c>
      <c r="D81" s="24" t="s">
        <v>49</v>
      </c>
      <c r="E81" s="30" t="s">
        <v>1342</v>
      </c>
      <c r="F81" s="31" t="s">
        <v>81</v>
      </c>
      <c r="G81" s="32">
        <v>5</v>
      </c>
      <c r="H81" s="33">
        <v>0</v>
      </c>
      <c r="I81" s="34">
        <f>ROUND(ROUND(H81,2)*ROUND(G81,3),2)</f>
      </c>
      <c r="O81">
        <f>(I81*21)/100</f>
      </c>
      <c r="P81" t="s">
        <v>27</v>
      </c>
    </row>
    <row r="82" spans="1:5" ht="12.75">
      <c r="A82" s="35" t="s">
        <v>52</v>
      </c>
      <c r="E82" s="36" t="s">
        <v>1343</v>
      </c>
    </row>
    <row r="83" spans="1:5" ht="12.75">
      <c r="A83" s="37" t="s">
        <v>54</v>
      </c>
      <c r="E83" s="38" t="s">
        <v>49</v>
      </c>
    </row>
    <row r="84" spans="1:5" ht="12.75">
      <c r="A84" t="s">
        <v>56</v>
      </c>
      <c r="E84" s="36" t="s">
        <v>49</v>
      </c>
    </row>
    <row r="85" spans="1:16" ht="12.75">
      <c r="A85" s="24" t="s">
        <v>47</v>
      </c>
      <c r="B85" s="29" t="s">
        <v>120</v>
      </c>
      <c r="C85" s="29" t="s">
        <v>1126</v>
      </c>
      <c r="D85" s="24" t="s">
        <v>114</v>
      </c>
      <c r="E85" s="30" t="s">
        <v>1127</v>
      </c>
      <c r="F85" s="31" t="s">
        <v>226</v>
      </c>
      <c r="G85" s="32">
        <v>36</v>
      </c>
      <c r="H85" s="33">
        <v>0</v>
      </c>
      <c r="I85" s="34">
        <f>ROUND(ROUND(H85,2)*ROUND(G85,3),2)</f>
      </c>
      <c r="O85">
        <f>(I85*21)/100</f>
      </c>
      <c r="P85" t="s">
        <v>27</v>
      </c>
    </row>
    <row r="86" spans="1:5" ht="25.5">
      <c r="A86" s="35" t="s">
        <v>52</v>
      </c>
      <c r="E86" s="36" t="s">
        <v>1344</v>
      </c>
    </row>
    <row r="87" spans="1:5" ht="12.75">
      <c r="A87" s="37" t="s">
        <v>54</v>
      </c>
      <c r="E87" s="38" t="s">
        <v>49</v>
      </c>
    </row>
    <row r="88" spans="1:5" ht="127.5">
      <c r="A88" t="s">
        <v>56</v>
      </c>
      <c r="E88" s="36" t="s">
        <v>1130</v>
      </c>
    </row>
    <row r="89" spans="1:16" ht="12.75">
      <c r="A89" s="24" t="s">
        <v>47</v>
      </c>
      <c r="B89" s="29" t="s">
        <v>123</v>
      </c>
      <c r="C89" s="29" t="s">
        <v>1126</v>
      </c>
      <c r="D89" s="24" t="s">
        <v>118</v>
      </c>
      <c r="E89" s="30" t="s">
        <v>1127</v>
      </c>
      <c r="F89" s="31" t="s">
        <v>226</v>
      </c>
      <c r="G89" s="32">
        <v>70</v>
      </c>
      <c r="H89" s="33">
        <v>0</v>
      </c>
      <c r="I89" s="34">
        <f>ROUND(ROUND(H89,2)*ROUND(G89,3),2)</f>
      </c>
      <c r="O89">
        <f>(I89*21)/100</f>
      </c>
      <c r="P89" t="s">
        <v>27</v>
      </c>
    </row>
    <row r="90" spans="1:5" ht="12.75">
      <c r="A90" s="35" t="s">
        <v>52</v>
      </c>
      <c r="E90" s="36" t="s">
        <v>1345</v>
      </c>
    </row>
    <row r="91" spans="1:5" ht="12.75">
      <c r="A91" s="37" t="s">
        <v>54</v>
      </c>
      <c r="E91" s="38" t="s">
        <v>49</v>
      </c>
    </row>
    <row r="92" spans="1:5" ht="127.5">
      <c r="A92" t="s">
        <v>56</v>
      </c>
      <c r="E92" s="36" t="s">
        <v>1130</v>
      </c>
    </row>
    <row r="93" spans="1:16" ht="12.75">
      <c r="A93" s="24" t="s">
        <v>47</v>
      </c>
      <c r="B93" s="29" t="s">
        <v>125</v>
      </c>
      <c r="C93" s="29" t="s">
        <v>1346</v>
      </c>
      <c r="D93" s="24" t="s">
        <v>49</v>
      </c>
      <c r="E93" s="30" t="s">
        <v>1347</v>
      </c>
      <c r="F93" s="31" t="s">
        <v>81</v>
      </c>
      <c r="G93" s="32">
        <v>11</v>
      </c>
      <c r="H93" s="33">
        <v>0</v>
      </c>
      <c r="I93" s="34">
        <f>ROUND(ROUND(H93,2)*ROUND(G93,3),2)</f>
      </c>
      <c r="O93">
        <f>(I93*21)/100</f>
      </c>
      <c r="P93" t="s">
        <v>27</v>
      </c>
    </row>
    <row r="94" spans="1:5" ht="12.75">
      <c r="A94" s="35" t="s">
        <v>52</v>
      </c>
      <c r="E94" s="36" t="s">
        <v>1348</v>
      </c>
    </row>
    <row r="95" spans="1:5" ht="12.75">
      <c r="A95" s="37" t="s">
        <v>54</v>
      </c>
      <c r="E95" s="38" t="s">
        <v>49</v>
      </c>
    </row>
    <row r="96" spans="1:5" ht="76.5">
      <c r="A96" t="s">
        <v>56</v>
      </c>
      <c r="E96" s="36" t="s">
        <v>1349</v>
      </c>
    </row>
    <row r="97" spans="1:16" ht="25.5">
      <c r="A97" s="24" t="s">
        <v>47</v>
      </c>
      <c r="B97" s="29" t="s">
        <v>130</v>
      </c>
      <c r="C97" s="29" t="s">
        <v>1350</v>
      </c>
      <c r="D97" s="24" t="s">
        <v>49</v>
      </c>
      <c r="E97" s="30" t="s">
        <v>1351</v>
      </c>
      <c r="F97" s="31" t="s">
        <v>81</v>
      </c>
      <c r="G97" s="32">
        <v>6</v>
      </c>
      <c r="H97" s="33">
        <v>0</v>
      </c>
      <c r="I97" s="34">
        <f>ROUND(ROUND(H97,2)*ROUND(G97,3),2)</f>
      </c>
      <c r="O97">
        <f>(I97*21)/100</f>
      </c>
      <c r="P97" t="s">
        <v>27</v>
      </c>
    </row>
    <row r="98" spans="1:5" ht="12.75">
      <c r="A98" s="35" t="s">
        <v>52</v>
      </c>
      <c r="E98" s="36" t="s">
        <v>49</v>
      </c>
    </row>
    <row r="99" spans="1:5" ht="12.75">
      <c r="A99" s="37" t="s">
        <v>54</v>
      </c>
      <c r="E99" s="38" t="s">
        <v>49</v>
      </c>
    </row>
    <row r="100" spans="1:5" ht="89.25">
      <c r="A100" t="s">
        <v>56</v>
      </c>
      <c r="E100" s="36" t="s">
        <v>1352</v>
      </c>
    </row>
    <row r="101" spans="1:16" ht="12.75">
      <c r="A101" s="24" t="s">
        <v>47</v>
      </c>
      <c r="B101" s="29" t="s">
        <v>132</v>
      </c>
      <c r="C101" s="29" t="s">
        <v>1353</v>
      </c>
      <c r="D101" s="24" t="s">
        <v>49</v>
      </c>
      <c r="E101" s="30" t="s">
        <v>1354</v>
      </c>
      <c r="F101" s="31" t="s">
        <v>226</v>
      </c>
      <c r="G101" s="32">
        <v>10</v>
      </c>
      <c r="H101" s="33">
        <v>0</v>
      </c>
      <c r="I101" s="34">
        <f>ROUND(ROUND(H101,2)*ROUND(G101,3),2)</f>
      </c>
      <c r="O101">
        <f>(I101*21)/100</f>
      </c>
      <c r="P101" t="s">
        <v>27</v>
      </c>
    </row>
    <row r="102" spans="1:5" ht="12.75">
      <c r="A102" s="35" t="s">
        <v>52</v>
      </c>
      <c r="E102" s="36" t="s">
        <v>1355</v>
      </c>
    </row>
    <row r="103" spans="1:5" ht="12.75">
      <c r="A103" s="37" t="s">
        <v>54</v>
      </c>
      <c r="E103" s="38" t="s">
        <v>49</v>
      </c>
    </row>
    <row r="104" spans="1:5" ht="89.25">
      <c r="A104" t="s">
        <v>56</v>
      </c>
      <c r="E104" s="36" t="s">
        <v>1145</v>
      </c>
    </row>
    <row r="105" spans="1:16" ht="12.75">
      <c r="A105" s="24" t="s">
        <v>47</v>
      </c>
      <c r="B105" s="29" t="s">
        <v>136</v>
      </c>
      <c r="C105" s="29" t="s">
        <v>1146</v>
      </c>
      <c r="D105" s="24" t="s">
        <v>49</v>
      </c>
      <c r="E105" s="30" t="s">
        <v>1147</v>
      </c>
      <c r="F105" s="31" t="s">
        <v>226</v>
      </c>
      <c r="G105" s="32">
        <v>70</v>
      </c>
      <c r="H105" s="33">
        <v>0</v>
      </c>
      <c r="I105" s="34">
        <f>ROUND(ROUND(H105,2)*ROUND(G105,3),2)</f>
      </c>
      <c r="O105">
        <f>(I105*21)/100</f>
      </c>
      <c r="P105" t="s">
        <v>27</v>
      </c>
    </row>
    <row r="106" spans="1:5" ht="25.5">
      <c r="A106" s="35" t="s">
        <v>52</v>
      </c>
      <c r="E106" s="36" t="s">
        <v>1356</v>
      </c>
    </row>
    <row r="107" spans="1:5" ht="12.75">
      <c r="A107" s="37" t="s">
        <v>54</v>
      </c>
      <c r="E107" s="38" t="s">
        <v>49</v>
      </c>
    </row>
    <row r="108" spans="1:5" ht="89.25">
      <c r="A108" t="s">
        <v>56</v>
      </c>
      <c r="E108" s="36" t="s">
        <v>1145</v>
      </c>
    </row>
    <row r="109" spans="1:16" ht="12.75">
      <c r="A109" s="24" t="s">
        <v>47</v>
      </c>
      <c r="B109" s="29" t="s">
        <v>141</v>
      </c>
      <c r="C109" s="29" t="s">
        <v>1357</v>
      </c>
      <c r="D109" s="24" t="s">
        <v>114</v>
      </c>
      <c r="E109" s="30" t="s">
        <v>1358</v>
      </c>
      <c r="F109" s="31" t="s">
        <v>226</v>
      </c>
      <c r="G109" s="32">
        <v>130</v>
      </c>
      <c r="H109" s="33">
        <v>0</v>
      </c>
      <c r="I109" s="34">
        <f>ROUND(ROUND(H109,2)*ROUND(G109,3),2)</f>
      </c>
      <c r="O109">
        <f>(I109*21)/100</f>
      </c>
      <c r="P109" t="s">
        <v>27</v>
      </c>
    </row>
    <row r="110" spans="1:5" ht="12.75">
      <c r="A110" s="35" t="s">
        <v>52</v>
      </c>
      <c r="E110" s="36" t="s">
        <v>1359</v>
      </c>
    </row>
    <row r="111" spans="1:5" ht="12.75">
      <c r="A111" s="37" t="s">
        <v>54</v>
      </c>
      <c r="E111" s="38" t="s">
        <v>49</v>
      </c>
    </row>
    <row r="112" spans="1:5" ht="89.25">
      <c r="A112" t="s">
        <v>56</v>
      </c>
      <c r="E112" s="36" t="s">
        <v>1145</v>
      </c>
    </row>
    <row r="113" spans="1:16" ht="12.75">
      <c r="A113" s="24" t="s">
        <v>47</v>
      </c>
      <c r="B113" s="29" t="s">
        <v>147</v>
      </c>
      <c r="C113" s="29" t="s">
        <v>1357</v>
      </c>
      <c r="D113" s="24" t="s">
        <v>118</v>
      </c>
      <c r="E113" s="30" t="s">
        <v>1358</v>
      </c>
      <c r="F113" s="31" t="s">
        <v>226</v>
      </c>
      <c r="G113" s="32">
        <v>65</v>
      </c>
      <c r="H113" s="33">
        <v>0</v>
      </c>
      <c r="I113" s="34">
        <f>ROUND(ROUND(H113,2)*ROUND(G113,3),2)</f>
      </c>
      <c r="O113">
        <f>(I113*21)/100</f>
      </c>
      <c r="P113" t="s">
        <v>27</v>
      </c>
    </row>
    <row r="114" spans="1:5" ht="12.75">
      <c r="A114" s="35" t="s">
        <v>52</v>
      </c>
      <c r="E114" s="36" t="s">
        <v>1360</v>
      </c>
    </row>
    <row r="115" spans="1:5" ht="12.75">
      <c r="A115" s="37" t="s">
        <v>54</v>
      </c>
      <c r="E115" s="38" t="s">
        <v>49</v>
      </c>
    </row>
    <row r="116" spans="1:5" ht="89.25">
      <c r="A116" t="s">
        <v>56</v>
      </c>
      <c r="E116" s="36" t="s">
        <v>1145</v>
      </c>
    </row>
    <row r="117" spans="1:16" ht="12.75">
      <c r="A117" s="24" t="s">
        <v>47</v>
      </c>
      <c r="B117" s="29" t="s">
        <v>323</v>
      </c>
      <c r="C117" s="29" t="s">
        <v>1361</v>
      </c>
      <c r="D117" s="24" t="s">
        <v>49</v>
      </c>
      <c r="E117" s="30" t="s">
        <v>1362</v>
      </c>
      <c r="F117" s="31" t="s">
        <v>226</v>
      </c>
      <c r="G117" s="32">
        <v>50</v>
      </c>
      <c r="H117" s="33">
        <v>0</v>
      </c>
      <c r="I117" s="34">
        <f>ROUND(ROUND(H117,2)*ROUND(G117,3),2)</f>
      </c>
      <c r="O117">
        <f>(I117*21)/100</f>
      </c>
      <c r="P117" t="s">
        <v>27</v>
      </c>
    </row>
    <row r="118" spans="1:5" ht="12.75">
      <c r="A118" s="35" t="s">
        <v>52</v>
      </c>
      <c r="E118" s="36" t="s">
        <v>1363</v>
      </c>
    </row>
    <row r="119" spans="1:5" ht="12.75">
      <c r="A119" s="37" t="s">
        <v>54</v>
      </c>
      <c r="E119" s="38" t="s">
        <v>49</v>
      </c>
    </row>
    <row r="120" spans="1:5" ht="89.25">
      <c r="A120" t="s">
        <v>56</v>
      </c>
      <c r="E120" s="36" t="s">
        <v>1145</v>
      </c>
    </row>
    <row r="121" spans="1:16" ht="25.5">
      <c r="A121" s="24" t="s">
        <v>47</v>
      </c>
      <c r="B121" s="29" t="s">
        <v>329</v>
      </c>
      <c r="C121" s="29" t="s">
        <v>1285</v>
      </c>
      <c r="D121" s="24" t="s">
        <v>49</v>
      </c>
      <c r="E121" s="30" t="s">
        <v>1286</v>
      </c>
      <c r="F121" s="31" t="s">
        <v>81</v>
      </c>
      <c r="G121" s="32">
        <v>4</v>
      </c>
      <c r="H121" s="33">
        <v>0</v>
      </c>
      <c r="I121" s="34">
        <f>ROUND(ROUND(H121,2)*ROUND(G121,3),2)</f>
      </c>
      <c r="O121">
        <f>(I121*21)/100</f>
      </c>
      <c r="P121" t="s">
        <v>27</v>
      </c>
    </row>
    <row r="122" spans="1:5" ht="12.75">
      <c r="A122" s="35" t="s">
        <v>52</v>
      </c>
      <c r="E122" s="36" t="s">
        <v>49</v>
      </c>
    </row>
    <row r="123" spans="1:5" ht="12.75">
      <c r="A123" s="37" t="s">
        <v>54</v>
      </c>
      <c r="E123" s="38" t="s">
        <v>49</v>
      </c>
    </row>
    <row r="124" spans="1:5" ht="102">
      <c r="A124" t="s">
        <v>56</v>
      </c>
      <c r="E124" s="36" t="s">
        <v>1153</v>
      </c>
    </row>
    <row r="125" spans="1:16" ht="25.5">
      <c r="A125" s="24" t="s">
        <v>47</v>
      </c>
      <c r="B125" s="29" t="s">
        <v>335</v>
      </c>
      <c r="C125" s="29" t="s">
        <v>1150</v>
      </c>
      <c r="D125" s="24" t="s">
        <v>49</v>
      </c>
      <c r="E125" s="30" t="s">
        <v>1151</v>
      </c>
      <c r="F125" s="31" t="s">
        <v>81</v>
      </c>
      <c r="G125" s="32">
        <v>4</v>
      </c>
      <c r="H125" s="33">
        <v>0</v>
      </c>
      <c r="I125" s="34">
        <f>ROUND(ROUND(H125,2)*ROUND(G125,3),2)</f>
      </c>
      <c r="O125">
        <f>(I125*21)/100</f>
      </c>
      <c r="P125" t="s">
        <v>27</v>
      </c>
    </row>
    <row r="126" spans="1:5" ht="12.75">
      <c r="A126" s="35" t="s">
        <v>52</v>
      </c>
      <c r="E126" s="36" t="s">
        <v>49</v>
      </c>
    </row>
    <row r="127" spans="1:5" ht="12.75">
      <c r="A127" s="37" t="s">
        <v>54</v>
      </c>
      <c r="E127" s="38" t="s">
        <v>49</v>
      </c>
    </row>
    <row r="128" spans="1:5" ht="102">
      <c r="A128" t="s">
        <v>56</v>
      </c>
      <c r="E128" s="36" t="s">
        <v>1153</v>
      </c>
    </row>
    <row r="129" spans="1:16" ht="25.5">
      <c r="A129" s="24" t="s">
        <v>47</v>
      </c>
      <c r="B129" s="29" t="s">
        <v>341</v>
      </c>
      <c r="C129" s="29" t="s">
        <v>1364</v>
      </c>
      <c r="D129" s="24" t="s">
        <v>49</v>
      </c>
      <c r="E129" s="30" t="s">
        <v>1365</v>
      </c>
      <c r="F129" s="31" t="s">
        <v>81</v>
      </c>
      <c r="G129" s="32">
        <v>24</v>
      </c>
      <c r="H129" s="33">
        <v>0</v>
      </c>
      <c r="I129" s="34">
        <f>ROUND(ROUND(H129,2)*ROUND(G129,3),2)</f>
      </c>
      <c r="O129">
        <f>(I129*21)/100</f>
      </c>
      <c r="P129" t="s">
        <v>27</v>
      </c>
    </row>
    <row r="130" spans="1:5" ht="12.75">
      <c r="A130" s="35" t="s">
        <v>52</v>
      </c>
      <c r="E130" s="36" t="s">
        <v>49</v>
      </c>
    </row>
    <row r="131" spans="1:5" ht="12.75">
      <c r="A131" s="37" t="s">
        <v>54</v>
      </c>
      <c r="E131" s="38" t="s">
        <v>1366</v>
      </c>
    </row>
    <row r="132" spans="1:5" ht="102">
      <c r="A132" t="s">
        <v>56</v>
      </c>
      <c r="E132" s="36" t="s">
        <v>1153</v>
      </c>
    </row>
    <row r="133" spans="1:16" ht="25.5">
      <c r="A133" s="24" t="s">
        <v>47</v>
      </c>
      <c r="B133" s="29" t="s">
        <v>346</v>
      </c>
      <c r="C133" s="29" t="s">
        <v>1367</v>
      </c>
      <c r="D133" s="24" t="s">
        <v>49</v>
      </c>
      <c r="E133" s="30" t="s">
        <v>1368</v>
      </c>
      <c r="F133" s="31" t="s">
        <v>81</v>
      </c>
      <c r="G133" s="32">
        <v>4</v>
      </c>
      <c r="H133" s="33">
        <v>0</v>
      </c>
      <c r="I133" s="34">
        <f>ROUND(ROUND(H133,2)*ROUND(G133,3),2)</f>
      </c>
      <c r="O133">
        <f>(I133*21)/100</f>
      </c>
      <c r="P133" t="s">
        <v>27</v>
      </c>
    </row>
    <row r="134" spans="1:5" ht="12.75">
      <c r="A134" s="35" t="s">
        <v>52</v>
      </c>
      <c r="E134" s="36" t="s">
        <v>49</v>
      </c>
    </row>
    <row r="135" spans="1:5" ht="12.75">
      <c r="A135" s="37" t="s">
        <v>54</v>
      </c>
      <c r="E135" s="38" t="s">
        <v>49</v>
      </c>
    </row>
    <row r="136" spans="1:5" ht="102">
      <c r="A136" t="s">
        <v>56</v>
      </c>
      <c r="E136" s="36" t="s">
        <v>1153</v>
      </c>
    </row>
    <row r="137" spans="1:16" ht="25.5">
      <c r="A137" s="24" t="s">
        <v>47</v>
      </c>
      <c r="B137" s="29" t="s">
        <v>350</v>
      </c>
      <c r="C137" s="29" t="s">
        <v>1187</v>
      </c>
      <c r="D137" s="24" t="s">
        <v>49</v>
      </c>
      <c r="E137" s="30" t="s">
        <v>1188</v>
      </c>
      <c r="F137" s="31" t="s">
        <v>81</v>
      </c>
      <c r="G137" s="32">
        <v>1</v>
      </c>
      <c r="H137" s="33">
        <v>0</v>
      </c>
      <c r="I137" s="34">
        <f>ROUND(ROUND(H137,2)*ROUND(G137,3),2)</f>
      </c>
      <c r="O137">
        <f>(I137*21)/100</f>
      </c>
      <c r="P137" t="s">
        <v>27</v>
      </c>
    </row>
    <row r="138" spans="1:5" ht="12.75">
      <c r="A138" s="35" t="s">
        <v>52</v>
      </c>
      <c r="E138" s="36" t="s">
        <v>1369</v>
      </c>
    </row>
    <row r="139" spans="1:5" ht="12.75">
      <c r="A139" s="37" t="s">
        <v>54</v>
      </c>
      <c r="E139" s="38" t="s">
        <v>49</v>
      </c>
    </row>
    <row r="140" spans="1:5" ht="102">
      <c r="A140" t="s">
        <v>56</v>
      </c>
      <c r="E140" s="36" t="s">
        <v>1190</v>
      </c>
    </row>
    <row r="141" spans="1:16" ht="25.5">
      <c r="A141" s="24" t="s">
        <v>47</v>
      </c>
      <c r="B141" s="29" t="s">
        <v>355</v>
      </c>
      <c r="C141" s="29" t="s">
        <v>1268</v>
      </c>
      <c r="D141" s="24" t="s">
        <v>49</v>
      </c>
      <c r="E141" s="30" t="s">
        <v>1269</v>
      </c>
      <c r="F141" s="31" t="s">
        <v>81</v>
      </c>
      <c r="G141" s="32">
        <v>1</v>
      </c>
      <c r="H141" s="33">
        <v>0</v>
      </c>
      <c r="I141" s="34">
        <f>ROUND(ROUND(H141,2)*ROUND(G141,3),2)</f>
      </c>
      <c r="O141">
        <f>(I141*21)/100</f>
      </c>
      <c r="P141" t="s">
        <v>27</v>
      </c>
    </row>
    <row r="142" spans="1:5" ht="12.75">
      <c r="A142" s="35" t="s">
        <v>52</v>
      </c>
      <c r="E142" s="36" t="s">
        <v>1095</v>
      </c>
    </row>
    <row r="143" spans="1:5" ht="12.75">
      <c r="A143" s="37" t="s">
        <v>54</v>
      </c>
      <c r="E143" s="38" t="s">
        <v>49</v>
      </c>
    </row>
    <row r="144" spans="1:5" ht="89.25">
      <c r="A144" t="s">
        <v>56</v>
      </c>
      <c r="E144" s="36" t="s">
        <v>1270</v>
      </c>
    </row>
    <row r="145" spans="1:16" ht="25.5">
      <c r="A145" s="24" t="s">
        <v>47</v>
      </c>
      <c r="B145" s="29" t="s">
        <v>360</v>
      </c>
      <c r="C145" s="29" t="s">
        <v>1191</v>
      </c>
      <c r="D145" s="24" t="s">
        <v>49</v>
      </c>
      <c r="E145" s="30" t="s">
        <v>1192</v>
      </c>
      <c r="F145" s="31" t="s">
        <v>81</v>
      </c>
      <c r="G145" s="32">
        <v>1</v>
      </c>
      <c r="H145" s="33">
        <v>0</v>
      </c>
      <c r="I145" s="34">
        <f>ROUND(ROUND(H145,2)*ROUND(G145,3),2)</f>
      </c>
      <c r="O145">
        <f>(I145*21)/100</f>
      </c>
      <c r="P145" t="s">
        <v>27</v>
      </c>
    </row>
    <row r="146" spans="1:5" ht="12.75">
      <c r="A146" s="35" t="s">
        <v>52</v>
      </c>
      <c r="E146" s="36" t="s">
        <v>49</v>
      </c>
    </row>
    <row r="147" spans="1:5" ht="12.75">
      <c r="A147" s="37" t="s">
        <v>54</v>
      </c>
      <c r="E147" s="38" t="s">
        <v>49</v>
      </c>
    </row>
    <row r="148" spans="1:5" ht="114.75">
      <c r="A148" t="s">
        <v>56</v>
      </c>
      <c r="E148" s="36" t="s">
        <v>1193</v>
      </c>
    </row>
    <row r="149" spans="1:16" ht="12.75">
      <c r="A149" s="24" t="s">
        <v>47</v>
      </c>
      <c r="B149" s="29" t="s">
        <v>365</v>
      </c>
      <c r="C149" s="29" t="s">
        <v>1370</v>
      </c>
      <c r="D149" s="24" t="s">
        <v>49</v>
      </c>
      <c r="E149" s="30" t="s">
        <v>1371</v>
      </c>
      <c r="F149" s="31" t="s">
        <v>81</v>
      </c>
      <c r="G149" s="32">
        <v>1</v>
      </c>
      <c r="H149" s="33">
        <v>0</v>
      </c>
      <c r="I149" s="34">
        <f>ROUND(ROUND(H149,2)*ROUND(G149,3),2)</f>
      </c>
      <c r="O149">
        <f>(I149*21)/100</f>
      </c>
      <c r="P149" t="s">
        <v>27</v>
      </c>
    </row>
    <row r="150" spans="1:5" ht="12.75">
      <c r="A150" s="35" t="s">
        <v>52</v>
      </c>
      <c r="E150" s="36" t="s">
        <v>1372</v>
      </c>
    </row>
    <row r="151" spans="1:5" ht="12.75">
      <c r="A151" s="37" t="s">
        <v>54</v>
      </c>
      <c r="E151" s="38" t="s">
        <v>49</v>
      </c>
    </row>
    <row r="152" spans="1:5" ht="12.75">
      <c r="A152" t="s">
        <v>56</v>
      </c>
      <c r="E152" s="36" t="s">
        <v>49</v>
      </c>
    </row>
    <row r="153" spans="1:16" ht="12.75">
      <c r="A153" s="24" t="s">
        <v>47</v>
      </c>
      <c r="B153" s="29" t="s">
        <v>370</v>
      </c>
      <c r="C153" s="29" t="s">
        <v>1373</v>
      </c>
      <c r="D153" s="24" t="s">
        <v>49</v>
      </c>
      <c r="E153" s="30" t="s">
        <v>1374</v>
      </c>
      <c r="F153" s="31" t="s">
        <v>81</v>
      </c>
      <c r="G153" s="32">
        <v>2</v>
      </c>
      <c r="H153" s="33">
        <v>0</v>
      </c>
      <c r="I153" s="34">
        <f>ROUND(ROUND(H153,2)*ROUND(G153,3),2)</f>
      </c>
      <c r="O153">
        <f>(I153*21)/100</f>
      </c>
      <c r="P153" t="s">
        <v>27</v>
      </c>
    </row>
    <row r="154" spans="1:5" ht="25.5">
      <c r="A154" s="35" t="s">
        <v>52</v>
      </c>
      <c r="E154" s="36" t="s">
        <v>1375</v>
      </c>
    </row>
    <row r="155" spans="1:5" ht="12.75">
      <c r="A155" s="37" t="s">
        <v>54</v>
      </c>
      <c r="E155" s="38" t="s">
        <v>49</v>
      </c>
    </row>
    <row r="156" spans="1:5" ht="12.75">
      <c r="A156" t="s">
        <v>56</v>
      </c>
      <c r="E156" s="36" t="s">
        <v>49</v>
      </c>
    </row>
    <row r="157" spans="1:16" ht="12.75">
      <c r="A157" s="24" t="s">
        <v>47</v>
      </c>
      <c r="B157" s="29" t="s">
        <v>376</v>
      </c>
      <c r="C157" s="29" t="s">
        <v>1376</v>
      </c>
      <c r="D157" s="24" t="s">
        <v>49</v>
      </c>
      <c r="E157" s="30" t="s">
        <v>1377</v>
      </c>
      <c r="F157" s="31" t="s">
        <v>51</v>
      </c>
      <c r="G157" s="32">
        <v>1</v>
      </c>
      <c r="H157" s="33">
        <v>0</v>
      </c>
      <c r="I157" s="34">
        <f>ROUND(ROUND(H157,2)*ROUND(G157,3),2)</f>
      </c>
      <c r="O157">
        <f>(I157*21)/100</f>
      </c>
      <c r="P157" t="s">
        <v>27</v>
      </c>
    </row>
    <row r="158" spans="1:5" ht="38.25">
      <c r="A158" s="35" t="s">
        <v>52</v>
      </c>
      <c r="E158" s="36" t="s">
        <v>1378</v>
      </c>
    </row>
    <row r="159" spans="1:5" ht="12.75">
      <c r="A159" s="37" t="s">
        <v>54</v>
      </c>
      <c r="E159" s="38" t="s">
        <v>49</v>
      </c>
    </row>
    <row r="160" spans="1:5" ht="12.75">
      <c r="A160" t="s">
        <v>56</v>
      </c>
      <c r="E160" s="36" t="s">
        <v>49</v>
      </c>
    </row>
    <row r="161" spans="1:16" ht="12.75">
      <c r="A161" s="24" t="s">
        <v>47</v>
      </c>
      <c r="B161" s="29" t="s">
        <v>381</v>
      </c>
      <c r="C161" s="29" t="s">
        <v>1379</v>
      </c>
      <c r="D161" s="24" t="s">
        <v>49</v>
      </c>
      <c r="E161" s="30" t="s">
        <v>1380</v>
      </c>
      <c r="F161" s="31" t="s">
        <v>81</v>
      </c>
      <c r="G161" s="32">
        <v>1</v>
      </c>
      <c r="H161" s="33">
        <v>0</v>
      </c>
      <c r="I161" s="34">
        <f>ROUND(ROUND(H161,2)*ROUND(G161,3),2)</f>
      </c>
      <c r="O161">
        <f>(I161*21)/100</f>
      </c>
      <c r="P161" t="s">
        <v>27</v>
      </c>
    </row>
    <row r="162" spans="1:5" ht="12.75">
      <c r="A162" s="35" t="s">
        <v>52</v>
      </c>
      <c r="E162" s="36" t="s">
        <v>1381</v>
      </c>
    </row>
    <row r="163" spans="1:5" ht="12.75">
      <c r="A163" s="37" t="s">
        <v>54</v>
      </c>
      <c r="E163" s="38" t="s">
        <v>49</v>
      </c>
    </row>
    <row r="164" spans="1:5" ht="12.75">
      <c r="A164" t="s">
        <v>56</v>
      </c>
      <c r="E164" s="36" t="s">
        <v>49</v>
      </c>
    </row>
    <row r="165" spans="1:16" ht="12.75">
      <c r="A165" s="24" t="s">
        <v>47</v>
      </c>
      <c r="B165" s="29" t="s">
        <v>385</v>
      </c>
      <c r="C165" s="29" t="s">
        <v>1382</v>
      </c>
      <c r="D165" s="24" t="s">
        <v>49</v>
      </c>
      <c r="E165" s="30" t="s">
        <v>1383</v>
      </c>
      <c r="F165" s="31" t="s">
        <v>81</v>
      </c>
      <c r="G165" s="32">
        <v>26</v>
      </c>
      <c r="H165" s="33">
        <v>0</v>
      </c>
      <c r="I165" s="34">
        <f>ROUND(ROUND(H165,2)*ROUND(G165,3),2)</f>
      </c>
      <c r="O165">
        <f>(I165*21)/100</f>
      </c>
      <c r="P165" t="s">
        <v>27</v>
      </c>
    </row>
    <row r="166" spans="1:5" ht="12.75">
      <c r="A166" s="35" t="s">
        <v>52</v>
      </c>
      <c r="E166" s="36" t="s">
        <v>49</v>
      </c>
    </row>
    <row r="167" spans="1:5" ht="12.75">
      <c r="A167" s="37" t="s">
        <v>54</v>
      </c>
      <c r="E167" s="38" t="s">
        <v>49</v>
      </c>
    </row>
    <row r="168" spans="1:5" ht="12.75">
      <c r="A168" t="s">
        <v>56</v>
      </c>
      <c r="E168" s="36" t="s">
        <v>49</v>
      </c>
    </row>
    <row r="169" spans="1:16" ht="12.75">
      <c r="A169" s="24" t="s">
        <v>47</v>
      </c>
      <c r="B169" s="29" t="s">
        <v>390</v>
      </c>
      <c r="C169" s="29" t="s">
        <v>1384</v>
      </c>
      <c r="D169" s="24" t="s">
        <v>49</v>
      </c>
      <c r="E169" s="30" t="s">
        <v>1385</v>
      </c>
      <c r="F169" s="31" t="s">
        <v>81</v>
      </c>
      <c r="G169" s="32">
        <v>10</v>
      </c>
      <c r="H169" s="33">
        <v>0</v>
      </c>
      <c r="I169" s="34">
        <f>ROUND(ROUND(H169,2)*ROUND(G169,3),2)</f>
      </c>
      <c r="O169">
        <f>(I169*21)/100</f>
      </c>
      <c r="P169" t="s">
        <v>27</v>
      </c>
    </row>
    <row r="170" spans="1:5" ht="12.75">
      <c r="A170" s="35" t="s">
        <v>52</v>
      </c>
      <c r="E170" s="36" t="s">
        <v>49</v>
      </c>
    </row>
    <row r="171" spans="1:5" ht="12.75">
      <c r="A171" s="37" t="s">
        <v>54</v>
      </c>
      <c r="E171" s="38" t="s">
        <v>49</v>
      </c>
    </row>
    <row r="172" spans="1:5" ht="12.75">
      <c r="A172" t="s">
        <v>56</v>
      </c>
      <c r="E172" s="36" t="s">
        <v>49</v>
      </c>
    </row>
    <row r="173" spans="1:16" ht="12.75">
      <c r="A173" s="24" t="s">
        <v>47</v>
      </c>
      <c r="B173" s="29" t="s">
        <v>396</v>
      </c>
      <c r="C173" s="29" t="s">
        <v>1386</v>
      </c>
      <c r="D173" s="24" t="s">
        <v>49</v>
      </c>
      <c r="E173" s="30" t="s">
        <v>1387</v>
      </c>
      <c r="F173" s="31" t="s">
        <v>51</v>
      </c>
      <c r="G173" s="32">
        <v>1</v>
      </c>
      <c r="H173" s="33">
        <v>0</v>
      </c>
      <c r="I173" s="34">
        <f>ROUND(ROUND(H173,2)*ROUND(G173,3),2)</f>
      </c>
      <c r="O173">
        <f>(I173*21)/100</f>
      </c>
      <c r="P173" t="s">
        <v>27</v>
      </c>
    </row>
    <row r="174" spans="1:5" ht="12.75">
      <c r="A174" s="35" t="s">
        <v>52</v>
      </c>
      <c r="E174" s="36" t="s">
        <v>49</v>
      </c>
    </row>
    <row r="175" spans="1:5" ht="12.75">
      <c r="A175" s="37" t="s">
        <v>54</v>
      </c>
      <c r="E175" s="38" t="s">
        <v>49</v>
      </c>
    </row>
    <row r="176" spans="1:5" ht="12.75">
      <c r="A176" t="s">
        <v>56</v>
      </c>
      <c r="E176" s="36" t="s">
        <v>49</v>
      </c>
    </row>
    <row r="177" spans="1:16" ht="12.75">
      <c r="A177" s="24" t="s">
        <v>47</v>
      </c>
      <c r="B177" s="29" t="s">
        <v>400</v>
      </c>
      <c r="C177" s="29" t="s">
        <v>1388</v>
      </c>
      <c r="D177" s="24" t="s">
        <v>49</v>
      </c>
      <c r="E177" s="30" t="s">
        <v>1389</v>
      </c>
      <c r="F177" s="31" t="s">
        <v>51</v>
      </c>
      <c r="G177" s="32">
        <v>3</v>
      </c>
      <c r="H177" s="33">
        <v>0</v>
      </c>
      <c r="I177" s="34">
        <f>ROUND(ROUND(H177,2)*ROUND(G177,3),2)</f>
      </c>
      <c r="O177">
        <f>(I177*21)/100</f>
      </c>
      <c r="P177" t="s">
        <v>27</v>
      </c>
    </row>
    <row r="178" spans="1:5" ht="12.75">
      <c r="A178" s="35" t="s">
        <v>52</v>
      </c>
      <c r="E178" s="36" t="s">
        <v>49</v>
      </c>
    </row>
    <row r="179" spans="1:5" ht="12.75">
      <c r="A179" s="37" t="s">
        <v>54</v>
      </c>
      <c r="E179" s="38" t="s">
        <v>49</v>
      </c>
    </row>
    <row r="180" spans="1:5" ht="12.75">
      <c r="A180" t="s">
        <v>56</v>
      </c>
      <c r="E180" s="36" t="s">
        <v>49</v>
      </c>
    </row>
    <row r="181" spans="1:16" ht="12.75">
      <c r="A181" s="24" t="s">
        <v>47</v>
      </c>
      <c r="B181" s="29" t="s">
        <v>405</v>
      </c>
      <c r="C181" s="29" t="s">
        <v>1390</v>
      </c>
      <c r="D181" s="24" t="s">
        <v>49</v>
      </c>
      <c r="E181" s="30" t="s">
        <v>1391</v>
      </c>
      <c r="F181" s="31" t="s">
        <v>51</v>
      </c>
      <c r="G181" s="32">
        <v>1</v>
      </c>
      <c r="H181" s="33">
        <v>0</v>
      </c>
      <c r="I181" s="34">
        <f>ROUND(ROUND(H181,2)*ROUND(G181,3),2)</f>
      </c>
      <c r="O181">
        <f>(I181*21)/100</f>
      </c>
      <c r="P181" t="s">
        <v>27</v>
      </c>
    </row>
    <row r="182" spans="1:5" ht="12.75">
      <c r="A182" s="35" t="s">
        <v>52</v>
      </c>
      <c r="E182" s="36" t="s">
        <v>49</v>
      </c>
    </row>
    <row r="183" spans="1:5" ht="12.75">
      <c r="A183" s="37" t="s">
        <v>54</v>
      </c>
      <c r="E183" s="38" t="s">
        <v>49</v>
      </c>
    </row>
    <row r="184" spans="1:5" ht="12.75">
      <c r="A184" t="s">
        <v>56</v>
      </c>
      <c r="E184" s="36" t="s">
        <v>49</v>
      </c>
    </row>
    <row r="185" spans="1:16" ht="12.75">
      <c r="A185" s="24" t="s">
        <v>47</v>
      </c>
      <c r="B185" s="29" t="s">
        <v>409</v>
      </c>
      <c r="C185" s="29" t="s">
        <v>1392</v>
      </c>
      <c r="D185" s="24" t="s">
        <v>49</v>
      </c>
      <c r="E185" s="30" t="s">
        <v>1393</v>
      </c>
      <c r="F185" s="31" t="s">
        <v>51</v>
      </c>
      <c r="G185" s="32">
        <v>1</v>
      </c>
      <c r="H185" s="33">
        <v>0</v>
      </c>
      <c r="I185" s="34">
        <f>ROUND(ROUND(H185,2)*ROUND(G185,3),2)</f>
      </c>
      <c r="O185">
        <f>(I185*21)/100</f>
      </c>
      <c r="P185" t="s">
        <v>27</v>
      </c>
    </row>
    <row r="186" spans="1:5" ht="25.5">
      <c r="A186" s="35" t="s">
        <v>52</v>
      </c>
      <c r="E186" s="36" t="s">
        <v>1394</v>
      </c>
    </row>
    <row r="187" spans="1:5" ht="12.75">
      <c r="A187" s="37" t="s">
        <v>54</v>
      </c>
      <c r="E187" s="38" t="s">
        <v>49</v>
      </c>
    </row>
    <row r="188" spans="1:5" ht="12.75">
      <c r="A188" t="s">
        <v>56</v>
      </c>
      <c r="E188" s="36" t="s">
        <v>49</v>
      </c>
    </row>
    <row r="189" spans="1:16" ht="12.75">
      <c r="A189" s="24" t="s">
        <v>47</v>
      </c>
      <c r="B189" s="29" t="s">
        <v>415</v>
      </c>
      <c r="C189" s="29" t="s">
        <v>1395</v>
      </c>
      <c r="D189" s="24" t="s">
        <v>49</v>
      </c>
      <c r="E189" s="30" t="s">
        <v>1396</v>
      </c>
      <c r="F189" s="31" t="s">
        <v>81</v>
      </c>
      <c r="G189" s="32">
        <v>1</v>
      </c>
      <c r="H189" s="33">
        <v>0</v>
      </c>
      <c r="I189" s="34">
        <f>ROUND(ROUND(H189,2)*ROUND(G189,3),2)</f>
      </c>
      <c r="O189">
        <f>(I189*21)/100</f>
      </c>
      <c r="P189" t="s">
        <v>27</v>
      </c>
    </row>
    <row r="190" spans="1:5" ht="12.75">
      <c r="A190" s="35" t="s">
        <v>52</v>
      </c>
      <c r="E190" s="36" t="s">
        <v>1397</v>
      </c>
    </row>
    <row r="191" spans="1:5" ht="12.75">
      <c r="A191" s="37" t="s">
        <v>54</v>
      </c>
      <c r="E191" s="38" t="s">
        <v>49</v>
      </c>
    </row>
    <row r="192" spans="1:5" ht="12.75">
      <c r="A192" t="s">
        <v>56</v>
      </c>
      <c r="E192" s="36" t="s">
        <v>49</v>
      </c>
    </row>
    <row r="193" spans="1:16" ht="12.75">
      <c r="A193" s="24" t="s">
        <v>47</v>
      </c>
      <c r="B193" s="29" t="s">
        <v>421</v>
      </c>
      <c r="C193" s="29" t="s">
        <v>1398</v>
      </c>
      <c r="D193" s="24" t="s">
        <v>49</v>
      </c>
      <c r="E193" s="30" t="s">
        <v>1399</v>
      </c>
      <c r="F193" s="31" t="s">
        <v>51</v>
      </c>
      <c r="G193" s="32">
        <v>1</v>
      </c>
      <c r="H193" s="33">
        <v>0</v>
      </c>
      <c r="I193" s="34">
        <f>ROUND(ROUND(H193,2)*ROUND(G193,3),2)</f>
      </c>
      <c r="O193">
        <f>(I193*21)/100</f>
      </c>
      <c r="P193" t="s">
        <v>27</v>
      </c>
    </row>
    <row r="194" spans="1:5" ht="12.75">
      <c r="A194" s="35" t="s">
        <v>52</v>
      </c>
      <c r="E194" s="36" t="s">
        <v>49</v>
      </c>
    </row>
    <row r="195" spans="1:5" ht="12.75">
      <c r="A195" s="37" t="s">
        <v>54</v>
      </c>
      <c r="E195" s="38" t="s">
        <v>49</v>
      </c>
    </row>
    <row r="196" spans="1:5" ht="12.75">
      <c r="A196" t="s">
        <v>56</v>
      </c>
      <c r="E196" s="36" t="s">
        <v>49</v>
      </c>
    </row>
    <row r="197" spans="1:16" ht="12.75">
      <c r="A197" s="24" t="s">
        <v>47</v>
      </c>
      <c r="B197" s="29" t="s">
        <v>424</v>
      </c>
      <c r="C197" s="29" t="s">
        <v>1400</v>
      </c>
      <c r="D197" s="24" t="s">
        <v>49</v>
      </c>
      <c r="E197" s="30" t="s">
        <v>1401</v>
      </c>
      <c r="F197" s="31" t="s">
        <v>51</v>
      </c>
      <c r="G197" s="32">
        <v>1</v>
      </c>
      <c r="H197" s="33">
        <v>0</v>
      </c>
      <c r="I197" s="34">
        <f>ROUND(ROUND(H197,2)*ROUND(G197,3),2)</f>
      </c>
      <c r="O197">
        <f>(I197*21)/100</f>
      </c>
      <c r="P197" t="s">
        <v>27</v>
      </c>
    </row>
    <row r="198" spans="1:5" ht="12.75">
      <c r="A198" s="35" t="s">
        <v>52</v>
      </c>
      <c r="E198" s="36" t="s">
        <v>49</v>
      </c>
    </row>
    <row r="199" spans="1:5" ht="12.75">
      <c r="A199" s="37" t="s">
        <v>54</v>
      </c>
      <c r="E199" s="38" t="s">
        <v>49</v>
      </c>
    </row>
    <row r="200" spans="1:5" ht="12.75">
      <c r="A200" t="s">
        <v>56</v>
      </c>
      <c r="E200" s="36" t="s">
        <v>49</v>
      </c>
    </row>
    <row r="201" spans="1:16" ht="12.75">
      <c r="A201" s="24" t="s">
        <v>47</v>
      </c>
      <c r="B201" s="29" t="s">
        <v>428</v>
      </c>
      <c r="C201" s="29" t="s">
        <v>1402</v>
      </c>
      <c r="D201" s="24" t="s">
        <v>49</v>
      </c>
      <c r="E201" s="30" t="s">
        <v>1403</v>
      </c>
      <c r="F201" s="31" t="s">
        <v>51</v>
      </c>
      <c r="G201" s="32">
        <v>1</v>
      </c>
      <c r="H201" s="33">
        <v>0</v>
      </c>
      <c r="I201" s="34">
        <f>ROUND(ROUND(H201,2)*ROUND(G201,3),2)</f>
      </c>
      <c r="O201">
        <f>(I201*21)/100</f>
      </c>
      <c r="P201" t="s">
        <v>27</v>
      </c>
    </row>
    <row r="202" spans="1:5" ht="12.75">
      <c r="A202" s="35" t="s">
        <v>52</v>
      </c>
      <c r="E202" s="36" t="s">
        <v>1404</v>
      </c>
    </row>
    <row r="203" spans="1:5" ht="12.75">
      <c r="A203" s="37" t="s">
        <v>54</v>
      </c>
      <c r="E203" s="38" t="s">
        <v>49</v>
      </c>
    </row>
    <row r="204" spans="1:5" ht="12.75">
      <c r="A204" t="s">
        <v>56</v>
      </c>
      <c r="E204" s="36" t="s">
        <v>49</v>
      </c>
    </row>
    <row r="205" spans="1:16" ht="12.75">
      <c r="A205" s="24" t="s">
        <v>47</v>
      </c>
      <c r="B205" s="29" t="s">
        <v>433</v>
      </c>
      <c r="C205" s="29" t="s">
        <v>1405</v>
      </c>
      <c r="D205" s="24" t="s">
        <v>49</v>
      </c>
      <c r="E205" s="30" t="s">
        <v>1406</v>
      </c>
      <c r="F205" s="31" t="s">
        <v>81</v>
      </c>
      <c r="G205" s="32">
        <v>36</v>
      </c>
      <c r="H205" s="33">
        <v>0</v>
      </c>
      <c r="I205" s="34">
        <f>ROUND(ROUND(H205,2)*ROUND(G205,3),2)</f>
      </c>
      <c r="O205">
        <f>(I205*21)/100</f>
      </c>
      <c r="P205" t="s">
        <v>27</v>
      </c>
    </row>
    <row r="206" spans="1:5" ht="12.75">
      <c r="A206" s="35" t="s">
        <v>52</v>
      </c>
      <c r="E206" s="36" t="s">
        <v>49</v>
      </c>
    </row>
    <row r="207" spans="1:5" ht="12.75">
      <c r="A207" s="37" t="s">
        <v>54</v>
      </c>
      <c r="E207" s="38" t="s">
        <v>49</v>
      </c>
    </row>
    <row r="208" spans="1:5" ht="12.75">
      <c r="A208" t="s">
        <v>56</v>
      </c>
      <c r="E208" s="36" t="s">
        <v>49</v>
      </c>
    </row>
    <row r="209" spans="1:16" ht="12.75">
      <c r="A209" s="24" t="s">
        <v>47</v>
      </c>
      <c r="B209" s="29" t="s">
        <v>438</v>
      </c>
      <c r="C209" s="29" t="s">
        <v>1407</v>
      </c>
      <c r="D209" s="24" t="s">
        <v>114</v>
      </c>
      <c r="E209" s="30" t="s">
        <v>1408</v>
      </c>
      <c r="F209" s="31" t="s">
        <v>226</v>
      </c>
      <c r="G209" s="32">
        <v>130</v>
      </c>
      <c r="H209" s="33">
        <v>0</v>
      </c>
      <c r="I209" s="34">
        <f>ROUND(ROUND(H209,2)*ROUND(G209,3),2)</f>
      </c>
      <c r="O209">
        <f>(I209*21)/100</f>
      </c>
      <c r="P209" t="s">
        <v>27</v>
      </c>
    </row>
    <row r="210" spans="1:5" ht="25.5">
      <c r="A210" s="35" t="s">
        <v>52</v>
      </c>
      <c r="E210" s="36" t="s">
        <v>1409</v>
      </c>
    </row>
    <row r="211" spans="1:5" ht="12.75">
      <c r="A211" s="37" t="s">
        <v>54</v>
      </c>
      <c r="E211" s="38" t="s">
        <v>49</v>
      </c>
    </row>
    <row r="212" spans="1:5" ht="76.5">
      <c r="A212" t="s">
        <v>56</v>
      </c>
      <c r="E212" s="36" t="s">
        <v>1410</v>
      </c>
    </row>
    <row r="213" spans="1:16" ht="12.75">
      <c r="A213" s="24" t="s">
        <v>47</v>
      </c>
      <c r="B213" s="29" t="s">
        <v>443</v>
      </c>
      <c r="C213" s="29" t="s">
        <v>1407</v>
      </c>
      <c r="D213" s="24" t="s">
        <v>118</v>
      </c>
      <c r="E213" s="30" t="s">
        <v>1408</v>
      </c>
      <c r="F213" s="31" t="s">
        <v>226</v>
      </c>
      <c r="G213" s="32">
        <v>75</v>
      </c>
      <c r="H213" s="33">
        <v>0</v>
      </c>
      <c r="I213" s="34">
        <f>ROUND(ROUND(H213,2)*ROUND(G213,3),2)</f>
      </c>
      <c r="O213">
        <f>(I213*21)/100</f>
      </c>
      <c r="P213" t="s">
        <v>27</v>
      </c>
    </row>
    <row r="214" spans="1:5" ht="25.5">
      <c r="A214" s="35" t="s">
        <v>52</v>
      </c>
      <c r="E214" s="36" t="s">
        <v>1411</v>
      </c>
    </row>
    <row r="215" spans="1:5" ht="12.75">
      <c r="A215" s="37" t="s">
        <v>54</v>
      </c>
      <c r="E215" s="38" t="s">
        <v>49</v>
      </c>
    </row>
    <row r="216" spans="1:5" ht="76.5">
      <c r="A216" t="s">
        <v>56</v>
      </c>
      <c r="E216" s="36" t="s">
        <v>1410</v>
      </c>
    </row>
    <row r="217" spans="1:16" ht="12.75">
      <c r="A217" s="24" t="s">
        <v>47</v>
      </c>
      <c r="B217" s="29" t="s">
        <v>446</v>
      </c>
      <c r="C217" s="29" t="s">
        <v>1412</v>
      </c>
      <c r="D217" s="24" t="s">
        <v>49</v>
      </c>
      <c r="E217" s="30" t="s">
        <v>1413</v>
      </c>
      <c r="F217" s="31" t="s">
        <v>81</v>
      </c>
      <c r="G217" s="32">
        <v>2</v>
      </c>
      <c r="H217" s="33">
        <v>0</v>
      </c>
      <c r="I217" s="34">
        <f>ROUND(ROUND(H217,2)*ROUND(G217,3),2)</f>
      </c>
      <c r="O217">
        <f>(I217*21)/100</f>
      </c>
      <c r="P217" t="s">
        <v>27</v>
      </c>
    </row>
    <row r="218" spans="1:5" ht="12.75">
      <c r="A218" s="35" t="s">
        <v>52</v>
      </c>
      <c r="E218" s="36" t="s">
        <v>1414</v>
      </c>
    </row>
    <row r="219" spans="1:5" ht="12.75">
      <c r="A219" s="37" t="s">
        <v>54</v>
      </c>
      <c r="E219" s="38" t="s">
        <v>49</v>
      </c>
    </row>
    <row r="220" spans="1:5" ht="114.75">
      <c r="A220" t="s">
        <v>56</v>
      </c>
      <c r="E220" s="36" t="s">
        <v>1415</v>
      </c>
    </row>
    <row r="221" spans="1:16" ht="12.75">
      <c r="A221" s="24" t="s">
        <v>47</v>
      </c>
      <c r="B221" s="29" t="s">
        <v>452</v>
      </c>
      <c r="C221" s="29" t="s">
        <v>1416</v>
      </c>
      <c r="D221" s="24" t="s">
        <v>49</v>
      </c>
      <c r="E221" s="30" t="s">
        <v>1417</v>
      </c>
      <c r="F221" s="31" t="s">
        <v>81</v>
      </c>
      <c r="G221" s="32">
        <v>2</v>
      </c>
      <c r="H221" s="33">
        <v>0</v>
      </c>
      <c r="I221" s="34">
        <f>ROUND(ROUND(H221,2)*ROUND(G221,3),2)</f>
      </c>
      <c r="O221">
        <f>(I221*21)/100</f>
      </c>
      <c r="P221" t="s">
        <v>27</v>
      </c>
    </row>
    <row r="222" spans="1:5" ht="12.75">
      <c r="A222" s="35" t="s">
        <v>52</v>
      </c>
      <c r="E222" s="36" t="s">
        <v>1414</v>
      </c>
    </row>
    <row r="223" spans="1:5" ht="12.75">
      <c r="A223" s="37" t="s">
        <v>54</v>
      </c>
      <c r="E223" s="38" t="s">
        <v>49</v>
      </c>
    </row>
    <row r="224" spans="1:5" ht="165.75">
      <c r="A224" t="s">
        <v>56</v>
      </c>
      <c r="E224" s="36" t="s">
        <v>1418</v>
      </c>
    </row>
    <row r="225" spans="1:16" ht="12.75">
      <c r="A225" s="24" t="s">
        <v>47</v>
      </c>
      <c r="B225" s="29" t="s">
        <v>457</v>
      </c>
      <c r="C225" s="29" t="s">
        <v>1419</v>
      </c>
      <c r="D225" s="24" t="s">
        <v>114</v>
      </c>
      <c r="E225" s="30" t="s">
        <v>1420</v>
      </c>
      <c r="F225" s="31" t="s">
        <v>81</v>
      </c>
      <c r="G225" s="32">
        <v>5</v>
      </c>
      <c r="H225" s="33">
        <v>0</v>
      </c>
      <c r="I225" s="34">
        <f>ROUND(ROUND(H225,2)*ROUND(G225,3),2)</f>
      </c>
      <c r="O225">
        <f>(I225*21)/100</f>
      </c>
      <c r="P225" t="s">
        <v>27</v>
      </c>
    </row>
    <row r="226" spans="1:5" ht="12.75">
      <c r="A226" s="35" t="s">
        <v>52</v>
      </c>
      <c r="E226" s="36" t="s">
        <v>1421</v>
      </c>
    </row>
    <row r="227" spans="1:5" ht="12.75">
      <c r="A227" s="37" t="s">
        <v>54</v>
      </c>
      <c r="E227" s="38" t="s">
        <v>49</v>
      </c>
    </row>
    <row r="228" spans="1:5" ht="114.75">
      <c r="A228" t="s">
        <v>56</v>
      </c>
      <c r="E228" s="36" t="s">
        <v>1422</v>
      </c>
    </row>
    <row r="229" spans="1:16" ht="12.75">
      <c r="A229" s="24" t="s">
        <v>47</v>
      </c>
      <c r="B229" s="29" t="s">
        <v>972</v>
      </c>
      <c r="C229" s="29" t="s">
        <v>1419</v>
      </c>
      <c r="D229" s="24" t="s">
        <v>118</v>
      </c>
      <c r="E229" s="30" t="s">
        <v>1420</v>
      </c>
      <c r="F229" s="31" t="s">
        <v>81</v>
      </c>
      <c r="G229" s="32">
        <v>4</v>
      </c>
      <c r="H229" s="33">
        <v>0</v>
      </c>
      <c r="I229" s="34">
        <f>ROUND(ROUND(H229,2)*ROUND(G229,3),2)</f>
      </c>
      <c r="O229">
        <f>(I229*21)/100</f>
      </c>
      <c r="P229" t="s">
        <v>27</v>
      </c>
    </row>
    <row r="230" spans="1:5" ht="25.5">
      <c r="A230" s="35" t="s">
        <v>52</v>
      </c>
      <c r="E230" s="36" t="s">
        <v>1423</v>
      </c>
    </row>
    <row r="231" spans="1:5" ht="12.75">
      <c r="A231" s="37" t="s">
        <v>54</v>
      </c>
      <c r="E231" s="38" t="s">
        <v>49</v>
      </c>
    </row>
    <row r="232" spans="1:5" ht="114.75">
      <c r="A232" t="s">
        <v>56</v>
      </c>
      <c r="E232" s="36" t="s">
        <v>1422</v>
      </c>
    </row>
    <row r="233" spans="1:16" ht="12.75">
      <c r="A233" s="24" t="s">
        <v>47</v>
      </c>
      <c r="B233" s="29" t="s">
        <v>973</v>
      </c>
      <c r="C233" s="29" t="s">
        <v>1424</v>
      </c>
      <c r="D233" s="24" t="s">
        <v>49</v>
      </c>
      <c r="E233" s="30" t="s">
        <v>1425</v>
      </c>
      <c r="F233" s="31" t="s">
        <v>81</v>
      </c>
      <c r="G233" s="32">
        <v>9</v>
      </c>
      <c r="H233" s="33">
        <v>0</v>
      </c>
      <c r="I233" s="34">
        <f>ROUND(ROUND(H233,2)*ROUND(G233,3),2)</f>
      </c>
      <c r="O233">
        <f>(I233*21)/100</f>
      </c>
      <c r="P233" t="s">
        <v>27</v>
      </c>
    </row>
    <row r="234" spans="1:5" ht="12.75">
      <c r="A234" s="35" t="s">
        <v>52</v>
      </c>
      <c r="E234" s="36" t="s">
        <v>1426</v>
      </c>
    </row>
    <row r="235" spans="1:5" ht="12.75">
      <c r="A235" s="37" t="s">
        <v>54</v>
      </c>
      <c r="E235" s="38" t="s">
        <v>1427</v>
      </c>
    </row>
    <row r="236" spans="1:5" ht="165.75">
      <c r="A236" t="s">
        <v>56</v>
      </c>
      <c r="E236" s="36" t="s">
        <v>1428</v>
      </c>
    </row>
    <row r="237" spans="1:16" ht="12.75">
      <c r="A237" s="24" t="s">
        <v>47</v>
      </c>
      <c r="B237" s="29" t="s">
        <v>977</v>
      </c>
      <c r="C237" s="29" t="s">
        <v>1429</v>
      </c>
      <c r="D237" s="24" t="s">
        <v>114</v>
      </c>
      <c r="E237" s="30" t="s">
        <v>1430</v>
      </c>
      <c r="F237" s="31" t="s">
        <v>81</v>
      </c>
      <c r="G237" s="32">
        <v>1</v>
      </c>
      <c r="H237" s="33">
        <v>0</v>
      </c>
      <c r="I237" s="34">
        <f>ROUND(ROUND(H237,2)*ROUND(G237,3),2)</f>
      </c>
      <c r="O237">
        <f>(I237*21)/100</f>
      </c>
      <c r="P237" t="s">
        <v>27</v>
      </c>
    </row>
    <row r="238" spans="1:5" ht="38.25">
      <c r="A238" s="35" t="s">
        <v>52</v>
      </c>
      <c r="E238" s="36" t="s">
        <v>1431</v>
      </c>
    </row>
    <row r="239" spans="1:5" ht="12.75">
      <c r="A239" s="37" t="s">
        <v>54</v>
      </c>
      <c r="E239" s="38" t="s">
        <v>49</v>
      </c>
    </row>
    <row r="240" spans="1:5" ht="178.5">
      <c r="A240" t="s">
        <v>56</v>
      </c>
      <c r="E240" s="36" t="s">
        <v>1432</v>
      </c>
    </row>
    <row r="241" spans="1:16" ht="12.75">
      <c r="A241" s="24" t="s">
        <v>47</v>
      </c>
      <c r="B241" s="29" t="s">
        <v>980</v>
      </c>
      <c r="C241" s="29" t="s">
        <v>1429</v>
      </c>
      <c r="D241" s="24" t="s">
        <v>118</v>
      </c>
      <c r="E241" s="30" t="s">
        <v>1430</v>
      </c>
      <c r="F241" s="31" t="s">
        <v>81</v>
      </c>
      <c r="G241" s="32">
        <v>1</v>
      </c>
      <c r="H241" s="33">
        <v>0</v>
      </c>
      <c r="I241" s="34">
        <f>ROUND(ROUND(H241,2)*ROUND(G241,3),2)</f>
      </c>
      <c r="O241">
        <f>(I241*21)/100</f>
      </c>
      <c r="P241" t="s">
        <v>27</v>
      </c>
    </row>
    <row r="242" spans="1:5" ht="38.25">
      <c r="A242" s="35" t="s">
        <v>52</v>
      </c>
      <c r="E242" s="36" t="s">
        <v>1433</v>
      </c>
    </row>
    <row r="243" spans="1:5" ht="12.75">
      <c r="A243" s="37" t="s">
        <v>54</v>
      </c>
      <c r="E243" s="38" t="s">
        <v>49</v>
      </c>
    </row>
    <row r="244" spans="1:5" ht="178.5">
      <c r="A244" t="s">
        <v>56</v>
      </c>
      <c r="E244" s="36" t="s">
        <v>1432</v>
      </c>
    </row>
    <row r="245" spans="1:16" ht="12.75">
      <c r="A245" s="24" t="s">
        <v>47</v>
      </c>
      <c r="B245" s="29" t="s">
        <v>983</v>
      </c>
      <c r="C245" s="29" t="s">
        <v>1429</v>
      </c>
      <c r="D245" s="24" t="s">
        <v>121</v>
      </c>
      <c r="E245" s="30" t="s">
        <v>1430</v>
      </c>
      <c r="F245" s="31" t="s">
        <v>81</v>
      </c>
      <c r="G245" s="32">
        <v>2</v>
      </c>
      <c r="H245" s="33">
        <v>0</v>
      </c>
      <c r="I245" s="34">
        <f>ROUND(ROUND(H245,2)*ROUND(G245,3),2)</f>
      </c>
      <c r="O245">
        <f>(I245*21)/100</f>
      </c>
      <c r="P245" t="s">
        <v>27</v>
      </c>
    </row>
    <row r="246" spans="1:5" ht="38.25">
      <c r="A246" s="35" t="s">
        <v>52</v>
      </c>
      <c r="E246" s="36" t="s">
        <v>1434</v>
      </c>
    </row>
    <row r="247" spans="1:5" ht="12.75">
      <c r="A247" s="37" t="s">
        <v>54</v>
      </c>
      <c r="E247" s="38" t="s">
        <v>49</v>
      </c>
    </row>
    <row r="248" spans="1:5" ht="178.5">
      <c r="A248" t="s">
        <v>56</v>
      </c>
      <c r="E248" s="36" t="s">
        <v>1432</v>
      </c>
    </row>
    <row r="249" spans="1:16" ht="12.75">
      <c r="A249" s="24" t="s">
        <v>47</v>
      </c>
      <c r="B249" s="29" t="s">
        <v>987</v>
      </c>
      <c r="C249" s="29" t="s">
        <v>1429</v>
      </c>
      <c r="D249" s="24" t="s">
        <v>1435</v>
      </c>
      <c r="E249" s="30" t="s">
        <v>1430</v>
      </c>
      <c r="F249" s="31" t="s">
        <v>81</v>
      </c>
      <c r="G249" s="32">
        <v>1</v>
      </c>
      <c r="H249" s="33">
        <v>0</v>
      </c>
      <c r="I249" s="34">
        <f>ROUND(ROUND(H249,2)*ROUND(G249,3),2)</f>
      </c>
      <c r="O249">
        <f>(I249*21)/100</f>
      </c>
      <c r="P249" t="s">
        <v>27</v>
      </c>
    </row>
    <row r="250" spans="1:5" ht="38.25">
      <c r="A250" s="35" t="s">
        <v>52</v>
      </c>
      <c r="E250" s="36" t="s">
        <v>1436</v>
      </c>
    </row>
    <row r="251" spans="1:5" ht="12.75">
      <c r="A251" s="37" t="s">
        <v>54</v>
      </c>
      <c r="E251" s="38" t="s">
        <v>49</v>
      </c>
    </row>
    <row r="252" spans="1:5" ht="178.5">
      <c r="A252" t="s">
        <v>56</v>
      </c>
      <c r="E252" s="36" t="s">
        <v>1432</v>
      </c>
    </row>
    <row r="253" spans="1:16" ht="12.75">
      <c r="A253" s="24" t="s">
        <v>47</v>
      </c>
      <c r="B253" s="29" t="s">
        <v>991</v>
      </c>
      <c r="C253" s="29" t="s">
        <v>1437</v>
      </c>
      <c r="D253" s="24" t="s">
        <v>49</v>
      </c>
      <c r="E253" s="30" t="s">
        <v>1438</v>
      </c>
      <c r="F253" s="31" t="s">
        <v>81</v>
      </c>
      <c r="G253" s="32">
        <v>5</v>
      </c>
      <c r="H253" s="33">
        <v>0</v>
      </c>
      <c r="I253" s="34">
        <f>ROUND(ROUND(H253,2)*ROUND(G253,3),2)</f>
      </c>
      <c r="O253">
        <f>(I253*21)/100</f>
      </c>
      <c r="P253" t="s">
        <v>27</v>
      </c>
    </row>
    <row r="254" spans="1:5" ht="12.75">
      <c r="A254" s="35" t="s">
        <v>52</v>
      </c>
      <c r="E254" s="36" t="s">
        <v>1439</v>
      </c>
    </row>
    <row r="255" spans="1:5" ht="12.75">
      <c r="A255" s="37" t="s">
        <v>54</v>
      </c>
      <c r="E255" s="38" t="s">
        <v>49</v>
      </c>
    </row>
    <row r="256" spans="1:5" ht="191.25">
      <c r="A256" t="s">
        <v>56</v>
      </c>
      <c r="E256" s="36" t="s">
        <v>1440</v>
      </c>
    </row>
    <row r="257" spans="1:16" ht="12.75">
      <c r="A257" s="24" t="s">
        <v>47</v>
      </c>
      <c r="B257" s="29" t="s">
        <v>992</v>
      </c>
      <c r="C257" s="29" t="s">
        <v>1441</v>
      </c>
      <c r="D257" s="24" t="s">
        <v>49</v>
      </c>
      <c r="E257" s="30" t="s">
        <v>1442</v>
      </c>
      <c r="F257" s="31" t="s">
        <v>81</v>
      </c>
      <c r="G257" s="32">
        <v>5</v>
      </c>
      <c r="H257" s="33">
        <v>0</v>
      </c>
      <c r="I257" s="34">
        <f>ROUND(ROUND(H257,2)*ROUND(G257,3),2)</f>
      </c>
      <c r="O257">
        <f>(I257*21)/100</f>
      </c>
      <c r="P257" t="s">
        <v>27</v>
      </c>
    </row>
    <row r="258" spans="1:5" ht="12.75">
      <c r="A258" s="35" t="s">
        <v>52</v>
      </c>
      <c r="E258" s="36" t="s">
        <v>1443</v>
      </c>
    </row>
    <row r="259" spans="1:5" ht="12.75">
      <c r="A259" s="37" t="s">
        <v>54</v>
      </c>
      <c r="E259" s="38" t="s">
        <v>49</v>
      </c>
    </row>
    <row r="260" spans="1:5" ht="114.75">
      <c r="A260" t="s">
        <v>56</v>
      </c>
      <c r="E260" s="36" t="s">
        <v>1444</v>
      </c>
    </row>
    <row r="261" spans="1:16" ht="12.75">
      <c r="A261" s="24" t="s">
        <v>47</v>
      </c>
      <c r="B261" s="29" t="s">
        <v>994</v>
      </c>
      <c r="C261" s="29" t="s">
        <v>1445</v>
      </c>
      <c r="D261" s="24" t="s">
        <v>49</v>
      </c>
      <c r="E261" s="30" t="s">
        <v>1446</v>
      </c>
      <c r="F261" s="31" t="s">
        <v>81</v>
      </c>
      <c r="G261" s="32">
        <v>5</v>
      </c>
      <c r="H261" s="33">
        <v>0</v>
      </c>
      <c r="I261" s="34">
        <f>ROUND(ROUND(H261,2)*ROUND(G261,3),2)</f>
      </c>
      <c r="O261">
        <f>(I261*21)/100</f>
      </c>
      <c r="P261" t="s">
        <v>27</v>
      </c>
    </row>
    <row r="262" spans="1:5" ht="12.75">
      <c r="A262" s="35" t="s">
        <v>52</v>
      </c>
      <c r="E262" s="36" t="s">
        <v>1439</v>
      </c>
    </row>
    <row r="263" spans="1:5" ht="12.75">
      <c r="A263" s="37" t="s">
        <v>54</v>
      </c>
      <c r="E263" s="38" t="s">
        <v>49</v>
      </c>
    </row>
    <row r="264" spans="1:5" ht="140.25">
      <c r="A264" t="s">
        <v>56</v>
      </c>
      <c r="E264" s="36" t="s">
        <v>1447</v>
      </c>
    </row>
    <row r="265" spans="1:18" ht="12.75" customHeight="1">
      <c r="A265" s="6" t="s">
        <v>45</v>
      </c>
      <c r="B265" s="6"/>
      <c r="C265" s="41" t="s">
        <v>78</v>
      </c>
      <c r="D265" s="6"/>
      <c r="E265" s="27" t="s">
        <v>404</v>
      </c>
      <c r="F265" s="6"/>
      <c r="G265" s="6"/>
      <c r="H265" s="6"/>
      <c r="I265" s="42">
        <f>0+Q265</f>
      </c>
      <c r="O265">
        <f>0+R265</f>
      </c>
      <c r="Q265">
        <f>0+I266+I270</f>
      </c>
      <c r="R265">
        <f>0+O266+O270</f>
      </c>
    </row>
    <row r="266" spans="1:16" ht="12.75">
      <c r="A266" s="24" t="s">
        <v>47</v>
      </c>
      <c r="B266" s="29" t="s">
        <v>995</v>
      </c>
      <c r="C266" s="29" t="s">
        <v>1204</v>
      </c>
      <c r="D266" s="24" t="s">
        <v>49</v>
      </c>
      <c r="E266" s="30" t="s">
        <v>1205</v>
      </c>
      <c r="F266" s="31" t="s">
        <v>226</v>
      </c>
      <c r="G266" s="32">
        <v>73.5</v>
      </c>
      <c r="H266" s="33">
        <v>0</v>
      </c>
      <c r="I266" s="34">
        <f>ROUND(ROUND(H266,2)*ROUND(G266,3),2)</f>
      </c>
      <c r="O266">
        <f>(I266*21)/100</f>
      </c>
      <c r="P266" t="s">
        <v>27</v>
      </c>
    </row>
    <row r="267" spans="1:5" ht="12.75">
      <c r="A267" s="35" t="s">
        <v>52</v>
      </c>
      <c r="E267" s="36" t="s">
        <v>1448</v>
      </c>
    </row>
    <row r="268" spans="1:5" ht="12.75">
      <c r="A268" s="37" t="s">
        <v>54</v>
      </c>
      <c r="E268" s="38" t="s">
        <v>1449</v>
      </c>
    </row>
    <row r="269" spans="1:5" ht="242.25">
      <c r="A269" t="s">
        <v>56</v>
      </c>
      <c r="E269" s="36" t="s">
        <v>1203</v>
      </c>
    </row>
    <row r="270" spans="1:16" ht="12.75">
      <c r="A270" s="24" t="s">
        <v>47</v>
      </c>
      <c r="B270" s="29" t="s">
        <v>999</v>
      </c>
      <c r="C270" s="29" t="s">
        <v>1219</v>
      </c>
      <c r="D270" s="24" t="s">
        <v>49</v>
      </c>
      <c r="E270" s="30" t="s">
        <v>1220</v>
      </c>
      <c r="F270" s="31" t="s">
        <v>187</v>
      </c>
      <c r="G270" s="32">
        <v>5.25</v>
      </c>
      <c r="H270" s="33">
        <v>0</v>
      </c>
      <c r="I270" s="34">
        <f>ROUND(ROUND(H270,2)*ROUND(G270,3),2)</f>
      </c>
      <c r="O270">
        <f>(I270*21)/100</f>
      </c>
      <c r="P270" t="s">
        <v>27</v>
      </c>
    </row>
    <row r="271" spans="1:5" ht="12.75">
      <c r="A271" s="35" t="s">
        <v>52</v>
      </c>
      <c r="E271" s="36" t="s">
        <v>49</v>
      </c>
    </row>
    <row r="272" spans="1:5" ht="12.75">
      <c r="A272" s="37" t="s">
        <v>54</v>
      </c>
      <c r="E272" s="38" t="s">
        <v>1450</v>
      </c>
    </row>
    <row r="273" spans="1:5" ht="369.75">
      <c r="A273" t="s">
        <v>56</v>
      </c>
      <c r="E273" s="36" t="s">
        <v>305</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R31"/>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0+O9+O14+O23</f>
      </c>
      <c r="P2" t="s">
        <v>26</v>
      </c>
    </row>
    <row r="3" spans="1:16" ht="15" customHeight="1">
      <c r="A3" t="s">
        <v>12</v>
      </c>
      <c r="B3" s="12" t="s">
        <v>14</v>
      </c>
      <c r="C3" s="13" t="s">
        <v>15</v>
      </c>
      <c r="D3" s="1"/>
      <c r="E3" s="14" t="s">
        <v>16</v>
      </c>
      <c r="F3" s="1"/>
      <c r="G3" s="9"/>
      <c r="H3" s="8" t="s">
        <v>1451</v>
      </c>
      <c r="I3" s="39">
        <f>0+I9+I14+I23</f>
      </c>
      <c r="O3" t="s">
        <v>23</v>
      </c>
      <c r="P3" t="s">
        <v>27</v>
      </c>
    </row>
    <row r="4" spans="1:16" ht="15" customHeight="1">
      <c r="A4" t="s">
        <v>17</v>
      </c>
      <c r="B4" s="12" t="s">
        <v>18</v>
      </c>
      <c r="C4" s="13" t="s">
        <v>1451</v>
      </c>
      <c r="D4" s="1"/>
      <c r="E4" s="14" t="s">
        <v>1452</v>
      </c>
      <c r="F4" s="1"/>
      <c r="G4" s="1"/>
      <c r="H4" s="11"/>
      <c r="I4" s="11"/>
      <c r="O4" t="s">
        <v>24</v>
      </c>
      <c r="P4" t="s">
        <v>27</v>
      </c>
    </row>
    <row r="5" spans="1:16" ht="12.75" customHeight="1">
      <c r="A5" t="s">
        <v>21</v>
      </c>
      <c r="B5" s="16" t="s">
        <v>22</v>
      </c>
      <c r="C5" s="17" t="s">
        <v>1451</v>
      </c>
      <c r="D5" s="6"/>
      <c r="E5" s="18" t="s">
        <v>1452</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27</v>
      </c>
      <c r="D9" s="25"/>
      <c r="E9" s="27" t="s">
        <v>278</v>
      </c>
      <c r="F9" s="25"/>
      <c r="G9" s="25"/>
      <c r="H9" s="25"/>
      <c r="I9" s="28">
        <f>0+Q9</f>
      </c>
      <c r="O9">
        <f>0+R9</f>
      </c>
      <c r="Q9">
        <f>0+I10</f>
      </c>
      <c r="R9">
        <f>0+O10</f>
      </c>
    </row>
    <row r="10" spans="1:16" ht="12.75">
      <c r="A10" s="24" t="s">
        <v>47</v>
      </c>
      <c r="B10" s="29" t="s">
        <v>31</v>
      </c>
      <c r="C10" s="29" t="s">
        <v>1453</v>
      </c>
      <c r="D10" s="24" t="s">
        <v>49</v>
      </c>
      <c r="E10" s="30" t="s">
        <v>1454</v>
      </c>
      <c r="F10" s="31" t="s">
        <v>187</v>
      </c>
      <c r="G10" s="32">
        <v>5.215</v>
      </c>
      <c r="H10" s="33">
        <v>0</v>
      </c>
      <c r="I10" s="34">
        <f>ROUND(ROUND(H10,2)*ROUND(G10,3),2)</f>
      </c>
      <c r="O10">
        <f>(I10*21)/100</f>
      </c>
      <c r="P10" t="s">
        <v>27</v>
      </c>
    </row>
    <row r="11" spans="1:5" ht="12.75">
      <c r="A11" s="35" t="s">
        <v>52</v>
      </c>
      <c r="E11" s="36" t="s">
        <v>1455</v>
      </c>
    </row>
    <row r="12" spans="1:5" ht="12.75">
      <c r="A12" s="37" t="s">
        <v>54</v>
      </c>
      <c r="E12" s="38" t="s">
        <v>1456</v>
      </c>
    </row>
    <row r="13" spans="1:5" ht="229.5">
      <c r="A13" t="s">
        <v>56</v>
      </c>
      <c r="E13" s="36" t="s">
        <v>1457</v>
      </c>
    </row>
    <row r="14" spans="1:18" ht="12.75" customHeight="1">
      <c r="A14" s="6" t="s">
        <v>45</v>
      </c>
      <c r="B14" s="6"/>
      <c r="C14" s="41" t="s">
        <v>26</v>
      </c>
      <c r="D14" s="6"/>
      <c r="E14" s="27" t="s">
        <v>1458</v>
      </c>
      <c r="F14" s="6"/>
      <c r="G14" s="6"/>
      <c r="H14" s="6"/>
      <c r="I14" s="42">
        <f>0+Q14</f>
      </c>
      <c r="O14">
        <f>0+R14</f>
      </c>
      <c r="Q14">
        <f>0+I15+I19</f>
      </c>
      <c r="R14">
        <f>0+O15+O19</f>
      </c>
    </row>
    <row r="15" spans="1:16" ht="12.75">
      <c r="A15" s="24" t="s">
        <v>47</v>
      </c>
      <c r="B15" s="29" t="s">
        <v>27</v>
      </c>
      <c r="C15" s="29" t="s">
        <v>1459</v>
      </c>
      <c r="D15" s="24" t="s">
        <v>49</v>
      </c>
      <c r="E15" s="30" t="s">
        <v>1460</v>
      </c>
      <c r="F15" s="31" t="s">
        <v>1461</v>
      </c>
      <c r="G15" s="32">
        <v>32</v>
      </c>
      <c r="H15" s="33">
        <v>0</v>
      </c>
      <c r="I15" s="34">
        <f>ROUND(ROUND(H15,2)*ROUND(G15,3),2)</f>
      </c>
      <c r="O15">
        <f>(I15*21)/100</f>
      </c>
      <c r="P15" t="s">
        <v>27</v>
      </c>
    </row>
    <row r="16" spans="1:5" ht="12.75">
      <c r="A16" s="35" t="s">
        <v>52</v>
      </c>
      <c r="E16" s="36" t="s">
        <v>1462</v>
      </c>
    </row>
    <row r="17" spans="1:5" ht="12.75">
      <c r="A17" s="37" t="s">
        <v>54</v>
      </c>
      <c r="E17" s="38" t="s">
        <v>1463</v>
      </c>
    </row>
    <row r="18" spans="1:5" ht="38.25">
      <c r="A18" t="s">
        <v>56</v>
      </c>
      <c r="E18" s="36" t="s">
        <v>1464</v>
      </c>
    </row>
    <row r="19" spans="1:16" ht="12.75">
      <c r="A19" s="24" t="s">
        <v>47</v>
      </c>
      <c r="B19" s="29" t="s">
        <v>26</v>
      </c>
      <c r="C19" s="29" t="s">
        <v>1465</v>
      </c>
      <c r="D19" s="24" t="s">
        <v>49</v>
      </c>
      <c r="E19" s="30" t="s">
        <v>1466</v>
      </c>
      <c r="F19" s="31" t="s">
        <v>1461</v>
      </c>
      <c r="G19" s="32">
        <v>13</v>
      </c>
      <c r="H19" s="33">
        <v>0</v>
      </c>
      <c r="I19" s="34">
        <f>ROUND(ROUND(H19,2)*ROUND(G19,3),2)</f>
      </c>
      <c r="O19">
        <f>(I19*21)/100</f>
      </c>
      <c r="P19" t="s">
        <v>27</v>
      </c>
    </row>
    <row r="20" spans="1:5" ht="12.75">
      <c r="A20" s="35" t="s">
        <v>52</v>
      </c>
      <c r="E20" s="36" t="s">
        <v>1462</v>
      </c>
    </row>
    <row r="21" spans="1:5" ht="12.75">
      <c r="A21" s="37" t="s">
        <v>54</v>
      </c>
      <c r="E21" s="38" t="s">
        <v>135</v>
      </c>
    </row>
    <row r="22" spans="1:5" ht="38.25">
      <c r="A22" t="s">
        <v>56</v>
      </c>
      <c r="E22" s="36" t="s">
        <v>1467</v>
      </c>
    </row>
    <row r="23" spans="1:18" ht="12.75" customHeight="1">
      <c r="A23" s="6" t="s">
        <v>45</v>
      </c>
      <c r="B23" s="6"/>
      <c r="C23" s="41" t="s">
        <v>73</v>
      </c>
      <c r="D23" s="6"/>
      <c r="E23" s="27" t="s">
        <v>1074</v>
      </c>
      <c r="F23" s="6"/>
      <c r="G23" s="6"/>
      <c r="H23" s="6"/>
      <c r="I23" s="42">
        <f>0+Q23</f>
      </c>
      <c r="O23">
        <f>0+R23</f>
      </c>
      <c r="Q23">
        <f>0+I24+I28</f>
      </c>
      <c r="R23">
        <f>0+O24+O28</f>
      </c>
    </row>
    <row r="24" spans="1:16" ht="12.75">
      <c r="A24" s="24" t="s">
        <v>47</v>
      </c>
      <c r="B24" s="29" t="s">
        <v>35</v>
      </c>
      <c r="C24" s="29" t="s">
        <v>1468</v>
      </c>
      <c r="D24" s="24" t="s">
        <v>49</v>
      </c>
      <c r="E24" s="30" t="s">
        <v>1469</v>
      </c>
      <c r="F24" s="31" t="s">
        <v>169</v>
      </c>
      <c r="G24" s="32">
        <v>156.438</v>
      </c>
      <c r="H24" s="33">
        <v>0</v>
      </c>
      <c r="I24" s="34">
        <f>ROUND(ROUND(H24,2)*ROUND(G24,3),2)</f>
      </c>
      <c r="O24">
        <f>(I24*21)/100</f>
      </c>
      <c r="P24" t="s">
        <v>27</v>
      </c>
    </row>
    <row r="25" spans="1:5" ht="12.75">
      <c r="A25" s="35" t="s">
        <v>52</v>
      </c>
      <c r="E25" s="36" t="s">
        <v>1470</v>
      </c>
    </row>
    <row r="26" spans="1:5" ht="12.75">
      <c r="A26" s="37" t="s">
        <v>54</v>
      </c>
      <c r="E26" s="38" t="s">
        <v>1471</v>
      </c>
    </row>
    <row r="27" spans="1:5" ht="89.25">
      <c r="A27" t="s">
        <v>56</v>
      </c>
      <c r="E27" s="36" t="s">
        <v>1472</v>
      </c>
    </row>
    <row r="28" spans="1:16" ht="12.75">
      <c r="A28" s="24" t="s">
        <v>47</v>
      </c>
      <c r="B28" s="29" t="s">
        <v>37</v>
      </c>
      <c r="C28" s="29" t="s">
        <v>1473</v>
      </c>
      <c r="D28" s="24" t="s">
        <v>49</v>
      </c>
      <c r="E28" s="30" t="s">
        <v>1474</v>
      </c>
      <c r="F28" s="31" t="s">
        <v>169</v>
      </c>
      <c r="G28" s="32">
        <v>13</v>
      </c>
      <c r="H28" s="33">
        <v>0</v>
      </c>
      <c r="I28" s="34">
        <f>ROUND(ROUND(H28,2)*ROUND(G28,3),2)</f>
      </c>
      <c r="O28">
        <f>(I28*21)/100</f>
      </c>
      <c r="P28" t="s">
        <v>27</v>
      </c>
    </row>
    <row r="29" spans="1:5" ht="12.75">
      <c r="A29" s="35" t="s">
        <v>52</v>
      </c>
      <c r="E29" s="36" t="s">
        <v>49</v>
      </c>
    </row>
    <row r="30" spans="1:5" ht="12.75">
      <c r="A30" s="37" t="s">
        <v>54</v>
      </c>
      <c r="E30" s="38" t="s">
        <v>1475</v>
      </c>
    </row>
    <row r="31" spans="1:5" ht="89.25">
      <c r="A31" t="s">
        <v>56</v>
      </c>
      <c r="E31" s="36" t="s">
        <v>1476</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R31"/>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0+O9+O14+O23</f>
      </c>
      <c r="P2" t="s">
        <v>26</v>
      </c>
    </row>
    <row r="3" spans="1:16" ht="15" customHeight="1">
      <c r="A3" t="s">
        <v>12</v>
      </c>
      <c r="B3" s="12" t="s">
        <v>14</v>
      </c>
      <c r="C3" s="13" t="s">
        <v>15</v>
      </c>
      <c r="D3" s="1"/>
      <c r="E3" s="14" t="s">
        <v>16</v>
      </c>
      <c r="F3" s="1"/>
      <c r="G3" s="9"/>
      <c r="H3" s="8" t="s">
        <v>1477</v>
      </c>
      <c r="I3" s="39">
        <f>0+I9+I14+I23</f>
      </c>
      <c r="O3" t="s">
        <v>23</v>
      </c>
      <c r="P3" t="s">
        <v>27</v>
      </c>
    </row>
    <row r="4" spans="1:16" ht="15" customHeight="1">
      <c r="A4" t="s">
        <v>17</v>
      </c>
      <c r="B4" s="12" t="s">
        <v>18</v>
      </c>
      <c r="C4" s="13" t="s">
        <v>1477</v>
      </c>
      <c r="D4" s="1"/>
      <c r="E4" s="14" t="s">
        <v>1478</v>
      </c>
      <c r="F4" s="1"/>
      <c r="G4" s="1"/>
      <c r="H4" s="11"/>
      <c r="I4" s="11"/>
      <c r="O4" t="s">
        <v>24</v>
      </c>
      <c r="P4" t="s">
        <v>27</v>
      </c>
    </row>
    <row r="5" spans="1:16" ht="12.75" customHeight="1">
      <c r="A5" t="s">
        <v>21</v>
      </c>
      <c r="B5" s="16" t="s">
        <v>22</v>
      </c>
      <c r="C5" s="17" t="s">
        <v>1477</v>
      </c>
      <c r="D5" s="6"/>
      <c r="E5" s="18" t="s">
        <v>1478</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27</v>
      </c>
      <c r="D9" s="25"/>
      <c r="E9" s="27" t="s">
        <v>278</v>
      </c>
      <c r="F9" s="25"/>
      <c r="G9" s="25"/>
      <c r="H9" s="25"/>
      <c r="I9" s="28">
        <f>0+Q9</f>
      </c>
      <c r="O9">
        <f>0+R9</f>
      </c>
      <c r="Q9">
        <f>0+I10</f>
      </c>
      <c r="R9">
        <f>0+O10</f>
      </c>
    </row>
    <row r="10" spans="1:16" ht="12.75">
      <c r="A10" s="24" t="s">
        <v>47</v>
      </c>
      <c r="B10" s="29" t="s">
        <v>31</v>
      </c>
      <c r="C10" s="29" t="s">
        <v>1453</v>
      </c>
      <c r="D10" s="24" t="s">
        <v>49</v>
      </c>
      <c r="E10" s="30" t="s">
        <v>1454</v>
      </c>
      <c r="F10" s="31" t="s">
        <v>187</v>
      </c>
      <c r="G10" s="32">
        <v>4.175</v>
      </c>
      <c r="H10" s="33">
        <v>0</v>
      </c>
      <c r="I10" s="34">
        <f>ROUND(ROUND(H10,2)*ROUND(G10,3),2)</f>
      </c>
      <c r="O10">
        <f>(I10*21)/100</f>
      </c>
      <c r="P10" t="s">
        <v>27</v>
      </c>
    </row>
    <row r="11" spans="1:5" ht="12.75">
      <c r="A11" s="35" t="s">
        <v>52</v>
      </c>
      <c r="E11" s="36" t="s">
        <v>1455</v>
      </c>
    </row>
    <row r="12" spans="1:5" ht="12.75">
      <c r="A12" s="37" t="s">
        <v>54</v>
      </c>
      <c r="E12" s="38" t="s">
        <v>1479</v>
      </c>
    </row>
    <row r="13" spans="1:5" ht="229.5">
      <c r="A13" t="s">
        <v>56</v>
      </c>
      <c r="E13" s="36" t="s">
        <v>1457</v>
      </c>
    </row>
    <row r="14" spans="1:18" ht="12.75" customHeight="1">
      <c r="A14" s="6" t="s">
        <v>45</v>
      </c>
      <c r="B14" s="6"/>
      <c r="C14" s="41" t="s">
        <v>26</v>
      </c>
      <c r="D14" s="6"/>
      <c r="E14" s="27" t="s">
        <v>1458</v>
      </c>
      <c r="F14" s="6"/>
      <c r="G14" s="6"/>
      <c r="H14" s="6"/>
      <c r="I14" s="42">
        <f>0+Q14</f>
      </c>
      <c r="O14">
        <f>0+R14</f>
      </c>
      <c r="Q14">
        <f>0+I15+I19</f>
      </c>
      <c r="R14">
        <f>0+O15+O19</f>
      </c>
    </row>
    <row r="15" spans="1:16" ht="12.75">
      <c r="A15" s="24" t="s">
        <v>47</v>
      </c>
      <c r="B15" s="29" t="s">
        <v>27</v>
      </c>
      <c r="C15" s="29" t="s">
        <v>1459</v>
      </c>
      <c r="D15" s="24" t="s">
        <v>49</v>
      </c>
      <c r="E15" s="30" t="s">
        <v>1460</v>
      </c>
      <c r="F15" s="31" t="s">
        <v>1461</v>
      </c>
      <c r="G15" s="32">
        <v>25</v>
      </c>
      <c r="H15" s="33">
        <v>0</v>
      </c>
      <c r="I15" s="34">
        <f>ROUND(ROUND(H15,2)*ROUND(G15,3),2)</f>
      </c>
      <c r="O15">
        <f>(I15*21)/100</f>
      </c>
      <c r="P15" t="s">
        <v>27</v>
      </c>
    </row>
    <row r="16" spans="1:5" ht="12.75">
      <c r="A16" s="35" t="s">
        <v>52</v>
      </c>
      <c r="E16" s="36" t="s">
        <v>1462</v>
      </c>
    </row>
    <row r="17" spans="1:5" ht="12.75">
      <c r="A17" s="37" t="s">
        <v>54</v>
      </c>
      <c r="E17" s="38" t="s">
        <v>1480</v>
      </c>
    </row>
    <row r="18" spans="1:5" ht="38.25">
      <c r="A18" t="s">
        <v>56</v>
      </c>
      <c r="E18" s="36" t="s">
        <v>1464</v>
      </c>
    </row>
    <row r="19" spans="1:16" ht="12.75">
      <c r="A19" s="24" t="s">
        <v>47</v>
      </c>
      <c r="B19" s="29" t="s">
        <v>26</v>
      </c>
      <c r="C19" s="29" t="s">
        <v>1465</v>
      </c>
      <c r="D19" s="24" t="s">
        <v>49</v>
      </c>
      <c r="E19" s="30" t="s">
        <v>1466</v>
      </c>
      <c r="F19" s="31" t="s">
        <v>1461</v>
      </c>
      <c r="G19" s="32">
        <v>10</v>
      </c>
      <c r="H19" s="33">
        <v>0</v>
      </c>
      <c r="I19" s="34">
        <f>ROUND(ROUND(H19,2)*ROUND(G19,3),2)</f>
      </c>
      <c r="O19">
        <f>(I19*21)/100</f>
      </c>
      <c r="P19" t="s">
        <v>27</v>
      </c>
    </row>
    <row r="20" spans="1:5" ht="12.75">
      <c r="A20" s="35" t="s">
        <v>52</v>
      </c>
      <c r="E20" s="36" t="s">
        <v>1462</v>
      </c>
    </row>
    <row r="21" spans="1:5" ht="12.75">
      <c r="A21" s="37" t="s">
        <v>54</v>
      </c>
      <c r="E21" s="38" t="s">
        <v>1481</v>
      </c>
    </row>
    <row r="22" spans="1:5" ht="38.25">
      <c r="A22" t="s">
        <v>56</v>
      </c>
      <c r="E22" s="36" t="s">
        <v>1467</v>
      </c>
    </row>
    <row r="23" spans="1:18" ht="12.75" customHeight="1">
      <c r="A23" s="6" t="s">
        <v>45</v>
      </c>
      <c r="B23" s="6"/>
      <c r="C23" s="41" t="s">
        <v>73</v>
      </c>
      <c r="D23" s="6"/>
      <c r="E23" s="27" t="s">
        <v>1074</v>
      </c>
      <c r="F23" s="6"/>
      <c r="G23" s="6"/>
      <c r="H23" s="6"/>
      <c r="I23" s="42">
        <f>0+Q23</f>
      </c>
      <c r="O23">
        <f>0+R23</f>
      </c>
      <c r="Q23">
        <f>0+I24+I28</f>
      </c>
      <c r="R23">
        <f>0+O24+O28</f>
      </c>
    </row>
    <row r="24" spans="1:16" ht="12.75">
      <c r="A24" s="24" t="s">
        <v>47</v>
      </c>
      <c r="B24" s="29" t="s">
        <v>35</v>
      </c>
      <c r="C24" s="29" t="s">
        <v>1482</v>
      </c>
      <c r="D24" s="24" t="s">
        <v>49</v>
      </c>
      <c r="E24" s="30" t="s">
        <v>1483</v>
      </c>
      <c r="F24" s="31" t="s">
        <v>169</v>
      </c>
      <c r="G24" s="32">
        <v>125.262</v>
      </c>
      <c r="H24" s="33">
        <v>0</v>
      </c>
      <c r="I24" s="34">
        <f>ROUND(ROUND(H24,2)*ROUND(G24,3),2)</f>
      </c>
      <c r="O24">
        <f>(I24*21)/100</f>
      </c>
      <c r="P24" t="s">
        <v>27</v>
      </c>
    </row>
    <row r="25" spans="1:5" ht="12.75">
      <c r="A25" s="35" t="s">
        <v>52</v>
      </c>
      <c r="E25" s="36" t="s">
        <v>1470</v>
      </c>
    </row>
    <row r="26" spans="1:5" ht="12.75">
      <c r="A26" s="37" t="s">
        <v>54</v>
      </c>
      <c r="E26" s="38" t="s">
        <v>1484</v>
      </c>
    </row>
    <row r="27" spans="1:5" ht="89.25">
      <c r="A27" t="s">
        <v>56</v>
      </c>
      <c r="E27" s="36" t="s">
        <v>1485</v>
      </c>
    </row>
    <row r="28" spans="1:16" ht="12.75">
      <c r="A28" s="24" t="s">
        <v>47</v>
      </c>
      <c r="B28" s="29" t="s">
        <v>37</v>
      </c>
      <c r="C28" s="29" t="s">
        <v>1473</v>
      </c>
      <c r="D28" s="24" t="s">
        <v>49</v>
      </c>
      <c r="E28" s="30" t="s">
        <v>1474</v>
      </c>
      <c r="F28" s="31" t="s">
        <v>169</v>
      </c>
      <c r="G28" s="32">
        <v>13</v>
      </c>
      <c r="H28" s="33">
        <v>0</v>
      </c>
      <c r="I28" s="34">
        <f>ROUND(ROUND(H28,2)*ROUND(G28,3),2)</f>
      </c>
      <c r="O28">
        <f>(I28*21)/100</f>
      </c>
      <c r="P28" t="s">
        <v>27</v>
      </c>
    </row>
    <row r="29" spans="1:5" ht="12.75">
      <c r="A29" s="35" t="s">
        <v>52</v>
      </c>
      <c r="E29" s="36" t="s">
        <v>49</v>
      </c>
    </row>
    <row r="30" spans="1:5" ht="12.75">
      <c r="A30" s="37" t="s">
        <v>54</v>
      </c>
      <c r="E30" s="38" t="s">
        <v>1475</v>
      </c>
    </row>
    <row r="31" spans="1:5" ht="89.25">
      <c r="A31" t="s">
        <v>56</v>
      </c>
      <c r="E31" s="36" t="s">
        <v>1476</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R5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0+O9+O14+O19+O36+O49</f>
      </c>
      <c r="P2" t="s">
        <v>26</v>
      </c>
    </row>
    <row r="3" spans="1:16" ht="15" customHeight="1">
      <c r="A3" t="s">
        <v>12</v>
      </c>
      <c r="B3" s="12" t="s">
        <v>14</v>
      </c>
      <c r="C3" s="13" t="s">
        <v>15</v>
      </c>
      <c r="D3" s="1"/>
      <c r="E3" s="14" t="s">
        <v>16</v>
      </c>
      <c r="F3" s="1"/>
      <c r="G3" s="9"/>
      <c r="H3" s="8" t="s">
        <v>1486</v>
      </c>
      <c r="I3" s="39">
        <f>0+I9+I14+I19+I36+I49</f>
      </c>
      <c r="O3" t="s">
        <v>23</v>
      </c>
      <c r="P3" t="s">
        <v>27</v>
      </c>
    </row>
    <row r="4" spans="1:16" ht="15" customHeight="1">
      <c r="A4" t="s">
        <v>17</v>
      </c>
      <c r="B4" s="12" t="s">
        <v>18</v>
      </c>
      <c r="C4" s="13" t="s">
        <v>1486</v>
      </c>
      <c r="D4" s="1"/>
      <c r="E4" s="14" t="s">
        <v>1487</v>
      </c>
      <c r="F4" s="1"/>
      <c r="G4" s="1"/>
      <c r="H4" s="11"/>
      <c r="I4" s="11"/>
      <c r="O4" t="s">
        <v>24</v>
      </c>
      <c r="P4" t="s">
        <v>27</v>
      </c>
    </row>
    <row r="5" spans="1:16" ht="12.75" customHeight="1">
      <c r="A5" t="s">
        <v>21</v>
      </c>
      <c r="B5" s="16" t="s">
        <v>22</v>
      </c>
      <c r="C5" s="17" t="s">
        <v>1486</v>
      </c>
      <c r="D5" s="6"/>
      <c r="E5" s="18" t="s">
        <v>1487</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25.5">
      <c r="A10" s="24" t="s">
        <v>47</v>
      </c>
      <c r="B10" s="29" t="s">
        <v>31</v>
      </c>
      <c r="C10" s="29" t="s">
        <v>1488</v>
      </c>
      <c r="D10" s="24" t="s">
        <v>49</v>
      </c>
      <c r="E10" s="30" t="s">
        <v>1489</v>
      </c>
      <c r="F10" s="31" t="s">
        <v>156</v>
      </c>
      <c r="G10" s="32">
        <v>227.264</v>
      </c>
      <c r="H10" s="33">
        <v>0</v>
      </c>
      <c r="I10" s="34">
        <f>ROUND(ROUND(H10,2)*ROUND(G10,3),2)</f>
      </c>
      <c r="O10">
        <f>(I10*21)/100</f>
      </c>
      <c r="P10" t="s">
        <v>27</v>
      </c>
    </row>
    <row r="11" spans="1:5" ht="12.75">
      <c r="A11" s="35" t="s">
        <v>52</v>
      </c>
      <c r="E11" s="36" t="s">
        <v>1490</v>
      </c>
    </row>
    <row r="12" spans="1:5" ht="12.75">
      <c r="A12" s="37" t="s">
        <v>54</v>
      </c>
      <c r="E12" s="38" t="s">
        <v>1491</v>
      </c>
    </row>
    <row r="13" spans="1:5" ht="140.25">
      <c r="A13" t="s">
        <v>56</v>
      </c>
      <c r="E13" s="36" t="s">
        <v>162</v>
      </c>
    </row>
    <row r="14" spans="1:18" ht="12.75" customHeight="1">
      <c r="A14" s="6" t="s">
        <v>45</v>
      </c>
      <c r="B14" s="6"/>
      <c r="C14" s="41" t="s">
        <v>31</v>
      </c>
      <c r="D14" s="6"/>
      <c r="E14" s="27" t="s">
        <v>166</v>
      </c>
      <c r="F14" s="6"/>
      <c r="G14" s="6"/>
      <c r="H14" s="6"/>
      <c r="I14" s="42">
        <f>0+Q14</f>
      </c>
      <c r="O14">
        <f>0+R14</f>
      </c>
      <c r="Q14">
        <f>0+I15</f>
      </c>
      <c r="R14">
        <f>0+O15</f>
      </c>
    </row>
    <row r="15" spans="1:16" ht="12.75">
      <c r="A15" s="24" t="s">
        <v>47</v>
      </c>
      <c r="B15" s="29" t="s">
        <v>27</v>
      </c>
      <c r="C15" s="29" t="s">
        <v>211</v>
      </c>
      <c r="D15" s="24" t="s">
        <v>49</v>
      </c>
      <c r="E15" s="30" t="s">
        <v>212</v>
      </c>
      <c r="F15" s="31" t="s">
        <v>187</v>
      </c>
      <c r="G15" s="32">
        <v>113.632</v>
      </c>
      <c r="H15" s="33">
        <v>0</v>
      </c>
      <c r="I15" s="34">
        <f>ROUND(ROUND(H15,2)*ROUND(G15,3),2)</f>
      </c>
      <c r="O15">
        <f>(I15*21)/100</f>
      </c>
      <c r="P15" t="s">
        <v>27</v>
      </c>
    </row>
    <row r="16" spans="1:5" ht="12.75">
      <c r="A16" s="35" t="s">
        <v>52</v>
      </c>
      <c r="E16" s="36" t="s">
        <v>1492</v>
      </c>
    </row>
    <row r="17" spans="1:5" ht="25.5">
      <c r="A17" s="37" t="s">
        <v>54</v>
      </c>
      <c r="E17" s="38" t="s">
        <v>1493</v>
      </c>
    </row>
    <row r="18" spans="1:5" ht="191.25">
      <c r="A18" t="s">
        <v>56</v>
      </c>
      <c r="E18" s="36" t="s">
        <v>214</v>
      </c>
    </row>
    <row r="19" spans="1:18" ht="12.75" customHeight="1">
      <c r="A19" s="6" t="s">
        <v>45</v>
      </c>
      <c r="B19" s="6"/>
      <c r="C19" s="41" t="s">
        <v>27</v>
      </c>
      <c r="D19" s="6"/>
      <c r="E19" s="27" t="s">
        <v>278</v>
      </c>
      <c r="F19" s="6"/>
      <c r="G19" s="6"/>
      <c r="H19" s="6"/>
      <c r="I19" s="42">
        <f>0+Q19</f>
      </c>
      <c r="O19">
        <f>0+R19</f>
      </c>
      <c r="Q19">
        <f>0+I20+I24+I28+I32</f>
      </c>
      <c r="R19">
        <f>0+O20+O24+O28+O32</f>
      </c>
    </row>
    <row r="20" spans="1:16" ht="12.75">
      <c r="A20" s="24" t="s">
        <v>47</v>
      </c>
      <c r="B20" s="29" t="s">
        <v>26</v>
      </c>
      <c r="C20" s="29" t="s">
        <v>1494</v>
      </c>
      <c r="D20" s="24" t="s">
        <v>49</v>
      </c>
      <c r="E20" s="30" t="s">
        <v>1495</v>
      </c>
      <c r="F20" s="31" t="s">
        <v>187</v>
      </c>
      <c r="G20" s="32">
        <v>83.348</v>
      </c>
      <c r="H20" s="33">
        <v>0</v>
      </c>
      <c r="I20" s="34">
        <f>ROUND(ROUND(H20,2)*ROUND(G20,3),2)</f>
      </c>
      <c r="O20">
        <f>(I20*21)/100</f>
      </c>
      <c r="P20" t="s">
        <v>27</v>
      </c>
    </row>
    <row r="21" spans="1:5" ht="89.25">
      <c r="A21" s="35" t="s">
        <v>52</v>
      </c>
      <c r="E21" s="36" t="s">
        <v>1496</v>
      </c>
    </row>
    <row r="22" spans="1:5" ht="25.5">
      <c r="A22" s="37" t="s">
        <v>54</v>
      </c>
      <c r="E22" s="38" t="s">
        <v>1497</v>
      </c>
    </row>
    <row r="23" spans="1:5" ht="409.5">
      <c r="A23" t="s">
        <v>56</v>
      </c>
      <c r="E23" s="36" t="s">
        <v>1498</v>
      </c>
    </row>
    <row r="24" spans="1:16" ht="12.75">
      <c r="A24" s="24" t="s">
        <v>47</v>
      </c>
      <c r="B24" s="29" t="s">
        <v>35</v>
      </c>
      <c r="C24" s="29" t="s">
        <v>1499</v>
      </c>
      <c r="D24" s="24" t="s">
        <v>49</v>
      </c>
      <c r="E24" s="30" t="s">
        <v>1500</v>
      </c>
      <c r="F24" s="31" t="s">
        <v>156</v>
      </c>
      <c r="G24" s="32">
        <v>13.669</v>
      </c>
      <c r="H24" s="33">
        <v>0</v>
      </c>
      <c r="I24" s="34">
        <f>ROUND(ROUND(H24,2)*ROUND(G24,3),2)</f>
      </c>
      <c r="O24">
        <f>(I24*21)/100</f>
      </c>
      <c r="P24" t="s">
        <v>27</v>
      </c>
    </row>
    <row r="25" spans="1:5" ht="63.75">
      <c r="A25" s="35" t="s">
        <v>52</v>
      </c>
      <c r="E25" s="36" t="s">
        <v>1501</v>
      </c>
    </row>
    <row r="26" spans="1:5" ht="12.75">
      <c r="A26" s="37" t="s">
        <v>54</v>
      </c>
      <c r="E26" s="38" t="s">
        <v>1502</v>
      </c>
    </row>
    <row r="27" spans="1:5" ht="267.75">
      <c r="A27" t="s">
        <v>56</v>
      </c>
      <c r="E27" s="36" t="s">
        <v>1503</v>
      </c>
    </row>
    <row r="28" spans="1:16" ht="12.75">
      <c r="A28" s="24" t="s">
        <v>47</v>
      </c>
      <c r="B28" s="29" t="s">
        <v>37</v>
      </c>
      <c r="C28" s="29" t="s">
        <v>1504</v>
      </c>
      <c r="D28" s="24" t="s">
        <v>49</v>
      </c>
      <c r="E28" s="30" t="s">
        <v>1505</v>
      </c>
      <c r="F28" s="31" t="s">
        <v>226</v>
      </c>
      <c r="G28" s="32">
        <v>113.632</v>
      </c>
      <c r="H28" s="33">
        <v>0</v>
      </c>
      <c r="I28" s="34">
        <f>ROUND(ROUND(H28,2)*ROUND(G28,3),2)</f>
      </c>
      <c r="O28">
        <f>(I28*21)/100</f>
      </c>
      <c r="P28" t="s">
        <v>27</v>
      </c>
    </row>
    <row r="29" spans="1:5" ht="76.5">
      <c r="A29" s="35" t="s">
        <v>52</v>
      </c>
      <c r="E29" s="36" t="s">
        <v>1506</v>
      </c>
    </row>
    <row r="30" spans="1:5" ht="25.5">
      <c r="A30" s="37" t="s">
        <v>54</v>
      </c>
      <c r="E30" s="38" t="s">
        <v>1507</v>
      </c>
    </row>
    <row r="31" spans="1:5" ht="191.25">
      <c r="A31" t="s">
        <v>56</v>
      </c>
      <c r="E31" s="36" t="s">
        <v>1508</v>
      </c>
    </row>
    <row r="32" spans="1:16" ht="12.75">
      <c r="A32" s="24" t="s">
        <v>47</v>
      </c>
      <c r="B32" s="29" t="s">
        <v>39</v>
      </c>
      <c r="C32" s="29" t="s">
        <v>1509</v>
      </c>
      <c r="D32" s="24" t="s">
        <v>49</v>
      </c>
      <c r="E32" s="30" t="s">
        <v>1510</v>
      </c>
      <c r="F32" s="31" t="s">
        <v>187</v>
      </c>
      <c r="G32" s="32">
        <v>30.284</v>
      </c>
      <c r="H32" s="33">
        <v>0</v>
      </c>
      <c r="I32" s="34">
        <f>ROUND(ROUND(H32,2)*ROUND(G32,3),2)</f>
      </c>
      <c r="O32">
        <f>(I32*21)/100</f>
      </c>
      <c r="P32" t="s">
        <v>27</v>
      </c>
    </row>
    <row r="33" spans="1:5" ht="140.25">
      <c r="A33" s="35" t="s">
        <v>52</v>
      </c>
      <c r="E33" s="36" t="s">
        <v>1511</v>
      </c>
    </row>
    <row r="34" spans="1:5" ht="25.5">
      <c r="A34" s="37" t="s">
        <v>54</v>
      </c>
      <c r="E34" s="38" t="s">
        <v>1512</v>
      </c>
    </row>
    <row r="35" spans="1:5" ht="369.75">
      <c r="A35" t="s">
        <v>56</v>
      </c>
      <c r="E35" s="36" t="s">
        <v>1116</v>
      </c>
    </row>
    <row r="36" spans="1:18" ht="12.75" customHeight="1">
      <c r="A36" s="6" t="s">
        <v>45</v>
      </c>
      <c r="B36" s="6"/>
      <c r="C36" s="41" t="s">
        <v>26</v>
      </c>
      <c r="D36" s="6"/>
      <c r="E36" s="27" t="s">
        <v>1458</v>
      </c>
      <c r="F36" s="6"/>
      <c r="G36" s="6"/>
      <c r="H36" s="6"/>
      <c r="I36" s="42">
        <f>0+Q36</f>
      </c>
      <c r="O36">
        <f>0+R36</f>
      </c>
      <c r="Q36">
        <f>0+I37+I41+I45</f>
      </c>
      <c r="R36">
        <f>0+O37+O41+O45</f>
      </c>
    </row>
    <row r="37" spans="1:16" ht="12.75">
      <c r="A37" s="24" t="s">
        <v>47</v>
      </c>
      <c r="B37" s="29" t="s">
        <v>73</v>
      </c>
      <c r="C37" s="29" t="s">
        <v>1513</v>
      </c>
      <c r="D37" s="24" t="s">
        <v>49</v>
      </c>
      <c r="E37" s="30" t="s">
        <v>1514</v>
      </c>
      <c r="F37" s="31" t="s">
        <v>156</v>
      </c>
      <c r="G37" s="32">
        <v>15.82</v>
      </c>
      <c r="H37" s="33">
        <v>0</v>
      </c>
      <c r="I37" s="34">
        <f>ROUND(ROUND(H37,2)*ROUND(G37,3),2)</f>
      </c>
      <c r="O37">
        <f>(I37*21)/100</f>
      </c>
      <c r="P37" t="s">
        <v>27</v>
      </c>
    </row>
    <row r="38" spans="1:5" ht="153">
      <c r="A38" s="35" t="s">
        <v>52</v>
      </c>
      <c r="E38" s="36" t="s">
        <v>1515</v>
      </c>
    </row>
    <row r="39" spans="1:5" ht="102">
      <c r="A39" s="37" t="s">
        <v>54</v>
      </c>
      <c r="E39" s="38" t="s">
        <v>1516</v>
      </c>
    </row>
    <row r="40" spans="1:5" ht="293.25">
      <c r="A40" t="s">
        <v>56</v>
      </c>
      <c r="E40" s="36" t="s">
        <v>1517</v>
      </c>
    </row>
    <row r="41" spans="1:16" ht="12.75">
      <c r="A41" s="24" t="s">
        <v>47</v>
      </c>
      <c r="B41" s="29" t="s">
        <v>78</v>
      </c>
      <c r="C41" s="29" t="s">
        <v>1518</v>
      </c>
      <c r="D41" s="24" t="s">
        <v>49</v>
      </c>
      <c r="E41" s="30" t="s">
        <v>1519</v>
      </c>
      <c r="F41" s="31" t="s">
        <v>169</v>
      </c>
      <c r="G41" s="32">
        <v>390</v>
      </c>
      <c r="H41" s="33">
        <v>0</v>
      </c>
      <c r="I41" s="34">
        <f>ROUND(ROUND(H41,2)*ROUND(G41,3),2)</f>
      </c>
      <c r="O41">
        <f>(I41*21)/100</f>
      </c>
      <c r="P41" t="s">
        <v>27</v>
      </c>
    </row>
    <row r="42" spans="1:5" ht="63.75">
      <c r="A42" s="35" t="s">
        <v>52</v>
      </c>
      <c r="E42" s="36" t="s">
        <v>1520</v>
      </c>
    </row>
    <row r="43" spans="1:5" ht="12.75">
      <c r="A43" s="37" t="s">
        <v>54</v>
      </c>
      <c r="E43" s="38" t="s">
        <v>1521</v>
      </c>
    </row>
    <row r="44" spans="1:5" ht="229.5">
      <c r="A44" t="s">
        <v>56</v>
      </c>
      <c r="E44" s="36" t="s">
        <v>1522</v>
      </c>
    </row>
    <row r="45" spans="1:16" ht="12.75">
      <c r="A45" s="24" t="s">
        <v>47</v>
      </c>
      <c r="B45" s="29" t="s">
        <v>42</v>
      </c>
      <c r="C45" s="29" t="s">
        <v>1523</v>
      </c>
      <c r="D45" s="24" t="s">
        <v>49</v>
      </c>
      <c r="E45" s="30" t="s">
        <v>1524</v>
      </c>
      <c r="F45" s="31" t="s">
        <v>169</v>
      </c>
      <c r="G45" s="32">
        <v>968</v>
      </c>
      <c r="H45" s="33">
        <v>0</v>
      </c>
      <c r="I45" s="34">
        <f>ROUND(ROUND(H45,2)*ROUND(G45,3),2)</f>
      </c>
      <c r="O45">
        <f>(I45*21)/100</f>
      </c>
      <c r="P45" t="s">
        <v>27</v>
      </c>
    </row>
    <row r="46" spans="1:5" ht="89.25">
      <c r="A46" s="35" t="s">
        <v>52</v>
      </c>
      <c r="E46" s="36" t="s">
        <v>1525</v>
      </c>
    </row>
    <row r="47" spans="1:5" ht="102">
      <c r="A47" s="37" t="s">
        <v>54</v>
      </c>
      <c r="E47" s="38" t="s">
        <v>1526</v>
      </c>
    </row>
    <row r="48" spans="1:5" ht="51">
      <c r="A48" t="s">
        <v>56</v>
      </c>
      <c r="E48" s="36" t="s">
        <v>1527</v>
      </c>
    </row>
    <row r="49" spans="1:18" ht="12.75" customHeight="1">
      <c r="A49" s="6" t="s">
        <v>45</v>
      </c>
      <c r="B49" s="6"/>
      <c r="C49" s="41" t="s">
        <v>73</v>
      </c>
      <c r="D49" s="6"/>
      <c r="E49" s="27" t="s">
        <v>1074</v>
      </c>
      <c r="F49" s="6"/>
      <c r="G49" s="6"/>
      <c r="H49" s="6"/>
      <c r="I49" s="42">
        <f>0+Q49</f>
      </c>
      <c r="O49">
        <f>0+R49</f>
      </c>
      <c r="Q49">
        <f>0+I50</f>
      </c>
      <c r="R49">
        <f>0+O50</f>
      </c>
    </row>
    <row r="50" spans="1:16" ht="12.75">
      <c r="A50" s="24" t="s">
        <v>47</v>
      </c>
      <c r="B50" s="29" t="s">
        <v>44</v>
      </c>
      <c r="C50" s="29" t="s">
        <v>1528</v>
      </c>
      <c r="D50" s="24" t="s">
        <v>49</v>
      </c>
      <c r="E50" s="30" t="s">
        <v>1529</v>
      </c>
      <c r="F50" s="31" t="s">
        <v>156</v>
      </c>
      <c r="G50" s="32">
        <v>0.405</v>
      </c>
      <c r="H50" s="33">
        <v>0</v>
      </c>
      <c r="I50" s="34">
        <f>ROUND(ROUND(H50,2)*ROUND(G50,3),2)</f>
      </c>
      <c r="O50">
        <f>(I50*21)/100</f>
      </c>
      <c r="P50" t="s">
        <v>27</v>
      </c>
    </row>
    <row r="51" spans="1:5" ht="63.75">
      <c r="A51" s="35" t="s">
        <v>52</v>
      </c>
      <c r="E51" s="36" t="s">
        <v>1530</v>
      </c>
    </row>
    <row r="52" spans="1:5" ht="12.75">
      <c r="A52" s="37" t="s">
        <v>54</v>
      </c>
      <c r="E52" s="38" t="s">
        <v>1531</v>
      </c>
    </row>
    <row r="53" spans="1:5" ht="51">
      <c r="A53" t="s">
        <v>56</v>
      </c>
      <c r="E53" s="36" t="s">
        <v>1532</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6.xml><?xml version="1.0" encoding="utf-8"?>
<worksheet xmlns="http://schemas.openxmlformats.org/spreadsheetml/2006/main" xmlns:r="http://schemas.openxmlformats.org/officeDocument/2006/relationships">
  <sheetPr>
    <pageSetUpPr fitToPage="1"/>
  </sheetPr>
  <dimension ref="A1:R5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0+O9+O14+O19+O36+O49</f>
      </c>
      <c r="P2" t="s">
        <v>26</v>
      </c>
    </row>
    <row r="3" spans="1:16" ht="15" customHeight="1">
      <c r="A3" t="s">
        <v>12</v>
      </c>
      <c r="B3" s="12" t="s">
        <v>14</v>
      </c>
      <c r="C3" s="13" t="s">
        <v>15</v>
      </c>
      <c r="D3" s="1"/>
      <c r="E3" s="14" t="s">
        <v>16</v>
      </c>
      <c r="F3" s="1"/>
      <c r="G3" s="9"/>
      <c r="H3" s="8" t="s">
        <v>1533</v>
      </c>
      <c r="I3" s="39">
        <f>0+I9+I14+I19+I36+I49</f>
      </c>
      <c r="O3" t="s">
        <v>23</v>
      </c>
      <c r="P3" t="s">
        <v>27</v>
      </c>
    </row>
    <row r="4" spans="1:16" ht="15" customHeight="1">
      <c r="A4" t="s">
        <v>17</v>
      </c>
      <c r="B4" s="12" t="s">
        <v>18</v>
      </c>
      <c r="C4" s="13" t="s">
        <v>1533</v>
      </c>
      <c r="D4" s="1"/>
      <c r="E4" s="14" t="s">
        <v>1534</v>
      </c>
      <c r="F4" s="1"/>
      <c r="G4" s="1"/>
      <c r="H4" s="11"/>
      <c r="I4" s="11"/>
      <c r="O4" t="s">
        <v>24</v>
      </c>
      <c r="P4" t="s">
        <v>27</v>
      </c>
    </row>
    <row r="5" spans="1:16" ht="12.75" customHeight="1">
      <c r="A5" t="s">
        <v>21</v>
      </c>
      <c r="B5" s="16" t="s">
        <v>22</v>
      </c>
      <c r="C5" s="17" t="s">
        <v>1533</v>
      </c>
      <c r="D5" s="6"/>
      <c r="E5" s="18" t="s">
        <v>1534</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25.5">
      <c r="A10" s="24" t="s">
        <v>47</v>
      </c>
      <c r="B10" s="29" t="s">
        <v>31</v>
      </c>
      <c r="C10" s="29" t="s">
        <v>1488</v>
      </c>
      <c r="D10" s="24" t="s">
        <v>49</v>
      </c>
      <c r="E10" s="30" t="s">
        <v>1489</v>
      </c>
      <c r="F10" s="31" t="s">
        <v>156</v>
      </c>
      <c r="G10" s="32">
        <v>55.968</v>
      </c>
      <c r="H10" s="33">
        <v>0</v>
      </c>
      <c r="I10" s="34">
        <f>ROUND(ROUND(H10,2)*ROUND(G10,3),2)</f>
      </c>
      <c r="O10">
        <f>(I10*21)/100</f>
      </c>
      <c r="P10" t="s">
        <v>27</v>
      </c>
    </row>
    <row r="11" spans="1:5" ht="12.75">
      <c r="A11" s="35" t="s">
        <v>52</v>
      </c>
      <c r="E11" s="36" t="s">
        <v>1490</v>
      </c>
    </row>
    <row r="12" spans="1:5" ht="12.75">
      <c r="A12" s="37" t="s">
        <v>54</v>
      </c>
      <c r="E12" s="38" t="s">
        <v>1535</v>
      </c>
    </row>
    <row r="13" spans="1:5" ht="140.25">
      <c r="A13" t="s">
        <v>56</v>
      </c>
      <c r="E13" s="36" t="s">
        <v>162</v>
      </c>
    </row>
    <row r="14" spans="1:18" ht="12.75" customHeight="1">
      <c r="A14" s="6" t="s">
        <v>45</v>
      </c>
      <c r="B14" s="6"/>
      <c r="C14" s="41" t="s">
        <v>31</v>
      </c>
      <c r="D14" s="6"/>
      <c r="E14" s="27" t="s">
        <v>166</v>
      </c>
      <c r="F14" s="6"/>
      <c r="G14" s="6"/>
      <c r="H14" s="6"/>
      <c r="I14" s="42">
        <f>0+Q14</f>
      </c>
      <c r="O14">
        <f>0+R14</f>
      </c>
      <c r="Q14">
        <f>0+I15</f>
      </c>
      <c r="R14">
        <f>0+O15</f>
      </c>
    </row>
    <row r="15" spans="1:16" ht="12.75">
      <c r="A15" s="24" t="s">
        <v>47</v>
      </c>
      <c r="B15" s="29" t="s">
        <v>27</v>
      </c>
      <c r="C15" s="29" t="s">
        <v>211</v>
      </c>
      <c r="D15" s="24" t="s">
        <v>49</v>
      </c>
      <c r="E15" s="30" t="s">
        <v>212</v>
      </c>
      <c r="F15" s="31" t="s">
        <v>187</v>
      </c>
      <c r="G15" s="32">
        <v>27.984</v>
      </c>
      <c r="H15" s="33">
        <v>0</v>
      </c>
      <c r="I15" s="34">
        <f>ROUND(ROUND(H15,2)*ROUND(G15,3),2)</f>
      </c>
      <c r="O15">
        <f>(I15*21)/100</f>
      </c>
      <c r="P15" t="s">
        <v>27</v>
      </c>
    </row>
    <row r="16" spans="1:5" ht="12.75">
      <c r="A16" s="35" t="s">
        <v>52</v>
      </c>
      <c r="E16" s="36" t="s">
        <v>1492</v>
      </c>
    </row>
    <row r="17" spans="1:5" ht="25.5">
      <c r="A17" s="37" t="s">
        <v>54</v>
      </c>
      <c r="E17" s="38" t="s">
        <v>1536</v>
      </c>
    </row>
    <row r="18" spans="1:5" ht="191.25">
      <c r="A18" t="s">
        <v>56</v>
      </c>
      <c r="E18" s="36" t="s">
        <v>214</v>
      </c>
    </row>
    <row r="19" spans="1:18" ht="12.75" customHeight="1">
      <c r="A19" s="6" t="s">
        <v>45</v>
      </c>
      <c r="B19" s="6"/>
      <c r="C19" s="41" t="s">
        <v>27</v>
      </c>
      <c r="D19" s="6"/>
      <c r="E19" s="27" t="s">
        <v>278</v>
      </c>
      <c r="F19" s="6"/>
      <c r="G19" s="6"/>
      <c r="H19" s="6"/>
      <c r="I19" s="42">
        <f>0+Q19</f>
      </c>
      <c r="O19">
        <f>0+R19</f>
      </c>
      <c r="Q19">
        <f>0+I20+I24+I28+I32</f>
      </c>
      <c r="R19">
        <f>0+O20+O24+O28+O32</f>
      </c>
    </row>
    <row r="20" spans="1:16" ht="12.75">
      <c r="A20" s="24" t="s">
        <v>47</v>
      </c>
      <c r="B20" s="29" t="s">
        <v>26</v>
      </c>
      <c r="C20" s="29" t="s">
        <v>1494</v>
      </c>
      <c r="D20" s="24" t="s">
        <v>49</v>
      </c>
      <c r="E20" s="30" t="s">
        <v>1495</v>
      </c>
      <c r="F20" s="31" t="s">
        <v>187</v>
      </c>
      <c r="G20" s="32">
        <v>20.526</v>
      </c>
      <c r="H20" s="33">
        <v>0</v>
      </c>
      <c r="I20" s="34">
        <f>ROUND(ROUND(H20,2)*ROUND(G20,3),2)</f>
      </c>
      <c r="O20">
        <f>(I20*21)/100</f>
      </c>
      <c r="P20" t="s">
        <v>27</v>
      </c>
    </row>
    <row r="21" spans="1:5" ht="89.25">
      <c r="A21" s="35" t="s">
        <v>52</v>
      </c>
      <c r="E21" s="36" t="s">
        <v>1496</v>
      </c>
    </row>
    <row r="22" spans="1:5" ht="25.5">
      <c r="A22" s="37" t="s">
        <v>54</v>
      </c>
      <c r="E22" s="38" t="s">
        <v>1537</v>
      </c>
    </row>
    <row r="23" spans="1:5" ht="409.5">
      <c r="A23" t="s">
        <v>56</v>
      </c>
      <c r="E23" s="36" t="s">
        <v>1498</v>
      </c>
    </row>
    <row r="24" spans="1:16" ht="12.75">
      <c r="A24" s="24" t="s">
        <v>47</v>
      </c>
      <c r="B24" s="29" t="s">
        <v>35</v>
      </c>
      <c r="C24" s="29" t="s">
        <v>1499</v>
      </c>
      <c r="D24" s="24" t="s">
        <v>49</v>
      </c>
      <c r="E24" s="30" t="s">
        <v>1500</v>
      </c>
      <c r="F24" s="31" t="s">
        <v>156</v>
      </c>
      <c r="G24" s="32">
        <v>3.37</v>
      </c>
      <c r="H24" s="33">
        <v>0</v>
      </c>
      <c r="I24" s="34">
        <f>ROUND(ROUND(H24,2)*ROUND(G24,3),2)</f>
      </c>
      <c r="O24">
        <f>(I24*21)/100</f>
      </c>
      <c r="P24" t="s">
        <v>27</v>
      </c>
    </row>
    <row r="25" spans="1:5" ht="63.75">
      <c r="A25" s="35" t="s">
        <v>52</v>
      </c>
      <c r="E25" s="36" t="s">
        <v>1501</v>
      </c>
    </row>
    <row r="26" spans="1:5" ht="12.75">
      <c r="A26" s="37" t="s">
        <v>54</v>
      </c>
      <c r="E26" s="38" t="s">
        <v>1538</v>
      </c>
    </row>
    <row r="27" spans="1:5" ht="267.75">
      <c r="A27" t="s">
        <v>56</v>
      </c>
      <c r="E27" s="36" t="s">
        <v>1503</v>
      </c>
    </row>
    <row r="28" spans="1:16" ht="12.75">
      <c r="A28" s="24" t="s">
        <v>47</v>
      </c>
      <c r="B28" s="29" t="s">
        <v>37</v>
      </c>
      <c r="C28" s="29" t="s">
        <v>1504</v>
      </c>
      <c r="D28" s="24" t="s">
        <v>49</v>
      </c>
      <c r="E28" s="30" t="s">
        <v>1505</v>
      </c>
      <c r="F28" s="31" t="s">
        <v>226</v>
      </c>
      <c r="G28" s="32">
        <v>27.984</v>
      </c>
      <c r="H28" s="33">
        <v>0</v>
      </c>
      <c r="I28" s="34">
        <f>ROUND(ROUND(H28,2)*ROUND(G28,3),2)</f>
      </c>
      <c r="O28">
        <f>(I28*21)/100</f>
      </c>
      <c r="P28" t="s">
        <v>27</v>
      </c>
    </row>
    <row r="29" spans="1:5" ht="76.5">
      <c r="A29" s="35" t="s">
        <v>52</v>
      </c>
      <c r="E29" s="36" t="s">
        <v>1506</v>
      </c>
    </row>
    <row r="30" spans="1:5" ht="25.5">
      <c r="A30" s="37" t="s">
        <v>54</v>
      </c>
      <c r="E30" s="38" t="s">
        <v>1539</v>
      </c>
    </row>
    <row r="31" spans="1:5" ht="191.25">
      <c r="A31" t="s">
        <v>56</v>
      </c>
      <c r="E31" s="36" t="s">
        <v>1508</v>
      </c>
    </row>
    <row r="32" spans="1:16" ht="12.75">
      <c r="A32" s="24" t="s">
        <v>47</v>
      </c>
      <c r="B32" s="29" t="s">
        <v>39</v>
      </c>
      <c r="C32" s="29" t="s">
        <v>1509</v>
      </c>
      <c r="D32" s="24" t="s">
        <v>49</v>
      </c>
      <c r="E32" s="30" t="s">
        <v>1510</v>
      </c>
      <c r="F32" s="31" t="s">
        <v>187</v>
      </c>
      <c r="G32" s="32">
        <v>7.458</v>
      </c>
      <c r="H32" s="33">
        <v>0</v>
      </c>
      <c r="I32" s="34">
        <f>ROUND(ROUND(H32,2)*ROUND(G32,3),2)</f>
      </c>
      <c r="O32">
        <f>(I32*21)/100</f>
      </c>
      <c r="P32" t="s">
        <v>27</v>
      </c>
    </row>
    <row r="33" spans="1:5" ht="140.25">
      <c r="A33" s="35" t="s">
        <v>52</v>
      </c>
      <c r="E33" s="36" t="s">
        <v>1511</v>
      </c>
    </row>
    <row r="34" spans="1:5" ht="25.5">
      <c r="A34" s="37" t="s">
        <v>54</v>
      </c>
      <c r="E34" s="38" t="s">
        <v>1540</v>
      </c>
    </row>
    <row r="35" spans="1:5" ht="369.75">
      <c r="A35" t="s">
        <v>56</v>
      </c>
      <c r="E35" s="36" t="s">
        <v>1116</v>
      </c>
    </row>
    <row r="36" spans="1:18" ht="12.75" customHeight="1">
      <c r="A36" s="6" t="s">
        <v>45</v>
      </c>
      <c r="B36" s="6"/>
      <c r="C36" s="41" t="s">
        <v>26</v>
      </c>
      <c r="D36" s="6"/>
      <c r="E36" s="27" t="s">
        <v>1458</v>
      </c>
      <c r="F36" s="6"/>
      <c r="G36" s="6"/>
      <c r="H36" s="6"/>
      <c r="I36" s="42">
        <f>0+Q36</f>
      </c>
      <c r="O36">
        <f>0+R36</f>
      </c>
      <c r="Q36">
        <f>0+I37+I41+I45</f>
      </c>
      <c r="R36">
        <f>0+O37+O41+O45</f>
      </c>
    </row>
    <row r="37" spans="1:16" ht="12.75">
      <c r="A37" s="24" t="s">
        <v>47</v>
      </c>
      <c r="B37" s="29" t="s">
        <v>73</v>
      </c>
      <c r="C37" s="29" t="s">
        <v>1513</v>
      </c>
      <c r="D37" s="24" t="s">
        <v>49</v>
      </c>
      <c r="E37" s="30" t="s">
        <v>1514</v>
      </c>
      <c r="F37" s="31" t="s">
        <v>156</v>
      </c>
      <c r="G37" s="32">
        <v>4.621</v>
      </c>
      <c r="H37" s="33">
        <v>0</v>
      </c>
      <c r="I37" s="34">
        <f>ROUND(ROUND(H37,2)*ROUND(G37,3),2)</f>
      </c>
      <c r="O37">
        <f>(I37*21)/100</f>
      </c>
      <c r="P37" t="s">
        <v>27</v>
      </c>
    </row>
    <row r="38" spans="1:5" ht="153">
      <c r="A38" s="35" t="s">
        <v>52</v>
      </c>
      <c r="E38" s="36" t="s">
        <v>1515</v>
      </c>
    </row>
    <row r="39" spans="1:5" ht="76.5">
      <c r="A39" s="37" t="s">
        <v>54</v>
      </c>
      <c r="E39" s="38" t="s">
        <v>1541</v>
      </c>
    </row>
    <row r="40" spans="1:5" ht="293.25">
      <c r="A40" t="s">
        <v>56</v>
      </c>
      <c r="E40" s="36" t="s">
        <v>1517</v>
      </c>
    </row>
    <row r="41" spans="1:16" ht="12.75">
      <c r="A41" s="24" t="s">
        <v>47</v>
      </c>
      <c r="B41" s="29" t="s">
        <v>78</v>
      </c>
      <c r="C41" s="29" t="s">
        <v>1518</v>
      </c>
      <c r="D41" s="24" t="s">
        <v>49</v>
      </c>
      <c r="E41" s="30" t="s">
        <v>1519</v>
      </c>
      <c r="F41" s="31" t="s">
        <v>169</v>
      </c>
      <c r="G41" s="32">
        <v>91.2</v>
      </c>
      <c r="H41" s="33">
        <v>0</v>
      </c>
      <c r="I41" s="34">
        <f>ROUND(ROUND(H41,2)*ROUND(G41,3),2)</f>
      </c>
      <c r="O41">
        <f>(I41*21)/100</f>
      </c>
      <c r="P41" t="s">
        <v>27</v>
      </c>
    </row>
    <row r="42" spans="1:5" ht="63.75">
      <c r="A42" s="35" t="s">
        <v>52</v>
      </c>
      <c r="E42" s="36" t="s">
        <v>1542</v>
      </c>
    </row>
    <row r="43" spans="1:5" ht="76.5">
      <c r="A43" s="37" t="s">
        <v>54</v>
      </c>
      <c r="E43" s="38" t="s">
        <v>1543</v>
      </c>
    </row>
    <row r="44" spans="1:5" ht="229.5">
      <c r="A44" t="s">
        <v>56</v>
      </c>
      <c r="E44" s="36" t="s">
        <v>1522</v>
      </c>
    </row>
    <row r="45" spans="1:16" ht="12.75">
      <c r="A45" s="24" t="s">
        <v>47</v>
      </c>
      <c r="B45" s="29" t="s">
        <v>42</v>
      </c>
      <c r="C45" s="29" t="s">
        <v>1523</v>
      </c>
      <c r="D45" s="24" t="s">
        <v>49</v>
      </c>
      <c r="E45" s="30" t="s">
        <v>1524</v>
      </c>
      <c r="F45" s="31" t="s">
        <v>169</v>
      </c>
      <c r="G45" s="32">
        <v>320</v>
      </c>
      <c r="H45" s="33">
        <v>0</v>
      </c>
      <c r="I45" s="34">
        <f>ROUND(ROUND(H45,2)*ROUND(G45,3),2)</f>
      </c>
      <c r="O45">
        <f>(I45*21)/100</f>
      </c>
      <c r="P45" t="s">
        <v>27</v>
      </c>
    </row>
    <row r="46" spans="1:5" ht="89.25">
      <c r="A46" s="35" t="s">
        <v>52</v>
      </c>
      <c r="E46" s="36" t="s">
        <v>1525</v>
      </c>
    </row>
    <row r="47" spans="1:5" ht="25.5">
      <c r="A47" s="37" t="s">
        <v>54</v>
      </c>
      <c r="E47" s="38" t="s">
        <v>1544</v>
      </c>
    </row>
    <row r="48" spans="1:5" ht="51">
      <c r="A48" t="s">
        <v>56</v>
      </c>
      <c r="E48" s="36" t="s">
        <v>1527</v>
      </c>
    </row>
    <row r="49" spans="1:18" ht="12.75" customHeight="1">
      <c r="A49" s="6" t="s">
        <v>45</v>
      </c>
      <c r="B49" s="6"/>
      <c r="C49" s="41" t="s">
        <v>73</v>
      </c>
      <c r="D49" s="6"/>
      <c r="E49" s="27" t="s">
        <v>1074</v>
      </c>
      <c r="F49" s="6"/>
      <c r="G49" s="6"/>
      <c r="H49" s="6"/>
      <c r="I49" s="42">
        <f>0+Q49</f>
      </c>
      <c r="O49">
        <f>0+R49</f>
      </c>
      <c r="Q49">
        <f>0+I50</f>
      </c>
      <c r="R49">
        <f>0+O50</f>
      </c>
    </row>
    <row r="50" spans="1:16" ht="12.75">
      <c r="A50" s="24" t="s">
        <v>47</v>
      </c>
      <c r="B50" s="29" t="s">
        <v>44</v>
      </c>
      <c r="C50" s="29" t="s">
        <v>1528</v>
      </c>
      <c r="D50" s="24" t="s">
        <v>49</v>
      </c>
      <c r="E50" s="30" t="s">
        <v>1529</v>
      </c>
      <c r="F50" s="31" t="s">
        <v>156</v>
      </c>
      <c r="G50" s="32">
        <v>0.1</v>
      </c>
      <c r="H50" s="33">
        <v>0</v>
      </c>
      <c r="I50" s="34">
        <f>ROUND(ROUND(H50,2)*ROUND(G50,3),2)</f>
      </c>
      <c r="O50">
        <f>(I50*21)/100</f>
      </c>
      <c r="P50" t="s">
        <v>27</v>
      </c>
    </row>
    <row r="51" spans="1:5" ht="63.75">
      <c r="A51" s="35" t="s">
        <v>52</v>
      </c>
      <c r="E51" s="36" t="s">
        <v>1530</v>
      </c>
    </row>
    <row r="52" spans="1:5" ht="12.75">
      <c r="A52" s="37" t="s">
        <v>54</v>
      </c>
      <c r="E52" s="38" t="s">
        <v>1545</v>
      </c>
    </row>
    <row r="53" spans="1:5" ht="51">
      <c r="A53" t="s">
        <v>56</v>
      </c>
      <c r="E53" s="36" t="s">
        <v>1532</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7.xml><?xml version="1.0" encoding="utf-8"?>
<worksheet xmlns="http://schemas.openxmlformats.org/spreadsheetml/2006/main" xmlns:r="http://schemas.openxmlformats.org/officeDocument/2006/relationships">
  <sheetPr>
    <pageSetUpPr fitToPage="1"/>
  </sheetPr>
  <dimension ref="A1:R97"/>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1546</v>
      </c>
      <c r="I3" s="39">
        <f>0+I9</f>
      </c>
      <c r="O3" t="s">
        <v>23</v>
      </c>
      <c r="P3" t="s">
        <v>27</v>
      </c>
    </row>
    <row r="4" spans="1:16" ht="15" customHeight="1">
      <c r="A4" t="s">
        <v>17</v>
      </c>
      <c r="B4" s="12" t="s">
        <v>18</v>
      </c>
      <c r="C4" s="13" t="s">
        <v>1546</v>
      </c>
      <c r="D4" s="1"/>
      <c r="E4" s="14" t="s">
        <v>1547</v>
      </c>
      <c r="F4" s="1"/>
      <c r="G4" s="1"/>
      <c r="H4" s="11"/>
      <c r="I4" s="11"/>
      <c r="O4" t="s">
        <v>24</v>
      </c>
      <c r="P4" t="s">
        <v>27</v>
      </c>
    </row>
    <row r="5" spans="1:16" ht="12.75" customHeight="1">
      <c r="A5" t="s">
        <v>21</v>
      </c>
      <c r="B5" s="16" t="s">
        <v>22</v>
      </c>
      <c r="C5" s="17" t="s">
        <v>1546</v>
      </c>
      <c r="D5" s="6"/>
      <c r="E5" s="18" t="s">
        <v>1547</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31</v>
      </c>
      <c r="D9" s="25"/>
      <c r="E9" s="27" t="s">
        <v>166</v>
      </c>
      <c r="F9" s="25"/>
      <c r="G9" s="25"/>
      <c r="H9" s="25"/>
      <c r="I9" s="28">
        <f>0+Q9</f>
      </c>
      <c r="O9">
        <f>0+R9</f>
      </c>
      <c r="Q9">
        <f>0+I10+I14+I18+I22+I26+I30+I34+I38+I42+I46+I50+I54+I58+I62+I66+I70+I74+I78+I82+I86+I90+I94</f>
      </c>
      <c r="R9">
        <f>0+O10+O14+O18+O22+O26+O30+O34+O38+O42+O46+O50+O54+O58+O62+O66+O70+O74+O78+O82+O86+O90+O94</f>
      </c>
    </row>
    <row r="10" spans="1:16" ht="12.75">
      <c r="A10" s="24" t="s">
        <v>47</v>
      </c>
      <c r="B10" s="29" t="s">
        <v>31</v>
      </c>
      <c r="C10" s="29" t="s">
        <v>1548</v>
      </c>
      <c r="D10" s="24" t="s">
        <v>49</v>
      </c>
      <c r="E10" s="30" t="s">
        <v>1549</v>
      </c>
      <c r="F10" s="31" t="s">
        <v>169</v>
      </c>
      <c r="G10" s="32">
        <v>140</v>
      </c>
      <c r="H10" s="33">
        <v>0</v>
      </c>
      <c r="I10" s="34">
        <f>ROUND(ROUND(H10,2)*ROUND(G10,3),2)</f>
      </c>
      <c r="O10">
        <f>(I10*21)/100</f>
      </c>
      <c r="P10" t="s">
        <v>27</v>
      </c>
    </row>
    <row r="11" spans="1:5" ht="12.75">
      <c r="A11" s="35" t="s">
        <v>52</v>
      </c>
      <c r="E11" s="36" t="s">
        <v>1550</v>
      </c>
    </row>
    <row r="12" spans="1:5" ht="12.75">
      <c r="A12" s="37" t="s">
        <v>54</v>
      </c>
      <c r="E12" s="38" t="s">
        <v>1551</v>
      </c>
    </row>
    <row r="13" spans="1:5" ht="12.75">
      <c r="A13" t="s">
        <v>56</v>
      </c>
      <c r="E13" s="36" t="s">
        <v>49</v>
      </c>
    </row>
    <row r="14" spans="1:16" ht="12.75">
      <c r="A14" s="24" t="s">
        <v>47</v>
      </c>
      <c r="B14" s="29" t="s">
        <v>27</v>
      </c>
      <c r="C14" s="29" t="s">
        <v>1552</v>
      </c>
      <c r="D14" s="24" t="s">
        <v>49</v>
      </c>
      <c r="E14" s="30" t="s">
        <v>1553</v>
      </c>
      <c r="F14" s="31" t="s">
        <v>187</v>
      </c>
      <c r="G14" s="32">
        <v>4120.653</v>
      </c>
      <c r="H14" s="33">
        <v>0</v>
      </c>
      <c r="I14" s="34">
        <f>ROUND(ROUND(H14,2)*ROUND(G14,3),2)</f>
      </c>
      <c r="O14">
        <f>(I14*21)/100</f>
      </c>
      <c r="P14" t="s">
        <v>27</v>
      </c>
    </row>
    <row r="15" spans="1:5" ht="12.75">
      <c r="A15" s="35" t="s">
        <v>52</v>
      </c>
      <c r="E15" s="36" t="s">
        <v>1554</v>
      </c>
    </row>
    <row r="16" spans="1:5" ht="127.5">
      <c r="A16" s="37" t="s">
        <v>54</v>
      </c>
      <c r="E16" s="38" t="s">
        <v>1555</v>
      </c>
    </row>
    <row r="17" spans="1:5" ht="306">
      <c r="A17" t="s">
        <v>56</v>
      </c>
      <c r="E17" s="36" t="s">
        <v>248</v>
      </c>
    </row>
    <row r="18" spans="1:16" ht="12.75">
      <c r="A18" s="24" t="s">
        <v>47</v>
      </c>
      <c r="B18" s="29" t="s">
        <v>26</v>
      </c>
      <c r="C18" s="29" t="s">
        <v>1556</v>
      </c>
      <c r="D18" s="24" t="s">
        <v>49</v>
      </c>
      <c r="E18" s="30" t="s">
        <v>1557</v>
      </c>
      <c r="F18" s="31" t="s">
        <v>169</v>
      </c>
      <c r="G18" s="32">
        <v>27471.016</v>
      </c>
      <c r="H18" s="33">
        <v>0</v>
      </c>
      <c r="I18" s="34">
        <f>ROUND(ROUND(H18,2)*ROUND(G18,3),2)</f>
      </c>
      <c r="O18">
        <f>(I18*21)/100</f>
      </c>
      <c r="P18" t="s">
        <v>27</v>
      </c>
    </row>
    <row r="19" spans="1:5" ht="12.75">
      <c r="A19" s="35" t="s">
        <v>52</v>
      </c>
      <c r="E19" s="36" t="s">
        <v>49</v>
      </c>
    </row>
    <row r="20" spans="1:5" ht="127.5">
      <c r="A20" s="37" t="s">
        <v>54</v>
      </c>
      <c r="E20" s="38" t="s">
        <v>1558</v>
      </c>
    </row>
    <row r="21" spans="1:5" ht="38.25">
      <c r="A21" t="s">
        <v>56</v>
      </c>
      <c r="E21" s="36" t="s">
        <v>1559</v>
      </c>
    </row>
    <row r="22" spans="1:16" ht="12.75">
      <c r="A22" s="24" t="s">
        <v>47</v>
      </c>
      <c r="B22" s="29" t="s">
        <v>35</v>
      </c>
      <c r="C22" s="29" t="s">
        <v>1560</v>
      </c>
      <c r="D22" s="24" t="s">
        <v>49</v>
      </c>
      <c r="E22" s="30" t="s">
        <v>1561</v>
      </c>
      <c r="F22" s="31" t="s">
        <v>169</v>
      </c>
      <c r="G22" s="32">
        <v>27471.016</v>
      </c>
      <c r="H22" s="33">
        <v>0</v>
      </c>
      <c r="I22" s="34">
        <f>ROUND(ROUND(H22,2)*ROUND(G22,3),2)</f>
      </c>
      <c r="O22">
        <f>(I22*21)/100</f>
      </c>
      <c r="P22" t="s">
        <v>27</v>
      </c>
    </row>
    <row r="23" spans="1:5" ht="12.75">
      <c r="A23" s="35" t="s">
        <v>52</v>
      </c>
      <c r="E23" s="36" t="s">
        <v>49</v>
      </c>
    </row>
    <row r="24" spans="1:5" ht="127.5">
      <c r="A24" s="37" t="s">
        <v>54</v>
      </c>
      <c r="E24" s="38" t="s">
        <v>1558</v>
      </c>
    </row>
    <row r="25" spans="1:5" ht="25.5">
      <c r="A25" t="s">
        <v>56</v>
      </c>
      <c r="E25" s="36" t="s">
        <v>1562</v>
      </c>
    </row>
    <row r="26" spans="1:16" ht="12.75">
      <c r="A26" s="24" t="s">
        <v>47</v>
      </c>
      <c r="B26" s="29" t="s">
        <v>37</v>
      </c>
      <c r="C26" s="29" t="s">
        <v>1563</v>
      </c>
      <c r="D26" s="24" t="s">
        <v>49</v>
      </c>
      <c r="E26" s="30" t="s">
        <v>1564</v>
      </c>
      <c r="F26" s="31" t="s">
        <v>169</v>
      </c>
      <c r="G26" s="32">
        <v>27471.016</v>
      </c>
      <c r="H26" s="33">
        <v>0</v>
      </c>
      <c r="I26" s="34">
        <f>ROUND(ROUND(H26,2)*ROUND(G26,3),2)</f>
      </c>
      <c r="O26">
        <f>(I26*21)/100</f>
      </c>
      <c r="P26" t="s">
        <v>27</v>
      </c>
    </row>
    <row r="27" spans="1:5" ht="12.75">
      <c r="A27" s="35" t="s">
        <v>52</v>
      </c>
      <c r="E27" s="36" t="s">
        <v>49</v>
      </c>
    </row>
    <row r="28" spans="1:5" ht="127.5">
      <c r="A28" s="37" t="s">
        <v>54</v>
      </c>
      <c r="E28" s="38" t="s">
        <v>1558</v>
      </c>
    </row>
    <row r="29" spans="1:5" ht="38.25">
      <c r="A29" t="s">
        <v>56</v>
      </c>
      <c r="E29" s="36" t="s">
        <v>1565</v>
      </c>
    </row>
    <row r="30" spans="1:16" ht="12.75">
      <c r="A30" s="24" t="s">
        <v>47</v>
      </c>
      <c r="B30" s="29" t="s">
        <v>39</v>
      </c>
      <c r="C30" s="29" t="s">
        <v>1566</v>
      </c>
      <c r="D30" s="24" t="s">
        <v>67</v>
      </c>
      <c r="E30" s="30" t="s">
        <v>1567</v>
      </c>
      <c r="F30" s="31" t="s">
        <v>169</v>
      </c>
      <c r="G30" s="32">
        <v>261</v>
      </c>
      <c r="H30" s="33">
        <v>0</v>
      </c>
      <c r="I30" s="34">
        <f>ROUND(ROUND(H30,2)*ROUND(G30,3),2)</f>
      </c>
      <c r="O30">
        <f>(I30*21)/100</f>
      </c>
      <c r="P30" t="s">
        <v>27</v>
      </c>
    </row>
    <row r="31" spans="1:5" ht="12.75">
      <c r="A31" s="35" t="s">
        <v>52</v>
      </c>
      <c r="E31" s="36" t="s">
        <v>1568</v>
      </c>
    </row>
    <row r="32" spans="1:5" ht="51">
      <c r="A32" s="37" t="s">
        <v>54</v>
      </c>
      <c r="E32" s="38" t="s">
        <v>1569</v>
      </c>
    </row>
    <row r="33" spans="1:5" ht="25.5">
      <c r="A33" t="s">
        <v>56</v>
      </c>
      <c r="E33" s="36" t="s">
        <v>1570</v>
      </c>
    </row>
    <row r="34" spans="1:16" ht="12.75">
      <c r="A34" s="24" t="s">
        <v>47</v>
      </c>
      <c r="B34" s="29" t="s">
        <v>73</v>
      </c>
      <c r="C34" s="29" t="s">
        <v>1566</v>
      </c>
      <c r="D34" s="24" t="s">
        <v>71</v>
      </c>
      <c r="E34" s="30" t="s">
        <v>1567</v>
      </c>
      <c r="F34" s="31" t="s">
        <v>169</v>
      </c>
      <c r="G34" s="32">
        <v>229</v>
      </c>
      <c r="H34" s="33">
        <v>0</v>
      </c>
      <c r="I34" s="34">
        <f>ROUND(ROUND(H34,2)*ROUND(G34,3),2)</f>
      </c>
      <c r="O34">
        <f>(I34*21)/100</f>
      </c>
      <c r="P34" t="s">
        <v>27</v>
      </c>
    </row>
    <row r="35" spans="1:5" ht="12.75">
      <c r="A35" s="35" t="s">
        <v>52</v>
      </c>
      <c r="E35" s="36" t="s">
        <v>1571</v>
      </c>
    </row>
    <row r="36" spans="1:5" ht="38.25">
      <c r="A36" s="37" t="s">
        <v>54</v>
      </c>
      <c r="E36" s="38" t="s">
        <v>1572</v>
      </c>
    </row>
    <row r="37" spans="1:5" ht="25.5">
      <c r="A37" t="s">
        <v>56</v>
      </c>
      <c r="E37" s="36" t="s">
        <v>1570</v>
      </c>
    </row>
    <row r="38" spans="1:16" ht="12.75">
      <c r="A38" s="24" t="s">
        <v>47</v>
      </c>
      <c r="B38" s="29" t="s">
        <v>78</v>
      </c>
      <c r="C38" s="29" t="s">
        <v>1573</v>
      </c>
      <c r="D38" s="24" t="s">
        <v>67</v>
      </c>
      <c r="E38" s="30" t="s">
        <v>1574</v>
      </c>
      <c r="F38" s="31" t="s">
        <v>169</v>
      </c>
      <c r="G38" s="32">
        <v>261</v>
      </c>
      <c r="H38" s="33">
        <v>0</v>
      </c>
      <c r="I38" s="34">
        <f>ROUND(ROUND(H38,2)*ROUND(G38,3),2)</f>
      </c>
      <c r="O38">
        <f>(I38*21)/100</f>
      </c>
      <c r="P38" t="s">
        <v>27</v>
      </c>
    </row>
    <row r="39" spans="1:5" ht="12.75">
      <c r="A39" s="35" t="s">
        <v>52</v>
      </c>
      <c r="E39" s="36" t="s">
        <v>1568</v>
      </c>
    </row>
    <row r="40" spans="1:5" ht="38.25">
      <c r="A40" s="37" t="s">
        <v>54</v>
      </c>
      <c r="E40" s="38" t="s">
        <v>1575</v>
      </c>
    </row>
    <row r="41" spans="1:5" ht="51">
      <c r="A41" t="s">
        <v>56</v>
      </c>
      <c r="E41" s="36" t="s">
        <v>1576</v>
      </c>
    </row>
    <row r="42" spans="1:16" ht="12.75">
      <c r="A42" s="24" t="s">
        <v>47</v>
      </c>
      <c r="B42" s="29" t="s">
        <v>42</v>
      </c>
      <c r="C42" s="29" t="s">
        <v>1573</v>
      </c>
      <c r="D42" s="24" t="s">
        <v>71</v>
      </c>
      <c r="E42" s="30" t="s">
        <v>1574</v>
      </c>
      <c r="F42" s="31" t="s">
        <v>169</v>
      </c>
      <c r="G42" s="32">
        <v>229</v>
      </c>
      <c r="H42" s="33">
        <v>0</v>
      </c>
      <c r="I42" s="34">
        <f>ROUND(ROUND(H42,2)*ROUND(G42,3),2)</f>
      </c>
      <c r="O42">
        <f>(I42*21)/100</f>
      </c>
      <c r="P42" t="s">
        <v>27</v>
      </c>
    </row>
    <row r="43" spans="1:5" ht="12.75">
      <c r="A43" s="35" t="s">
        <v>52</v>
      </c>
      <c r="E43" s="36" t="s">
        <v>1571</v>
      </c>
    </row>
    <row r="44" spans="1:5" ht="38.25">
      <c r="A44" s="37" t="s">
        <v>54</v>
      </c>
      <c r="E44" s="38" t="s">
        <v>1577</v>
      </c>
    </row>
    <row r="45" spans="1:5" ht="51">
      <c r="A45" t="s">
        <v>56</v>
      </c>
      <c r="E45" s="36" t="s">
        <v>1576</v>
      </c>
    </row>
    <row r="46" spans="1:16" ht="12.75">
      <c r="A46" s="24" t="s">
        <v>47</v>
      </c>
      <c r="B46" s="29" t="s">
        <v>44</v>
      </c>
      <c r="C46" s="29" t="s">
        <v>1578</v>
      </c>
      <c r="D46" s="24" t="s">
        <v>49</v>
      </c>
      <c r="E46" s="30" t="s">
        <v>1579</v>
      </c>
      <c r="F46" s="31" t="s">
        <v>169</v>
      </c>
      <c r="G46" s="32">
        <v>735</v>
      </c>
      <c r="H46" s="33">
        <v>0</v>
      </c>
      <c r="I46" s="34">
        <f>ROUND(ROUND(H46,2)*ROUND(G46,3),2)</f>
      </c>
      <c r="O46">
        <f>(I46*21)/100</f>
      </c>
      <c r="P46" t="s">
        <v>27</v>
      </c>
    </row>
    <row r="47" spans="1:5" ht="12.75">
      <c r="A47" s="35" t="s">
        <v>52</v>
      </c>
      <c r="E47" s="36" t="s">
        <v>1580</v>
      </c>
    </row>
    <row r="48" spans="1:5" ht="12.75">
      <c r="A48" s="37" t="s">
        <v>54</v>
      </c>
      <c r="E48" s="38" t="s">
        <v>1581</v>
      </c>
    </row>
    <row r="49" spans="1:5" ht="25.5">
      <c r="A49" t="s">
        <v>56</v>
      </c>
      <c r="E49" s="36" t="s">
        <v>1582</v>
      </c>
    </row>
    <row r="50" spans="1:16" ht="12.75">
      <c r="A50" s="24" t="s">
        <v>47</v>
      </c>
      <c r="B50" s="29" t="s">
        <v>86</v>
      </c>
      <c r="C50" s="29" t="s">
        <v>1583</v>
      </c>
      <c r="D50" s="24" t="s">
        <v>67</v>
      </c>
      <c r="E50" s="30" t="s">
        <v>1584</v>
      </c>
      <c r="F50" s="31" t="s">
        <v>169</v>
      </c>
      <c r="G50" s="32">
        <v>261</v>
      </c>
      <c r="H50" s="33">
        <v>0</v>
      </c>
      <c r="I50" s="34">
        <f>ROUND(ROUND(H50,2)*ROUND(G50,3),2)</f>
      </c>
      <c r="O50">
        <f>(I50*21)/100</f>
      </c>
      <c r="P50" t="s">
        <v>27</v>
      </c>
    </row>
    <row r="51" spans="1:5" ht="25.5">
      <c r="A51" s="35" t="s">
        <v>52</v>
      </c>
      <c r="E51" s="36" t="s">
        <v>1585</v>
      </c>
    </row>
    <row r="52" spans="1:5" ht="12.75">
      <c r="A52" s="37" t="s">
        <v>54</v>
      </c>
      <c r="E52" s="38" t="s">
        <v>1586</v>
      </c>
    </row>
    <row r="53" spans="1:5" ht="38.25">
      <c r="A53" t="s">
        <v>56</v>
      </c>
      <c r="E53" s="36" t="s">
        <v>1587</v>
      </c>
    </row>
    <row r="54" spans="1:16" ht="12.75">
      <c r="A54" s="24" t="s">
        <v>47</v>
      </c>
      <c r="B54" s="29" t="s">
        <v>89</v>
      </c>
      <c r="C54" s="29" t="s">
        <v>1583</v>
      </c>
      <c r="D54" s="24" t="s">
        <v>71</v>
      </c>
      <c r="E54" s="30" t="s">
        <v>1584</v>
      </c>
      <c r="F54" s="31" t="s">
        <v>169</v>
      </c>
      <c r="G54" s="32">
        <v>229</v>
      </c>
      <c r="H54" s="33">
        <v>0</v>
      </c>
      <c r="I54" s="34">
        <f>ROUND(ROUND(H54,2)*ROUND(G54,3),2)</f>
      </c>
      <c r="O54">
        <f>(I54*21)/100</f>
      </c>
      <c r="P54" t="s">
        <v>27</v>
      </c>
    </row>
    <row r="55" spans="1:5" ht="25.5">
      <c r="A55" s="35" t="s">
        <v>52</v>
      </c>
      <c r="E55" s="36" t="s">
        <v>1588</v>
      </c>
    </row>
    <row r="56" spans="1:5" ht="12.75">
      <c r="A56" s="37" t="s">
        <v>54</v>
      </c>
      <c r="E56" s="38" t="s">
        <v>1589</v>
      </c>
    </row>
    <row r="57" spans="1:5" ht="38.25">
      <c r="A57" t="s">
        <v>56</v>
      </c>
      <c r="E57" s="36" t="s">
        <v>1587</v>
      </c>
    </row>
    <row r="58" spans="1:16" ht="12.75">
      <c r="A58" s="24" t="s">
        <v>47</v>
      </c>
      <c r="B58" s="29" t="s">
        <v>94</v>
      </c>
      <c r="C58" s="29" t="s">
        <v>1590</v>
      </c>
      <c r="D58" s="24" t="s">
        <v>67</v>
      </c>
      <c r="E58" s="30" t="s">
        <v>1591</v>
      </c>
      <c r="F58" s="31" t="s">
        <v>169</v>
      </c>
      <c r="G58" s="32">
        <v>669</v>
      </c>
      <c r="H58" s="33">
        <v>0</v>
      </c>
      <c r="I58" s="34">
        <f>ROUND(ROUND(H58,2)*ROUND(G58,3),2)</f>
      </c>
      <c r="O58">
        <f>(I58*21)/100</f>
      </c>
      <c r="P58" t="s">
        <v>27</v>
      </c>
    </row>
    <row r="59" spans="1:5" ht="25.5">
      <c r="A59" s="35" t="s">
        <v>52</v>
      </c>
      <c r="E59" s="36" t="s">
        <v>1592</v>
      </c>
    </row>
    <row r="60" spans="1:5" ht="12.75">
      <c r="A60" s="37" t="s">
        <v>54</v>
      </c>
      <c r="E60" s="38" t="s">
        <v>1593</v>
      </c>
    </row>
    <row r="61" spans="1:5" ht="38.25">
      <c r="A61" t="s">
        <v>56</v>
      </c>
      <c r="E61" s="36" t="s">
        <v>1594</v>
      </c>
    </row>
    <row r="62" spans="1:16" ht="12.75">
      <c r="A62" s="24" t="s">
        <v>47</v>
      </c>
      <c r="B62" s="29" t="s">
        <v>98</v>
      </c>
      <c r="C62" s="29" t="s">
        <v>1590</v>
      </c>
      <c r="D62" s="24" t="s">
        <v>71</v>
      </c>
      <c r="E62" s="30" t="s">
        <v>1591</v>
      </c>
      <c r="F62" s="31" t="s">
        <v>169</v>
      </c>
      <c r="G62" s="32">
        <v>648</v>
      </c>
      <c r="H62" s="33">
        <v>0</v>
      </c>
      <c r="I62" s="34">
        <f>ROUND(ROUND(H62,2)*ROUND(G62,3),2)</f>
      </c>
      <c r="O62">
        <f>(I62*21)/100</f>
      </c>
      <c r="P62" t="s">
        <v>27</v>
      </c>
    </row>
    <row r="63" spans="1:5" ht="25.5">
      <c r="A63" s="35" t="s">
        <v>52</v>
      </c>
      <c r="E63" s="36" t="s">
        <v>1595</v>
      </c>
    </row>
    <row r="64" spans="1:5" ht="12.75">
      <c r="A64" s="37" t="s">
        <v>54</v>
      </c>
      <c r="E64" s="38" t="s">
        <v>1596</v>
      </c>
    </row>
    <row r="65" spans="1:5" ht="38.25">
      <c r="A65" t="s">
        <v>56</v>
      </c>
      <c r="E65" s="36" t="s">
        <v>1594</v>
      </c>
    </row>
    <row r="66" spans="1:16" ht="12.75">
      <c r="A66" s="24" t="s">
        <v>47</v>
      </c>
      <c r="B66" s="29" t="s">
        <v>102</v>
      </c>
      <c r="C66" s="29" t="s">
        <v>1597</v>
      </c>
      <c r="D66" s="24" t="s">
        <v>67</v>
      </c>
      <c r="E66" s="30" t="s">
        <v>1598</v>
      </c>
      <c r="F66" s="31" t="s">
        <v>81</v>
      </c>
      <c r="G66" s="32">
        <v>114</v>
      </c>
      <c r="H66" s="33">
        <v>0</v>
      </c>
      <c r="I66" s="34">
        <f>ROUND(ROUND(H66,2)*ROUND(G66,3),2)</f>
      </c>
      <c r="O66">
        <f>(I66*21)/100</f>
      </c>
      <c r="P66" t="s">
        <v>27</v>
      </c>
    </row>
    <row r="67" spans="1:5" ht="25.5">
      <c r="A67" s="35" t="s">
        <v>52</v>
      </c>
      <c r="E67" s="36" t="s">
        <v>1599</v>
      </c>
    </row>
    <row r="68" spans="1:5" ht="12.75">
      <c r="A68" s="37" t="s">
        <v>54</v>
      </c>
      <c r="E68" s="38" t="s">
        <v>1600</v>
      </c>
    </row>
    <row r="69" spans="1:5" ht="38.25">
      <c r="A69" t="s">
        <v>56</v>
      </c>
      <c r="E69" s="36" t="s">
        <v>1601</v>
      </c>
    </row>
    <row r="70" spans="1:16" ht="12.75">
      <c r="A70" s="24" t="s">
        <v>47</v>
      </c>
      <c r="B70" s="29" t="s">
        <v>107</v>
      </c>
      <c r="C70" s="29" t="s">
        <v>1597</v>
      </c>
      <c r="D70" s="24" t="s">
        <v>71</v>
      </c>
      <c r="E70" s="30" t="s">
        <v>1598</v>
      </c>
      <c r="F70" s="31" t="s">
        <v>81</v>
      </c>
      <c r="G70" s="32">
        <v>39</v>
      </c>
      <c r="H70" s="33">
        <v>0</v>
      </c>
      <c r="I70" s="34">
        <f>ROUND(ROUND(H70,2)*ROUND(G70,3),2)</f>
      </c>
      <c r="O70">
        <f>(I70*21)/100</f>
      </c>
      <c r="P70" t="s">
        <v>27</v>
      </c>
    </row>
    <row r="71" spans="1:5" ht="25.5">
      <c r="A71" s="35" t="s">
        <v>52</v>
      </c>
      <c r="E71" s="36" t="s">
        <v>1602</v>
      </c>
    </row>
    <row r="72" spans="1:5" ht="12.75">
      <c r="A72" s="37" t="s">
        <v>54</v>
      </c>
      <c r="E72" s="38" t="s">
        <v>1603</v>
      </c>
    </row>
    <row r="73" spans="1:5" ht="38.25">
      <c r="A73" t="s">
        <v>56</v>
      </c>
      <c r="E73" s="36" t="s">
        <v>1601</v>
      </c>
    </row>
    <row r="74" spans="1:16" ht="12.75">
      <c r="A74" s="24" t="s">
        <v>47</v>
      </c>
      <c r="B74" s="29" t="s">
        <v>112</v>
      </c>
      <c r="C74" s="29" t="s">
        <v>1604</v>
      </c>
      <c r="D74" s="24" t="s">
        <v>67</v>
      </c>
      <c r="E74" s="30" t="s">
        <v>1605</v>
      </c>
      <c r="F74" s="31" t="s">
        <v>81</v>
      </c>
      <c r="G74" s="32">
        <v>490</v>
      </c>
      <c r="H74" s="33">
        <v>0</v>
      </c>
      <c r="I74" s="34">
        <f>ROUND(ROUND(H74,2)*ROUND(G74,3),2)</f>
      </c>
      <c r="O74">
        <f>(I74*21)/100</f>
      </c>
      <c r="P74" t="s">
        <v>27</v>
      </c>
    </row>
    <row r="75" spans="1:5" ht="25.5">
      <c r="A75" s="35" t="s">
        <v>52</v>
      </c>
      <c r="E75" s="36" t="s">
        <v>1606</v>
      </c>
    </row>
    <row r="76" spans="1:5" ht="12.75">
      <c r="A76" s="37" t="s">
        <v>54</v>
      </c>
      <c r="E76" s="38" t="s">
        <v>1607</v>
      </c>
    </row>
    <row r="77" spans="1:5" ht="76.5">
      <c r="A77" t="s">
        <v>56</v>
      </c>
      <c r="E77" s="36" t="s">
        <v>1608</v>
      </c>
    </row>
    <row r="78" spans="1:16" ht="12.75">
      <c r="A78" s="24" t="s">
        <v>47</v>
      </c>
      <c r="B78" s="29" t="s">
        <v>117</v>
      </c>
      <c r="C78" s="29" t="s">
        <v>1604</v>
      </c>
      <c r="D78" s="24" t="s">
        <v>71</v>
      </c>
      <c r="E78" s="30" t="s">
        <v>1605</v>
      </c>
      <c r="F78" s="31" t="s">
        <v>81</v>
      </c>
      <c r="G78" s="32">
        <v>540</v>
      </c>
      <c r="H78" s="33">
        <v>0</v>
      </c>
      <c r="I78" s="34">
        <f>ROUND(ROUND(H78,2)*ROUND(G78,3),2)</f>
      </c>
      <c r="O78">
        <f>(I78*21)/100</f>
      </c>
      <c r="P78" t="s">
        <v>27</v>
      </c>
    </row>
    <row r="79" spans="1:5" ht="25.5">
      <c r="A79" s="35" t="s">
        <v>52</v>
      </c>
      <c r="E79" s="36" t="s">
        <v>1609</v>
      </c>
    </row>
    <row r="80" spans="1:5" ht="12.75">
      <c r="A80" s="37" t="s">
        <v>54</v>
      </c>
      <c r="E80" s="38" t="s">
        <v>1610</v>
      </c>
    </row>
    <row r="81" spans="1:5" ht="76.5">
      <c r="A81" t="s">
        <v>56</v>
      </c>
      <c r="E81" s="36" t="s">
        <v>1608</v>
      </c>
    </row>
    <row r="82" spans="1:16" ht="25.5">
      <c r="A82" s="24" t="s">
        <v>47</v>
      </c>
      <c r="B82" s="29" t="s">
        <v>120</v>
      </c>
      <c r="C82" s="29" t="s">
        <v>1611</v>
      </c>
      <c r="D82" s="24" t="s">
        <v>67</v>
      </c>
      <c r="E82" s="30" t="s">
        <v>1612</v>
      </c>
      <c r="F82" s="31" t="s">
        <v>81</v>
      </c>
      <c r="G82" s="32">
        <v>31</v>
      </c>
      <c r="H82" s="33">
        <v>0</v>
      </c>
      <c r="I82" s="34">
        <f>ROUND(ROUND(H82,2)*ROUND(G82,3),2)</f>
      </c>
      <c r="O82">
        <f>(I82*21)/100</f>
      </c>
      <c r="P82" t="s">
        <v>27</v>
      </c>
    </row>
    <row r="83" spans="1:5" ht="25.5">
      <c r="A83" s="35" t="s">
        <v>52</v>
      </c>
      <c r="E83" s="36" t="s">
        <v>1613</v>
      </c>
    </row>
    <row r="84" spans="1:5" ht="12.75">
      <c r="A84" s="37" t="s">
        <v>54</v>
      </c>
      <c r="E84" s="38" t="s">
        <v>1614</v>
      </c>
    </row>
    <row r="85" spans="1:5" ht="114.75">
      <c r="A85" t="s">
        <v>56</v>
      </c>
      <c r="E85" s="36" t="s">
        <v>1615</v>
      </c>
    </row>
    <row r="86" spans="1:16" ht="25.5">
      <c r="A86" s="24" t="s">
        <v>47</v>
      </c>
      <c r="B86" s="29" t="s">
        <v>123</v>
      </c>
      <c r="C86" s="29" t="s">
        <v>1611</v>
      </c>
      <c r="D86" s="24" t="s">
        <v>71</v>
      </c>
      <c r="E86" s="30" t="s">
        <v>1612</v>
      </c>
      <c r="F86" s="31" t="s">
        <v>81</v>
      </c>
      <c r="G86" s="32">
        <v>13</v>
      </c>
      <c r="H86" s="33">
        <v>0</v>
      </c>
      <c r="I86" s="34">
        <f>ROUND(ROUND(H86,2)*ROUND(G86,3),2)</f>
      </c>
      <c r="O86">
        <f>(I86*21)/100</f>
      </c>
      <c r="P86" t="s">
        <v>27</v>
      </c>
    </row>
    <row r="87" spans="1:5" ht="25.5">
      <c r="A87" s="35" t="s">
        <v>52</v>
      </c>
      <c r="E87" s="36" t="s">
        <v>1616</v>
      </c>
    </row>
    <row r="88" spans="1:5" ht="12.75">
      <c r="A88" s="37" t="s">
        <v>54</v>
      </c>
      <c r="E88" s="38" t="s">
        <v>135</v>
      </c>
    </row>
    <row r="89" spans="1:5" ht="114.75">
      <c r="A89" t="s">
        <v>56</v>
      </c>
      <c r="E89" s="36" t="s">
        <v>1615</v>
      </c>
    </row>
    <row r="90" spans="1:16" ht="12.75">
      <c r="A90" s="24" t="s">
        <v>47</v>
      </c>
      <c r="B90" s="29" t="s">
        <v>125</v>
      </c>
      <c r="C90" s="29" t="s">
        <v>1617</v>
      </c>
      <c r="D90" s="24" t="s">
        <v>49</v>
      </c>
      <c r="E90" s="30" t="s">
        <v>1618</v>
      </c>
      <c r="F90" s="31" t="s">
        <v>81</v>
      </c>
      <c r="G90" s="32">
        <v>7</v>
      </c>
      <c r="H90" s="33">
        <v>0</v>
      </c>
      <c r="I90" s="34">
        <f>ROUND(ROUND(H90,2)*ROUND(G90,3),2)</f>
      </c>
      <c r="O90">
        <f>(I90*21)/100</f>
      </c>
      <c r="P90" t="s">
        <v>27</v>
      </c>
    </row>
    <row r="91" spans="1:5" ht="12.75">
      <c r="A91" s="35" t="s">
        <v>52</v>
      </c>
      <c r="E91" s="36" t="s">
        <v>1619</v>
      </c>
    </row>
    <row r="92" spans="1:5" ht="12.75">
      <c r="A92" s="37" t="s">
        <v>54</v>
      </c>
      <c r="E92" s="38" t="s">
        <v>1620</v>
      </c>
    </row>
    <row r="93" spans="1:5" ht="102">
      <c r="A93" t="s">
        <v>56</v>
      </c>
      <c r="E93" s="36" t="s">
        <v>1621</v>
      </c>
    </row>
    <row r="94" spans="1:16" ht="12.75">
      <c r="A94" s="24" t="s">
        <v>47</v>
      </c>
      <c r="B94" s="29" t="s">
        <v>130</v>
      </c>
      <c r="C94" s="29" t="s">
        <v>1622</v>
      </c>
      <c r="D94" s="24" t="s">
        <v>49</v>
      </c>
      <c r="E94" s="30" t="s">
        <v>1623</v>
      </c>
      <c r="F94" s="31" t="s">
        <v>187</v>
      </c>
      <c r="G94" s="32">
        <v>38</v>
      </c>
      <c r="H94" s="33">
        <v>0</v>
      </c>
      <c r="I94" s="34">
        <f>ROUND(ROUND(H94,2)*ROUND(G94,3),2)</f>
      </c>
      <c r="O94">
        <f>(I94*21)/100</f>
      </c>
      <c r="P94" t="s">
        <v>27</v>
      </c>
    </row>
    <row r="95" spans="1:5" ht="12.75">
      <c r="A95" s="35" t="s">
        <v>52</v>
      </c>
      <c r="E95" s="36" t="s">
        <v>1624</v>
      </c>
    </row>
    <row r="96" spans="1:5" ht="12.75">
      <c r="A96" s="37" t="s">
        <v>54</v>
      </c>
      <c r="E96" s="38" t="s">
        <v>1625</v>
      </c>
    </row>
    <row r="97" spans="1:5" ht="38.25">
      <c r="A97" t="s">
        <v>56</v>
      </c>
      <c r="E97" s="36" t="s">
        <v>1626</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8.xml><?xml version="1.0" encoding="utf-8"?>
<worksheet xmlns="http://schemas.openxmlformats.org/spreadsheetml/2006/main" xmlns:r="http://schemas.openxmlformats.org/officeDocument/2006/relationships">
  <sheetPr>
    <pageSetUpPr fitToPage="1"/>
  </sheetPr>
  <dimension ref="A1:R2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1627</v>
      </c>
      <c r="I3" s="39">
        <f>0+I9</f>
      </c>
      <c r="O3" t="s">
        <v>23</v>
      </c>
      <c r="P3" t="s">
        <v>27</v>
      </c>
    </row>
    <row r="4" spans="1:16" ht="15" customHeight="1">
      <c r="A4" t="s">
        <v>17</v>
      </c>
      <c r="B4" s="12" t="s">
        <v>18</v>
      </c>
      <c r="C4" s="13" t="s">
        <v>1627</v>
      </c>
      <c r="D4" s="1"/>
      <c r="E4" s="14" t="s">
        <v>1628</v>
      </c>
      <c r="F4" s="1"/>
      <c r="G4" s="1"/>
      <c r="H4" s="11"/>
      <c r="I4" s="11"/>
      <c r="O4" t="s">
        <v>24</v>
      </c>
      <c r="P4" t="s">
        <v>27</v>
      </c>
    </row>
    <row r="5" spans="1:16" ht="12.75" customHeight="1">
      <c r="A5" t="s">
        <v>21</v>
      </c>
      <c r="B5" s="16" t="s">
        <v>22</v>
      </c>
      <c r="C5" s="17" t="s">
        <v>1627</v>
      </c>
      <c r="D5" s="6"/>
      <c r="E5" s="18" t="s">
        <v>1628</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31</v>
      </c>
      <c r="D9" s="25"/>
      <c r="E9" s="27" t="s">
        <v>166</v>
      </c>
      <c r="F9" s="25"/>
      <c r="G9" s="25"/>
      <c r="H9" s="25"/>
      <c r="I9" s="28">
        <f>0+Q9</f>
      </c>
      <c r="O9">
        <f>0+R9</f>
      </c>
      <c r="Q9">
        <f>0+I10+I14+I18+I22+I26</f>
      </c>
      <c r="R9">
        <f>0+O10+O14+O18+O22+O26</f>
      </c>
    </row>
    <row r="10" spans="1:16" ht="12.75">
      <c r="A10" s="24" t="s">
        <v>47</v>
      </c>
      <c r="B10" s="29" t="s">
        <v>31</v>
      </c>
      <c r="C10" s="29" t="s">
        <v>244</v>
      </c>
      <c r="D10" s="24" t="s">
        <v>49</v>
      </c>
      <c r="E10" s="30" t="s">
        <v>245</v>
      </c>
      <c r="F10" s="31" t="s">
        <v>187</v>
      </c>
      <c r="G10" s="32">
        <v>1199.665</v>
      </c>
      <c r="H10" s="33">
        <v>0</v>
      </c>
      <c r="I10" s="34">
        <f>ROUND(ROUND(H10,2)*ROUND(G10,3),2)</f>
      </c>
      <c r="O10">
        <f>(I10*21)/100</f>
      </c>
      <c r="P10" t="s">
        <v>27</v>
      </c>
    </row>
    <row r="11" spans="1:5" ht="12.75">
      <c r="A11" s="35" t="s">
        <v>52</v>
      </c>
      <c r="E11" s="36" t="s">
        <v>1629</v>
      </c>
    </row>
    <row r="12" spans="1:5" ht="38.25">
      <c r="A12" s="37" t="s">
        <v>54</v>
      </c>
      <c r="E12" s="38" t="s">
        <v>1630</v>
      </c>
    </row>
    <row r="13" spans="1:5" ht="306">
      <c r="A13" t="s">
        <v>56</v>
      </c>
      <c r="E13" s="36" t="s">
        <v>248</v>
      </c>
    </row>
    <row r="14" spans="1:16" ht="12.75">
      <c r="A14" s="24" t="s">
        <v>47</v>
      </c>
      <c r="B14" s="29" t="s">
        <v>27</v>
      </c>
      <c r="C14" s="29" t="s">
        <v>1631</v>
      </c>
      <c r="D14" s="24" t="s">
        <v>49</v>
      </c>
      <c r="E14" s="30" t="s">
        <v>1632</v>
      </c>
      <c r="F14" s="31" t="s">
        <v>169</v>
      </c>
      <c r="G14" s="32">
        <v>3058.8</v>
      </c>
      <c r="H14" s="33">
        <v>0</v>
      </c>
      <c r="I14" s="34">
        <f>ROUND(ROUND(H14,2)*ROUND(G14,3),2)</f>
      </c>
      <c r="O14">
        <f>(I14*21)/100</f>
      </c>
      <c r="P14" t="s">
        <v>27</v>
      </c>
    </row>
    <row r="15" spans="1:5" ht="12.75">
      <c r="A15" s="35" t="s">
        <v>52</v>
      </c>
      <c r="E15" s="36" t="s">
        <v>49</v>
      </c>
    </row>
    <row r="16" spans="1:5" ht="12.75">
      <c r="A16" s="37" t="s">
        <v>54</v>
      </c>
      <c r="E16" s="38" t="s">
        <v>1633</v>
      </c>
    </row>
    <row r="17" spans="1:5" ht="12.75">
      <c r="A17" t="s">
        <v>56</v>
      </c>
      <c r="E17" s="36" t="s">
        <v>1634</v>
      </c>
    </row>
    <row r="18" spans="1:16" ht="12.75">
      <c r="A18" s="24" t="s">
        <v>47</v>
      </c>
      <c r="B18" s="29" t="s">
        <v>26</v>
      </c>
      <c r="C18" s="29" t="s">
        <v>215</v>
      </c>
      <c r="D18" s="24" t="s">
        <v>49</v>
      </c>
      <c r="E18" s="30" t="s">
        <v>216</v>
      </c>
      <c r="F18" s="31" t="s">
        <v>187</v>
      </c>
      <c r="G18" s="32">
        <v>1199.665</v>
      </c>
      <c r="H18" s="33">
        <v>0</v>
      </c>
      <c r="I18" s="34">
        <f>ROUND(ROUND(H18,2)*ROUND(G18,3),2)</f>
      </c>
      <c r="O18">
        <f>(I18*21)/100</f>
      </c>
      <c r="P18" t="s">
        <v>27</v>
      </c>
    </row>
    <row r="19" spans="1:5" ht="12.75">
      <c r="A19" s="35" t="s">
        <v>52</v>
      </c>
      <c r="E19" s="36" t="s">
        <v>49</v>
      </c>
    </row>
    <row r="20" spans="1:5" ht="38.25">
      <c r="A20" s="37" t="s">
        <v>54</v>
      </c>
      <c r="E20" s="38" t="s">
        <v>1635</v>
      </c>
    </row>
    <row r="21" spans="1:5" ht="38.25">
      <c r="A21" t="s">
        <v>56</v>
      </c>
      <c r="E21" s="36" t="s">
        <v>218</v>
      </c>
    </row>
    <row r="22" spans="1:16" ht="12.75">
      <c r="A22" s="24" t="s">
        <v>47</v>
      </c>
      <c r="B22" s="29" t="s">
        <v>35</v>
      </c>
      <c r="C22" s="29" t="s">
        <v>1560</v>
      </c>
      <c r="D22" s="24" t="s">
        <v>49</v>
      </c>
      <c r="E22" s="30" t="s">
        <v>1561</v>
      </c>
      <c r="F22" s="31" t="s">
        <v>169</v>
      </c>
      <c r="G22" s="32">
        <v>3058.8</v>
      </c>
      <c r="H22" s="33">
        <v>0</v>
      </c>
      <c r="I22" s="34">
        <f>ROUND(ROUND(H22,2)*ROUND(G22,3),2)</f>
      </c>
      <c r="O22">
        <f>(I22*21)/100</f>
      </c>
      <c r="P22" t="s">
        <v>27</v>
      </c>
    </row>
    <row r="23" spans="1:5" ht="12.75">
      <c r="A23" s="35" t="s">
        <v>52</v>
      </c>
      <c r="E23" s="36" t="s">
        <v>49</v>
      </c>
    </row>
    <row r="24" spans="1:5" ht="38.25">
      <c r="A24" s="37" t="s">
        <v>54</v>
      </c>
      <c r="E24" s="38" t="s">
        <v>1636</v>
      </c>
    </row>
    <row r="25" spans="1:5" ht="25.5">
      <c r="A25" t="s">
        <v>56</v>
      </c>
      <c r="E25" s="36" t="s">
        <v>1562</v>
      </c>
    </row>
    <row r="26" spans="1:16" ht="12.75">
      <c r="A26" s="24" t="s">
        <v>47</v>
      </c>
      <c r="B26" s="29" t="s">
        <v>37</v>
      </c>
      <c r="C26" s="29" t="s">
        <v>1563</v>
      </c>
      <c r="D26" s="24" t="s">
        <v>49</v>
      </c>
      <c r="E26" s="30" t="s">
        <v>1564</v>
      </c>
      <c r="F26" s="31" t="s">
        <v>169</v>
      </c>
      <c r="G26" s="32">
        <v>3058.8</v>
      </c>
      <c r="H26" s="33">
        <v>0</v>
      </c>
      <c r="I26" s="34">
        <f>ROUND(ROUND(H26,2)*ROUND(G26,3),2)</f>
      </c>
      <c r="O26">
        <f>(I26*21)/100</f>
      </c>
      <c r="P26" t="s">
        <v>27</v>
      </c>
    </row>
    <row r="27" spans="1:5" ht="12.75">
      <c r="A27" s="35" t="s">
        <v>52</v>
      </c>
      <c r="E27" s="36" t="s">
        <v>49</v>
      </c>
    </row>
    <row r="28" spans="1:5" ht="38.25">
      <c r="A28" s="37" t="s">
        <v>54</v>
      </c>
      <c r="E28" s="38" t="s">
        <v>1636</v>
      </c>
    </row>
    <row r="29" spans="1:5" ht="38.25">
      <c r="A29" t="s">
        <v>56</v>
      </c>
      <c r="E29" s="36" t="s">
        <v>1565</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29.xml><?xml version="1.0" encoding="utf-8"?>
<worksheet xmlns="http://schemas.openxmlformats.org/spreadsheetml/2006/main" xmlns:r="http://schemas.openxmlformats.org/officeDocument/2006/relationships">
  <sheetPr>
    <pageSetUpPr fitToPage="1"/>
  </sheetPr>
  <dimension ref="A1:R3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1637</v>
      </c>
      <c r="I3" s="39">
        <f>0+I9</f>
      </c>
      <c r="O3" t="s">
        <v>23</v>
      </c>
      <c r="P3" t="s">
        <v>27</v>
      </c>
    </row>
    <row r="4" spans="1:16" ht="15" customHeight="1">
      <c r="A4" t="s">
        <v>17</v>
      </c>
      <c r="B4" s="12" t="s">
        <v>18</v>
      </c>
      <c r="C4" s="13" t="s">
        <v>1637</v>
      </c>
      <c r="D4" s="1"/>
      <c r="E4" s="14" t="s">
        <v>1638</v>
      </c>
      <c r="F4" s="1"/>
      <c r="G4" s="1"/>
      <c r="H4" s="11"/>
      <c r="I4" s="11"/>
      <c r="O4" t="s">
        <v>24</v>
      </c>
      <c r="P4" t="s">
        <v>27</v>
      </c>
    </row>
    <row r="5" spans="1:16" ht="12.75" customHeight="1">
      <c r="A5" t="s">
        <v>21</v>
      </c>
      <c r="B5" s="16" t="s">
        <v>22</v>
      </c>
      <c r="C5" s="17" t="s">
        <v>1637</v>
      </c>
      <c r="D5" s="6"/>
      <c r="E5" s="18" t="s">
        <v>1638</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31</v>
      </c>
      <c r="D9" s="25"/>
      <c r="E9" s="27" t="s">
        <v>166</v>
      </c>
      <c r="F9" s="25"/>
      <c r="G9" s="25"/>
      <c r="H9" s="25"/>
      <c r="I9" s="28">
        <f>0+Q9</f>
      </c>
      <c r="O9">
        <f>0+R9</f>
      </c>
      <c r="Q9">
        <f>0+I10+I14+I18+I22+I26+I30</f>
      </c>
      <c r="R9">
        <f>0+O10+O14+O18+O22+O26+O30</f>
      </c>
    </row>
    <row r="10" spans="1:16" ht="12.75">
      <c r="A10" s="24" t="s">
        <v>47</v>
      </c>
      <c r="B10" s="29" t="s">
        <v>31</v>
      </c>
      <c r="C10" s="29" t="s">
        <v>244</v>
      </c>
      <c r="D10" s="24" t="s">
        <v>49</v>
      </c>
      <c r="E10" s="30" t="s">
        <v>245</v>
      </c>
      <c r="F10" s="31" t="s">
        <v>187</v>
      </c>
      <c r="G10" s="32">
        <v>2719.123</v>
      </c>
      <c r="H10" s="33">
        <v>0</v>
      </c>
      <c r="I10" s="34">
        <f>ROUND(ROUND(H10,2)*ROUND(G10,3),2)</f>
      </c>
      <c r="O10">
        <f>(I10*21)/100</f>
      </c>
      <c r="P10" t="s">
        <v>27</v>
      </c>
    </row>
    <row r="11" spans="1:5" ht="12.75">
      <c r="A11" s="35" t="s">
        <v>52</v>
      </c>
      <c r="E11" s="36" t="s">
        <v>1629</v>
      </c>
    </row>
    <row r="12" spans="1:5" ht="76.5">
      <c r="A12" s="37" t="s">
        <v>54</v>
      </c>
      <c r="E12" s="38" t="s">
        <v>1639</v>
      </c>
    </row>
    <row r="13" spans="1:5" ht="306">
      <c r="A13" t="s">
        <v>56</v>
      </c>
      <c r="E13" s="36" t="s">
        <v>248</v>
      </c>
    </row>
    <row r="14" spans="1:16" ht="12.75">
      <c r="A14" s="24" t="s">
        <v>47</v>
      </c>
      <c r="B14" s="29" t="s">
        <v>27</v>
      </c>
      <c r="C14" s="29" t="s">
        <v>1631</v>
      </c>
      <c r="D14" s="24" t="s">
        <v>49</v>
      </c>
      <c r="E14" s="30" t="s">
        <v>1632</v>
      </c>
      <c r="F14" s="31" t="s">
        <v>169</v>
      </c>
      <c r="G14" s="32">
        <v>7535.47</v>
      </c>
      <c r="H14" s="33">
        <v>0</v>
      </c>
      <c r="I14" s="34">
        <f>ROUND(ROUND(H14,2)*ROUND(G14,3),2)</f>
      </c>
      <c r="O14">
        <f>(I14*21)/100</f>
      </c>
      <c r="P14" t="s">
        <v>27</v>
      </c>
    </row>
    <row r="15" spans="1:5" ht="12.75">
      <c r="A15" s="35" t="s">
        <v>52</v>
      </c>
      <c r="E15" s="36" t="s">
        <v>49</v>
      </c>
    </row>
    <row r="16" spans="1:5" ht="12.75">
      <c r="A16" s="37" t="s">
        <v>54</v>
      </c>
      <c r="E16" s="38" t="s">
        <v>1640</v>
      </c>
    </row>
    <row r="17" spans="1:5" ht="12.75">
      <c r="A17" t="s">
        <v>56</v>
      </c>
      <c r="E17" s="36" t="s">
        <v>1634</v>
      </c>
    </row>
    <row r="18" spans="1:16" ht="12.75">
      <c r="A18" s="24" t="s">
        <v>47</v>
      </c>
      <c r="B18" s="29" t="s">
        <v>26</v>
      </c>
      <c r="C18" s="29" t="s">
        <v>215</v>
      </c>
      <c r="D18" s="24" t="s">
        <v>49</v>
      </c>
      <c r="E18" s="30" t="s">
        <v>216</v>
      </c>
      <c r="F18" s="31" t="s">
        <v>187</v>
      </c>
      <c r="G18" s="32">
        <v>2719.123</v>
      </c>
      <c r="H18" s="33">
        <v>0</v>
      </c>
      <c r="I18" s="34">
        <f>ROUND(ROUND(H18,2)*ROUND(G18,3),2)</f>
      </c>
      <c r="O18">
        <f>(I18*21)/100</f>
      </c>
      <c r="P18" t="s">
        <v>27</v>
      </c>
    </row>
    <row r="19" spans="1:5" ht="12.75">
      <c r="A19" s="35" t="s">
        <v>52</v>
      </c>
      <c r="E19" s="36" t="s">
        <v>49</v>
      </c>
    </row>
    <row r="20" spans="1:5" ht="76.5">
      <c r="A20" s="37" t="s">
        <v>54</v>
      </c>
      <c r="E20" s="38" t="s">
        <v>1639</v>
      </c>
    </row>
    <row r="21" spans="1:5" ht="38.25">
      <c r="A21" t="s">
        <v>56</v>
      </c>
      <c r="E21" s="36" t="s">
        <v>218</v>
      </c>
    </row>
    <row r="22" spans="1:16" ht="12.75">
      <c r="A22" s="24" t="s">
        <v>47</v>
      </c>
      <c r="B22" s="29" t="s">
        <v>35</v>
      </c>
      <c r="C22" s="29" t="s">
        <v>1560</v>
      </c>
      <c r="D22" s="24" t="s">
        <v>49</v>
      </c>
      <c r="E22" s="30" t="s">
        <v>1561</v>
      </c>
      <c r="F22" s="31" t="s">
        <v>169</v>
      </c>
      <c r="G22" s="32">
        <v>7383.17</v>
      </c>
      <c r="H22" s="33">
        <v>0</v>
      </c>
      <c r="I22" s="34">
        <f>ROUND(ROUND(H22,2)*ROUND(G22,3),2)</f>
      </c>
      <c r="O22">
        <f>(I22*21)/100</f>
      </c>
      <c r="P22" t="s">
        <v>27</v>
      </c>
    </row>
    <row r="23" spans="1:5" ht="12.75">
      <c r="A23" s="35" t="s">
        <v>52</v>
      </c>
      <c r="E23" s="36" t="s">
        <v>49</v>
      </c>
    </row>
    <row r="24" spans="1:5" ht="89.25">
      <c r="A24" s="37" t="s">
        <v>54</v>
      </c>
      <c r="E24" s="38" t="s">
        <v>1641</v>
      </c>
    </row>
    <row r="25" spans="1:5" ht="25.5">
      <c r="A25" t="s">
        <v>56</v>
      </c>
      <c r="E25" s="36" t="s">
        <v>1562</v>
      </c>
    </row>
    <row r="26" spans="1:16" ht="12.75">
      <c r="A26" s="24" t="s">
        <v>47</v>
      </c>
      <c r="B26" s="29" t="s">
        <v>37</v>
      </c>
      <c r="C26" s="29" t="s">
        <v>1563</v>
      </c>
      <c r="D26" s="24" t="s">
        <v>49</v>
      </c>
      <c r="E26" s="30" t="s">
        <v>1564</v>
      </c>
      <c r="F26" s="31" t="s">
        <v>169</v>
      </c>
      <c r="G26" s="32">
        <v>7390.85</v>
      </c>
      <c r="H26" s="33">
        <v>0</v>
      </c>
      <c r="I26" s="34">
        <f>ROUND(ROUND(H26,2)*ROUND(G26,3),2)</f>
      </c>
      <c r="O26">
        <f>(I26*21)/100</f>
      </c>
      <c r="P26" t="s">
        <v>27</v>
      </c>
    </row>
    <row r="27" spans="1:5" ht="12.75">
      <c r="A27" s="35" t="s">
        <v>52</v>
      </c>
      <c r="E27" s="36" t="s">
        <v>49</v>
      </c>
    </row>
    <row r="28" spans="1:5" ht="89.25">
      <c r="A28" s="37" t="s">
        <v>54</v>
      </c>
      <c r="E28" s="38" t="s">
        <v>1642</v>
      </c>
    </row>
    <row r="29" spans="1:5" ht="38.25">
      <c r="A29" t="s">
        <v>56</v>
      </c>
      <c r="E29" s="36" t="s">
        <v>1565</v>
      </c>
    </row>
    <row r="30" spans="1:16" ht="12.75">
      <c r="A30" s="24" t="s">
        <v>47</v>
      </c>
      <c r="B30" s="29" t="s">
        <v>39</v>
      </c>
      <c r="C30" s="29" t="s">
        <v>1643</v>
      </c>
      <c r="D30" s="24" t="s">
        <v>49</v>
      </c>
      <c r="E30" s="30" t="s">
        <v>1644</v>
      </c>
      <c r="F30" s="31" t="s">
        <v>169</v>
      </c>
      <c r="G30" s="32">
        <v>144.62</v>
      </c>
      <c r="H30" s="33">
        <v>0</v>
      </c>
      <c r="I30" s="34">
        <f>ROUND(ROUND(H30,2)*ROUND(G30,3),2)</f>
      </c>
      <c r="O30">
        <f>(I30*21)/100</f>
      </c>
      <c r="P30" t="s">
        <v>27</v>
      </c>
    </row>
    <row r="31" spans="1:5" ht="12.75">
      <c r="A31" s="35" t="s">
        <v>52</v>
      </c>
      <c r="E31" s="36" t="s">
        <v>49</v>
      </c>
    </row>
    <row r="32" spans="1:5" ht="12.75">
      <c r="A32" s="37" t="s">
        <v>54</v>
      </c>
      <c r="E32" s="38" t="s">
        <v>1645</v>
      </c>
    </row>
    <row r="33" spans="1:5" ht="38.25">
      <c r="A33" t="s">
        <v>56</v>
      </c>
      <c r="E33" s="36" t="s">
        <v>1626</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7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0+O9+O22+O75</f>
      </c>
      <c r="P2" t="s">
        <v>26</v>
      </c>
    </row>
    <row r="3" spans="1:16" ht="15" customHeight="1">
      <c r="A3" t="s">
        <v>12</v>
      </c>
      <c r="B3" s="12" t="s">
        <v>14</v>
      </c>
      <c r="C3" s="13" t="s">
        <v>15</v>
      </c>
      <c r="D3" s="1"/>
      <c r="E3" s="14" t="s">
        <v>16</v>
      </c>
      <c r="F3" s="1"/>
      <c r="G3" s="9"/>
      <c r="H3" s="8" t="s">
        <v>152</v>
      </c>
      <c r="I3" s="39">
        <f>0+I9+I22+I75</f>
      </c>
      <c r="O3" t="s">
        <v>23</v>
      </c>
      <c r="P3" t="s">
        <v>27</v>
      </c>
    </row>
    <row r="4" spans="1:16" ht="15" customHeight="1">
      <c r="A4" t="s">
        <v>17</v>
      </c>
      <c r="B4" s="12" t="s">
        <v>18</v>
      </c>
      <c r="C4" s="13" t="s">
        <v>152</v>
      </c>
      <c r="D4" s="1"/>
      <c r="E4" s="14" t="s">
        <v>153</v>
      </c>
      <c r="F4" s="1"/>
      <c r="G4" s="1"/>
      <c r="H4" s="11"/>
      <c r="I4" s="11"/>
      <c r="O4" t="s">
        <v>24</v>
      </c>
      <c r="P4" t="s">
        <v>27</v>
      </c>
    </row>
    <row r="5" spans="1:16" ht="12.75" customHeight="1">
      <c r="A5" t="s">
        <v>21</v>
      </c>
      <c r="B5" s="16" t="s">
        <v>22</v>
      </c>
      <c r="C5" s="17" t="s">
        <v>152</v>
      </c>
      <c r="D5" s="6"/>
      <c r="E5" s="18" t="s">
        <v>153</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0+I10+I14+I18</f>
      </c>
      <c r="R9">
        <f>0+O10+O14+O18</f>
      </c>
    </row>
    <row r="10" spans="1:16" ht="12.75">
      <c r="A10" s="24" t="s">
        <v>47</v>
      </c>
      <c r="B10" s="29" t="s">
        <v>31</v>
      </c>
      <c r="C10" s="29" t="s">
        <v>154</v>
      </c>
      <c r="D10" s="24" t="s">
        <v>49</v>
      </c>
      <c r="E10" s="30" t="s">
        <v>155</v>
      </c>
      <c r="F10" s="31" t="s">
        <v>156</v>
      </c>
      <c r="G10" s="32">
        <v>2083.356</v>
      </c>
      <c r="H10" s="33">
        <v>0</v>
      </c>
      <c r="I10" s="34">
        <f>ROUND(ROUND(H10,2)*ROUND(G10,3),2)</f>
      </c>
      <c r="O10">
        <f>(I10*21)/100</f>
      </c>
      <c r="P10" t="s">
        <v>27</v>
      </c>
    </row>
    <row r="11" spans="1:5" ht="12.75">
      <c r="A11" s="35" t="s">
        <v>52</v>
      </c>
      <c r="E11" s="36" t="s">
        <v>49</v>
      </c>
    </row>
    <row r="12" spans="1:5" ht="51">
      <c r="A12" s="37" t="s">
        <v>54</v>
      </c>
      <c r="E12" s="38" t="s">
        <v>157</v>
      </c>
    </row>
    <row r="13" spans="1:5" ht="25.5">
      <c r="A13" t="s">
        <v>56</v>
      </c>
      <c r="E13" s="36" t="s">
        <v>158</v>
      </c>
    </row>
    <row r="14" spans="1:16" ht="25.5">
      <c r="A14" s="24" t="s">
        <v>47</v>
      </c>
      <c r="B14" s="29" t="s">
        <v>27</v>
      </c>
      <c r="C14" s="29" t="s">
        <v>159</v>
      </c>
      <c r="D14" s="24" t="s">
        <v>49</v>
      </c>
      <c r="E14" s="30" t="s">
        <v>160</v>
      </c>
      <c r="F14" s="31" t="s">
        <v>156</v>
      </c>
      <c r="G14" s="32">
        <v>4427.952</v>
      </c>
      <c r="H14" s="33">
        <v>0</v>
      </c>
      <c r="I14" s="34">
        <f>ROUND(ROUND(H14,2)*ROUND(G14,3),2)</f>
      </c>
      <c r="O14">
        <f>(I14*21)/100</f>
      </c>
      <c r="P14" t="s">
        <v>27</v>
      </c>
    </row>
    <row r="15" spans="1:5" ht="12.75">
      <c r="A15" s="35" t="s">
        <v>52</v>
      </c>
      <c r="E15" s="36" t="s">
        <v>49</v>
      </c>
    </row>
    <row r="16" spans="1:5" ht="51">
      <c r="A16" s="37" t="s">
        <v>54</v>
      </c>
      <c r="E16" s="38" t="s">
        <v>161</v>
      </c>
    </row>
    <row r="17" spans="1:5" ht="140.25">
      <c r="A17" t="s">
        <v>56</v>
      </c>
      <c r="E17" s="36" t="s">
        <v>162</v>
      </c>
    </row>
    <row r="18" spans="1:16" ht="25.5">
      <c r="A18" s="24" t="s">
        <v>47</v>
      </c>
      <c r="B18" s="29" t="s">
        <v>26</v>
      </c>
      <c r="C18" s="29" t="s">
        <v>163</v>
      </c>
      <c r="D18" s="24" t="s">
        <v>49</v>
      </c>
      <c r="E18" s="30" t="s">
        <v>164</v>
      </c>
      <c r="F18" s="31" t="s">
        <v>156</v>
      </c>
      <c r="G18" s="32">
        <v>541.274</v>
      </c>
      <c r="H18" s="33">
        <v>0</v>
      </c>
      <c r="I18" s="34">
        <f>ROUND(ROUND(H18,2)*ROUND(G18,3),2)</f>
      </c>
      <c r="O18">
        <f>(I18*21)/100</f>
      </c>
      <c r="P18" t="s">
        <v>27</v>
      </c>
    </row>
    <row r="19" spans="1:5" ht="12.75">
      <c r="A19" s="35" t="s">
        <v>52</v>
      </c>
      <c r="E19" s="36" t="s">
        <v>49</v>
      </c>
    </row>
    <row r="20" spans="1:5" ht="25.5">
      <c r="A20" s="37" t="s">
        <v>54</v>
      </c>
      <c r="E20" s="38" t="s">
        <v>165</v>
      </c>
    </row>
    <row r="21" spans="1:5" ht="140.25">
      <c r="A21" t="s">
        <v>56</v>
      </c>
      <c r="E21" s="36" t="s">
        <v>162</v>
      </c>
    </row>
    <row r="22" spans="1:18" ht="12.75" customHeight="1">
      <c r="A22" s="6" t="s">
        <v>45</v>
      </c>
      <c r="B22" s="6"/>
      <c r="C22" s="41" t="s">
        <v>31</v>
      </c>
      <c r="D22" s="6"/>
      <c r="E22" s="27" t="s">
        <v>166</v>
      </c>
      <c r="F22" s="6"/>
      <c r="G22" s="6"/>
      <c r="H22" s="6"/>
      <c r="I22" s="42">
        <f>0+Q22</f>
      </c>
      <c r="O22">
        <f>0+R22</f>
      </c>
      <c r="Q22">
        <f>0+I23+I27+I31+I35+I39+I43+I47+I51+I55+I59+I63+I67+I71</f>
      </c>
      <c r="R22">
        <f>0+O23+O27+O31+O35+O39+O43+O47+O51+O55+O59+O63+O67+O71</f>
      </c>
    </row>
    <row r="23" spans="1:16" ht="12.75">
      <c r="A23" s="24" t="s">
        <v>47</v>
      </c>
      <c r="B23" s="29" t="s">
        <v>35</v>
      </c>
      <c r="C23" s="29" t="s">
        <v>167</v>
      </c>
      <c r="D23" s="24" t="s">
        <v>49</v>
      </c>
      <c r="E23" s="30" t="s">
        <v>168</v>
      </c>
      <c r="F23" s="31" t="s">
        <v>169</v>
      </c>
      <c r="G23" s="32">
        <v>14175.87</v>
      </c>
      <c r="H23" s="33">
        <v>0</v>
      </c>
      <c r="I23" s="34">
        <f>ROUND(ROUND(H23,2)*ROUND(G23,3),2)</f>
      </c>
      <c r="O23">
        <f>(I23*21)/100</f>
      </c>
      <c r="P23" t="s">
        <v>27</v>
      </c>
    </row>
    <row r="24" spans="1:5" ht="12.75">
      <c r="A24" s="35" t="s">
        <v>52</v>
      </c>
      <c r="E24" s="36" t="s">
        <v>170</v>
      </c>
    </row>
    <row r="25" spans="1:5" ht="12.75">
      <c r="A25" s="37" t="s">
        <v>54</v>
      </c>
      <c r="E25" s="38" t="s">
        <v>171</v>
      </c>
    </row>
    <row r="26" spans="1:5" ht="38.25">
      <c r="A26" t="s">
        <v>56</v>
      </c>
      <c r="E26" s="36" t="s">
        <v>172</v>
      </c>
    </row>
    <row r="27" spans="1:16" ht="12.75">
      <c r="A27" s="24" t="s">
        <v>47</v>
      </c>
      <c r="B27" s="29" t="s">
        <v>37</v>
      </c>
      <c r="C27" s="29" t="s">
        <v>173</v>
      </c>
      <c r="D27" s="24" t="s">
        <v>49</v>
      </c>
      <c r="E27" s="30" t="s">
        <v>174</v>
      </c>
      <c r="F27" s="31" t="s">
        <v>169</v>
      </c>
      <c r="G27" s="32">
        <v>3325.61</v>
      </c>
      <c r="H27" s="33">
        <v>0</v>
      </c>
      <c r="I27" s="34">
        <f>ROUND(ROUND(H27,2)*ROUND(G27,3),2)</f>
      </c>
      <c r="O27">
        <f>(I27*21)/100</f>
      </c>
      <c r="P27" t="s">
        <v>27</v>
      </c>
    </row>
    <row r="28" spans="1:5" ht="12.75">
      <c r="A28" s="35" t="s">
        <v>52</v>
      </c>
      <c r="E28" s="36" t="s">
        <v>175</v>
      </c>
    </row>
    <row r="29" spans="1:5" ht="12.75">
      <c r="A29" s="37" t="s">
        <v>54</v>
      </c>
      <c r="E29" s="38" t="s">
        <v>176</v>
      </c>
    </row>
    <row r="30" spans="1:5" ht="12.75">
      <c r="A30" t="s">
        <v>56</v>
      </c>
      <c r="E30" s="36" t="s">
        <v>177</v>
      </c>
    </row>
    <row r="31" spans="1:16" ht="12.75">
      <c r="A31" s="24" t="s">
        <v>47</v>
      </c>
      <c r="B31" s="29" t="s">
        <v>39</v>
      </c>
      <c r="C31" s="29" t="s">
        <v>178</v>
      </c>
      <c r="D31" s="24" t="s">
        <v>49</v>
      </c>
      <c r="E31" s="30" t="s">
        <v>179</v>
      </c>
      <c r="F31" s="31" t="s">
        <v>81</v>
      </c>
      <c r="G31" s="32">
        <v>103</v>
      </c>
      <c r="H31" s="33">
        <v>0</v>
      </c>
      <c r="I31" s="34">
        <f>ROUND(ROUND(H31,2)*ROUND(G31,3),2)</f>
      </c>
      <c r="O31">
        <f>(I31*21)/100</f>
      </c>
      <c r="P31" t="s">
        <v>27</v>
      </c>
    </row>
    <row r="32" spans="1:5" ht="12.75">
      <c r="A32" s="35" t="s">
        <v>52</v>
      </c>
      <c r="E32" s="36" t="s">
        <v>180</v>
      </c>
    </row>
    <row r="33" spans="1:5" ht="12.75">
      <c r="A33" s="37" t="s">
        <v>54</v>
      </c>
      <c r="E33" s="38" t="s">
        <v>181</v>
      </c>
    </row>
    <row r="34" spans="1:5" ht="165.75">
      <c r="A34" t="s">
        <v>56</v>
      </c>
      <c r="E34" s="36" t="s">
        <v>182</v>
      </c>
    </row>
    <row r="35" spans="1:16" ht="12.75">
      <c r="A35" s="24" t="s">
        <v>47</v>
      </c>
      <c r="B35" s="29" t="s">
        <v>73</v>
      </c>
      <c r="C35" s="29" t="s">
        <v>183</v>
      </c>
      <c r="D35" s="24" t="s">
        <v>49</v>
      </c>
      <c r="E35" s="30" t="s">
        <v>184</v>
      </c>
      <c r="F35" s="31" t="s">
        <v>81</v>
      </c>
      <c r="G35" s="32">
        <v>1</v>
      </c>
      <c r="H35" s="33">
        <v>0</v>
      </c>
      <c r="I35" s="34">
        <f>ROUND(ROUND(H35,2)*ROUND(G35,3),2)</f>
      </c>
      <c r="O35">
        <f>(I35*21)/100</f>
      </c>
      <c r="P35" t="s">
        <v>27</v>
      </c>
    </row>
    <row r="36" spans="1:5" ht="12.75">
      <c r="A36" s="35" t="s">
        <v>52</v>
      </c>
      <c r="E36" s="36" t="s">
        <v>180</v>
      </c>
    </row>
    <row r="37" spans="1:5" ht="12.75">
      <c r="A37" s="37" t="s">
        <v>54</v>
      </c>
      <c r="E37" s="38" t="s">
        <v>55</v>
      </c>
    </row>
    <row r="38" spans="1:5" ht="165.75">
      <c r="A38" t="s">
        <v>56</v>
      </c>
      <c r="E38" s="36" t="s">
        <v>182</v>
      </c>
    </row>
    <row r="39" spans="1:16" ht="25.5">
      <c r="A39" s="24" t="s">
        <v>47</v>
      </c>
      <c r="B39" s="29" t="s">
        <v>78</v>
      </c>
      <c r="C39" s="29" t="s">
        <v>185</v>
      </c>
      <c r="D39" s="24" t="s">
        <v>49</v>
      </c>
      <c r="E39" s="30" t="s">
        <v>186</v>
      </c>
      <c r="F39" s="31" t="s">
        <v>187</v>
      </c>
      <c r="G39" s="32">
        <v>1421.018</v>
      </c>
      <c r="H39" s="33">
        <v>0</v>
      </c>
      <c r="I39" s="34">
        <f>ROUND(ROUND(H39,2)*ROUND(G39,3),2)</f>
      </c>
      <c r="O39">
        <f>(I39*21)/100</f>
      </c>
      <c r="P39" t="s">
        <v>27</v>
      </c>
    </row>
    <row r="40" spans="1:5" ht="12.75">
      <c r="A40" s="35" t="s">
        <v>52</v>
      </c>
      <c r="E40" s="36" t="s">
        <v>188</v>
      </c>
    </row>
    <row r="41" spans="1:5" ht="51">
      <c r="A41" s="37" t="s">
        <v>54</v>
      </c>
      <c r="E41" s="38" t="s">
        <v>189</v>
      </c>
    </row>
    <row r="42" spans="1:5" ht="63.75">
      <c r="A42" t="s">
        <v>56</v>
      </c>
      <c r="E42" s="36" t="s">
        <v>190</v>
      </c>
    </row>
    <row r="43" spans="1:16" ht="12.75">
      <c r="A43" s="24" t="s">
        <v>47</v>
      </c>
      <c r="B43" s="29" t="s">
        <v>42</v>
      </c>
      <c r="C43" s="29" t="s">
        <v>191</v>
      </c>
      <c r="D43" s="24" t="s">
        <v>49</v>
      </c>
      <c r="E43" s="30" t="s">
        <v>192</v>
      </c>
      <c r="F43" s="31" t="s">
        <v>187</v>
      </c>
      <c r="G43" s="32">
        <v>389.291</v>
      </c>
      <c r="H43" s="33">
        <v>0</v>
      </c>
      <c r="I43" s="34">
        <f>ROUND(ROUND(H43,2)*ROUND(G43,3),2)</f>
      </c>
      <c r="O43">
        <f>(I43*21)/100</f>
      </c>
      <c r="P43" t="s">
        <v>27</v>
      </c>
    </row>
    <row r="44" spans="1:5" ht="12.75">
      <c r="A44" s="35" t="s">
        <v>52</v>
      </c>
      <c r="E44" s="36" t="s">
        <v>193</v>
      </c>
    </row>
    <row r="45" spans="1:5" ht="12.75">
      <c r="A45" s="37" t="s">
        <v>54</v>
      </c>
      <c r="E45" s="38" t="s">
        <v>194</v>
      </c>
    </row>
    <row r="46" spans="1:5" ht="63.75">
      <c r="A46" t="s">
        <v>56</v>
      </c>
      <c r="E46" s="36" t="s">
        <v>190</v>
      </c>
    </row>
    <row r="47" spans="1:16" ht="25.5">
      <c r="A47" s="24" t="s">
        <v>47</v>
      </c>
      <c r="B47" s="29" t="s">
        <v>44</v>
      </c>
      <c r="C47" s="29" t="s">
        <v>195</v>
      </c>
      <c r="D47" s="24" t="s">
        <v>49</v>
      </c>
      <c r="E47" s="30" t="s">
        <v>196</v>
      </c>
      <c r="F47" s="31" t="s">
        <v>187</v>
      </c>
      <c r="G47" s="32">
        <v>425.864</v>
      </c>
      <c r="H47" s="33">
        <v>0</v>
      </c>
      <c r="I47" s="34">
        <f>ROUND(ROUND(H47,2)*ROUND(G47,3),2)</f>
      </c>
      <c r="O47">
        <f>(I47*21)/100</f>
      </c>
      <c r="P47" t="s">
        <v>27</v>
      </c>
    </row>
    <row r="48" spans="1:5" ht="12.75">
      <c r="A48" s="35" t="s">
        <v>52</v>
      </c>
      <c r="E48" s="36" t="s">
        <v>197</v>
      </c>
    </row>
    <row r="49" spans="1:5" ht="102">
      <c r="A49" s="37" t="s">
        <v>54</v>
      </c>
      <c r="E49" s="38" t="s">
        <v>198</v>
      </c>
    </row>
    <row r="50" spans="1:5" ht="63.75">
      <c r="A50" t="s">
        <v>56</v>
      </c>
      <c r="E50" s="36" t="s">
        <v>190</v>
      </c>
    </row>
    <row r="51" spans="1:16" ht="12.75">
      <c r="A51" s="24" t="s">
        <v>47</v>
      </c>
      <c r="B51" s="29" t="s">
        <v>86</v>
      </c>
      <c r="C51" s="29" t="s">
        <v>199</v>
      </c>
      <c r="D51" s="24" t="s">
        <v>49</v>
      </c>
      <c r="E51" s="30" t="s">
        <v>200</v>
      </c>
      <c r="F51" s="31" t="s">
        <v>187</v>
      </c>
      <c r="G51" s="32">
        <v>396.881</v>
      </c>
      <c r="H51" s="33">
        <v>0</v>
      </c>
      <c r="I51" s="34">
        <f>ROUND(ROUND(H51,2)*ROUND(G51,3),2)</f>
      </c>
      <c r="O51">
        <f>(I51*21)/100</f>
      </c>
      <c r="P51" t="s">
        <v>27</v>
      </c>
    </row>
    <row r="52" spans="1:5" ht="12.75">
      <c r="A52" s="35" t="s">
        <v>52</v>
      </c>
      <c r="E52" s="36" t="s">
        <v>193</v>
      </c>
    </row>
    <row r="53" spans="1:5" ht="38.25">
      <c r="A53" s="37" t="s">
        <v>54</v>
      </c>
      <c r="E53" s="38" t="s">
        <v>201</v>
      </c>
    </row>
    <row r="54" spans="1:5" ht="63.75">
      <c r="A54" t="s">
        <v>56</v>
      </c>
      <c r="E54" s="36" t="s">
        <v>190</v>
      </c>
    </row>
    <row r="55" spans="1:16" ht="12.75">
      <c r="A55" s="24" t="s">
        <v>47</v>
      </c>
      <c r="B55" s="29" t="s">
        <v>89</v>
      </c>
      <c r="C55" s="29" t="s">
        <v>202</v>
      </c>
      <c r="D55" s="24" t="s">
        <v>49</v>
      </c>
      <c r="E55" s="30" t="s">
        <v>203</v>
      </c>
      <c r="F55" s="31" t="s">
        <v>187</v>
      </c>
      <c r="G55" s="32">
        <v>9044.965</v>
      </c>
      <c r="H55" s="33">
        <v>0</v>
      </c>
      <c r="I55" s="34">
        <f>ROUND(ROUND(H55,2)*ROUND(G55,3),2)</f>
      </c>
      <c r="O55">
        <f>(I55*21)/100</f>
      </c>
      <c r="P55" t="s">
        <v>27</v>
      </c>
    </row>
    <row r="56" spans="1:5" ht="25.5">
      <c r="A56" s="35" t="s">
        <v>52</v>
      </c>
      <c r="E56" s="36" t="s">
        <v>204</v>
      </c>
    </row>
    <row r="57" spans="1:5" ht="63.75">
      <c r="A57" s="37" t="s">
        <v>54</v>
      </c>
      <c r="E57" s="38" t="s">
        <v>205</v>
      </c>
    </row>
    <row r="58" spans="1:5" ht="38.25">
      <c r="A58" t="s">
        <v>56</v>
      </c>
      <c r="E58" s="36" t="s">
        <v>206</v>
      </c>
    </row>
    <row r="59" spans="1:16" ht="12.75">
      <c r="A59" s="24" t="s">
        <v>47</v>
      </c>
      <c r="B59" s="29" t="s">
        <v>94</v>
      </c>
      <c r="C59" s="29" t="s">
        <v>207</v>
      </c>
      <c r="D59" s="24" t="s">
        <v>49</v>
      </c>
      <c r="E59" s="30" t="s">
        <v>208</v>
      </c>
      <c r="F59" s="31" t="s">
        <v>187</v>
      </c>
      <c r="G59" s="32">
        <v>12411.118</v>
      </c>
      <c r="H59" s="33">
        <v>0</v>
      </c>
      <c r="I59" s="34">
        <f>ROUND(ROUND(H59,2)*ROUND(G59,3),2)</f>
      </c>
      <c r="O59">
        <f>(I59*21)/100</f>
      </c>
      <c r="P59" t="s">
        <v>27</v>
      </c>
    </row>
    <row r="60" spans="1:5" ht="25.5">
      <c r="A60" s="35" t="s">
        <v>52</v>
      </c>
      <c r="E60" s="36" t="s">
        <v>209</v>
      </c>
    </row>
    <row r="61" spans="1:5" ht="114.75">
      <c r="A61" s="37" t="s">
        <v>54</v>
      </c>
      <c r="E61" s="38" t="s">
        <v>210</v>
      </c>
    </row>
    <row r="62" spans="1:5" ht="38.25">
      <c r="A62" t="s">
        <v>56</v>
      </c>
      <c r="E62" s="36" t="s">
        <v>206</v>
      </c>
    </row>
    <row r="63" spans="1:16" ht="12.75">
      <c r="A63" s="24" t="s">
        <v>47</v>
      </c>
      <c r="B63" s="29" t="s">
        <v>98</v>
      </c>
      <c r="C63" s="29" t="s">
        <v>211</v>
      </c>
      <c r="D63" s="24" t="s">
        <v>49</v>
      </c>
      <c r="E63" s="30" t="s">
        <v>212</v>
      </c>
      <c r="F63" s="31" t="s">
        <v>187</v>
      </c>
      <c r="G63" s="32">
        <v>9044.965</v>
      </c>
      <c r="H63" s="33">
        <v>0</v>
      </c>
      <c r="I63" s="34">
        <f>ROUND(ROUND(H63,2)*ROUND(G63,3),2)</f>
      </c>
      <c r="O63">
        <f>(I63*21)/100</f>
      </c>
      <c r="P63" t="s">
        <v>27</v>
      </c>
    </row>
    <row r="64" spans="1:5" ht="12.75">
      <c r="A64" s="35" t="s">
        <v>52</v>
      </c>
      <c r="E64" s="36" t="s">
        <v>49</v>
      </c>
    </row>
    <row r="65" spans="1:5" ht="12.75">
      <c r="A65" s="37" t="s">
        <v>54</v>
      </c>
      <c r="E65" s="38" t="s">
        <v>213</v>
      </c>
    </row>
    <row r="66" spans="1:5" ht="191.25">
      <c r="A66" t="s">
        <v>56</v>
      </c>
      <c r="E66" s="36" t="s">
        <v>214</v>
      </c>
    </row>
    <row r="67" spans="1:16" ht="12.75">
      <c r="A67" s="24" t="s">
        <v>47</v>
      </c>
      <c r="B67" s="29" t="s">
        <v>102</v>
      </c>
      <c r="C67" s="29" t="s">
        <v>215</v>
      </c>
      <c r="D67" s="24" t="s">
        <v>49</v>
      </c>
      <c r="E67" s="30" t="s">
        <v>216</v>
      </c>
      <c r="F67" s="31" t="s">
        <v>187</v>
      </c>
      <c r="G67" s="32">
        <v>12411.118</v>
      </c>
      <c r="H67" s="33">
        <v>0</v>
      </c>
      <c r="I67" s="34">
        <f>ROUND(ROUND(H67,2)*ROUND(G67,3),2)</f>
      </c>
      <c r="O67">
        <f>(I67*21)/100</f>
      </c>
      <c r="P67" t="s">
        <v>27</v>
      </c>
    </row>
    <row r="68" spans="1:5" ht="12.75">
      <c r="A68" s="35" t="s">
        <v>52</v>
      </c>
      <c r="E68" s="36" t="s">
        <v>49</v>
      </c>
    </row>
    <row r="69" spans="1:5" ht="12.75">
      <c r="A69" s="37" t="s">
        <v>54</v>
      </c>
      <c r="E69" s="38" t="s">
        <v>217</v>
      </c>
    </row>
    <row r="70" spans="1:5" ht="38.25">
      <c r="A70" t="s">
        <v>56</v>
      </c>
      <c r="E70" s="36" t="s">
        <v>218</v>
      </c>
    </row>
    <row r="71" spans="1:16" ht="12.75">
      <c r="A71" s="24" t="s">
        <v>47</v>
      </c>
      <c r="B71" s="29" t="s">
        <v>107</v>
      </c>
      <c r="C71" s="29" t="s">
        <v>219</v>
      </c>
      <c r="D71" s="24" t="s">
        <v>49</v>
      </c>
      <c r="E71" s="30" t="s">
        <v>220</v>
      </c>
      <c r="F71" s="31" t="s">
        <v>187</v>
      </c>
      <c r="G71" s="32">
        <v>9041.825</v>
      </c>
      <c r="H71" s="33">
        <v>0</v>
      </c>
      <c r="I71" s="34">
        <f>ROUND(ROUND(H71,2)*ROUND(G71,3),2)</f>
      </c>
      <c r="O71">
        <f>(I71*21)/100</f>
      </c>
      <c r="P71" t="s">
        <v>27</v>
      </c>
    </row>
    <row r="72" spans="1:5" ht="12.75">
      <c r="A72" s="35" t="s">
        <v>52</v>
      </c>
      <c r="E72" s="36" t="s">
        <v>49</v>
      </c>
    </row>
    <row r="73" spans="1:5" ht="63.75">
      <c r="A73" s="37" t="s">
        <v>54</v>
      </c>
      <c r="E73" s="38" t="s">
        <v>221</v>
      </c>
    </row>
    <row r="74" spans="1:5" ht="51">
      <c r="A74" t="s">
        <v>56</v>
      </c>
      <c r="E74" s="36" t="s">
        <v>222</v>
      </c>
    </row>
    <row r="75" spans="1:18" ht="12.75" customHeight="1">
      <c r="A75" s="6" t="s">
        <v>45</v>
      </c>
      <c r="B75" s="6"/>
      <c r="C75" s="41" t="s">
        <v>42</v>
      </c>
      <c r="D75" s="6"/>
      <c r="E75" s="27" t="s">
        <v>223</v>
      </c>
      <c r="F75" s="6"/>
      <c r="G75" s="6"/>
      <c r="H75" s="6"/>
      <c r="I75" s="42">
        <f>0+Q75</f>
      </c>
      <c r="O75">
        <f>0+R75</f>
      </c>
      <c r="Q75">
        <f>0+I76</f>
      </c>
      <c r="R75">
        <f>0+O76</f>
      </c>
    </row>
    <row r="76" spans="1:16" ht="12.75">
      <c r="A76" s="24" t="s">
        <v>47</v>
      </c>
      <c r="B76" s="29" t="s">
        <v>112</v>
      </c>
      <c r="C76" s="29" t="s">
        <v>224</v>
      </c>
      <c r="D76" s="24" t="s">
        <v>49</v>
      </c>
      <c r="E76" s="30" t="s">
        <v>225</v>
      </c>
      <c r="F76" s="31" t="s">
        <v>226</v>
      </c>
      <c r="G76" s="32">
        <v>249.65</v>
      </c>
      <c r="H76" s="33">
        <v>0</v>
      </c>
      <c r="I76" s="34">
        <f>ROUND(ROUND(H76,2)*ROUND(G76,3),2)</f>
      </c>
      <c r="O76">
        <f>(I76*21)/100</f>
      </c>
      <c r="P76" t="s">
        <v>27</v>
      </c>
    </row>
    <row r="77" spans="1:5" ht="12.75">
      <c r="A77" s="35" t="s">
        <v>52</v>
      </c>
      <c r="E77" s="36" t="s">
        <v>170</v>
      </c>
    </row>
    <row r="78" spans="1:5" ht="12.75">
      <c r="A78" s="37" t="s">
        <v>54</v>
      </c>
      <c r="E78" s="38" t="s">
        <v>227</v>
      </c>
    </row>
    <row r="79" spans="1:5" ht="114.75">
      <c r="A79" t="s">
        <v>56</v>
      </c>
      <c r="E79" s="36" t="s">
        <v>228</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30.xml><?xml version="1.0" encoding="utf-8"?>
<worksheet xmlns="http://schemas.openxmlformats.org/spreadsheetml/2006/main" xmlns:r="http://schemas.openxmlformats.org/officeDocument/2006/relationships">
  <sheetPr>
    <pageSetUpPr fitToPage="1"/>
  </sheetPr>
  <dimension ref="A1:R1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f>
      </c>
      <c r="P2" t="s">
        <v>26</v>
      </c>
    </row>
    <row r="3" spans="1:16" ht="15" customHeight="1">
      <c r="A3" t="s">
        <v>12</v>
      </c>
      <c r="B3" s="12" t="s">
        <v>14</v>
      </c>
      <c r="C3" s="13" t="s">
        <v>15</v>
      </c>
      <c r="D3" s="1"/>
      <c r="E3" s="14" t="s">
        <v>16</v>
      </c>
      <c r="F3" s="1"/>
      <c r="G3" s="9"/>
      <c r="H3" s="8" t="s">
        <v>1646</v>
      </c>
      <c r="I3" s="39">
        <f>0+I9</f>
      </c>
      <c r="O3" t="s">
        <v>23</v>
      </c>
      <c r="P3" t="s">
        <v>27</v>
      </c>
    </row>
    <row r="4" spans="1:16" ht="15" customHeight="1">
      <c r="A4" t="s">
        <v>17</v>
      </c>
      <c r="B4" s="12" t="s">
        <v>18</v>
      </c>
      <c r="C4" s="13" t="s">
        <v>1646</v>
      </c>
      <c r="D4" s="1"/>
      <c r="E4" s="14" t="s">
        <v>1647</v>
      </c>
      <c r="F4" s="1"/>
      <c r="G4" s="1"/>
      <c r="H4" s="11"/>
      <c r="I4" s="11"/>
      <c r="O4" t="s">
        <v>24</v>
      </c>
      <c r="P4" t="s">
        <v>27</v>
      </c>
    </row>
    <row r="5" spans="1:16" ht="12.75" customHeight="1">
      <c r="A5" t="s">
        <v>21</v>
      </c>
      <c r="B5" s="16" t="s">
        <v>22</v>
      </c>
      <c r="C5" s="17" t="s">
        <v>1646</v>
      </c>
      <c r="D5" s="6"/>
      <c r="E5" s="18" t="s">
        <v>1647</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12.75">
      <c r="A10" s="24" t="s">
        <v>47</v>
      </c>
      <c r="B10" s="29" t="s">
        <v>31</v>
      </c>
      <c r="C10" s="29" t="s">
        <v>1648</v>
      </c>
      <c r="D10" s="24" t="s">
        <v>49</v>
      </c>
      <c r="E10" s="30" t="s">
        <v>1649</v>
      </c>
      <c r="F10" s="31" t="s">
        <v>51</v>
      </c>
      <c r="G10" s="32">
        <v>1</v>
      </c>
      <c r="H10" s="33">
        <v>0</v>
      </c>
      <c r="I10" s="34">
        <f>ROUND(ROUND(H10,2)*ROUND(G10,3),2)</f>
      </c>
      <c r="O10">
        <f>(I10*21)/100</f>
      </c>
      <c r="P10" t="s">
        <v>27</v>
      </c>
    </row>
    <row r="11" spans="1:5" ht="25.5">
      <c r="A11" s="35" t="s">
        <v>52</v>
      </c>
      <c r="E11" s="36" t="s">
        <v>1650</v>
      </c>
    </row>
    <row r="12" spans="1:5" ht="12.75">
      <c r="A12" s="37" t="s">
        <v>54</v>
      </c>
      <c r="E12" s="38" t="s">
        <v>49</v>
      </c>
    </row>
    <row r="13" spans="1:5" ht="12.75">
      <c r="A13" t="s">
        <v>56</v>
      </c>
      <c r="E13" s="36" t="s">
        <v>70</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231"/>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0+O9+O14+O67+O88+O121+O182+O187</f>
      </c>
      <c r="P2" t="s">
        <v>26</v>
      </c>
    </row>
    <row r="3" spans="1:16" ht="15" customHeight="1">
      <c r="A3" t="s">
        <v>12</v>
      </c>
      <c r="B3" s="12" t="s">
        <v>14</v>
      </c>
      <c r="C3" s="13" t="s">
        <v>15</v>
      </c>
      <c r="D3" s="1"/>
      <c r="E3" s="14" t="s">
        <v>16</v>
      </c>
      <c r="F3" s="1"/>
      <c r="G3" s="9"/>
      <c r="H3" s="8" t="s">
        <v>229</v>
      </c>
      <c r="I3" s="39">
        <f>0+I9+I14+I67+I88+I121+I182+I187</f>
      </c>
      <c r="O3" t="s">
        <v>23</v>
      </c>
      <c r="P3" t="s">
        <v>27</v>
      </c>
    </row>
    <row r="4" spans="1:16" ht="15" customHeight="1">
      <c r="A4" t="s">
        <v>17</v>
      </c>
      <c r="B4" s="12" t="s">
        <v>18</v>
      </c>
      <c r="C4" s="13" t="s">
        <v>229</v>
      </c>
      <c r="D4" s="1"/>
      <c r="E4" s="14" t="s">
        <v>230</v>
      </c>
      <c r="F4" s="1"/>
      <c r="G4" s="1"/>
      <c r="H4" s="11"/>
      <c r="I4" s="11"/>
      <c r="O4" t="s">
        <v>24</v>
      </c>
      <c r="P4" t="s">
        <v>27</v>
      </c>
    </row>
    <row r="5" spans="1:16" ht="12.75" customHeight="1">
      <c r="A5" t="s">
        <v>21</v>
      </c>
      <c r="B5" s="16" t="s">
        <v>22</v>
      </c>
      <c r="C5" s="17" t="s">
        <v>229</v>
      </c>
      <c r="D5" s="6"/>
      <c r="E5" s="18" t="s">
        <v>230</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25.5">
      <c r="A10" s="24" t="s">
        <v>47</v>
      </c>
      <c r="B10" s="29" t="s">
        <v>31</v>
      </c>
      <c r="C10" s="29" t="s">
        <v>159</v>
      </c>
      <c r="D10" s="24" t="s">
        <v>49</v>
      </c>
      <c r="E10" s="30" t="s">
        <v>160</v>
      </c>
      <c r="F10" s="31" t="s">
        <v>156</v>
      </c>
      <c r="G10" s="32">
        <v>48046.704</v>
      </c>
      <c r="H10" s="33">
        <v>0</v>
      </c>
      <c r="I10" s="34">
        <f>ROUND(ROUND(H10,2)*ROUND(G10,3),2)</f>
      </c>
      <c r="O10">
        <f>(I10*21)/100</f>
      </c>
      <c r="P10" t="s">
        <v>27</v>
      </c>
    </row>
    <row r="11" spans="1:5" ht="12.75">
      <c r="A11" s="35" t="s">
        <v>52</v>
      </c>
      <c r="E11" s="36" t="s">
        <v>49</v>
      </c>
    </row>
    <row r="12" spans="1:5" ht="51">
      <c r="A12" s="37" t="s">
        <v>54</v>
      </c>
      <c r="E12" s="38" t="s">
        <v>231</v>
      </c>
    </row>
    <row r="13" spans="1:5" ht="140.25">
      <c r="A13" t="s">
        <v>56</v>
      </c>
      <c r="E13" s="36" t="s">
        <v>162</v>
      </c>
    </row>
    <row r="14" spans="1:18" ht="12.75" customHeight="1">
      <c r="A14" s="6" t="s">
        <v>45</v>
      </c>
      <c r="B14" s="6"/>
      <c r="C14" s="41" t="s">
        <v>31</v>
      </c>
      <c r="D14" s="6"/>
      <c r="E14" s="27" t="s">
        <v>166</v>
      </c>
      <c r="F14" s="6"/>
      <c r="G14" s="6"/>
      <c r="H14" s="6"/>
      <c r="I14" s="42">
        <f>0+Q14</f>
      </c>
      <c r="O14">
        <f>0+R14</f>
      </c>
      <c r="Q14">
        <f>0+I15+I19+I23+I27+I31+I35+I39+I43+I47+I51+I55+I59+I63</f>
      </c>
      <c r="R14">
        <f>0+O15+O19+O23+O27+O31+O35+O39+O43+O47+O51+O55+O59+O63</f>
      </c>
    </row>
    <row r="15" spans="1:16" ht="12.75">
      <c r="A15" s="24" t="s">
        <v>47</v>
      </c>
      <c r="B15" s="29" t="s">
        <v>27</v>
      </c>
      <c r="C15" s="29" t="s">
        <v>232</v>
      </c>
      <c r="D15" s="24" t="s">
        <v>49</v>
      </c>
      <c r="E15" s="30" t="s">
        <v>233</v>
      </c>
      <c r="F15" s="31" t="s">
        <v>226</v>
      </c>
      <c r="G15" s="32">
        <v>225.1</v>
      </c>
      <c r="H15" s="33">
        <v>0</v>
      </c>
      <c r="I15" s="34">
        <f>ROUND(ROUND(H15,2)*ROUND(G15,3),2)</f>
      </c>
      <c r="O15">
        <f>(I15*21)/100</f>
      </c>
      <c r="P15" t="s">
        <v>27</v>
      </c>
    </row>
    <row r="16" spans="1:5" ht="12.75">
      <c r="A16" s="35" t="s">
        <v>52</v>
      </c>
      <c r="E16" s="36" t="s">
        <v>234</v>
      </c>
    </row>
    <row r="17" spans="1:5" ht="38.25">
      <c r="A17" s="37" t="s">
        <v>54</v>
      </c>
      <c r="E17" s="38" t="s">
        <v>235</v>
      </c>
    </row>
    <row r="18" spans="1:5" ht="25.5">
      <c r="A18" t="s">
        <v>56</v>
      </c>
      <c r="E18" s="36" t="s">
        <v>236</v>
      </c>
    </row>
    <row r="19" spans="1:16" ht="12.75">
      <c r="A19" s="24" t="s">
        <v>47</v>
      </c>
      <c r="B19" s="29" t="s">
        <v>26</v>
      </c>
      <c r="C19" s="29" t="s">
        <v>237</v>
      </c>
      <c r="D19" s="24" t="s">
        <v>67</v>
      </c>
      <c r="E19" s="30" t="s">
        <v>238</v>
      </c>
      <c r="F19" s="31" t="s">
        <v>187</v>
      </c>
      <c r="G19" s="32">
        <v>23837.186</v>
      </c>
      <c r="H19" s="33">
        <v>0</v>
      </c>
      <c r="I19" s="34">
        <f>ROUND(ROUND(H19,2)*ROUND(G19,3),2)</f>
      </c>
      <c r="O19">
        <f>(I19*21)/100</f>
      </c>
      <c r="P19" t="s">
        <v>27</v>
      </c>
    </row>
    <row r="20" spans="1:5" ht="12.75">
      <c r="A20" s="35" t="s">
        <v>52</v>
      </c>
      <c r="E20" s="36" t="s">
        <v>239</v>
      </c>
    </row>
    <row r="21" spans="1:5" ht="51">
      <c r="A21" s="37" t="s">
        <v>54</v>
      </c>
      <c r="E21" s="38" t="s">
        <v>240</v>
      </c>
    </row>
    <row r="22" spans="1:5" ht="369.75">
      <c r="A22" t="s">
        <v>56</v>
      </c>
      <c r="E22" s="36" t="s">
        <v>241</v>
      </c>
    </row>
    <row r="23" spans="1:16" ht="12.75">
      <c r="A23" s="24" t="s">
        <v>47</v>
      </c>
      <c r="B23" s="29" t="s">
        <v>35</v>
      </c>
      <c r="C23" s="29" t="s">
        <v>237</v>
      </c>
      <c r="D23" s="24" t="s">
        <v>71</v>
      </c>
      <c r="E23" s="30" t="s">
        <v>238</v>
      </c>
      <c r="F23" s="31" t="s">
        <v>187</v>
      </c>
      <c r="G23" s="32">
        <v>11702.814</v>
      </c>
      <c r="H23" s="33">
        <v>0</v>
      </c>
      <c r="I23" s="34">
        <f>ROUND(ROUND(H23,2)*ROUND(G23,3),2)</f>
      </c>
      <c r="O23">
        <f>(I23*21)/100</f>
      </c>
      <c r="P23" t="s">
        <v>27</v>
      </c>
    </row>
    <row r="24" spans="1:5" ht="12.75">
      <c r="A24" s="35" t="s">
        <v>52</v>
      </c>
      <c r="E24" s="36" t="s">
        <v>242</v>
      </c>
    </row>
    <row r="25" spans="1:5" ht="38.25">
      <c r="A25" s="37" t="s">
        <v>54</v>
      </c>
      <c r="E25" s="38" t="s">
        <v>243</v>
      </c>
    </row>
    <row r="26" spans="1:5" ht="369.75">
      <c r="A26" t="s">
        <v>56</v>
      </c>
      <c r="E26" s="36" t="s">
        <v>241</v>
      </c>
    </row>
    <row r="27" spans="1:16" ht="12.75">
      <c r="A27" s="24" t="s">
        <v>47</v>
      </c>
      <c r="B27" s="29" t="s">
        <v>37</v>
      </c>
      <c r="C27" s="29" t="s">
        <v>244</v>
      </c>
      <c r="D27" s="24" t="s">
        <v>49</v>
      </c>
      <c r="E27" s="30" t="s">
        <v>245</v>
      </c>
      <c r="F27" s="31" t="s">
        <v>187</v>
      </c>
      <c r="G27" s="32">
        <v>11338.6</v>
      </c>
      <c r="H27" s="33">
        <v>0</v>
      </c>
      <c r="I27" s="34">
        <f>ROUND(ROUND(H27,2)*ROUND(G27,3),2)</f>
      </c>
      <c r="O27">
        <f>(I27*21)/100</f>
      </c>
      <c r="P27" t="s">
        <v>27</v>
      </c>
    </row>
    <row r="28" spans="1:5" ht="12.75">
      <c r="A28" s="35" t="s">
        <v>52</v>
      </c>
      <c r="E28" s="36" t="s">
        <v>246</v>
      </c>
    </row>
    <row r="29" spans="1:5" ht="12.75">
      <c r="A29" s="37" t="s">
        <v>54</v>
      </c>
      <c r="E29" s="38" t="s">
        <v>247</v>
      </c>
    </row>
    <row r="30" spans="1:5" ht="306">
      <c r="A30" t="s">
        <v>56</v>
      </c>
      <c r="E30" s="36" t="s">
        <v>248</v>
      </c>
    </row>
    <row r="31" spans="1:16" ht="12.75">
      <c r="A31" s="24" t="s">
        <v>47</v>
      </c>
      <c r="B31" s="29" t="s">
        <v>39</v>
      </c>
      <c r="C31" s="29" t="s">
        <v>249</v>
      </c>
      <c r="D31" s="24" t="s">
        <v>49</v>
      </c>
      <c r="E31" s="30" t="s">
        <v>250</v>
      </c>
      <c r="F31" s="31" t="s">
        <v>187</v>
      </c>
      <c r="G31" s="32">
        <v>303.344</v>
      </c>
      <c r="H31" s="33">
        <v>0</v>
      </c>
      <c r="I31" s="34">
        <f>ROUND(ROUND(H31,2)*ROUND(G31,3),2)</f>
      </c>
      <c r="O31">
        <f>(I31*21)/100</f>
      </c>
      <c r="P31" t="s">
        <v>27</v>
      </c>
    </row>
    <row r="32" spans="1:5" ht="12.75">
      <c r="A32" s="35" t="s">
        <v>52</v>
      </c>
      <c r="E32" s="36" t="s">
        <v>49</v>
      </c>
    </row>
    <row r="33" spans="1:5" ht="38.25">
      <c r="A33" s="37" t="s">
        <v>54</v>
      </c>
      <c r="E33" s="38" t="s">
        <v>251</v>
      </c>
    </row>
    <row r="34" spans="1:5" ht="318.75">
      <c r="A34" t="s">
        <v>56</v>
      </c>
      <c r="E34" s="36" t="s">
        <v>252</v>
      </c>
    </row>
    <row r="35" spans="1:16" ht="12.75">
      <c r="A35" s="24" t="s">
        <v>47</v>
      </c>
      <c r="B35" s="29" t="s">
        <v>73</v>
      </c>
      <c r="C35" s="29" t="s">
        <v>253</v>
      </c>
      <c r="D35" s="24" t="s">
        <v>49</v>
      </c>
      <c r="E35" s="30" t="s">
        <v>254</v>
      </c>
      <c r="F35" s="31" t="s">
        <v>187</v>
      </c>
      <c r="G35" s="32">
        <v>5669.3</v>
      </c>
      <c r="H35" s="33">
        <v>0</v>
      </c>
      <c r="I35" s="34">
        <f>ROUND(ROUND(H35,2)*ROUND(G35,3),2)</f>
      </c>
      <c r="O35">
        <f>(I35*21)/100</f>
      </c>
      <c r="P35" t="s">
        <v>27</v>
      </c>
    </row>
    <row r="36" spans="1:5" ht="12.75">
      <c r="A36" s="35" t="s">
        <v>52</v>
      </c>
      <c r="E36" s="36" t="s">
        <v>49</v>
      </c>
    </row>
    <row r="37" spans="1:5" ht="12.75">
      <c r="A37" s="37" t="s">
        <v>54</v>
      </c>
      <c r="E37" s="38" t="s">
        <v>255</v>
      </c>
    </row>
    <row r="38" spans="1:5" ht="267.75">
      <c r="A38" t="s">
        <v>56</v>
      </c>
      <c r="E38" s="36" t="s">
        <v>256</v>
      </c>
    </row>
    <row r="39" spans="1:16" ht="12.75">
      <c r="A39" s="24" t="s">
        <v>47</v>
      </c>
      <c r="B39" s="29" t="s">
        <v>78</v>
      </c>
      <c r="C39" s="29" t="s">
        <v>257</v>
      </c>
      <c r="D39" s="24" t="s">
        <v>49</v>
      </c>
      <c r="E39" s="30" t="s">
        <v>258</v>
      </c>
      <c r="F39" s="31" t="s">
        <v>187</v>
      </c>
      <c r="G39" s="32">
        <v>5669.3</v>
      </c>
      <c r="H39" s="33">
        <v>0</v>
      </c>
      <c r="I39" s="34">
        <f>ROUND(ROUND(H39,2)*ROUND(G39,3),2)</f>
      </c>
      <c r="O39">
        <f>(I39*21)/100</f>
      </c>
      <c r="P39" t="s">
        <v>27</v>
      </c>
    </row>
    <row r="40" spans="1:5" ht="12.75">
      <c r="A40" s="35" t="s">
        <v>52</v>
      </c>
      <c r="E40" s="36" t="s">
        <v>259</v>
      </c>
    </row>
    <row r="41" spans="1:5" ht="12.75">
      <c r="A41" s="37" t="s">
        <v>54</v>
      </c>
      <c r="E41" s="38" t="s">
        <v>255</v>
      </c>
    </row>
    <row r="42" spans="1:5" ht="267.75">
      <c r="A42" t="s">
        <v>56</v>
      </c>
      <c r="E42" s="36" t="s">
        <v>256</v>
      </c>
    </row>
    <row r="43" spans="1:16" ht="12.75">
      <c r="A43" s="24" t="s">
        <v>47</v>
      </c>
      <c r="B43" s="29" t="s">
        <v>42</v>
      </c>
      <c r="C43" s="29" t="s">
        <v>211</v>
      </c>
      <c r="D43" s="24" t="s">
        <v>49</v>
      </c>
      <c r="E43" s="30" t="s">
        <v>212</v>
      </c>
      <c r="F43" s="31" t="s">
        <v>187</v>
      </c>
      <c r="G43" s="32">
        <v>35843.344</v>
      </c>
      <c r="H43" s="33">
        <v>0</v>
      </c>
      <c r="I43" s="34">
        <f>ROUND(ROUND(H43,2)*ROUND(G43,3),2)</f>
      </c>
      <c r="O43">
        <f>(I43*21)/100</f>
      </c>
      <c r="P43" t="s">
        <v>27</v>
      </c>
    </row>
    <row r="44" spans="1:5" ht="12.75">
      <c r="A44" s="35" t="s">
        <v>52</v>
      </c>
      <c r="E44" s="36" t="s">
        <v>49</v>
      </c>
    </row>
    <row r="45" spans="1:5" ht="38.25">
      <c r="A45" s="37" t="s">
        <v>54</v>
      </c>
      <c r="E45" s="38" t="s">
        <v>260</v>
      </c>
    </row>
    <row r="46" spans="1:5" ht="191.25">
      <c r="A46" t="s">
        <v>56</v>
      </c>
      <c r="E46" s="36" t="s">
        <v>214</v>
      </c>
    </row>
    <row r="47" spans="1:16" ht="12.75">
      <c r="A47" s="24" t="s">
        <v>47</v>
      </c>
      <c r="B47" s="29" t="s">
        <v>44</v>
      </c>
      <c r="C47" s="29" t="s">
        <v>261</v>
      </c>
      <c r="D47" s="24" t="s">
        <v>49</v>
      </c>
      <c r="E47" s="30" t="s">
        <v>262</v>
      </c>
      <c r="F47" s="31" t="s">
        <v>187</v>
      </c>
      <c r="G47" s="32">
        <v>12826.8</v>
      </c>
      <c r="H47" s="33">
        <v>0</v>
      </c>
      <c r="I47" s="34">
        <f>ROUND(ROUND(H47,2)*ROUND(G47,3),2)</f>
      </c>
      <c r="O47">
        <f>(I47*21)/100</f>
      </c>
      <c r="P47" t="s">
        <v>27</v>
      </c>
    </row>
    <row r="48" spans="1:5" ht="12.75">
      <c r="A48" s="35" t="s">
        <v>52</v>
      </c>
      <c r="E48" s="36" t="s">
        <v>49</v>
      </c>
    </row>
    <row r="49" spans="1:5" ht="12.75">
      <c r="A49" s="37" t="s">
        <v>54</v>
      </c>
      <c r="E49" s="38" t="s">
        <v>263</v>
      </c>
    </row>
    <row r="50" spans="1:5" ht="280.5">
      <c r="A50" t="s">
        <v>56</v>
      </c>
      <c r="E50" s="36" t="s">
        <v>264</v>
      </c>
    </row>
    <row r="51" spans="1:16" ht="12.75">
      <c r="A51" s="24" t="s">
        <v>47</v>
      </c>
      <c r="B51" s="29" t="s">
        <v>86</v>
      </c>
      <c r="C51" s="29" t="s">
        <v>265</v>
      </c>
      <c r="D51" s="24" t="s">
        <v>67</v>
      </c>
      <c r="E51" s="30" t="s">
        <v>266</v>
      </c>
      <c r="F51" s="31" t="s">
        <v>187</v>
      </c>
      <c r="G51" s="32">
        <v>1078.902</v>
      </c>
      <c r="H51" s="33">
        <v>0</v>
      </c>
      <c r="I51" s="34">
        <f>ROUND(ROUND(H51,2)*ROUND(G51,3),2)</f>
      </c>
      <c r="O51">
        <f>(I51*21)/100</f>
      </c>
      <c r="P51" t="s">
        <v>27</v>
      </c>
    </row>
    <row r="52" spans="1:5" ht="12.75">
      <c r="A52" s="35" t="s">
        <v>52</v>
      </c>
      <c r="E52" s="36" t="s">
        <v>49</v>
      </c>
    </row>
    <row r="53" spans="1:5" ht="12.75">
      <c r="A53" s="37" t="s">
        <v>54</v>
      </c>
      <c r="E53" s="38" t="s">
        <v>267</v>
      </c>
    </row>
    <row r="54" spans="1:5" ht="242.25">
      <c r="A54" t="s">
        <v>56</v>
      </c>
      <c r="E54" s="36" t="s">
        <v>268</v>
      </c>
    </row>
    <row r="55" spans="1:16" ht="12.75">
      <c r="A55" s="24" t="s">
        <v>47</v>
      </c>
      <c r="B55" s="29" t="s">
        <v>89</v>
      </c>
      <c r="C55" s="29" t="s">
        <v>265</v>
      </c>
      <c r="D55" s="24" t="s">
        <v>71</v>
      </c>
      <c r="E55" s="30" t="s">
        <v>266</v>
      </c>
      <c r="F55" s="31" t="s">
        <v>187</v>
      </c>
      <c r="G55" s="32">
        <v>727.14</v>
      </c>
      <c r="H55" s="33">
        <v>0</v>
      </c>
      <c r="I55" s="34">
        <f>ROUND(ROUND(H55,2)*ROUND(G55,3),2)</f>
      </c>
      <c r="O55">
        <f>(I55*21)/100</f>
      </c>
      <c r="P55" t="s">
        <v>27</v>
      </c>
    </row>
    <row r="56" spans="1:5" ht="12.75">
      <c r="A56" s="35" t="s">
        <v>52</v>
      </c>
      <c r="E56" s="36" t="s">
        <v>49</v>
      </c>
    </row>
    <row r="57" spans="1:5" ht="12.75">
      <c r="A57" s="37" t="s">
        <v>54</v>
      </c>
      <c r="E57" s="38" t="s">
        <v>269</v>
      </c>
    </row>
    <row r="58" spans="1:5" ht="242.25">
      <c r="A58" t="s">
        <v>56</v>
      </c>
      <c r="E58" s="36" t="s">
        <v>268</v>
      </c>
    </row>
    <row r="59" spans="1:16" ht="12.75">
      <c r="A59" s="24" t="s">
        <v>47</v>
      </c>
      <c r="B59" s="29" t="s">
        <v>94</v>
      </c>
      <c r="C59" s="29" t="s">
        <v>270</v>
      </c>
      <c r="D59" s="24" t="s">
        <v>67</v>
      </c>
      <c r="E59" s="30" t="s">
        <v>271</v>
      </c>
      <c r="F59" s="31" t="s">
        <v>169</v>
      </c>
      <c r="G59" s="32">
        <v>60904.08</v>
      </c>
      <c r="H59" s="33">
        <v>0</v>
      </c>
      <c r="I59" s="34">
        <f>ROUND(ROUND(H59,2)*ROUND(G59,3),2)</f>
      </c>
      <c r="O59">
        <f>(I59*21)/100</f>
      </c>
      <c r="P59" t="s">
        <v>27</v>
      </c>
    </row>
    <row r="60" spans="1:5" ht="12.75">
      <c r="A60" s="35" t="s">
        <v>52</v>
      </c>
      <c r="E60" s="36" t="s">
        <v>49</v>
      </c>
    </row>
    <row r="61" spans="1:5" ht="51">
      <c r="A61" s="37" t="s">
        <v>54</v>
      </c>
      <c r="E61" s="38" t="s">
        <v>272</v>
      </c>
    </row>
    <row r="62" spans="1:5" ht="25.5">
      <c r="A62" t="s">
        <v>56</v>
      </c>
      <c r="E62" s="36" t="s">
        <v>273</v>
      </c>
    </row>
    <row r="63" spans="1:16" ht="12.75">
      <c r="A63" s="24" t="s">
        <v>47</v>
      </c>
      <c r="B63" s="29" t="s">
        <v>98</v>
      </c>
      <c r="C63" s="29" t="s">
        <v>274</v>
      </c>
      <c r="D63" s="24" t="s">
        <v>49</v>
      </c>
      <c r="E63" s="30" t="s">
        <v>275</v>
      </c>
      <c r="F63" s="31" t="s">
        <v>169</v>
      </c>
      <c r="G63" s="32">
        <v>10543.02</v>
      </c>
      <c r="H63" s="33">
        <v>0</v>
      </c>
      <c r="I63" s="34">
        <f>ROUND(ROUND(H63,2)*ROUND(G63,3),2)</f>
      </c>
      <c r="O63">
        <f>(I63*21)/100</f>
      </c>
      <c r="P63" t="s">
        <v>27</v>
      </c>
    </row>
    <row r="64" spans="1:5" ht="25.5">
      <c r="A64" s="35" t="s">
        <v>52</v>
      </c>
      <c r="E64" s="36" t="s">
        <v>276</v>
      </c>
    </row>
    <row r="65" spans="1:5" ht="38.25">
      <c r="A65" s="37" t="s">
        <v>54</v>
      </c>
      <c r="E65" s="38" t="s">
        <v>277</v>
      </c>
    </row>
    <row r="66" spans="1:5" ht="25.5">
      <c r="A66" t="s">
        <v>56</v>
      </c>
      <c r="E66" s="36" t="s">
        <v>273</v>
      </c>
    </row>
    <row r="67" spans="1:18" ht="12.75" customHeight="1">
      <c r="A67" s="6" t="s">
        <v>45</v>
      </c>
      <c r="B67" s="6"/>
      <c r="C67" s="41" t="s">
        <v>27</v>
      </c>
      <c r="D67" s="6"/>
      <c r="E67" s="27" t="s">
        <v>278</v>
      </c>
      <c r="F67" s="6"/>
      <c r="G67" s="6"/>
      <c r="H67" s="6"/>
      <c r="I67" s="42">
        <f>0+Q67</f>
      </c>
      <c r="O67">
        <f>0+R67</f>
      </c>
      <c r="Q67">
        <f>0+I68+I72+I76+I80+I84</f>
      </c>
      <c r="R67">
        <f>0+O68+O72+O76+O80+O84</f>
      </c>
    </row>
    <row r="68" spans="1:16" ht="12.75">
      <c r="A68" s="24" t="s">
        <v>47</v>
      </c>
      <c r="B68" s="29" t="s">
        <v>102</v>
      </c>
      <c r="C68" s="29" t="s">
        <v>279</v>
      </c>
      <c r="D68" s="24" t="s">
        <v>49</v>
      </c>
      <c r="E68" s="30" t="s">
        <v>280</v>
      </c>
      <c r="F68" s="31" t="s">
        <v>169</v>
      </c>
      <c r="G68" s="32">
        <v>1540.998</v>
      </c>
      <c r="H68" s="33">
        <v>0</v>
      </c>
      <c r="I68" s="34">
        <f>ROUND(ROUND(H68,2)*ROUND(G68,3),2)</f>
      </c>
      <c r="O68">
        <f>(I68*21)/100</f>
      </c>
      <c r="P68" t="s">
        <v>27</v>
      </c>
    </row>
    <row r="69" spans="1:5" ht="12.75">
      <c r="A69" s="35" t="s">
        <v>52</v>
      </c>
      <c r="E69" s="36" t="s">
        <v>49</v>
      </c>
    </row>
    <row r="70" spans="1:5" ht="51">
      <c r="A70" s="37" t="s">
        <v>54</v>
      </c>
      <c r="E70" s="38" t="s">
        <v>281</v>
      </c>
    </row>
    <row r="71" spans="1:5" ht="25.5">
      <c r="A71" t="s">
        <v>56</v>
      </c>
      <c r="E71" s="36" t="s">
        <v>282</v>
      </c>
    </row>
    <row r="72" spans="1:16" ht="12.75">
      <c r="A72" s="24" t="s">
        <v>47</v>
      </c>
      <c r="B72" s="29" t="s">
        <v>107</v>
      </c>
      <c r="C72" s="29" t="s">
        <v>283</v>
      </c>
      <c r="D72" s="24" t="s">
        <v>49</v>
      </c>
      <c r="E72" s="30" t="s">
        <v>284</v>
      </c>
      <c r="F72" s="31" t="s">
        <v>226</v>
      </c>
      <c r="G72" s="32">
        <v>115.62</v>
      </c>
      <c r="H72" s="33">
        <v>0</v>
      </c>
      <c r="I72" s="34">
        <f>ROUND(ROUND(H72,2)*ROUND(G72,3),2)</f>
      </c>
      <c r="O72">
        <f>(I72*21)/100</f>
      </c>
      <c r="P72" t="s">
        <v>27</v>
      </c>
    </row>
    <row r="73" spans="1:5" ht="12.75">
      <c r="A73" s="35" t="s">
        <v>52</v>
      </c>
      <c r="E73" s="36" t="s">
        <v>285</v>
      </c>
    </row>
    <row r="74" spans="1:5" ht="12.75">
      <c r="A74" s="37" t="s">
        <v>54</v>
      </c>
      <c r="E74" s="38" t="s">
        <v>286</v>
      </c>
    </row>
    <row r="75" spans="1:5" ht="165.75">
      <c r="A75" t="s">
        <v>56</v>
      </c>
      <c r="E75" s="36" t="s">
        <v>287</v>
      </c>
    </row>
    <row r="76" spans="1:16" ht="12.75">
      <c r="A76" s="24" t="s">
        <v>47</v>
      </c>
      <c r="B76" s="29" t="s">
        <v>112</v>
      </c>
      <c r="C76" s="29" t="s">
        <v>288</v>
      </c>
      <c r="D76" s="24" t="s">
        <v>49</v>
      </c>
      <c r="E76" s="30" t="s">
        <v>289</v>
      </c>
      <c r="F76" s="31" t="s">
        <v>169</v>
      </c>
      <c r="G76" s="32">
        <v>30443.202</v>
      </c>
      <c r="H76" s="33">
        <v>0</v>
      </c>
      <c r="I76" s="34">
        <f>ROUND(ROUND(H76,2)*ROUND(G76,3),2)</f>
      </c>
      <c r="O76">
        <f>(I76*21)/100</f>
      </c>
      <c r="P76" t="s">
        <v>27</v>
      </c>
    </row>
    <row r="77" spans="1:5" ht="12.75">
      <c r="A77" s="35" t="s">
        <v>52</v>
      </c>
      <c r="E77" s="36" t="s">
        <v>49</v>
      </c>
    </row>
    <row r="78" spans="1:5" ht="51">
      <c r="A78" s="37" t="s">
        <v>54</v>
      </c>
      <c r="E78" s="38" t="s">
        <v>290</v>
      </c>
    </row>
    <row r="79" spans="1:5" ht="102">
      <c r="A79" t="s">
        <v>56</v>
      </c>
      <c r="E79" s="36" t="s">
        <v>291</v>
      </c>
    </row>
    <row r="80" spans="1:16" ht="12.75">
      <c r="A80" s="24" t="s">
        <v>47</v>
      </c>
      <c r="B80" s="29" t="s">
        <v>117</v>
      </c>
      <c r="C80" s="29" t="s">
        <v>292</v>
      </c>
      <c r="D80" s="24" t="s">
        <v>49</v>
      </c>
      <c r="E80" s="30" t="s">
        <v>293</v>
      </c>
      <c r="F80" s="31" t="s">
        <v>169</v>
      </c>
      <c r="G80" s="32">
        <v>21460.61</v>
      </c>
      <c r="H80" s="33">
        <v>0</v>
      </c>
      <c r="I80" s="34">
        <f>ROUND(ROUND(H80,2)*ROUND(G80,3),2)</f>
      </c>
      <c r="O80">
        <f>(I80*21)/100</f>
      </c>
      <c r="P80" t="s">
        <v>27</v>
      </c>
    </row>
    <row r="81" spans="1:5" ht="12.75">
      <c r="A81" s="35" t="s">
        <v>52</v>
      </c>
      <c r="E81" s="36" t="s">
        <v>294</v>
      </c>
    </row>
    <row r="82" spans="1:5" ht="38.25">
      <c r="A82" s="37" t="s">
        <v>54</v>
      </c>
      <c r="E82" s="38" t="s">
        <v>295</v>
      </c>
    </row>
    <row r="83" spans="1:5" ht="102">
      <c r="A83" t="s">
        <v>56</v>
      </c>
      <c r="E83" s="36" t="s">
        <v>291</v>
      </c>
    </row>
    <row r="84" spans="1:16" ht="12.75">
      <c r="A84" s="24" t="s">
        <v>47</v>
      </c>
      <c r="B84" s="29" t="s">
        <v>120</v>
      </c>
      <c r="C84" s="29" t="s">
        <v>296</v>
      </c>
      <c r="D84" s="24" t="s">
        <v>49</v>
      </c>
      <c r="E84" s="30" t="s">
        <v>297</v>
      </c>
      <c r="F84" s="31" t="s">
        <v>169</v>
      </c>
      <c r="G84" s="32">
        <v>27894.06</v>
      </c>
      <c r="H84" s="33">
        <v>0</v>
      </c>
      <c r="I84" s="34">
        <f>ROUND(ROUND(H84,2)*ROUND(G84,3),2)</f>
      </c>
      <c r="O84">
        <f>(I84*21)/100</f>
      </c>
      <c r="P84" t="s">
        <v>27</v>
      </c>
    </row>
    <row r="85" spans="1:5" ht="12.75">
      <c r="A85" s="35" t="s">
        <v>52</v>
      </c>
      <c r="E85" s="36" t="s">
        <v>298</v>
      </c>
    </row>
    <row r="86" spans="1:5" ht="12.75">
      <c r="A86" s="37" t="s">
        <v>54</v>
      </c>
      <c r="E86" s="38" t="s">
        <v>299</v>
      </c>
    </row>
    <row r="87" spans="1:5" ht="102">
      <c r="A87" t="s">
        <v>56</v>
      </c>
      <c r="E87" s="36" t="s">
        <v>300</v>
      </c>
    </row>
    <row r="88" spans="1:18" ht="12.75" customHeight="1">
      <c r="A88" s="6" t="s">
        <v>45</v>
      </c>
      <c r="B88" s="6"/>
      <c r="C88" s="41" t="s">
        <v>35</v>
      </c>
      <c r="D88" s="6"/>
      <c r="E88" s="27" t="s">
        <v>301</v>
      </c>
      <c r="F88" s="6"/>
      <c r="G88" s="6"/>
      <c r="H88" s="6"/>
      <c r="I88" s="42">
        <f>0+Q88</f>
      </c>
      <c r="O88">
        <f>0+R88</f>
      </c>
      <c r="Q88">
        <f>0+I89+I93+I97+I101+I105+I109+I113+I117</f>
      </c>
      <c r="R88">
        <f>0+O89+O93+O97+O101+O105+O109+O113+O117</f>
      </c>
    </row>
    <row r="89" spans="1:16" ht="12.75">
      <c r="A89" s="24" t="s">
        <v>47</v>
      </c>
      <c r="B89" s="29" t="s">
        <v>123</v>
      </c>
      <c r="C89" s="29" t="s">
        <v>302</v>
      </c>
      <c r="D89" s="24" t="s">
        <v>49</v>
      </c>
      <c r="E89" s="30" t="s">
        <v>303</v>
      </c>
      <c r="F89" s="31" t="s">
        <v>187</v>
      </c>
      <c r="G89" s="32">
        <v>16.98</v>
      </c>
      <c r="H89" s="33">
        <v>0</v>
      </c>
      <c r="I89" s="34">
        <f>ROUND(ROUND(H89,2)*ROUND(G89,3),2)</f>
      </c>
      <c r="O89">
        <f>(I89*21)/100</f>
      </c>
      <c r="P89" t="s">
        <v>27</v>
      </c>
    </row>
    <row r="90" spans="1:5" ht="12.75">
      <c r="A90" s="35" t="s">
        <v>52</v>
      </c>
      <c r="E90" s="36" t="s">
        <v>49</v>
      </c>
    </row>
    <row r="91" spans="1:5" ht="76.5">
      <c r="A91" s="37" t="s">
        <v>54</v>
      </c>
      <c r="E91" s="38" t="s">
        <v>304</v>
      </c>
    </row>
    <row r="92" spans="1:5" ht="369.75">
      <c r="A92" t="s">
        <v>56</v>
      </c>
      <c r="E92" s="36" t="s">
        <v>305</v>
      </c>
    </row>
    <row r="93" spans="1:16" ht="12.75">
      <c r="A93" s="24" t="s">
        <v>47</v>
      </c>
      <c r="B93" s="29" t="s">
        <v>125</v>
      </c>
      <c r="C93" s="29" t="s">
        <v>306</v>
      </c>
      <c r="D93" s="24" t="s">
        <v>67</v>
      </c>
      <c r="E93" s="30" t="s">
        <v>307</v>
      </c>
      <c r="F93" s="31" t="s">
        <v>187</v>
      </c>
      <c r="G93" s="32">
        <v>273.084</v>
      </c>
      <c r="H93" s="33">
        <v>0</v>
      </c>
      <c r="I93" s="34">
        <f>ROUND(ROUND(H93,2)*ROUND(G93,3),2)</f>
      </c>
      <c r="O93">
        <f>(I93*21)/100</f>
      </c>
      <c r="P93" t="s">
        <v>27</v>
      </c>
    </row>
    <row r="94" spans="1:5" ht="12.75">
      <c r="A94" s="35" t="s">
        <v>52</v>
      </c>
      <c r="E94" s="36" t="s">
        <v>308</v>
      </c>
    </row>
    <row r="95" spans="1:5" ht="12.75">
      <c r="A95" s="37" t="s">
        <v>54</v>
      </c>
      <c r="E95" s="38" t="s">
        <v>309</v>
      </c>
    </row>
    <row r="96" spans="1:5" ht="38.25">
      <c r="A96" t="s">
        <v>56</v>
      </c>
      <c r="E96" s="36" t="s">
        <v>310</v>
      </c>
    </row>
    <row r="97" spans="1:16" ht="12.75">
      <c r="A97" s="24" t="s">
        <v>47</v>
      </c>
      <c r="B97" s="29" t="s">
        <v>130</v>
      </c>
      <c r="C97" s="29" t="s">
        <v>306</v>
      </c>
      <c r="D97" s="24" t="s">
        <v>71</v>
      </c>
      <c r="E97" s="30" t="s">
        <v>307</v>
      </c>
      <c r="F97" s="31" t="s">
        <v>187</v>
      </c>
      <c r="G97" s="32">
        <v>1015.302</v>
      </c>
      <c r="H97" s="33">
        <v>0</v>
      </c>
      <c r="I97" s="34">
        <f>ROUND(ROUND(H97,2)*ROUND(G97,3),2)</f>
      </c>
      <c r="O97">
        <f>(I97*21)/100</f>
      </c>
      <c r="P97" t="s">
        <v>27</v>
      </c>
    </row>
    <row r="98" spans="1:5" ht="12.75">
      <c r="A98" s="35" t="s">
        <v>52</v>
      </c>
      <c r="E98" s="36" t="s">
        <v>49</v>
      </c>
    </row>
    <row r="99" spans="1:5" ht="12.75">
      <c r="A99" s="37" t="s">
        <v>54</v>
      </c>
      <c r="E99" s="38" t="s">
        <v>311</v>
      </c>
    </row>
    <row r="100" spans="1:5" ht="38.25">
      <c r="A100" t="s">
        <v>56</v>
      </c>
      <c r="E100" s="36" t="s">
        <v>310</v>
      </c>
    </row>
    <row r="101" spans="1:16" ht="12.75">
      <c r="A101" s="24" t="s">
        <v>47</v>
      </c>
      <c r="B101" s="29" t="s">
        <v>132</v>
      </c>
      <c r="C101" s="29" t="s">
        <v>306</v>
      </c>
      <c r="D101" s="24" t="s">
        <v>84</v>
      </c>
      <c r="E101" s="30" t="s">
        <v>307</v>
      </c>
      <c r="F101" s="31" t="s">
        <v>187</v>
      </c>
      <c r="G101" s="32">
        <v>8124.118</v>
      </c>
      <c r="H101" s="33">
        <v>0</v>
      </c>
      <c r="I101" s="34">
        <f>ROUND(ROUND(H101,2)*ROUND(G101,3),2)</f>
      </c>
      <c r="O101">
        <f>(I101*21)/100</f>
      </c>
      <c r="P101" t="s">
        <v>27</v>
      </c>
    </row>
    <row r="102" spans="1:5" ht="12.75">
      <c r="A102" s="35" t="s">
        <v>52</v>
      </c>
      <c r="E102" s="36" t="s">
        <v>49</v>
      </c>
    </row>
    <row r="103" spans="1:5" ht="89.25">
      <c r="A103" s="37" t="s">
        <v>54</v>
      </c>
      <c r="E103" s="38" t="s">
        <v>312</v>
      </c>
    </row>
    <row r="104" spans="1:5" ht="38.25">
      <c r="A104" t="s">
        <v>56</v>
      </c>
      <c r="E104" s="36" t="s">
        <v>310</v>
      </c>
    </row>
    <row r="105" spans="1:16" ht="12.75">
      <c r="A105" s="24" t="s">
        <v>47</v>
      </c>
      <c r="B105" s="29" t="s">
        <v>136</v>
      </c>
      <c r="C105" s="29" t="s">
        <v>306</v>
      </c>
      <c r="D105" s="24" t="s">
        <v>87</v>
      </c>
      <c r="E105" s="30" t="s">
        <v>307</v>
      </c>
      <c r="F105" s="31" t="s">
        <v>187</v>
      </c>
      <c r="G105" s="32">
        <v>74.75</v>
      </c>
      <c r="H105" s="33">
        <v>0</v>
      </c>
      <c r="I105" s="34">
        <f>ROUND(ROUND(H105,2)*ROUND(G105,3),2)</f>
      </c>
      <c r="O105">
        <f>(I105*21)/100</f>
      </c>
      <c r="P105" t="s">
        <v>27</v>
      </c>
    </row>
    <row r="106" spans="1:5" ht="12.75">
      <c r="A106" s="35" t="s">
        <v>52</v>
      </c>
      <c r="E106" s="36" t="s">
        <v>49</v>
      </c>
    </row>
    <row r="107" spans="1:5" ht="12.75">
      <c r="A107" s="37" t="s">
        <v>54</v>
      </c>
      <c r="E107" s="38" t="s">
        <v>313</v>
      </c>
    </row>
    <row r="108" spans="1:5" ht="38.25">
      <c r="A108" t="s">
        <v>56</v>
      </c>
      <c r="E108" s="36" t="s">
        <v>310</v>
      </c>
    </row>
    <row r="109" spans="1:16" ht="12.75">
      <c r="A109" s="24" t="s">
        <v>47</v>
      </c>
      <c r="B109" s="29" t="s">
        <v>141</v>
      </c>
      <c r="C109" s="29" t="s">
        <v>314</v>
      </c>
      <c r="D109" s="24" t="s">
        <v>49</v>
      </c>
      <c r="E109" s="30" t="s">
        <v>315</v>
      </c>
      <c r="F109" s="31" t="s">
        <v>187</v>
      </c>
      <c r="G109" s="32">
        <v>1.152</v>
      </c>
      <c r="H109" s="33">
        <v>0</v>
      </c>
      <c r="I109" s="34">
        <f>ROUND(ROUND(H109,2)*ROUND(G109,3),2)</f>
      </c>
      <c r="O109">
        <f>(I109*21)/100</f>
      </c>
      <c r="P109" t="s">
        <v>27</v>
      </c>
    </row>
    <row r="110" spans="1:5" ht="12.75">
      <c r="A110" s="35" t="s">
        <v>52</v>
      </c>
      <c r="E110" s="36" t="s">
        <v>49</v>
      </c>
    </row>
    <row r="111" spans="1:5" ht="12.75">
      <c r="A111" s="37" t="s">
        <v>54</v>
      </c>
      <c r="E111" s="38" t="s">
        <v>316</v>
      </c>
    </row>
    <row r="112" spans="1:5" ht="293.25">
      <c r="A112" t="s">
        <v>56</v>
      </c>
      <c r="E112" s="36" t="s">
        <v>317</v>
      </c>
    </row>
    <row r="113" spans="1:16" ht="12.75">
      <c r="A113" s="24" t="s">
        <v>47</v>
      </c>
      <c r="B113" s="29" t="s">
        <v>147</v>
      </c>
      <c r="C113" s="29" t="s">
        <v>318</v>
      </c>
      <c r="D113" s="24" t="s">
        <v>49</v>
      </c>
      <c r="E113" s="30" t="s">
        <v>319</v>
      </c>
      <c r="F113" s="31" t="s">
        <v>187</v>
      </c>
      <c r="G113" s="32">
        <v>3201.906</v>
      </c>
      <c r="H113" s="33">
        <v>0</v>
      </c>
      <c r="I113" s="34">
        <f>ROUND(ROUND(H113,2)*ROUND(G113,3),2)</f>
      </c>
      <c r="O113">
        <f>(I113*21)/100</f>
      </c>
      <c r="P113" t="s">
        <v>27</v>
      </c>
    </row>
    <row r="114" spans="1:5" ht="25.5">
      <c r="A114" s="35" t="s">
        <v>52</v>
      </c>
      <c r="E114" s="36" t="s">
        <v>320</v>
      </c>
    </row>
    <row r="115" spans="1:5" ht="38.25">
      <c r="A115" s="37" t="s">
        <v>54</v>
      </c>
      <c r="E115" s="38" t="s">
        <v>321</v>
      </c>
    </row>
    <row r="116" spans="1:5" ht="51">
      <c r="A116" t="s">
        <v>56</v>
      </c>
      <c r="E116" s="36" t="s">
        <v>322</v>
      </c>
    </row>
    <row r="117" spans="1:16" ht="12.75">
      <c r="A117" s="24" t="s">
        <v>47</v>
      </c>
      <c r="B117" s="29" t="s">
        <v>323</v>
      </c>
      <c r="C117" s="29" t="s">
        <v>324</v>
      </c>
      <c r="D117" s="24" t="s">
        <v>49</v>
      </c>
      <c r="E117" s="30" t="s">
        <v>325</v>
      </c>
      <c r="F117" s="31" t="s">
        <v>187</v>
      </c>
      <c r="G117" s="32">
        <v>13.2</v>
      </c>
      <c r="H117" s="33">
        <v>0</v>
      </c>
      <c r="I117" s="34">
        <f>ROUND(ROUND(H117,2)*ROUND(G117,3),2)</f>
      </c>
      <c r="O117">
        <f>(I117*21)/100</f>
      </c>
      <c r="P117" t="s">
        <v>27</v>
      </c>
    </row>
    <row r="118" spans="1:5" ht="12.75">
      <c r="A118" s="35" t="s">
        <v>52</v>
      </c>
      <c r="E118" s="36" t="s">
        <v>49</v>
      </c>
    </row>
    <row r="119" spans="1:5" ht="51">
      <c r="A119" s="37" t="s">
        <v>54</v>
      </c>
      <c r="E119" s="38" t="s">
        <v>326</v>
      </c>
    </row>
    <row r="120" spans="1:5" ht="102">
      <c r="A120" t="s">
        <v>56</v>
      </c>
      <c r="E120" s="36" t="s">
        <v>327</v>
      </c>
    </row>
    <row r="121" spans="1:18" ht="12.75" customHeight="1">
      <c r="A121" s="6" t="s">
        <v>45</v>
      </c>
      <c r="B121" s="6"/>
      <c r="C121" s="41" t="s">
        <v>37</v>
      </c>
      <c r="D121" s="6"/>
      <c r="E121" s="27" t="s">
        <v>328</v>
      </c>
      <c r="F121" s="6"/>
      <c r="G121" s="6"/>
      <c r="H121" s="6"/>
      <c r="I121" s="42">
        <f>0+Q121</f>
      </c>
      <c r="O121">
        <f>0+R121</f>
      </c>
      <c r="Q121">
        <f>0+I122+I126+I130+I134+I138+I142+I146+I150+I154+I158+I162+I166+I170+I174+I178</f>
      </c>
      <c r="R121">
        <f>0+O122+O126+O130+O134+O138+O142+O146+O150+O154+O158+O162+O166+O170+O174+O178</f>
      </c>
    </row>
    <row r="122" spans="1:16" ht="25.5">
      <c r="A122" s="24" t="s">
        <v>47</v>
      </c>
      <c r="B122" s="29" t="s">
        <v>329</v>
      </c>
      <c r="C122" s="29" t="s">
        <v>330</v>
      </c>
      <c r="D122" s="24" t="s">
        <v>49</v>
      </c>
      <c r="E122" s="30" t="s">
        <v>331</v>
      </c>
      <c r="F122" s="31" t="s">
        <v>169</v>
      </c>
      <c r="G122" s="32">
        <v>341.25</v>
      </c>
      <c r="H122" s="33">
        <v>0</v>
      </c>
      <c r="I122" s="34">
        <f>ROUND(ROUND(H122,2)*ROUND(G122,3),2)</f>
      </c>
      <c r="O122">
        <f>(I122*21)/100</f>
      </c>
      <c r="P122" t="s">
        <v>27</v>
      </c>
    </row>
    <row r="123" spans="1:5" ht="12.75">
      <c r="A123" s="35" t="s">
        <v>52</v>
      </c>
      <c r="E123" s="36" t="s">
        <v>332</v>
      </c>
    </row>
    <row r="124" spans="1:5" ht="12.75">
      <c r="A124" s="37" t="s">
        <v>54</v>
      </c>
      <c r="E124" s="38" t="s">
        <v>333</v>
      </c>
    </row>
    <row r="125" spans="1:5" ht="178.5">
      <c r="A125" t="s">
        <v>56</v>
      </c>
      <c r="E125" s="36" t="s">
        <v>334</v>
      </c>
    </row>
    <row r="126" spans="1:16" ht="12.75">
      <c r="A126" s="24" t="s">
        <v>47</v>
      </c>
      <c r="B126" s="29" t="s">
        <v>335</v>
      </c>
      <c r="C126" s="29" t="s">
        <v>336</v>
      </c>
      <c r="D126" s="24" t="s">
        <v>49</v>
      </c>
      <c r="E126" s="30" t="s">
        <v>337</v>
      </c>
      <c r="F126" s="31" t="s">
        <v>169</v>
      </c>
      <c r="G126" s="32">
        <v>5360.041</v>
      </c>
      <c r="H126" s="33">
        <v>0</v>
      </c>
      <c r="I126" s="34">
        <f>ROUND(ROUND(H126,2)*ROUND(G126,3),2)</f>
      </c>
      <c r="O126">
        <f>(I126*21)/100</f>
      </c>
      <c r="P126" t="s">
        <v>27</v>
      </c>
    </row>
    <row r="127" spans="1:5" ht="12.75">
      <c r="A127" s="35" t="s">
        <v>52</v>
      </c>
      <c r="E127" s="36" t="s">
        <v>338</v>
      </c>
    </row>
    <row r="128" spans="1:5" ht="12.75">
      <c r="A128" s="37" t="s">
        <v>54</v>
      </c>
      <c r="E128" s="38" t="s">
        <v>339</v>
      </c>
    </row>
    <row r="129" spans="1:5" ht="127.5">
      <c r="A129" t="s">
        <v>56</v>
      </c>
      <c r="E129" s="36" t="s">
        <v>340</v>
      </c>
    </row>
    <row r="130" spans="1:16" ht="25.5">
      <c r="A130" s="24" t="s">
        <v>47</v>
      </c>
      <c r="B130" s="29" t="s">
        <v>341</v>
      </c>
      <c r="C130" s="29" t="s">
        <v>342</v>
      </c>
      <c r="D130" s="24" t="s">
        <v>49</v>
      </c>
      <c r="E130" s="30" t="s">
        <v>343</v>
      </c>
      <c r="F130" s="31" t="s">
        <v>169</v>
      </c>
      <c r="G130" s="32">
        <v>21990.199</v>
      </c>
      <c r="H130" s="33">
        <v>0</v>
      </c>
      <c r="I130" s="34">
        <f>ROUND(ROUND(H130,2)*ROUND(G130,3),2)</f>
      </c>
      <c r="O130">
        <f>(I130*21)/100</f>
      </c>
      <c r="P130" t="s">
        <v>27</v>
      </c>
    </row>
    <row r="131" spans="1:5" ht="12.75">
      <c r="A131" s="35" t="s">
        <v>52</v>
      </c>
      <c r="E131" s="36" t="s">
        <v>49</v>
      </c>
    </row>
    <row r="132" spans="1:5" ht="25.5">
      <c r="A132" s="37" t="s">
        <v>54</v>
      </c>
      <c r="E132" s="38" t="s">
        <v>344</v>
      </c>
    </row>
    <row r="133" spans="1:5" ht="51">
      <c r="A133" t="s">
        <v>56</v>
      </c>
      <c r="E133" s="36" t="s">
        <v>345</v>
      </c>
    </row>
    <row r="134" spans="1:16" ht="12.75">
      <c r="A134" s="24" t="s">
        <v>47</v>
      </c>
      <c r="B134" s="29" t="s">
        <v>346</v>
      </c>
      <c r="C134" s="29" t="s">
        <v>347</v>
      </c>
      <c r="D134" s="24" t="s">
        <v>49</v>
      </c>
      <c r="E134" s="30" t="s">
        <v>348</v>
      </c>
      <c r="F134" s="31" t="s">
        <v>169</v>
      </c>
      <c r="G134" s="32">
        <v>1560</v>
      </c>
      <c r="H134" s="33">
        <v>0</v>
      </c>
      <c r="I134" s="34">
        <f>ROUND(ROUND(H134,2)*ROUND(G134,3),2)</f>
      </c>
      <c r="O134">
        <f>(I134*21)/100</f>
      </c>
      <c r="P134" t="s">
        <v>27</v>
      </c>
    </row>
    <row r="135" spans="1:5" ht="12.75">
      <c r="A135" s="35" t="s">
        <v>52</v>
      </c>
      <c r="E135" s="36" t="s">
        <v>49</v>
      </c>
    </row>
    <row r="136" spans="1:5" ht="12.75">
      <c r="A136" s="37" t="s">
        <v>54</v>
      </c>
      <c r="E136" s="38" t="s">
        <v>349</v>
      </c>
    </row>
    <row r="137" spans="1:5" ht="51">
      <c r="A137" t="s">
        <v>56</v>
      </c>
      <c r="E137" s="36" t="s">
        <v>345</v>
      </c>
    </row>
    <row r="138" spans="1:16" ht="12.75">
      <c r="A138" s="24" t="s">
        <v>47</v>
      </c>
      <c r="B138" s="29" t="s">
        <v>350</v>
      </c>
      <c r="C138" s="29" t="s">
        <v>351</v>
      </c>
      <c r="D138" s="24" t="s">
        <v>49</v>
      </c>
      <c r="E138" s="30" t="s">
        <v>352</v>
      </c>
      <c r="F138" s="31" t="s">
        <v>169</v>
      </c>
      <c r="G138" s="32">
        <v>29264.247</v>
      </c>
      <c r="H138" s="33">
        <v>0</v>
      </c>
      <c r="I138" s="34">
        <f>ROUND(ROUND(H138,2)*ROUND(G138,3),2)</f>
      </c>
      <c r="O138">
        <f>(I138*21)/100</f>
      </c>
      <c r="P138" t="s">
        <v>27</v>
      </c>
    </row>
    <row r="139" spans="1:5" ht="12.75">
      <c r="A139" s="35" t="s">
        <v>52</v>
      </c>
      <c r="E139" s="36" t="s">
        <v>353</v>
      </c>
    </row>
    <row r="140" spans="1:5" ht="38.25">
      <c r="A140" s="37" t="s">
        <v>54</v>
      </c>
      <c r="E140" s="38" t="s">
        <v>354</v>
      </c>
    </row>
    <row r="141" spans="1:5" ht="51">
      <c r="A141" t="s">
        <v>56</v>
      </c>
      <c r="E141" s="36" t="s">
        <v>345</v>
      </c>
    </row>
    <row r="142" spans="1:16" ht="12.75">
      <c r="A142" s="24" t="s">
        <v>47</v>
      </c>
      <c r="B142" s="29" t="s">
        <v>355</v>
      </c>
      <c r="C142" s="29" t="s">
        <v>356</v>
      </c>
      <c r="D142" s="24" t="s">
        <v>49</v>
      </c>
      <c r="E142" s="30" t="s">
        <v>357</v>
      </c>
      <c r="F142" s="31" t="s">
        <v>169</v>
      </c>
      <c r="G142" s="32">
        <v>375.484</v>
      </c>
      <c r="H142" s="33">
        <v>0</v>
      </c>
      <c r="I142" s="34">
        <f>ROUND(ROUND(H142,2)*ROUND(G142,3),2)</f>
      </c>
      <c r="O142">
        <f>(I142*21)/100</f>
      </c>
      <c r="P142" t="s">
        <v>27</v>
      </c>
    </row>
    <row r="143" spans="1:5" ht="12.75">
      <c r="A143" s="35" t="s">
        <v>52</v>
      </c>
      <c r="E143" s="36" t="s">
        <v>358</v>
      </c>
    </row>
    <row r="144" spans="1:5" ht="12.75">
      <c r="A144" s="37" t="s">
        <v>54</v>
      </c>
      <c r="E144" s="38" t="s">
        <v>359</v>
      </c>
    </row>
    <row r="145" spans="1:5" ht="51">
      <c r="A145" t="s">
        <v>56</v>
      </c>
      <c r="E145" s="36" t="s">
        <v>345</v>
      </c>
    </row>
    <row r="146" spans="1:16" ht="12.75">
      <c r="A146" s="24" t="s">
        <v>47</v>
      </c>
      <c r="B146" s="29" t="s">
        <v>360</v>
      </c>
      <c r="C146" s="29" t="s">
        <v>361</v>
      </c>
      <c r="D146" s="24" t="s">
        <v>49</v>
      </c>
      <c r="E146" s="30" t="s">
        <v>362</v>
      </c>
      <c r="F146" s="31" t="s">
        <v>169</v>
      </c>
      <c r="G146" s="32">
        <v>346.264</v>
      </c>
      <c r="H146" s="33">
        <v>0</v>
      </c>
      <c r="I146" s="34">
        <f>ROUND(ROUND(H146,2)*ROUND(G146,3),2)</f>
      </c>
      <c r="O146">
        <f>(I146*21)/100</f>
      </c>
      <c r="P146" t="s">
        <v>27</v>
      </c>
    </row>
    <row r="147" spans="1:5" ht="12.75">
      <c r="A147" s="35" t="s">
        <v>52</v>
      </c>
      <c r="E147" s="36" t="s">
        <v>49</v>
      </c>
    </row>
    <row r="148" spans="1:5" ht="12.75">
      <c r="A148" s="37" t="s">
        <v>54</v>
      </c>
      <c r="E148" s="38" t="s">
        <v>363</v>
      </c>
    </row>
    <row r="149" spans="1:5" ht="89.25">
      <c r="A149" t="s">
        <v>56</v>
      </c>
      <c r="E149" s="36" t="s">
        <v>364</v>
      </c>
    </row>
    <row r="150" spans="1:16" ht="12.75">
      <c r="A150" s="24" t="s">
        <v>47</v>
      </c>
      <c r="B150" s="29" t="s">
        <v>365</v>
      </c>
      <c r="C150" s="29" t="s">
        <v>366</v>
      </c>
      <c r="D150" s="24" t="s">
        <v>49</v>
      </c>
      <c r="E150" s="30" t="s">
        <v>367</v>
      </c>
      <c r="F150" s="31" t="s">
        <v>169</v>
      </c>
      <c r="G150" s="32">
        <v>5506.013</v>
      </c>
      <c r="H150" s="33">
        <v>0</v>
      </c>
      <c r="I150" s="34">
        <f>ROUND(ROUND(H150,2)*ROUND(G150,3),2)</f>
      </c>
      <c r="O150">
        <f>(I150*21)/100</f>
      </c>
      <c r="P150" t="s">
        <v>27</v>
      </c>
    </row>
    <row r="151" spans="1:5" ht="12.75">
      <c r="A151" s="35" t="s">
        <v>52</v>
      </c>
      <c r="E151" s="36" t="s">
        <v>49</v>
      </c>
    </row>
    <row r="152" spans="1:5" ht="12.75">
      <c r="A152" s="37" t="s">
        <v>54</v>
      </c>
      <c r="E152" s="38" t="s">
        <v>368</v>
      </c>
    </row>
    <row r="153" spans="1:5" ht="38.25">
      <c r="A153" t="s">
        <v>56</v>
      </c>
      <c r="E153" s="36" t="s">
        <v>369</v>
      </c>
    </row>
    <row r="154" spans="1:16" ht="12.75">
      <c r="A154" s="24" t="s">
        <v>47</v>
      </c>
      <c r="B154" s="29" t="s">
        <v>370</v>
      </c>
      <c r="C154" s="29" t="s">
        <v>371</v>
      </c>
      <c r="D154" s="24" t="s">
        <v>49</v>
      </c>
      <c r="E154" s="30" t="s">
        <v>372</v>
      </c>
      <c r="F154" s="31" t="s">
        <v>169</v>
      </c>
      <c r="G154" s="32">
        <v>26637.613</v>
      </c>
      <c r="H154" s="33">
        <v>0</v>
      </c>
      <c r="I154" s="34">
        <f>ROUND(ROUND(H154,2)*ROUND(G154,3),2)</f>
      </c>
      <c r="O154">
        <f>(I154*21)/100</f>
      </c>
      <c r="P154" t="s">
        <v>27</v>
      </c>
    </row>
    <row r="155" spans="1:5" ht="12.75">
      <c r="A155" s="35" t="s">
        <v>52</v>
      </c>
      <c r="E155" s="36" t="s">
        <v>373</v>
      </c>
    </row>
    <row r="156" spans="1:5" ht="25.5">
      <c r="A156" s="37" t="s">
        <v>54</v>
      </c>
      <c r="E156" s="38" t="s">
        <v>374</v>
      </c>
    </row>
    <row r="157" spans="1:5" ht="51">
      <c r="A157" t="s">
        <v>56</v>
      </c>
      <c r="E157" s="36" t="s">
        <v>375</v>
      </c>
    </row>
    <row r="158" spans="1:16" ht="12.75">
      <c r="A158" s="24" t="s">
        <v>47</v>
      </c>
      <c r="B158" s="29" t="s">
        <v>376</v>
      </c>
      <c r="C158" s="29" t="s">
        <v>377</v>
      </c>
      <c r="D158" s="24" t="s">
        <v>49</v>
      </c>
      <c r="E158" s="30" t="s">
        <v>378</v>
      </c>
      <c r="F158" s="31" t="s">
        <v>169</v>
      </c>
      <c r="G158" s="32">
        <v>51011.118</v>
      </c>
      <c r="H158" s="33">
        <v>0</v>
      </c>
      <c r="I158" s="34">
        <f>ROUND(ROUND(H158,2)*ROUND(G158,3),2)</f>
      </c>
      <c r="O158">
        <f>(I158*21)/100</f>
      </c>
      <c r="P158" t="s">
        <v>27</v>
      </c>
    </row>
    <row r="159" spans="1:5" ht="12.75">
      <c r="A159" s="35" t="s">
        <v>52</v>
      </c>
      <c r="E159" s="36" t="s">
        <v>379</v>
      </c>
    </row>
    <row r="160" spans="1:5" ht="38.25">
      <c r="A160" s="37" t="s">
        <v>54</v>
      </c>
      <c r="E160" s="38" t="s">
        <v>380</v>
      </c>
    </row>
    <row r="161" spans="1:5" ht="51">
      <c r="A161" t="s">
        <v>56</v>
      </c>
      <c r="E161" s="36" t="s">
        <v>375</v>
      </c>
    </row>
    <row r="162" spans="1:16" ht="12.75">
      <c r="A162" s="24" t="s">
        <v>47</v>
      </c>
      <c r="B162" s="29" t="s">
        <v>381</v>
      </c>
      <c r="C162" s="29" t="s">
        <v>382</v>
      </c>
      <c r="D162" s="24" t="s">
        <v>49</v>
      </c>
      <c r="E162" s="30" t="s">
        <v>383</v>
      </c>
      <c r="F162" s="31" t="s">
        <v>169</v>
      </c>
      <c r="G162" s="32">
        <v>308.38</v>
      </c>
      <c r="H162" s="33">
        <v>0</v>
      </c>
      <c r="I162" s="34">
        <f>ROUND(ROUND(H162,2)*ROUND(G162,3),2)</f>
      </c>
      <c r="O162">
        <f>(I162*21)/100</f>
      </c>
      <c r="P162" t="s">
        <v>27</v>
      </c>
    </row>
    <row r="163" spans="1:5" ht="12.75">
      <c r="A163" s="35" t="s">
        <v>52</v>
      </c>
      <c r="E163" s="36" t="s">
        <v>373</v>
      </c>
    </row>
    <row r="164" spans="1:5" ht="12.75">
      <c r="A164" s="37" t="s">
        <v>54</v>
      </c>
      <c r="E164" s="38" t="s">
        <v>384</v>
      </c>
    </row>
    <row r="165" spans="1:5" ht="51">
      <c r="A165" t="s">
        <v>56</v>
      </c>
      <c r="E165" s="36" t="s">
        <v>375</v>
      </c>
    </row>
    <row r="166" spans="1:16" ht="12.75">
      <c r="A166" s="24" t="s">
        <v>47</v>
      </c>
      <c r="B166" s="29" t="s">
        <v>385</v>
      </c>
      <c r="C166" s="29" t="s">
        <v>386</v>
      </c>
      <c r="D166" s="24" t="s">
        <v>49</v>
      </c>
      <c r="E166" s="30" t="s">
        <v>387</v>
      </c>
      <c r="F166" s="31" t="s">
        <v>169</v>
      </c>
      <c r="G166" s="32">
        <v>340.42</v>
      </c>
      <c r="H166" s="33">
        <v>0</v>
      </c>
      <c r="I166" s="34">
        <f>ROUND(ROUND(H166,2)*ROUND(G166,3),2)</f>
      </c>
      <c r="O166">
        <f>(I166*21)/100</f>
      </c>
      <c r="P166" t="s">
        <v>27</v>
      </c>
    </row>
    <row r="167" spans="1:5" ht="12.75">
      <c r="A167" s="35" t="s">
        <v>52</v>
      </c>
      <c r="E167" s="36" t="s">
        <v>49</v>
      </c>
    </row>
    <row r="168" spans="1:5" ht="12.75">
      <c r="A168" s="37" t="s">
        <v>54</v>
      </c>
      <c r="E168" s="38" t="s">
        <v>388</v>
      </c>
    </row>
    <row r="169" spans="1:5" ht="51">
      <c r="A169" t="s">
        <v>56</v>
      </c>
      <c r="E169" s="36" t="s">
        <v>389</v>
      </c>
    </row>
    <row r="170" spans="1:16" ht="12.75">
      <c r="A170" s="24" t="s">
        <v>47</v>
      </c>
      <c r="B170" s="29" t="s">
        <v>390</v>
      </c>
      <c r="C170" s="29" t="s">
        <v>391</v>
      </c>
      <c r="D170" s="24" t="s">
        <v>49</v>
      </c>
      <c r="E170" s="30" t="s">
        <v>392</v>
      </c>
      <c r="F170" s="31" t="s">
        <v>169</v>
      </c>
      <c r="G170" s="32">
        <v>25815.363</v>
      </c>
      <c r="H170" s="33">
        <v>0</v>
      </c>
      <c r="I170" s="34">
        <f>ROUND(ROUND(H170,2)*ROUND(G170,3),2)</f>
      </c>
      <c r="O170">
        <f>(I170*21)/100</f>
      </c>
      <c r="P170" t="s">
        <v>27</v>
      </c>
    </row>
    <row r="171" spans="1:5" ht="12.75">
      <c r="A171" s="35" t="s">
        <v>52</v>
      </c>
      <c r="E171" s="36" t="s">
        <v>393</v>
      </c>
    </row>
    <row r="172" spans="1:5" ht="25.5">
      <c r="A172" s="37" t="s">
        <v>54</v>
      </c>
      <c r="E172" s="38" t="s">
        <v>394</v>
      </c>
    </row>
    <row r="173" spans="1:5" ht="140.25">
      <c r="A173" t="s">
        <v>56</v>
      </c>
      <c r="E173" s="36" t="s">
        <v>395</v>
      </c>
    </row>
    <row r="174" spans="1:16" ht="12.75">
      <c r="A174" s="24" t="s">
        <v>47</v>
      </c>
      <c r="B174" s="29" t="s">
        <v>396</v>
      </c>
      <c r="C174" s="29" t="s">
        <v>397</v>
      </c>
      <c r="D174" s="24" t="s">
        <v>49</v>
      </c>
      <c r="E174" s="30" t="s">
        <v>398</v>
      </c>
      <c r="F174" s="31" t="s">
        <v>169</v>
      </c>
      <c r="G174" s="32">
        <v>26115.567</v>
      </c>
      <c r="H174" s="33">
        <v>0</v>
      </c>
      <c r="I174" s="34">
        <f>ROUND(ROUND(H174,2)*ROUND(G174,3),2)</f>
      </c>
      <c r="O174">
        <f>(I174*21)/100</f>
      </c>
      <c r="P174" t="s">
        <v>27</v>
      </c>
    </row>
    <row r="175" spans="1:5" ht="12.75">
      <c r="A175" s="35" t="s">
        <v>52</v>
      </c>
      <c r="E175" s="36" t="s">
        <v>49</v>
      </c>
    </row>
    <row r="176" spans="1:5" ht="25.5">
      <c r="A176" s="37" t="s">
        <v>54</v>
      </c>
      <c r="E176" s="38" t="s">
        <v>399</v>
      </c>
    </row>
    <row r="177" spans="1:5" ht="140.25">
      <c r="A177" t="s">
        <v>56</v>
      </c>
      <c r="E177" s="36" t="s">
        <v>395</v>
      </c>
    </row>
    <row r="178" spans="1:16" ht="12.75">
      <c r="A178" s="24" t="s">
        <v>47</v>
      </c>
      <c r="B178" s="29" t="s">
        <v>400</v>
      </c>
      <c r="C178" s="29" t="s">
        <v>401</v>
      </c>
      <c r="D178" s="24" t="s">
        <v>49</v>
      </c>
      <c r="E178" s="30" t="s">
        <v>402</v>
      </c>
      <c r="F178" s="31" t="s">
        <v>169</v>
      </c>
      <c r="G178" s="32">
        <v>25287.206</v>
      </c>
      <c r="H178" s="33">
        <v>0</v>
      </c>
      <c r="I178" s="34">
        <f>ROUND(ROUND(H178,2)*ROUND(G178,3),2)</f>
      </c>
      <c r="O178">
        <f>(I178*21)/100</f>
      </c>
      <c r="P178" t="s">
        <v>27</v>
      </c>
    </row>
    <row r="179" spans="1:5" ht="12.75">
      <c r="A179" s="35" t="s">
        <v>52</v>
      </c>
      <c r="E179" s="36" t="s">
        <v>49</v>
      </c>
    </row>
    <row r="180" spans="1:5" ht="25.5">
      <c r="A180" s="37" t="s">
        <v>54</v>
      </c>
      <c r="E180" s="38" t="s">
        <v>403</v>
      </c>
    </row>
    <row r="181" spans="1:5" ht="140.25">
      <c r="A181" t="s">
        <v>56</v>
      </c>
      <c r="E181" s="36" t="s">
        <v>395</v>
      </c>
    </row>
    <row r="182" spans="1:18" ht="12.75" customHeight="1">
      <c r="A182" s="6" t="s">
        <v>45</v>
      </c>
      <c r="B182" s="6"/>
      <c r="C182" s="41" t="s">
        <v>78</v>
      </c>
      <c r="D182" s="6"/>
      <c r="E182" s="27" t="s">
        <v>404</v>
      </c>
      <c r="F182" s="6"/>
      <c r="G182" s="6"/>
      <c r="H182" s="6"/>
      <c r="I182" s="42">
        <f>0+Q182</f>
      </c>
      <c r="O182">
        <f>0+R182</f>
      </c>
      <c r="Q182">
        <f>0+I183</f>
      </c>
      <c r="R182">
        <f>0+O183</f>
      </c>
    </row>
    <row r="183" spans="1:16" ht="12.75">
      <c r="A183" s="24" t="s">
        <v>47</v>
      </c>
      <c r="B183" s="29" t="s">
        <v>405</v>
      </c>
      <c r="C183" s="29" t="s">
        <v>406</v>
      </c>
      <c r="D183" s="24" t="s">
        <v>49</v>
      </c>
      <c r="E183" s="30" t="s">
        <v>407</v>
      </c>
      <c r="F183" s="31" t="s">
        <v>187</v>
      </c>
      <c r="G183" s="32">
        <v>9.683</v>
      </c>
      <c r="H183" s="33">
        <v>0</v>
      </c>
      <c r="I183" s="34">
        <f>ROUND(ROUND(H183,2)*ROUND(G183,3),2)</f>
      </c>
      <c r="O183">
        <f>(I183*21)/100</f>
      </c>
      <c r="P183" t="s">
        <v>27</v>
      </c>
    </row>
    <row r="184" spans="1:5" ht="12.75">
      <c r="A184" s="35" t="s">
        <v>52</v>
      </c>
      <c r="E184" s="36" t="s">
        <v>49</v>
      </c>
    </row>
    <row r="185" spans="1:5" ht="12.75">
      <c r="A185" s="37" t="s">
        <v>54</v>
      </c>
      <c r="E185" s="38" t="s">
        <v>408</v>
      </c>
    </row>
    <row r="186" spans="1:5" ht="369.75">
      <c r="A186" t="s">
        <v>56</v>
      </c>
      <c r="E186" s="36" t="s">
        <v>305</v>
      </c>
    </row>
    <row r="187" spans="1:18" ht="12.75" customHeight="1">
      <c r="A187" s="6" t="s">
        <v>45</v>
      </c>
      <c r="B187" s="6"/>
      <c r="C187" s="41" t="s">
        <v>42</v>
      </c>
      <c r="D187" s="6"/>
      <c r="E187" s="27" t="s">
        <v>223</v>
      </c>
      <c r="F187" s="6"/>
      <c r="G187" s="6"/>
      <c r="H187" s="6"/>
      <c r="I187" s="42">
        <f>0+Q187</f>
      </c>
      <c r="O187">
        <f>0+R187</f>
      </c>
      <c r="Q187">
        <f>0+I188+I192+I196+I200+I204+I208+I212+I216+I220+I224+I228</f>
      </c>
      <c r="R187">
        <f>0+O188+O192+O196+O200+O204+O208+O212+O216+O220+O224+O228</f>
      </c>
    </row>
    <row r="188" spans="1:16" ht="25.5">
      <c r="A188" s="24" t="s">
        <v>47</v>
      </c>
      <c r="B188" s="29" t="s">
        <v>409</v>
      </c>
      <c r="C188" s="29" t="s">
        <v>410</v>
      </c>
      <c r="D188" s="24" t="s">
        <v>49</v>
      </c>
      <c r="E188" s="30" t="s">
        <v>411</v>
      </c>
      <c r="F188" s="31" t="s">
        <v>226</v>
      </c>
      <c r="G188" s="32">
        <v>1358</v>
      </c>
      <c r="H188" s="33">
        <v>0</v>
      </c>
      <c r="I188" s="34">
        <f>ROUND(ROUND(H188,2)*ROUND(G188,3),2)</f>
      </c>
      <c r="O188">
        <f>(I188*21)/100</f>
      </c>
      <c r="P188" t="s">
        <v>27</v>
      </c>
    </row>
    <row r="189" spans="1:5" ht="12.75">
      <c r="A189" s="35" t="s">
        <v>52</v>
      </c>
      <c r="E189" s="36" t="s">
        <v>412</v>
      </c>
    </row>
    <row r="190" spans="1:5" ht="12.75">
      <c r="A190" s="37" t="s">
        <v>54</v>
      </c>
      <c r="E190" s="38" t="s">
        <v>413</v>
      </c>
    </row>
    <row r="191" spans="1:5" ht="127.5">
      <c r="A191" t="s">
        <v>56</v>
      </c>
      <c r="E191" s="36" t="s">
        <v>414</v>
      </c>
    </row>
    <row r="192" spans="1:16" ht="12.75">
      <c r="A192" s="24" t="s">
        <v>47</v>
      </c>
      <c r="B192" s="29" t="s">
        <v>415</v>
      </c>
      <c r="C192" s="29" t="s">
        <v>416</v>
      </c>
      <c r="D192" s="24" t="s">
        <v>67</v>
      </c>
      <c r="E192" s="30" t="s">
        <v>417</v>
      </c>
      <c r="F192" s="31" t="s">
        <v>81</v>
      </c>
      <c r="G192" s="32">
        <v>125</v>
      </c>
      <c r="H192" s="33">
        <v>0</v>
      </c>
      <c r="I192" s="34">
        <f>ROUND(ROUND(H192,2)*ROUND(G192,3),2)</f>
      </c>
      <c r="O192">
        <f>(I192*21)/100</f>
      </c>
      <c r="P192" t="s">
        <v>27</v>
      </c>
    </row>
    <row r="193" spans="1:5" ht="12.75">
      <c r="A193" s="35" t="s">
        <v>52</v>
      </c>
      <c r="E193" s="36" t="s">
        <v>418</v>
      </c>
    </row>
    <row r="194" spans="1:5" ht="12.75">
      <c r="A194" s="37" t="s">
        <v>54</v>
      </c>
      <c r="E194" s="38" t="s">
        <v>419</v>
      </c>
    </row>
    <row r="195" spans="1:5" ht="51">
      <c r="A195" t="s">
        <v>56</v>
      </c>
      <c r="E195" s="36" t="s">
        <v>420</v>
      </c>
    </row>
    <row r="196" spans="1:16" ht="12.75">
      <c r="A196" s="24" t="s">
        <v>47</v>
      </c>
      <c r="B196" s="29" t="s">
        <v>421</v>
      </c>
      <c r="C196" s="29" t="s">
        <v>416</v>
      </c>
      <c r="D196" s="24" t="s">
        <v>71</v>
      </c>
      <c r="E196" s="30" t="s">
        <v>417</v>
      </c>
      <c r="F196" s="31" t="s">
        <v>81</v>
      </c>
      <c r="G196" s="32">
        <v>16</v>
      </c>
      <c r="H196" s="33">
        <v>0</v>
      </c>
      <c r="I196" s="34">
        <f>ROUND(ROUND(H196,2)*ROUND(G196,3),2)</f>
      </c>
      <c r="O196">
        <f>(I196*21)/100</f>
      </c>
      <c r="P196" t="s">
        <v>27</v>
      </c>
    </row>
    <row r="197" spans="1:5" ht="12.75">
      <c r="A197" s="35" t="s">
        <v>52</v>
      </c>
      <c r="E197" s="36" t="s">
        <v>422</v>
      </c>
    </row>
    <row r="198" spans="1:5" ht="12.75">
      <c r="A198" s="37" t="s">
        <v>54</v>
      </c>
      <c r="E198" s="38" t="s">
        <v>423</v>
      </c>
    </row>
    <row r="199" spans="1:5" ht="51">
      <c r="A199" t="s">
        <v>56</v>
      </c>
      <c r="E199" s="36" t="s">
        <v>420</v>
      </c>
    </row>
    <row r="200" spans="1:16" ht="25.5">
      <c r="A200" s="24" t="s">
        <v>47</v>
      </c>
      <c r="B200" s="29" t="s">
        <v>424</v>
      </c>
      <c r="C200" s="29" t="s">
        <v>425</v>
      </c>
      <c r="D200" s="24" t="s">
        <v>49</v>
      </c>
      <c r="E200" s="30" t="s">
        <v>426</v>
      </c>
      <c r="F200" s="31" t="s">
        <v>81</v>
      </c>
      <c r="G200" s="32">
        <v>51</v>
      </c>
      <c r="H200" s="33">
        <v>0</v>
      </c>
      <c r="I200" s="34">
        <f>ROUND(ROUND(H200,2)*ROUND(G200,3),2)</f>
      </c>
      <c r="O200">
        <f>(I200*21)/100</f>
      </c>
      <c r="P200" t="s">
        <v>27</v>
      </c>
    </row>
    <row r="201" spans="1:5" ht="12.75">
      <c r="A201" s="35" t="s">
        <v>52</v>
      </c>
      <c r="E201" s="36" t="s">
        <v>418</v>
      </c>
    </row>
    <row r="202" spans="1:5" ht="12.75">
      <c r="A202" s="37" t="s">
        <v>54</v>
      </c>
      <c r="E202" s="38" t="s">
        <v>427</v>
      </c>
    </row>
    <row r="203" spans="1:5" ht="51">
      <c r="A203" t="s">
        <v>56</v>
      </c>
      <c r="E203" s="36" t="s">
        <v>420</v>
      </c>
    </row>
    <row r="204" spans="1:16" ht="12.75">
      <c r="A204" s="24" t="s">
        <v>47</v>
      </c>
      <c r="B204" s="29" t="s">
        <v>428</v>
      </c>
      <c r="C204" s="29" t="s">
        <v>429</v>
      </c>
      <c r="D204" s="24" t="s">
        <v>49</v>
      </c>
      <c r="E204" s="30" t="s">
        <v>430</v>
      </c>
      <c r="F204" s="31" t="s">
        <v>226</v>
      </c>
      <c r="G204" s="32">
        <v>105</v>
      </c>
      <c r="H204" s="33">
        <v>0</v>
      </c>
      <c r="I204" s="34">
        <f>ROUND(ROUND(H204,2)*ROUND(G204,3),2)</f>
      </c>
      <c r="O204">
        <f>(I204*21)/100</f>
      </c>
      <c r="P204" t="s">
        <v>27</v>
      </c>
    </row>
    <row r="205" spans="1:5" ht="12.75">
      <c r="A205" s="35" t="s">
        <v>52</v>
      </c>
      <c r="E205" s="36" t="s">
        <v>49</v>
      </c>
    </row>
    <row r="206" spans="1:5" ht="12.75">
      <c r="A206" s="37" t="s">
        <v>54</v>
      </c>
      <c r="E206" s="38" t="s">
        <v>431</v>
      </c>
    </row>
    <row r="207" spans="1:5" ht="51">
      <c r="A207" t="s">
        <v>56</v>
      </c>
      <c r="E207" s="36" t="s">
        <v>432</v>
      </c>
    </row>
    <row r="208" spans="1:16" ht="12.75">
      <c r="A208" s="24" t="s">
        <v>47</v>
      </c>
      <c r="B208" s="29" t="s">
        <v>433</v>
      </c>
      <c r="C208" s="29" t="s">
        <v>434</v>
      </c>
      <c r="D208" s="24" t="s">
        <v>49</v>
      </c>
      <c r="E208" s="30" t="s">
        <v>435</v>
      </c>
      <c r="F208" s="31" t="s">
        <v>226</v>
      </c>
      <c r="G208" s="32">
        <v>30.26</v>
      </c>
      <c r="H208" s="33">
        <v>0</v>
      </c>
      <c r="I208" s="34">
        <f>ROUND(ROUND(H208,2)*ROUND(G208,3),2)</f>
      </c>
      <c r="O208">
        <f>(I208*21)/100</f>
      </c>
      <c r="P208" t="s">
        <v>27</v>
      </c>
    </row>
    <row r="209" spans="1:5" ht="12.75">
      <c r="A209" s="35" t="s">
        <v>52</v>
      </c>
      <c r="E209" s="36" t="s">
        <v>49</v>
      </c>
    </row>
    <row r="210" spans="1:5" ht="12.75">
      <c r="A210" s="37" t="s">
        <v>54</v>
      </c>
      <c r="E210" s="38" t="s">
        <v>436</v>
      </c>
    </row>
    <row r="211" spans="1:5" ht="63.75">
      <c r="A211" t="s">
        <v>56</v>
      </c>
      <c r="E211" s="36" t="s">
        <v>437</v>
      </c>
    </row>
    <row r="212" spans="1:16" ht="12.75">
      <c r="A212" s="24" t="s">
        <v>47</v>
      </c>
      <c r="B212" s="29" t="s">
        <v>438</v>
      </c>
      <c r="C212" s="29" t="s">
        <v>439</v>
      </c>
      <c r="D212" s="24" t="s">
        <v>67</v>
      </c>
      <c r="E212" s="30" t="s">
        <v>440</v>
      </c>
      <c r="F212" s="31" t="s">
        <v>226</v>
      </c>
      <c r="G212" s="32">
        <v>105</v>
      </c>
      <c r="H212" s="33">
        <v>0</v>
      </c>
      <c r="I212" s="34">
        <f>ROUND(ROUND(H212,2)*ROUND(G212,3),2)</f>
      </c>
      <c r="O212">
        <f>(I212*21)/100</f>
      </c>
      <c r="P212" t="s">
        <v>27</v>
      </c>
    </row>
    <row r="213" spans="1:5" ht="12.75">
      <c r="A213" s="35" t="s">
        <v>52</v>
      </c>
      <c r="E213" s="36" t="s">
        <v>441</v>
      </c>
    </row>
    <row r="214" spans="1:5" ht="12.75">
      <c r="A214" s="37" t="s">
        <v>54</v>
      </c>
      <c r="E214" s="38" t="s">
        <v>431</v>
      </c>
    </row>
    <row r="215" spans="1:5" ht="38.25">
      <c r="A215" t="s">
        <v>56</v>
      </c>
      <c r="E215" s="36" t="s">
        <v>442</v>
      </c>
    </row>
    <row r="216" spans="1:16" ht="12.75">
      <c r="A216" s="24" t="s">
        <v>47</v>
      </c>
      <c r="B216" s="29" t="s">
        <v>443</v>
      </c>
      <c r="C216" s="29" t="s">
        <v>439</v>
      </c>
      <c r="D216" s="24" t="s">
        <v>71</v>
      </c>
      <c r="E216" s="30" t="s">
        <v>440</v>
      </c>
      <c r="F216" s="31" t="s">
        <v>226</v>
      </c>
      <c r="G216" s="32">
        <v>114.5</v>
      </c>
      <c r="H216" s="33">
        <v>0</v>
      </c>
      <c r="I216" s="34">
        <f>ROUND(ROUND(H216,2)*ROUND(G216,3),2)</f>
      </c>
      <c r="O216">
        <f>(I216*21)/100</f>
      </c>
      <c r="P216" t="s">
        <v>27</v>
      </c>
    </row>
    <row r="217" spans="1:5" ht="12.75">
      <c r="A217" s="35" t="s">
        <v>52</v>
      </c>
      <c r="E217" s="36" t="s">
        <v>444</v>
      </c>
    </row>
    <row r="218" spans="1:5" ht="12.75">
      <c r="A218" s="37" t="s">
        <v>54</v>
      </c>
      <c r="E218" s="38" t="s">
        <v>445</v>
      </c>
    </row>
    <row r="219" spans="1:5" ht="38.25">
      <c r="A219" t="s">
        <v>56</v>
      </c>
      <c r="E219" s="36" t="s">
        <v>442</v>
      </c>
    </row>
    <row r="220" spans="1:16" ht="12.75">
      <c r="A220" s="24" t="s">
        <v>47</v>
      </c>
      <c r="B220" s="29" t="s">
        <v>446</v>
      </c>
      <c r="C220" s="29" t="s">
        <v>447</v>
      </c>
      <c r="D220" s="24" t="s">
        <v>49</v>
      </c>
      <c r="E220" s="30" t="s">
        <v>448</v>
      </c>
      <c r="F220" s="31" t="s">
        <v>226</v>
      </c>
      <c r="G220" s="32">
        <v>500.49</v>
      </c>
      <c r="H220" s="33">
        <v>0</v>
      </c>
      <c r="I220" s="34">
        <f>ROUND(ROUND(H220,2)*ROUND(G220,3),2)</f>
      </c>
      <c r="O220">
        <f>(I220*21)/100</f>
      </c>
      <c r="P220" t="s">
        <v>27</v>
      </c>
    </row>
    <row r="221" spans="1:5" ht="12.75">
      <c r="A221" s="35" t="s">
        <v>52</v>
      </c>
      <c r="E221" s="36" t="s">
        <v>449</v>
      </c>
    </row>
    <row r="222" spans="1:5" ht="12.75">
      <c r="A222" s="37" t="s">
        <v>54</v>
      </c>
      <c r="E222" s="38" t="s">
        <v>450</v>
      </c>
    </row>
    <row r="223" spans="1:5" ht="89.25">
      <c r="A223" t="s">
        <v>56</v>
      </c>
      <c r="E223" s="36" t="s">
        <v>451</v>
      </c>
    </row>
    <row r="224" spans="1:16" ht="12.75">
      <c r="A224" s="24" t="s">
        <v>47</v>
      </c>
      <c r="B224" s="29" t="s">
        <v>452</v>
      </c>
      <c r="C224" s="29" t="s">
        <v>453</v>
      </c>
      <c r="D224" s="24" t="s">
        <v>49</v>
      </c>
      <c r="E224" s="30" t="s">
        <v>454</v>
      </c>
      <c r="F224" s="31" t="s">
        <v>169</v>
      </c>
      <c r="G224" s="32">
        <v>52.5</v>
      </c>
      <c r="H224" s="33">
        <v>0</v>
      </c>
      <c r="I224" s="34">
        <f>ROUND(ROUND(H224,2)*ROUND(G224,3),2)</f>
      </c>
      <c r="O224">
        <f>(I224*21)/100</f>
      </c>
      <c r="P224" t="s">
        <v>27</v>
      </c>
    </row>
    <row r="225" spans="1:5" ht="12.75">
      <c r="A225" s="35" t="s">
        <v>52</v>
      </c>
      <c r="E225" s="36" t="s">
        <v>49</v>
      </c>
    </row>
    <row r="226" spans="1:5" ht="12.75">
      <c r="A226" s="37" t="s">
        <v>54</v>
      </c>
      <c r="E226" s="38" t="s">
        <v>455</v>
      </c>
    </row>
    <row r="227" spans="1:5" ht="102">
      <c r="A227" t="s">
        <v>56</v>
      </c>
      <c r="E227" s="36" t="s">
        <v>456</v>
      </c>
    </row>
    <row r="228" spans="1:16" ht="12.75">
      <c r="A228" s="24" t="s">
        <v>47</v>
      </c>
      <c r="B228" s="29" t="s">
        <v>457</v>
      </c>
      <c r="C228" s="29" t="s">
        <v>458</v>
      </c>
      <c r="D228" s="24" t="s">
        <v>49</v>
      </c>
      <c r="E228" s="30" t="s">
        <v>459</v>
      </c>
      <c r="F228" s="31" t="s">
        <v>169</v>
      </c>
      <c r="G228" s="32">
        <v>6</v>
      </c>
      <c r="H228" s="33">
        <v>0</v>
      </c>
      <c r="I228" s="34">
        <f>ROUND(ROUND(H228,2)*ROUND(G228,3),2)</f>
      </c>
      <c r="O228">
        <f>(I228*21)/100</f>
      </c>
      <c r="P228" t="s">
        <v>27</v>
      </c>
    </row>
    <row r="229" spans="1:5" ht="12.75">
      <c r="A229" s="35" t="s">
        <v>52</v>
      </c>
      <c r="E229" s="36" t="s">
        <v>460</v>
      </c>
    </row>
    <row r="230" spans="1:5" ht="12.75">
      <c r="A230" s="37" t="s">
        <v>54</v>
      </c>
      <c r="E230" s="38" t="s">
        <v>461</v>
      </c>
    </row>
    <row r="231" spans="1:5" ht="102">
      <c r="A231" t="s">
        <v>56</v>
      </c>
      <c r="E231" s="36" t="s">
        <v>462</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60"/>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0+O9+O14+O39+O44</f>
      </c>
      <c r="P2" t="s">
        <v>26</v>
      </c>
    </row>
    <row r="3" spans="1:16" ht="15" customHeight="1">
      <c r="A3" t="s">
        <v>12</v>
      </c>
      <c r="B3" s="12" t="s">
        <v>14</v>
      </c>
      <c r="C3" s="13" t="s">
        <v>15</v>
      </c>
      <c r="D3" s="1"/>
      <c r="E3" s="14" t="s">
        <v>16</v>
      </c>
      <c r="F3" s="1"/>
      <c r="G3" s="9"/>
      <c r="H3" s="8" t="s">
        <v>463</v>
      </c>
      <c r="I3" s="39">
        <f>0+I9+I14+I39+I44</f>
      </c>
      <c r="O3" t="s">
        <v>23</v>
      </c>
      <c r="P3" t="s">
        <v>27</v>
      </c>
    </row>
    <row r="4" spans="1:16" ht="15" customHeight="1">
      <c r="A4" t="s">
        <v>17</v>
      </c>
      <c r="B4" s="12" t="s">
        <v>18</v>
      </c>
      <c r="C4" s="13" t="s">
        <v>463</v>
      </c>
      <c r="D4" s="1"/>
      <c r="E4" s="14" t="s">
        <v>464</v>
      </c>
      <c r="F4" s="1"/>
      <c r="G4" s="1"/>
      <c r="H4" s="11"/>
      <c r="I4" s="11"/>
      <c r="O4" t="s">
        <v>24</v>
      </c>
      <c r="P4" t="s">
        <v>27</v>
      </c>
    </row>
    <row r="5" spans="1:16" ht="12.75" customHeight="1">
      <c r="A5" t="s">
        <v>21</v>
      </c>
      <c r="B5" s="16" t="s">
        <v>22</v>
      </c>
      <c r="C5" s="17" t="s">
        <v>463</v>
      </c>
      <c r="D5" s="6"/>
      <c r="E5" s="18" t="s">
        <v>464</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25.5">
      <c r="A10" s="24" t="s">
        <v>47</v>
      </c>
      <c r="B10" s="29" t="s">
        <v>31</v>
      </c>
      <c r="C10" s="29" t="s">
        <v>159</v>
      </c>
      <c r="D10" s="24" t="s">
        <v>49</v>
      </c>
      <c r="E10" s="30" t="s">
        <v>160</v>
      </c>
      <c r="F10" s="31" t="s">
        <v>156</v>
      </c>
      <c r="G10" s="32">
        <v>29.474</v>
      </c>
      <c r="H10" s="33">
        <v>0</v>
      </c>
      <c r="I10" s="34">
        <f>ROUND(ROUND(H10,2)*ROUND(G10,3),2)</f>
      </c>
      <c r="O10">
        <f>(I10*21)/100</f>
      </c>
      <c r="P10" t="s">
        <v>27</v>
      </c>
    </row>
    <row r="11" spans="1:5" ht="12.75">
      <c r="A11" s="35" t="s">
        <v>52</v>
      </c>
      <c r="E11" s="36" t="s">
        <v>49</v>
      </c>
    </row>
    <row r="12" spans="1:5" ht="12.75">
      <c r="A12" s="37" t="s">
        <v>54</v>
      </c>
      <c r="E12" s="38" t="s">
        <v>465</v>
      </c>
    </row>
    <row r="13" spans="1:5" ht="140.25">
      <c r="A13" t="s">
        <v>56</v>
      </c>
      <c r="E13" s="36" t="s">
        <v>162</v>
      </c>
    </row>
    <row r="14" spans="1:18" ht="12.75" customHeight="1">
      <c r="A14" s="6" t="s">
        <v>45</v>
      </c>
      <c r="B14" s="6"/>
      <c r="C14" s="41" t="s">
        <v>31</v>
      </c>
      <c r="D14" s="6"/>
      <c r="E14" s="27" t="s">
        <v>166</v>
      </c>
      <c r="F14" s="6"/>
      <c r="G14" s="6"/>
      <c r="H14" s="6"/>
      <c r="I14" s="42">
        <f>0+Q14</f>
      </c>
      <c r="O14">
        <f>0+R14</f>
      </c>
      <c r="Q14">
        <f>0+I15+I19+I23+I27+I31+I35</f>
      </c>
      <c r="R14">
        <f>0+O15+O19+O23+O27+O31+O35</f>
      </c>
    </row>
    <row r="15" spans="1:16" ht="12.75">
      <c r="A15" s="24" t="s">
        <v>47</v>
      </c>
      <c r="B15" s="29" t="s">
        <v>27</v>
      </c>
      <c r="C15" s="29" t="s">
        <v>237</v>
      </c>
      <c r="D15" s="24" t="s">
        <v>67</v>
      </c>
      <c r="E15" s="30" t="s">
        <v>238</v>
      </c>
      <c r="F15" s="31" t="s">
        <v>187</v>
      </c>
      <c r="G15" s="32">
        <v>14.737</v>
      </c>
      <c r="H15" s="33">
        <v>0</v>
      </c>
      <c r="I15" s="34">
        <f>ROUND(ROUND(H15,2)*ROUND(G15,3),2)</f>
      </c>
      <c r="O15">
        <f>(I15*21)/100</f>
      </c>
      <c r="P15" t="s">
        <v>27</v>
      </c>
    </row>
    <row r="16" spans="1:5" ht="12.75">
      <c r="A16" s="35" t="s">
        <v>52</v>
      </c>
      <c r="E16" s="36" t="s">
        <v>466</v>
      </c>
    </row>
    <row r="17" spans="1:5" ht="12.75">
      <c r="A17" s="37" t="s">
        <v>54</v>
      </c>
      <c r="E17" s="38" t="s">
        <v>467</v>
      </c>
    </row>
    <row r="18" spans="1:5" ht="369.75">
      <c r="A18" t="s">
        <v>56</v>
      </c>
      <c r="E18" s="36" t="s">
        <v>241</v>
      </c>
    </row>
    <row r="19" spans="1:16" ht="12.75">
      <c r="A19" s="24" t="s">
        <v>47</v>
      </c>
      <c r="B19" s="29" t="s">
        <v>26</v>
      </c>
      <c r="C19" s="29" t="s">
        <v>237</v>
      </c>
      <c r="D19" s="24" t="s">
        <v>71</v>
      </c>
      <c r="E19" s="30" t="s">
        <v>238</v>
      </c>
      <c r="F19" s="31" t="s">
        <v>187</v>
      </c>
      <c r="G19" s="32">
        <v>124.443</v>
      </c>
      <c r="H19" s="33">
        <v>0</v>
      </c>
      <c r="I19" s="34">
        <f>ROUND(ROUND(H19,2)*ROUND(G19,3),2)</f>
      </c>
      <c r="O19">
        <f>(I19*21)/100</f>
      </c>
      <c r="P19" t="s">
        <v>27</v>
      </c>
    </row>
    <row r="20" spans="1:5" ht="12.75">
      <c r="A20" s="35" t="s">
        <v>52</v>
      </c>
      <c r="E20" s="36" t="s">
        <v>242</v>
      </c>
    </row>
    <row r="21" spans="1:5" ht="12.75">
      <c r="A21" s="37" t="s">
        <v>54</v>
      </c>
      <c r="E21" s="38" t="s">
        <v>468</v>
      </c>
    </row>
    <row r="22" spans="1:5" ht="369.75">
      <c r="A22" t="s">
        <v>56</v>
      </c>
      <c r="E22" s="36" t="s">
        <v>241</v>
      </c>
    </row>
    <row r="23" spans="1:16" ht="12.75">
      <c r="A23" s="24" t="s">
        <v>47</v>
      </c>
      <c r="B23" s="29" t="s">
        <v>35</v>
      </c>
      <c r="C23" s="29" t="s">
        <v>211</v>
      </c>
      <c r="D23" s="24" t="s">
        <v>49</v>
      </c>
      <c r="E23" s="30" t="s">
        <v>212</v>
      </c>
      <c r="F23" s="31" t="s">
        <v>187</v>
      </c>
      <c r="G23" s="32">
        <v>139.18</v>
      </c>
      <c r="H23" s="33">
        <v>0</v>
      </c>
      <c r="I23" s="34">
        <f>ROUND(ROUND(H23,2)*ROUND(G23,3),2)</f>
      </c>
      <c r="O23">
        <f>(I23*21)/100</f>
      </c>
      <c r="P23" t="s">
        <v>27</v>
      </c>
    </row>
    <row r="24" spans="1:5" ht="12.75">
      <c r="A24" s="35" t="s">
        <v>52</v>
      </c>
      <c r="E24" s="36" t="s">
        <v>49</v>
      </c>
    </row>
    <row r="25" spans="1:5" ht="12.75">
      <c r="A25" s="37" t="s">
        <v>54</v>
      </c>
      <c r="E25" s="38" t="s">
        <v>469</v>
      </c>
    </row>
    <row r="26" spans="1:5" ht="191.25">
      <c r="A26" t="s">
        <v>56</v>
      </c>
      <c r="E26" s="36" t="s">
        <v>214</v>
      </c>
    </row>
    <row r="27" spans="1:16" ht="12.75">
      <c r="A27" s="24" t="s">
        <v>47</v>
      </c>
      <c r="B27" s="29" t="s">
        <v>37</v>
      </c>
      <c r="C27" s="29" t="s">
        <v>261</v>
      </c>
      <c r="D27" s="24" t="s">
        <v>49</v>
      </c>
      <c r="E27" s="30" t="s">
        <v>262</v>
      </c>
      <c r="F27" s="31" t="s">
        <v>187</v>
      </c>
      <c r="G27" s="32">
        <v>177.462</v>
      </c>
      <c r="H27" s="33">
        <v>0</v>
      </c>
      <c r="I27" s="34">
        <f>ROUND(ROUND(H27,2)*ROUND(G27,3),2)</f>
      </c>
      <c r="O27">
        <f>(I27*21)/100</f>
      </c>
      <c r="P27" t="s">
        <v>27</v>
      </c>
    </row>
    <row r="28" spans="1:5" ht="12.75">
      <c r="A28" s="35" t="s">
        <v>52</v>
      </c>
      <c r="E28" s="36" t="s">
        <v>49</v>
      </c>
    </row>
    <row r="29" spans="1:5" ht="12.75">
      <c r="A29" s="37" t="s">
        <v>54</v>
      </c>
      <c r="E29" s="38" t="s">
        <v>470</v>
      </c>
    </row>
    <row r="30" spans="1:5" ht="280.5">
      <c r="A30" t="s">
        <v>56</v>
      </c>
      <c r="E30" s="36" t="s">
        <v>264</v>
      </c>
    </row>
    <row r="31" spans="1:16" ht="12.75">
      <c r="A31" s="24" t="s">
        <v>47</v>
      </c>
      <c r="B31" s="29" t="s">
        <v>39</v>
      </c>
      <c r="C31" s="29" t="s">
        <v>265</v>
      </c>
      <c r="D31" s="24" t="s">
        <v>49</v>
      </c>
      <c r="E31" s="30" t="s">
        <v>266</v>
      </c>
      <c r="F31" s="31" t="s">
        <v>187</v>
      </c>
      <c r="G31" s="32">
        <v>16.853</v>
      </c>
      <c r="H31" s="33">
        <v>0</v>
      </c>
      <c r="I31" s="34">
        <f>ROUND(ROUND(H31,2)*ROUND(G31,3),2)</f>
      </c>
      <c r="O31">
        <f>(I31*21)/100</f>
      </c>
      <c r="P31" t="s">
        <v>27</v>
      </c>
    </row>
    <row r="32" spans="1:5" ht="12.75">
      <c r="A32" s="35" t="s">
        <v>52</v>
      </c>
      <c r="E32" s="36" t="s">
        <v>49</v>
      </c>
    </row>
    <row r="33" spans="1:5" ht="12.75">
      <c r="A33" s="37" t="s">
        <v>54</v>
      </c>
      <c r="E33" s="38" t="s">
        <v>471</v>
      </c>
    </row>
    <row r="34" spans="1:5" ht="242.25">
      <c r="A34" t="s">
        <v>56</v>
      </c>
      <c r="E34" s="36" t="s">
        <v>268</v>
      </c>
    </row>
    <row r="35" spans="1:16" ht="12.75">
      <c r="A35" s="24" t="s">
        <v>47</v>
      </c>
      <c r="B35" s="29" t="s">
        <v>73</v>
      </c>
      <c r="C35" s="29" t="s">
        <v>270</v>
      </c>
      <c r="D35" s="24" t="s">
        <v>49</v>
      </c>
      <c r="E35" s="30" t="s">
        <v>271</v>
      </c>
      <c r="F35" s="31" t="s">
        <v>169</v>
      </c>
      <c r="G35" s="32">
        <v>1183.08</v>
      </c>
      <c r="H35" s="33">
        <v>0</v>
      </c>
      <c r="I35" s="34">
        <f>ROUND(ROUND(H35,2)*ROUND(G35,3),2)</f>
      </c>
      <c r="O35">
        <f>(I35*21)/100</f>
      </c>
      <c r="P35" t="s">
        <v>27</v>
      </c>
    </row>
    <row r="36" spans="1:5" ht="12.75">
      <c r="A36" s="35" t="s">
        <v>52</v>
      </c>
      <c r="E36" s="36" t="s">
        <v>49</v>
      </c>
    </row>
    <row r="37" spans="1:5" ht="38.25">
      <c r="A37" s="37" t="s">
        <v>54</v>
      </c>
      <c r="E37" s="38" t="s">
        <v>472</v>
      </c>
    </row>
    <row r="38" spans="1:5" ht="25.5">
      <c r="A38" t="s">
        <v>56</v>
      </c>
      <c r="E38" s="36" t="s">
        <v>273</v>
      </c>
    </row>
    <row r="39" spans="1:18" ht="12.75" customHeight="1">
      <c r="A39" s="6" t="s">
        <v>45</v>
      </c>
      <c r="B39" s="6"/>
      <c r="C39" s="41" t="s">
        <v>27</v>
      </c>
      <c r="D39" s="6"/>
      <c r="E39" s="27" t="s">
        <v>278</v>
      </c>
      <c r="F39" s="6"/>
      <c r="G39" s="6"/>
      <c r="H39" s="6"/>
      <c r="I39" s="42">
        <f>0+Q39</f>
      </c>
      <c r="O39">
        <f>0+R39</f>
      </c>
      <c r="Q39">
        <f>0+I40</f>
      </c>
      <c r="R39">
        <f>0+O40</f>
      </c>
    </row>
    <row r="40" spans="1:16" ht="12.75">
      <c r="A40" s="24" t="s">
        <v>47</v>
      </c>
      <c r="B40" s="29" t="s">
        <v>78</v>
      </c>
      <c r="C40" s="29" t="s">
        <v>288</v>
      </c>
      <c r="D40" s="24" t="s">
        <v>49</v>
      </c>
      <c r="E40" s="30" t="s">
        <v>289</v>
      </c>
      <c r="F40" s="31" t="s">
        <v>169</v>
      </c>
      <c r="G40" s="32">
        <v>591.54</v>
      </c>
      <c r="H40" s="33">
        <v>0</v>
      </c>
      <c r="I40" s="34">
        <f>ROUND(ROUND(H40,2)*ROUND(G40,3),2)</f>
      </c>
      <c r="O40">
        <f>(I40*21)/100</f>
      </c>
      <c r="P40" t="s">
        <v>27</v>
      </c>
    </row>
    <row r="41" spans="1:5" ht="12.75">
      <c r="A41" s="35" t="s">
        <v>52</v>
      </c>
      <c r="E41" s="36" t="s">
        <v>49</v>
      </c>
    </row>
    <row r="42" spans="1:5" ht="12.75">
      <c r="A42" s="37" t="s">
        <v>54</v>
      </c>
      <c r="E42" s="38" t="s">
        <v>473</v>
      </c>
    </row>
    <row r="43" spans="1:5" ht="102">
      <c r="A43" t="s">
        <v>56</v>
      </c>
      <c r="E43" s="36" t="s">
        <v>291</v>
      </c>
    </row>
    <row r="44" spans="1:18" ht="12.75" customHeight="1">
      <c r="A44" s="6" t="s">
        <v>45</v>
      </c>
      <c r="B44" s="6"/>
      <c r="C44" s="41" t="s">
        <v>37</v>
      </c>
      <c r="D44" s="6"/>
      <c r="E44" s="27" t="s">
        <v>328</v>
      </c>
      <c r="F44" s="6"/>
      <c r="G44" s="6"/>
      <c r="H44" s="6"/>
      <c r="I44" s="42">
        <f>0+Q44</f>
      </c>
      <c r="O44">
        <f>0+R44</f>
      </c>
      <c r="Q44">
        <f>0+I45+I49+I53+I57</f>
      </c>
      <c r="R44">
        <f>0+O45+O49+O53+O57</f>
      </c>
    </row>
    <row r="45" spans="1:16" ht="12.75">
      <c r="A45" s="24" t="s">
        <v>47</v>
      </c>
      <c r="B45" s="29" t="s">
        <v>42</v>
      </c>
      <c r="C45" s="29" t="s">
        <v>356</v>
      </c>
      <c r="D45" s="24" t="s">
        <v>49</v>
      </c>
      <c r="E45" s="30" t="s">
        <v>357</v>
      </c>
      <c r="F45" s="31" t="s">
        <v>169</v>
      </c>
      <c r="G45" s="32">
        <v>569.07</v>
      </c>
      <c r="H45" s="33">
        <v>0</v>
      </c>
      <c r="I45" s="34">
        <f>ROUND(ROUND(H45,2)*ROUND(G45,3),2)</f>
      </c>
      <c r="O45">
        <f>(I45*21)/100</f>
      </c>
      <c r="P45" t="s">
        <v>27</v>
      </c>
    </row>
    <row r="46" spans="1:5" ht="12.75">
      <c r="A46" s="35" t="s">
        <v>52</v>
      </c>
      <c r="E46" s="36" t="s">
        <v>474</v>
      </c>
    </row>
    <row r="47" spans="1:5" ht="12.75">
      <c r="A47" s="37" t="s">
        <v>54</v>
      </c>
      <c r="E47" s="38" t="s">
        <v>475</v>
      </c>
    </row>
    <row r="48" spans="1:5" ht="51">
      <c r="A48" t="s">
        <v>56</v>
      </c>
      <c r="E48" s="36" t="s">
        <v>345</v>
      </c>
    </row>
    <row r="49" spans="1:16" ht="12.75">
      <c r="A49" s="24" t="s">
        <v>47</v>
      </c>
      <c r="B49" s="29" t="s">
        <v>44</v>
      </c>
      <c r="C49" s="29" t="s">
        <v>361</v>
      </c>
      <c r="D49" s="24" t="s">
        <v>49</v>
      </c>
      <c r="E49" s="30" t="s">
        <v>362</v>
      </c>
      <c r="F49" s="31" t="s">
        <v>169</v>
      </c>
      <c r="G49" s="32">
        <v>512.895</v>
      </c>
      <c r="H49" s="33">
        <v>0</v>
      </c>
      <c r="I49" s="34">
        <f>ROUND(ROUND(H49,2)*ROUND(G49,3),2)</f>
      </c>
      <c r="O49">
        <f>(I49*21)/100</f>
      </c>
      <c r="P49" t="s">
        <v>27</v>
      </c>
    </row>
    <row r="50" spans="1:5" ht="12.75">
      <c r="A50" s="35" t="s">
        <v>52</v>
      </c>
      <c r="E50" s="36" t="s">
        <v>49</v>
      </c>
    </row>
    <row r="51" spans="1:5" ht="12.75">
      <c r="A51" s="37" t="s">
        <v>54</v>
      </c>
      <c r="E51" s="38" t="s">
        <v>476</v>
      </c>
    </row>
    <row r="52" spans="1:5" ht="89.25">
      <c r="A52" t="s">
        <v>56</v>
      </c>
      <c r="E52" s="36" t="s">
        <v>364</v>
      </c>
    </row>
    <row r="53" spans="1:16" ht="12.75">
      <c r="A53" s="24" t="s">
        <v>47</v>
      </c>
      <c r="B53" s="29" t="s">
        <v>86</v>
      </c>
      <c r="C53" s="29" t="s">
        <v>366</v>
      </c>
      <c r="D53" s="24" t="s">
        <v>49</v>
      </c>
      <c r="E53" s="30" t="s">
        <v>367</v>
      </c>
      <c r="F53" s="31" t="s">
        <v>169</v>
      </c>
      <c r="G53" s="32">
        <v>112.35</v>
      </c>
      <c r="H53" s="33">
        <v>0</v>
      </c>
      <c r="I53" s="34">
        <f>ROUND(ROUND(H53,2)*ROUND(G53,3),2)</f>
      </c>
      <c r="O53">
        <f>(I53*21)/100</f>
      </c>
      <c r="P53" t="s">
        <v>27</v>
      </c>
    </row>
    <row r="54" spans="1:5" ht="12.75">
      <c r="A54" s="35" t="s">
        <v>52</v>
      </c>
      <c r="E54" s="36" t="s">
        <v>477</v>
      </c>
    </row>
    <row r="55" spans="1:5" ht="12.75">
      <c r="A55" s="37" t="s">
        <v>54</v>
      </c>
      <c r="E55" s="38" t="s">
        <v>478</v>
      </c>
    </row>
    <row r="56" spans="1:5" ht="38.25">
      <c r="A56" t="s">
        <v>56</v>
      </c>
      <c r="E56" s="36" t="s">
        <v>369</v>
      </c>
    </row>
    <row r="57" spans="1:16" ht="12.75">
      <c r="A57" s="24" t="s">
        <v>47</v>
      </c>
      <c r="B57" s="29" t="s">
        <v>89</v>
      </c>
      <c r="C57" s="29" t="s">
        <v>386</v>
      </c>
      <c r="D57" s="24" t="s">
        <v>49</v>
      </c>
      <c r="E57" s="30" t="s">
        <v>387</v>
      </c>
      <c r="F57" s="31" t="s">
        <v>169</v>
      </c>
      <c r="G57" s="32">
        <v>501.66</v>
      </c>
      <c r="H57" s="33">
        <v>0</v>
      </c>
      <c r="I57" s="34">
        <f>ROUND(ROUND(H57,2)*ROUND(G57,3),2)</f>
      </c>
      <c r="O57">
        <f>(I57*21)/100</f>
      </c>
      <c r="P57" t="s">
        <v>27</v>
      </c>
    </row>
    <row r="58" spans="1:5" ht="12.75">
      <c r="A58" s="35" t="s">
        <v>52</v>
      </c>
      <c r="E58" s="36" t="s">
        <v>49</v>
      </c>
    </row>
    <row r="59" spans="1:5" ht="12.75">
      <c r="A59" s="37" t="s">
        <v>54</v>
      </c>
      <c r="E59" s="38" t="s">
        <v>479</v>
      </c>
    </row>
    <row r="60" spans="1:5" ht="51">
      <c r="A60" t="s">
        <v>56</v>
      </c>
      <c r="E60" s="36" t="s">
        <v>389</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141"/>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0+O9+O54+O67+O72+O125</f>
      </c>
      <c r="P2" t="s">
        <v>26</v>
      </c>
    </row>
    <row r="3" spans="1:16" ht="15" customHeight="1">
      <c r="A3" t="s">
        <v>12</v>
      </c>
      <c r="B3" s="12" t="s">
        <v>14</v>
      </c>
      <c r="C3" s="13" t="s">
        <v>15</v>
      </c>
      <c r="D3" s="1"/>
      <c r="E3" s="14" t="s">
        <v>16</v>
      </c>
      <c r="F3" s="1"/>
      <c r="G3" s="9"/>
      <c r="H3" s="8" t="s">
        <v>480</v>
      </c>
      <c r="I3" s="39">
        <f>0+I9+I54+I67+I72+I125</f>
      </c>
      <c r="O3" t="s">
        <v>23</v>
      </c>
      <c r="P3" t="s">
        <v>27</v>
      </c>
    </row>
    <row r="4" spans="1:16" ht="15" customHeight="1">
      <c r="A4" t="s">
        <v>17</v>
      </c>
      <c r="B4" s="12" t="s">
        <v>18</v>
      </c>
      <c r="C4" s="13" t="s">
        <v>480</v>
      </c>
      <c r="D4" s="1"/>
      <c r="E4" s="14" t="s">
        <v>481</v>
      </c>
      <c r="F4" s="1"/>
      <c r="G4" s="1"/>
      <c r="H4" s="11"/>
      <c r="I4" s="11"/>
      <c r="O4" t="s">
        <v>24</v>
      </c>
      <c r="P4" t="s">
        <v>27</v>
      </c>
    </row>
    <row r="5" spans="1:16" ht="12.75" customHeight="1">
      <c r="A5" t="s">
        <v>21</v>
      </c>
      <c r="B5" s="16" t="s">
        <v>22</v>
      </c>
      <c r="C5" s="17" t="s">
        <v>480</v>
      </c>
      <c r="D5" s="6"/>
      <c r="E5" s="18" t="s">
        <v>481</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31</v>
      </c>
      <c r="D9" s="25"/>
      <c r="E9" s="27" t="s">
        <v>166</v>
      </c>
      <c r="F9" s="25"/>
      <c r="G9" s="25"/>
      <c r="H9" s="25"/>
      <c r="I9" s="28">
        <f>0+Q9</f>
      </c>
      <c r="O9">
        <f>0+R9</f>
      </c>
      <c r="Q9">
        <f>0+I10+I14+I18+I22+I26+I30+I34+I38+I42+I46+I50</f>
      </c>
      <c r="R9">
        <f>0+O10+O14+O18+O22+O26+O30+O34+O38+O42+O46+O50</f>
      </c>
    </row>
    <row r="10" spans="1:16" ht="12.75">
      <c r="A10" s="24" t="s">
        <v>47</v>
      </c>
      <c r="B10" s="29" t="s">
        <v>31</v>
      </c>
      <c r="C10" s="29" t="s">
        <v>232</v>
      </c>
      <c r="D10" s="24" t="s">
        <v>49</v>
      </c>
      <c r="E10" s="30" t="s">
        <v>233</v>
      </c>
      <c r="F10" s="31" t="s">
        <v>226</v>
      </c>
      <c r="G10" s="32">
        <v>32.98</v>
      </c>
      <c r="H10" s="33">
        <v>0</v>
      </c>
      <c r="I10" s="34">
        <f>ROUND(ROUND(H10,2)*ROUND(G10,3),2)</f>
      </c>
      <c r="O10">
        <f>(I10*21)/100</f>
      </c>
      <c r="P10" t="s">
        <v>27</v>
      </c>
    </row>
    <row r="11" spans="1:5" ht="12.75">
      <c r="A11" s="35" t="s">
        <v>52</v>
      </c>
      <c r="E11" s="36" t="s">
        <v>482</v>
      </c>
    </row>
    <row r="12" spans="1:5" ht="51">
      <c r="A12" s="37" t="s">
        <v>54</v>
      </c>
      <c r="E12" s="38" t="s">
        <v>483</v>
      </c>
    </row>
    <row r="13" spans="1:5" ht="25.5">
      <c r="A13" t="s">
        <v>56</v>
      </c>
      <c r="E13" s="36" t="s">
        <v>236</v>
      </c>
    </row>
    <row r="14" spans="1:16" ht="12.75">
      <c r="A14" s="24" t="s">
        <v>47</v>
      </c>
      <c r="B14" s="29" t="s">
        <v>27</v>
      </c>
      <c r="C14" s="29" t="s">
        <v>484</v>
      </c>
      <c r="D14" s="24" t="s">
        <v>49</v>
      </c>
      <c r="E14" s="30" t="s">
        <v>485</v>
      </c>
      <c r="F14" s="31" t="s">
        <v>226</v>
      </c>
      <c r="G14" s="32">
        <v>52.58</v>
      </c>
      <c r="H14" s="33">
        <v>0</v>
      </c>
      <c r="I14" s="34">
        <f>ROUND(ROUND(H14,2)*ROUND(G14,3),2)</f>
      </c>
      <c r="O14">
        <f>(I14*21)/100</f>
      </c>
      <c r="P14" t="s">
        <v>27</v>
      </c>
    </row>
    <row r="15" spans="1:5" ht="12.75">
      <c r="A15" s="35" t="s">
        <v>52</v>
      </c>
      <c r="E15" s="36" t="s">
        <v>486</v>
      </c>
    </row>
    <row r="16" spans="1:5" ht="12.75">
      <c r="A16" s="37" t="s">
        <v>54</v>
      </c>
      <c r="E16" s="38" t="s">
        <v>487</v>
      </c>
    </row>
    <row r="17" spans="1:5" ht="25.5">
      <c r="A17" t="s">
        <v>56</v>
      </c>
      <c r="E17" s="36" t="s">
        <v>236</v>
      </c>
    </row>
    <row r="18" spans="1:16" ht="12.75">
      <c r="A18" s="24" t="s">
        <v>47</v>
      </c>
      <c r="B18" s="29" t="s">
        <v>26</v>
      </c>
      <c r="C18" s="29" t="s">
        <v>237</v>
      </c>
      <c r="D18" s="24" t="s">
        <v>49</v>
      </c>
      <c r="E18" s="30" t="s">
        <v>238</v>
      </c>
      <c r="F18" s="31" t="s">
        <v>187</v>
      </c>
      <c r="G18" s="32">
        <v>159.563</v>
      </c>
      <c r="H18" s="33">
        <v>0</v>
      </c>
      <c r="I18" s="34">
        <f>ROUND(ROUND(H18,2)*ROUND(G18,3),2)</f>
      </c>
      <c r="O18">
        <f>(I18*21)/100</f>
      </c>
      <c r="P18" t="s">
        <v>27</v>
      </c>
    </row>
    <row r="19" spans="1:5" ht="12.75">
      <c r="A19" s="35" t="s">
        <v>52</v>
      </c>
      <c r="E19" s="36" t="s">
        <v>242</v>
      </c>
    </row>
    <row r="20" spans="1:5" ht="12.75">
      <c r="A20" s="37" t="s">
        <v>54</v>
      </c>
      <c r="E20" s="38" t="s">
        <v>488</v>
      </c>
    </row>
    <row r="21" spans="1:5" ht="369.75">
      <c r="A21" t="s">
        <v>56</v>
      </c>
      <c r="E21" s="36" t="s">
        <v>241</v>
      </c>
    </row>
    <row r="22" spans="1:16" ht="12.75">
      <c r="A22" s="24" t="s">
        <v>47</v>
      </c>
      <c r="B22" s="29" t="s">
        <v>35</v>
      </c>
      <c r="C22" s="29" t="s">
        <v>244</v>
      </c>
      <c r="D22" s="24" t="s">
        <v>49</v>
      </c>
      <c r="E22" s="30" t="s">
        <v>245</v>
      </c>
      <c r="F22" s="31" t="s">
        <v>187</v>
      </c>
      <c r="G22" s="32">
        <v>321.566</v>
      </c>
      <c r="H22" s="33">
        <v>0</v>
      </c>
      <c r="I22" s="34">
        <f>ROUND(ROUND(H22,2)*ROUND(G22,3),2)</f>
      </c>
      <c r="O22">
        <f>(I22*21)/100</f>
      </c>
      <c r="P22" t="s">
        <v>27</v>
      </c>
    </row>
    <row r="23" spans="1:5" ht="12.75">
      <c r="A23" s="35" t="s">
        <v>52</v>
      </c>
      <c r="E23" s="36" t="s">
        <v>246</v>
      </c>
    </row>
    <row r="24" spans="1:5" ht="12.75">
      <c r="A24" s="37" t="s">
        <v>54</v>
      </c>
      <c r="E24" s="38" t="s">
        <v>489</v>
      </c>
    </row>
    <row r="25" spans="1:5" ht="306">
      <c r="A25" t="s">
        <v>56</v>
      </c>
      <c r="E25" s="36" t="s">
        <v>248</v>
      </c>
    </row>
    <row r="26" spans="1:16" ht="12.75">
      <c r="A26" s="24" t="s">
        <v>47</v>
      </c>
      <c r="B26" s="29" t="s">
        <v>37</v>
      </c>
      <c r="C26" s="29" t="s">
        <v>249</v>
      </c>
      <c r="D26" s="24" t="s">
        <v>49</v>
      </c>
      <c r="E26" s="30" t="s">
        <v>250</v>
      </c>
      <c r="F26" s="31" t="s">
        <v>187</v>
      </c>
      <c r="G26" s="32">
        <v>37.56</v>
      </c>
      <c r="H26" s="33">
        <v>0</v>
      </c>
      <c r="I26" s="34">
        <f>ROUND(ROUND(H26,2)*ROUND(G26,3),2)</f>
      </c>
      <c r="O26">
        <f>(I26*21)/100</f>
      </c>
      <c r="P26" t="s">
        <v>27</v>
      </c>
    </row>
    <row r="27" spans="1:5" ht="12.75">
      <c r="A27" s="35" t="s">
        <v>52</v>
      </c>
      <c r="E27" s="36" t="s">
        <v>242</v>
      </c>
    </row>
    <row r="28" spans="1:5" ht="12.75">
      <c r="A28" s="37" t="s">
        <v>54</v>
      </c>
      <c r="E28" s="38" t="s">
        <v>490</v>
      </c>
    </row>
    <row r="29" spans="1:5" ht="318.75">
      <c r="A29" t="s">
        <v>56</v>
      </c>
      <c r="E29" s="36" t="s">
        <v>252</v>
      </c>
    </row>
    <row r="30" spans="1:16" ht="12.75">
      <c r="A30" s="24" t="s">
        <v>47</v>
      </c>
      <c r="B30" s="29" t="s">
        <v>39</v>
      </c>
      <c r="C30" s="29" t="s">
        <v>253</v>
      </c>
      <c r="D30" s="24" t="s">
        <v>49</v>
      </c>
      <c r="E30" s="30" t="s">
        <v>254</v>
      </c>
      <c r="F30" s="31" t="s">
        <v>187</v>
      </c>
      <c r="G30" s="32">
        <v>160.783</v>
      </c>
      <c r="H30" s="33">
        <v>0</v>
      </c>
      <c r="I30" s="34">
        <f>ROUND(ROUND(H30,2)*ROUND(G30,3),2)</f>
      </c>
      <c r="O30">
        <f>(I30*21)/100</f>
      </c>
      <c r="P30" t="s">
        <v>27</v>
      </c>
    </row>
    <row r="31" spans="1:5" ht="12.75">
      <c r="A31" s="35" t="s">
        <v>52</v>
      </c>
      <c r="E31" s="36" t="s">
        <v>49</v>
      </c>
    </row>
    <row r="32" spans="1:5" ht="12.75">
      <c r="A32" s="37" t="s">
        <v>54</v>
      </c>
      <c r="E32" s="38" t="s">
        <v>491</v>
      </c>
    </row>
    <row r="33" spans="1:5" ht="267.75">
      <c r="A33" t="s">
        <v>56</v>
      </c>
      <c r="E33" s="36" t="s">
        <v>256</v>
      </c>
    </row>
    <row r="34" spans="1:16" ht="12.75">
      <c r="A34" s="24" t="s">
        <v>47</v>
      </c>
      <c r="B34" s="29" t="s">
        <v>73</v>
      </c>
      <c r="C34" s="29" t="s">
        <v>257</v>
      </c>
      <c r="D34" s="24" t="s">
        <v>49</v>
      </c>
      <c r="E34" s="30" t="s">
        <v>258</v>
      </c>
      <c r="F34" s="31" t="s">
        <v>187</v>
      </c>
      <c r="G34" s="32">
        <v>160.783</v>
      </c>
      <c r="H34" s="33">
        <v>0</v>
      </c>
      <c r="I34" s="34">
        <f>ROUND(ROUND(H34,2)*ROUND(G34,3),2)</f>
      </c>
      <c r="O34">
        <f>(I34*21)/100</f>
      </c>
      <c r="P34" t="s">
        <v>27</v>
      </c>
    </row>
    <row r="35" spans="1:5" ht="12.75">
      <c r="A35" s="35" t="s">
        <v>52</v>
      </c>
      <c r="E35" s="36" t="s">
        <v>259</v>
      </c>
    </row>
    <row r="36" spans="1:5" ht="12.75">
      <c r="A36" s="37" t="s">
        <v>54</v>
      </c>
      <c r="E36" s="38" t="s">
        <v>491</v>
      </c>
    </row>
    <row r="37" spans="1:5" ht="267.75">
      <c r="A37" t="s">
        <v>56</v>
      </c>
      <c r="E37" s="36" t="s">
        <v>256</v>
      </c>
    </row>
    <row r="38" spans="1:16" ht="12.75">
      <c r="A38" s="24" t="s">
        <v>47</v>
      </c>
      <c r="B38" s="29" t="s">
        <v>78</v>
      </c>
      <c r="C38" s="29" t="s">
        <v>211</v>
      </c>
      <c r="D38" s="24" t="s">
        <v>49</v>
      </c>
      <c r="E38" s="30" t="s">
        <v>212</v>
      </c>
      <c r="F38" s="31" t="s">
        <v>187</v>
      </c>
      <c r="G38" s="32">
        <v>197.123</v>
      </c>
      <c r="H38" s="33">
        <v>0</v>
      </c>
      <c r="I38" s="34">
        <f>ROUND(ROUND(H38,2)*ROUND(G38,3),2)</f>
      </c>
      <c r="O38">
        <f>(I38*21)/100</f>
      </c>
      <c r="P38" t="s">
        <v>27</v>
      </c>
    </row>
    <row r="39" spans="1:5" ht="12.75">
      <c r="A39" s="35" t="s">
        <v>52</v>
      </c>
      <c r="E39" s="36" t="s">
        <v>49</v>
      </c>
    </row>
    <row r="40" spans="1:5" ht="38.25">
      <c r="A40" s="37" t="s">
        <v>54</v>
      </c>
      <c r="E40" s="38" t="s">
        <v>492</v>
      </c>
    </row>
    <row r="41" spans="1:5" ht="191.25">
      <c r="A41" t="s">
        <v>56</v>
      </c>
      <c r="E41" s="36" t="s">
        <v>214</v>
      </c>
    </row>
    <row r="42" spans="1:16" ht="12.75">
      <c r="A42" s="24" t="s">
        <v>47</v>
      </c>
      <c r="B42" s="29" t="s">
        <v>42</v>
      </c>
      <c r="C42" s="29" t="s">
        <v>261</v>
      </c>
      <c r="D42" s="24" t="s">
        <v>49</v>
      </c>
      <c r="E42" s="30" t="s">
        <v>262</v>
      </c>
      <c r="F42" s="31" t="s">
        <v>187</v>
      </c>
      <c r="G42" s="32">
        <v>343.134</v>
      </c>
      <c r="H42" s="33">
        <v>0</v>
      </c>
      <c r="I42" s="34">
        <f>ROUND(ROUND(H42,2)*ROUND(G42,3),2)</f>
      </c>
      <c r="O42">
        <f>(I42*21)/100</f>
      </c>
      <c r="P42" t="s">
        <v>27</v>
      </c>
    </row>
    <row r="43" spans="1:5" ht="12.75">
      <c r="A43" s="35" t="s">
        <v>52</v>
      </c>
      <c r="E43" s="36" t="s">
        <v>49</v>
      </c>
    </row>
    <row r="44" spans="1:5" ht="38.25">
      <c r="A44" s="37" t="s">
        <v>54</v>
      </c>
      <c r="E44" s="38" t="s">
        <v>493</v>
      </c>
    </row>
    <row r="45" spans="1:5" ht="280.5">
      <c r="A45" t="s">
        <v>56</v>
      </c>
      <c r="E45" s="36" t="s">
        <v>264</v>
      </c>
    </row>
    <row r="46" spans="1:16" ht="12.75">
      <c r="A46" s="24" t="s">
        <v>47</v>
      </c>
      <c r="B46" s="29" t="s">
        <v>44</v>
      </c>
      <c r="C46" s="29" t="s">
        <v>265</v>
      </c>
      <c r="D46" s="24" t="s">
        <v>49</v>
      </c>
      <c r="E46" s="30" t="s">
        <v>266</v>
      </c>
      <c r="F46" s="31" t="s">
        <v>187</v>
      </c>
      <c r="G46" s="32">
        <v>20.83</v>
      </c>
      <c r="H46" s="33">
        <v>0</v>
      </c>
      <c r="I46" s="34">
        <f>ROUND(ROUND(H46,2)*ROUND(G46,3),2)</f>
      </c>
      <c r="O46">
        <f>(I46*21)/100</f>
      </c>
      <c r="P46" t="s">
        <v>27</v>
      </c>
    </row>
    <row r="47" spans="1:5" ht="12.75">
      <c r="A47" s="35" t="s">
        <v>52</v>
      </c>
      <c r="E47" s="36" t="s">
        <v>49</v>
      </c>
    </row>
    <row r="48" spans="1:5" ht="25.5">
      <c r="A48" s="37" t="s">
        <v>54</v>
      </c>
      <c r="E48" s="38" t="s">
        <v>494</v>
      </c>
    </row>
    <row r="49" spans="1:5" ht="242.25">
      <c r="A49" t="s">
        <v>56</v>
      </c>
      <c r="E49" s="36" t="s">
        <v>268</v>
      </c>
    </row>
    <row r="50" spans="1:16" ht="12.75">
      <c r="A50" s="24" t="s">
        <v>47</v>
      </c>
      <c r="B50" s="29" t="s">
        <v>86</v>
      </c>
      <c r="C50" s="29" t="s">
        <v>270</v>
      </c>
      <c r="D50" s="24" t="s">
        <v>49</v>
      </c>
      <c r="E50" s="30" t="s">
        <v>271</v>
      </c>
      <c r="F50" s="31" t="s">
        <v>169</v>
      </c>
      <c r="G50" s="32">
        <v>1818.309</v>
      </c>
      <c r="H50" s="33">
        <v>0</v>
      </c>
      <c r="I50" s="34">
        <f>ROUND(ROUND(H50,2)*ROUND(G50,3),2)</f>
      </c>
      <c r="O50">
        <f>(I50*21)/100</f>
      </c>
      <c r="P50" t="s">
        <v>27</v>
      </c>
    </row>
    <row r="51" spans="1:5" ht="12.75">
      <c r="A51" s="35" t="s">
        <v>52</v>
      </c>
      <c r="E51" s="36" t="s">
        <v>49</v>
      </c>
    </row>
    <row r="52" spans="1:5" ht="25.5">
      <c r="A52" s="37" t="s">
        <v>54</v>
      </c>
      <c r="E52" s="38" t="s">
        <v>495</v>
      </c>
    </row>
    <row r="53" spans="1:5" ht="25.5">
      <c r="A53" t="s">
        <v>56</v>
      </c>
      <c r="E53" s="36" t="s">
        <v>273</v>
      </c>
    </row>
    <row r="54" spans="1:18" ht="12.75" customHeight="1">
      <c r="A54" s="6" t="s">
        <v>45</v>
      </c>
      <c r="B54" s="6"/>
      <c r="C54" s="41" t="s">
        <v>27</v>
      </c>
      <c r="D54" s="6"/>
      <c r="E54" s="27" t="s">
        <v>278</v>
      </c>
      <c r="F54" s="6"/>
      <c r="G54" s="6"/>
      <c r="H54" s="6"/>
      <c r="I54" s="42">
        <f>0+Q54</f>
      </c>
      <c r="O54">
        <f>0+R54</f>
      </c>
      <c r="Q54">
        <f>0+I55+I59+I63</f>
      </c>
      <c r="R54">
        <f>0+O55+O59+O63</f>
      </c>
    </row>
    <row r="55" spans="1:16" ht="12.75">
      <c r="A55" s="24" t="s">
        <v>47</v>
      </c>
      <c r="B55" s="29" t="s">
        <v>89</v>
      </c>
      <c r="C55" s="29" t="s">
        <v>279</v>
      </c>
      <c r="D55" s="24" t="s">
        <v>49</v>
      </c>
      <c r="E55" s="30" t="s">
        <v>280</v>
      </c>
      <c r="F55" s="31" t="s">
        <v>169</v>
      </c>
      <c r="G55" s="32">
        <v>278.1</v>
      </c>
      <c r="H55" s="33">
        <v>0</v>
      </c>
      <c r="I55" s="34">
        <f>ROUND(ROUND(H55,2)*ROUND(G55,3),2)</f>
      </c>
      <c r="O55">
        <f>(I55*21)/100</f>
      </c>
      <c r="P55" t="s">
        <v>27</v>
      </c>
    </row>
    <row r="56" spans="1:5" ht="12.75">
      <c r="A56" s="35" t="s">
        <v>52</v>
      </c>
      <c r="E56" s="36" t="s">
        <v>49</v>
      </c>
    </row>
    <row r="57" spans="1:5" ht="38.25">
      <c r="A57" s="37" t="s">
        <v>54</v>
      </c>
      <c r="E57" s="38" t="s">
        <v>496</v>
      </c>
    </row>
    <row r="58" spans="1:5" ht="25.5">
      <c r="A58" t="s">
        <v>56</v>
      </c>
      <c r="E58" s="36" t="s">
        <v>282</v>
      </c>
    </row>
    <row r="59" spans="1:16" ht="12.75">
      <c r="A59" s="24" t="s">
        <v>47</v>
      </c>
      <c r="B59" s="29" t="s">
        <v>94</v>
      </c>
      <c r="C59" s="29" t="s">
        <v>497</v>
      </c>
      <c r="D59" s="24" t="s">
        <v>49</v>
      </c>
      <c r="E59" s="30" t="s">
        <v>498</v>
      </c>
      <c r="F59" s="31" t="s">
        <v>226</v>
      </c>
      <c r="G59" s="32">
        <v>40.4</v>
      </c>
      <c r="H59" s="33">
        <v>0</v>
      </c>
      <c r="I59" s="34">
        <f>ROUND(ROUND(H59,2)*ROUND(G59,3),2)</f>
      </c>
      <c r="O59">
        <f>(I59*21)/100</f>
      </c>
      <c r="P59" t="s">
        <v>27</v>
      </c>
    </row>
    <row r="60" spans="1:5" ht="25.5">
      <c r="A60" s="35" t="s">
        <v>52</v>
      </c>
      <c r="E60" s="36" t="s">
        <v>499</v>
      </c>
    </row>
    <row r="61" spans="1:5" ht="12.75">
      <c r="A61" s="37" t="s">
        <v>54</v>
      </c>
      <c r="E61" s="38" t="s">
        <v>500</v>
      </c>
    </row>
    <row r="62" spans="1:5" ht="165.75">
      <c r="A62" t="s">
        <v>56</v>
      </c>
      <c r="E62" s="36" t="s">
        <v>287</v>
      </c>
    </row>
    <row r="63" spans="1:16" ht="12.75">
      <c r="A63" s="24" t="s">
        <v>47</v>
      </c>
      <c r="B63" s="29" t="s">
        <v>98</v>
      </c>
      <c r="C63" s="29" t="s">
        <v>288</v>
      </c>
      <c r="D63" s="24" t="s">
        <v>49</v>
      </c>
      <c r="E63" s="30" t="s">
        <v>289</v>
      </c>
      <c r="F63" s="31" t="s">
        <v>169</v>
      </c>
      <c r="G63" s="32">
        <v>857.835</v>
      </c>
      <c r="H63" s="33">
        <v>0</v>
      </c>
      <c r="I63" s="34">
        <f>ROUND(ROUND(H63,2)*ROUND(G63,3),2)</f>
      </c>
      <c r="O63">
        <f>(I63*21)/100</f>
      </c>
      <c r="P63" t="s">
        <v>27</v>
      </c>
    </row>
    <row r="64" spans="1:5" ht="12.75">
      <c r="A64" s="35" t="s">
        <v>52</v>
      </c>
      <c r="E64" s="36" t="s">
        <v>49</v>
      </c>
    </row>
    <row r="65" spans="1:5" ht="25.5">
      <c r="A65" s="37" t="s">
        <v>54</v>
      </c>
      <c r="E65" s="38" t="s">
        <v>501</v>
      </c>
    </row>
    <row r="66" spans="1:5" ht="102">
      <c r="A66" t="s">
        <v>56</v>
      </c>
      <c r="E66" s="36" t="s">
        <v>291</v>
      </c>
    </row>
    <row r="67" spans="1:18" ht="12.75" customHeight="1">
      <c r="A67" s="6" t="s">
        <v>45</v>
      </c>
      <c r="B67" s="6"/>
      <c r="C67" s="41" t="s">
        <v>35</v>
      </c>
      <c r="D67" s="6"/>
      <c r="E67" s="27" t="s">
        <v>301</v>
      </c>
      <c r="F67" s="6"/>
      <c r="G67" s="6"/>
      <c r="H67" s="6"/>
      <c r="I67" s="42">
        <f>0+Q67</f>
      </c>
      <c r="O67">
        <f>0+R67</f>
      </c>
      <c r="Q67">
        <f>0+I68</f>
      </c>
      <c r="R67">
        <f>0+O68</f>
      </c>
    </row>
    <row r="68" spans="1:16" ht="12.75">
      <c r="A68" s="24" t="s">
        <v>47</v>
      </c>
      <c r="B68" s="29" t="s">
        <v>102</v>
      </c>
      <c r="C68" s="29" t="s">
        <v>306</v>
      </c>
      <c r="D68" s="24" t="s">
        <v>49</v>
      </c>
      <c r="E68" s="30" t="s">
        <v>307</v>
      </c>
      <c r="F68" s="31" t="s">
        <v>187</v>
      </c>
      <c r="G68" s="32">
        <v>37.56</v>
      </c>
      <c r="H68" s="33">
        <v>0</v>
      </c>
      <c r="I68" s="34">
        <f>ROUND(ROUND(H68,2)*ROUND(G68,3),2)</f>
      </c>
      <c r="O68">
        <f>(I68*21)/100</f>
      </c>
      <c r="P68" t="s">
        <v>27</v>
      </c>
    </row>
    <row r="69" spans="1:5" ht="12.75">
      <c r="A69" s="35" t="s">
        <v>52</v>
      </c>
      <c r="E69" s="36" t="s">
        <v>502</v>
      </c>
    </row>
    <row r="70" spans="1:5" ht="12.75">
      <c r="A70" s="37" t="s">
        <v>54</v>
      </c>
      <c r="E70" s="38" t="s">
        <v>503</v>
      </c>
    </row>
    <row r="71" spans="1:5" ht="38.25">
      <c r="A71" t="s">
        <v>56</v>
      </c>
      <c r="E71" s="36" t="s">
        <v>310</v>
      </c>
    </row>
    <row r="72" spans="1:18" ht="12.75" customHeight="1">
      <c r="A72" s="6" t="s">
        <v>45</v>
      </c>
      <c r="B72" s="6"/>
      <c r="C72" s="41" t="s">
        <v>37</v>
      </c>
      <c r="D72" s="6"/>
      <c r="E72" s="27" t="s">
        <v>328</v>
      </c>
      <c r="F72" s="6"/>
      <c r="G72" s="6"/>
      <c r="H72" s="6"/>
      <c r="I72" s="42">
        <f>0+Q72</f>
      </c>
      <c r="O72">
        <f>0+R72</f>
      </c>
      <c r="Q72">
        <f>0+I73+I77+I81+I85+I89+I93+I97+I101+I105+I109+I113+I117+I121</f>
      </c>
      <c r="R72">
        <f>0+O73+O77+O81+O85+O89+O93+O97+O101+O105+O109+O113+O117+O121</f>
      </c>
    </row>
    <row r="73" spans="1:16" ht="12.75">
      <c r="A73" s="24" t="s">
        <v>47</v>
      </c>
      <c r="B73" s="29" t="s">
        <v>107</v>
      </c>
      <c r="C73" s="29" t="s">
        <v>347</v>
      </c>
      <c r="D73" s="24" t="s">
        <v>49</v>
      </c>
      <c r="E73" s="30" t="s">
        <v>348</v>
      </c>
      <c r="F73" s="31" t="s">
        <v>169</v>
      </c>
      <c r="G73" s="32">
        <v>790.556</v>
      </c>
      <c r="H73" s="33">
        <v>0</v>
      </c>
      <c r="I73" s="34">
        <f>ROUND(ROUND(H73,2)*ROUND(G73,3),2)</f>
      </c>
      <c r="O73">
        <f>(I73*21)/100</f>
      </c>
      <c r="P73" t="s">
        <v>27</v>
      </c>
    </row>
    <row r="74" spans="1:5" ht="12.75">
      <c r="A74" s="35" t="s">
        <v>52</v>
      </c>
      <c r="E74" s="36" t="s">
        <v>49</v>
      </c>
    </row>
    <row r="75" spans="1:5" ht="25.5">
      <c r="A75" s="37" t="s">
        <v>54</v>
      </c>
      <c r="E75" s="38" t="s">
        <v>504</v>
      </c>
    </row>
    <row r="76" spans="1:5" ht="51">
      <c r="A76" t="s">
        <v>56</v>
      </c>
      <c r="E76" s="36" t="s">
        <v>345</v>
      </c>
    </row>
    <row r="77" spans="1:16" ht="12.75">
      <c r="A77" s="24" t="s">
        <v>47</v>
      </c>
      <c r="B77" s="29" t="s">
        <v>112</v>
      </c>
      <c r="C77" s="29" t="s">
        <v>351</v>
      </c>
      <c r="D77" s="24" t="s">
        <v>67</v>
      </c>
      <c r="E77" s="30" t="s">
        <v>352</v>
      </c>
      <c r="F77" s="31" t="s">
        <v>169</v>
      </c>
      <c r="G77" s="32">
        <v>40.7</v>
      </c>
      <c r="H77" s="33">
        <v>0</v>
      </c>
      <c r="I77" s="34">
        <f>ROUND(ROUND(H77,2)*ROUND(G77,3),2)</f>
      </c>
      <c r="O77">
        <f>(I77*21)/100</f>
      </c>
      <c r="P77" t="s">
        <v>27</v>
      </c>
    </row>
    <row r="78" spans="1:5" ht="12.75">
      <c r="A78" s="35" t="s">
        <v>52</v>
      </c>
      <c r="E78" s="36" t="s">
        <v>505</v>
      </c>
    </row>
    <row r="79" spans="1:5" ht="12.75">
      <c r="A79" s="37" t="s">
        <v>54</v>
      </c>
      <c r="E79" s="38" t="s">
        <v>506</v>
      </c>
    </row>
    <row r="80" spans="1:5" ht="51">
      <c r="A80" t="s">
        <v>56</v>
      </c>
      <c r="E80" s="36" t="s">
        <v>345</v>
      </c>
    </row>
    <row r="81" spans="1:16" ht="12.75">
      <c r="A81" s="24" t="s">
        <v>47</v>
      </c>
      <c r="B81" s="29" t="s">
        <v>117</v>
      </c>
      <c r="C81" s="29" t="s">
        <v>351</v>
      </c>
      <c r="D81" s="24" t="s">
        <v>71</v>
      </c>
      <c r="E81" s="30" t="s">
        <v>352</v>
      </c>
      <c r="F81" s="31" t="s">
        <v>169</v>
      </c>
      <c r="G81" s="32">
        <v>825.881</v>
      </c>
      <c r="H81" s="33">
        <v>0</v>
      </c>
      <c r="I81" s="34">
        <f>ROUND(ROUND(H81,2)*ROUND(G81,3),2)</f>
      </c>
      <c r="O81">
        <f>(I81*21)/100</f>
      </c>
      <c r="P81" t="s">
        <v>27</v>
      </c>
    </row>
    <row r="82" spans="1:5" ht="12.75">
      <c r="A82" s="35" t="s">
        <v>52</v>
      </c>
      <c r="E82" s="36" t="s">
        <v>507</v>
      </c>
    </row>
    <row r="83" spans="1:5" ht="25.5">
      <c r="A83" s="37" t="s">
        <v>54</v>
      </c>
      <c r="E83" s="38" t="s">
        <v>508</v>
      </c>
    </row>
    <row r="84" spans="1:5" ht="51">
      <c r="A84" t="s">
        <v>56</v>
      </c>
      <c r="E84" s="36" t="s">
        <v>345</v>
      </c>
    </row>
    <row r="85" spans="1:16" ht="12.75">
      <c r="A85" s="24" t="s">
        <v>47</v>
      </c>
      <c r="B85" s="29" t="s">
        <v>120</v>
      </c>
      <c r="C85" s="29" t="s">
        <v>356</v>
      </c>
      <c r="D85" s="24" t="s">
        <v>49</v>
      </c>
      <c r="E85" s="30" t="s">
        <v>357</v>
      </c>
      <c r="F85" s="31" t="s">
        <v>169</v>
      </c>
      <c r="G85" s="32">
        <v>102.64</v>
      </c>
      <c r="H85" s="33">
        <v>0</v>
      </c>
      <c r="I85" s="34">
        <f>ROUND(ROUND(H85,2)*ROUND(G85,3),2)</f>
      </c>
      <c r="O85">
        <f>(I85*21)/100</f>
      </c>
      <c r="P85" t="s">
        <v>27</v>
      </c>
    </row>
    <row r="86" spans="1:5" ht="12.75">
      <c r="A86" s="35" t="s">
        <v>52</v>
      </c>
      <c r="E86" s="36" t="s">
        <v>358</v>
      </c>
    </row>
    <row r="87" spans="1:5" ht="12.75">
      <c r="A87" s="37" t="s">
        <v>54</v>
      </c>
      <c r="E87" s="38" t="s">
        <v>509</v>
      </c>
    </row>
    <row r="88" spans="1:5" ht="51">
      <c r="A88" t="s">
        <v>56</v>
      </c>
      <c r="E88" s="36" t="s">
        <v>345</v>
      </c>
    </row>
    <row r="89" spans="1:16" ht="12.75">
      <c r="A89" s="24" t="s">
        <v>47</v>
      </c>
      <c r="B89" s="29" t="s">
        <v>123</v>
      </c>
      <c r="C89" s="29" t="s">
        <v>366</v>
      </c>
      <c r="D89" s="24" t="s">
        <v>49</v>
      </c>
      <c r="E89" s="30" t="s">
        <v>367</v>
      </c>
      <c r="F89" s="31" t="s">
        <v>169</v>
      </c>
      <c r="G89" s="32">
        <v>158.233</v>
      </c>
      <c r="H89" s="33">
        <v>0</v>
      </c>
      <c r="I89" s="34">
        <f>ROUND(ROUND(H89,2)*ROUND(G89,3),2)</f>
      </c>
      <c r="O89">
        <f>(I89*21)/100</f>
      </c>
      <c r="P89" t="s">
        <v>27</v>
      </c>
    </row>
    <row r="90" spans="1:5" ht="12.75">
      <c r="A90" s="35" t="s">
        <v>52</v>
      </c>
      <c r="E90" s="36" t="s">
        <v>477</v>
      </c>
    </row>
    <row r="91" spans="1:5" ht="12.75">
      <c r="A91" s="37" t="s">
        <v>54</v>
      </c>
      <c r="E91" s="38" t="s">
        <v>510</v>
      </c>
    </row>
    <row r="92" spans="1:5" ht="38.25">
      <c r="A92" t="s">
        <v>56</v>
      </c>
      <c r="E92" s="36" t="s">
        <v>369</v>
      </c>
    </row>
    <row r="93" spans="1:16" ht="12.75">
      <c r="A93" s="24" t="s">
        <v>47</v>
      </c>
      <c r="B93" s="29" t="s">
        <v>125</v>
      </c>
      <c r="C93" s="29" t="s">
        <v>371</v>
      </c>
      <c r="D93" s="24" t="s">
        <v>49</v>
      </c>
      <c r="E93" s="30" t="s">
        <v>372</v>
      </c>
      <c r="F93" s="31" t="s">
        <v>169</v>
      </c>
      <c r="G93" s="32">
        <v>598.416</v>
      </c>
      <c r="H93" s="33">
        <v>0</v>
      </c>
      <c r="I93" s="34">
        <f>ROUND(ROUND(H93,2)*ROUND(G93,3),2)</f>
      </c>
      <c r="O93">
        <f>(I93*21)/100</f>
      </c>
      <c r="P93" t="s">
        <v>27</v>
      </c>
    </row>
    <row r="94" spans="1:5" ht="12.75">
      <c r="A94" s="35" t="s">
        <v>52</v>
      </c>
      <c r="E94" s="36" t="s">
        <v>49</v>
      </c>
    </row>
    <row r="95" spans="1:5" ht="12.75">
      <c r="A95" s="37" t="s">
        <v>54</v>
      </c>
      <c r="E95" s="38" t="s">
        <v>511</v>
      </c>
    </row>
    <row r="96" spans="1:5" ht="51">
      <c r="A96" t="s">
        <v>56</v>
      </c>
      <c r="E96" s="36" t="s">
        <v>375</v>
      </c>
    </row>
    <row r="97" spans="1:16" ht="12.75">
      <c r="A97" s="24" t="s">
        <v>47</v>
      </c>
      <c r="B97" s="29" t="s">
        <v>130</v>
      </c>
      <c r="C97" s="29" t="s">
        <v>377</v>
      </c>
      <c r="D97" s="24" t="s">
        <v>49</v>
      </c>
      <c r="E97" s="30" t="s">
        <v>378</v>
      </c>
      <c r="F97" s="31" t="s">
        <v>169</v>
      </c>
      <c r="G97" s="32">
        <v>1139.354</v>
      </c>
      <c r="H97" s="33">
        <v>0</v>
      </c>
      <c r="I97" s="34">
        <f>ROUND(ROUND(H97,2)*ROUND(G97,3),2)</f>
      </c>
      <c r="O97">
        <f>(I97*21)/100</f>
      </c>
      <c r="P97" t="s">
        <v>27</v>
      </c>
    </row>
    <row r="98" spans="1:5" ht="12.75">
      <c r="A98" s="35" t="s">
        <v>52</v>
      </c>
      <c r="E98" s="36" t="s">
        <v>49</v>
      </c>
    </row>
    <row r="99" spans="1:5" ht="25.5">
      <c r="A99" s="37" t="s">
        <v>54</v>
      </c>
      <c r="E99" s="38" t="s">
        <v>512</v>
      </c>
    </row>
    <row r="100" spans="1:5" ht="51">
      <c r="A100" t="s">
        <v>56</v>
      </c>
      <c r="E100" s="36" t="s">
        <v>375</v>
      </c>
    </row>
    <row r="101" spans="1:16" ht="12.75">
      <c r="A101" s="24" t="s">
        <v>47</v>
      </c>
      <c r="B101" s="29" t="s">
        <v>132</v>
      </c>
      <c r="C101" s="29" t="s">
        <v>513</v>
      </c>
      <c r="D101" s="24" t="s">
        <v>49</v>
      </c>
      <c r="E101" s="30" t="s">
        <v>514</v>
      </c>
      <c r="F101" s="31" t="s">
        <v>169</v>
      </c>
      <c r="G101" s="32">
        <v>566.374</v>
      </c>
      <c r="H101" s="33">
        <v>0</v>
      </c>
      <c r="I101" s="34">
        <f>ROUND(ROUND(H101,2)*ROUND(G101,3),2)</f>
      </c>
      <c r="O101">
        <f>(I101*21)/100</f>
      </c>
      <c r="P101" t="s">
        <v>27</v>
      </c>
    </row>
    <row r="102" spans="1:5" ht="12.75">
      <c r="A102" s="35" t="s">
        <v>52</v>
      </c>
      <c r="E102" s="36" t="s">
        <v>515</v>
      </c>
    </row>
    <row r="103" spans="1:5" ht="12.75">
      <c r="A103" s="37" t="s">
        <v>54</v>
      </c>
      <c r="E103" s="38" t="s">
        <v>516</v>
      </c>
    </row>
    <row r="104" spans="1:5" ht="140.25">
      <c r="A104" t="s">
        <v>56</v>
      </c>
      <c r="E104" s="36" t="s">
        <v>395</v>
      </c>
    </row>
    <row r="105" spans="1:16" ht="12.75">
      <c r="A105" s="24" t="s">
        <v>47</v>
      </c>
      <c r="B105" s="29" t="s">
        <v>136</v>
      </c>
      <c r="C105" s="29" t="s">
        <v>397</v>
      </c>
      <c r="D105" s="24" t="s">
        <v>49</v>
      </c>
      <c r="E105" s="30" t="s">
        <v>398</v>
      </c>
      <c r="F105" s="31" t="s">
        <v>169</v>
      </c>
      <c r="G105" s="32">
        <v>581.239</v>
      </c>
      <c r="H105" s="33">
        <v>0</v>
      </c>
      <c r="I105" s="34">
        <f>ROUND(ROUND(H105,2)*ROUND(G105,3),2)</f>
      </c>
      <c r="O105">
        <f>(I105*21)/100</f>
      </c>
      <c r="P105" t="s">
        <v>27</v>
      </c>
    </row>
    <row r="106" spans="1:5" ht="12.75">
      <c r="A106" s="35" t="s">
        <v>52</v>
      </c>
      <c r="E106" s="36" t="s">
        <v>49</v>
      </c>
    </row>
    <row r="107" spans="1:5" ht="12.75">
      <c r="A107" s="37" t="s">
        <v>54</v>
      </c>
      <c r="E107" s="38" t="s">
        <v>517</v>
      </c>
    </row>
    <row r="108" spans="1:5" ht="140.25">
      <c r="A108" t="s">
        <v>56</v>
      </c>
      <c r="E108" s="36" t="s">
        <v>395</v>
      </c>
    </row>
    <row r="109" spans="1:16" ht="12.75">
      <c r="A109" s="24" t="s">
        <v>47</v>
      </c>
      <c r="B109" s="29" t="s">
        <v>141</v>
      </c>
      <c r="C109" s="29" t="s">
        <v>401</v>
      </c>
      <c r="D109" s="24" t="s">
        <v>49</v>
      </c>
      <c r="E109" s="30" t="s">
        <v>402</v>
      </c>
      <c r="F109" s="31" t="s">
        <v>169</v>
      </c>
      <c r="G109" s="32">
        <v>553.822</v>
      </c>
      <c r="H109" s="33">
        <v>0</v>
      </c>
      <c r="I109" s="34">
        <f>ROUND(ROUND(H109,2)*ROUND(G109,3),2)</f>
      </c>
      <c r="O109">
        <f>(I109*21)/100</f>
      </c>
      <c r="P109" t="s">
        <v>27</v>
      </c>
    </row>
    <row r="110" spans="1:5" ht="12.75">
      <c r="A110" s="35" t="s">
        <v>52</v>
      </c>
      <c r="E110" s="36" t="s">
        <v>49</v>
      </c>
    </row>
    <row r="111" spans="1:5" ht="12.75">
      <c r="A111" s="37" t="s">
        <v>54</v>
      </c>
      <c r="E111" s="38" t="s">
        <v>518</v>
      </c>
    </row>
    <row r="112" spans="1:5" ht="140.25">
      <c r="A112" t="s">
        <v>56</v>
      </c>
      <c r="E112" s="36" t="s">
        <v>395</v>
      </c>
    </row>
    <row r="113" spans="1:16" ht="12.75">
      <c r="A113" s="24" t="s">
        <v>47</v>
      </c>
      <c r="B113" s="29" t="s">
        <v>147</v>
      </c>
      <c r="C113" s="29" t="s">
        <v>519</v>
      </c>
      <c r="D113" s="24" t="s">
        <v>49</v>
      </c>
      <c r="E113" s="30" t="s">
        <v>520</v>
      </c>
      <c r="F113" s="31" t="s">
        <v>169</v>
      </c>
      <c r="G113" s="32">
        <v>94.08</v>
      </c>
      <c r="H113" s="33">
        <v>0</v>
      </c>
      <c r="I113" s="34">
        <f>ROUND(ROUND(H113,2)*ROUND(G113,3),2)</f>
      </c>
      <c r="O113">
        <f>(I113*21)/100</f>
      </c>
      <c r="P113" t="s">
        <v>27</v>
      </c>
    </row>
    <row r="114" spans="1:5" ht="12.75">
      <c r="A114" s="35" t="s">
        <v>52</v>
      </c>
      <c r="E114" s="36" t="s">
        <v>521</v>
      </c>
    </row>
    <row r="115" spans="1:5" ht="12.75">
      <c r="A115" s="37" t="s">
        <v>54</v>
      </c>
      <c r="E115" s="38" t="s">
        <v>522</v>
      </c>
    </row>
    <row r="116" spans="1:5" ht="153">
      <c r="A116" t="s">
        <v>56</v>
      </c>
      <c r="E116" s="36" t="s">
        <v>523</v>
      </c>
    </row>
    <row r="117" spans="1:16" ht="12.75">
      <c r="A117" s="24" t="s">
        <v>47</v>
      </c>
      <c r="B117" s="29" t="s">
        <v>323</v>
      </c>
      <c r="C117" s="29" t="s">
        <v>524</v>
      </c>
      <c r="D117" s="24" t="s">
        <v>49</v>
      </c>
      <c r="E117" s="30" t="s">
        <v>525</v>
      </c>
      <c r="F117" s="31" t="s">
        <v>169</v>
      </c>
      <c r="G117" s="32">
        <v>146.08</v>
      </c>
      <c r="H117" s="33">
        <v>0</v>
      </c>
      <c r="I117" s="34">
        <f>ROUND(ROUND(H117,2)*ROUND(G117,3),2)</f>
      </c>
      <c r="O117">
        <f>(I117*21)/100</f>
      </c>
      <c r="P117" t="s">
        <v>27</v>
      </c>
    </row>
    <row r="118" spans="1:5" ht="12.75">
      <c r="A118" s="35" t="s">
        <v>52</v>
      </c>
      <c r="E118" s="36" t="s">
        <v>521</v>
      </c>
    </row>
    <row r="119" spans="1:5" ht="12.75">
      <c r="A119" s="37" t="s">
        <v>54</v>
      </c>
      <c r="E119" s="38" t="s">
        <v>526</v>
      </c>
    </row>
    <row r="120" spans="1:5" ht="153">
      <c r="A120" t="s">
        <v>56</v>
      </c>
      <c r="E120" s="36" t="s">
        <v>523</v>
      </c>
    </row>
    <row r="121" spans="1:16" ht="25.5">
      <c r="A121" s="24" t="s">
        <v>47</v>
      </c>
      <c r="B121" s="29" t="s">
        <v>329</v>
      </c>
      <c r="C121" s="29" t="s">
        <v>527</v>
      </c>
      <c r="D121" s="24" t="s">
        <v>49</v>
      </c>
      <c r="E121" s="30" t="s">
        <v>528</v>
      </c>
      <c r="F121" s="31" t="s">
        <v>169</v>
      </c>
      <c r="G121" s="32">
        <v>8.56</v>
      </c>
      <c r="H121" s="33">
        <v>0</v>
      </c>
      <c r="I121" s="34">
        <f>ROUND(ROUND(H121,2)*ROUND(G121,3),2)</f>
      </c>
      <c r="O121">
        <f>(I121*21)/100</f>
      </c>
      <c r="P121" t="s">
        <v>27</v>
      </c>
    </row>
    <row r="122" spans="1:5" ht="12.75">
      <c r="A122" s="35" t="s">
        <v>52</v>
      </c>
      <c r="E122" s="36" t="s">
        <v>521</v>
      </c>
    </row>
    <row r="123" spans="1:5" ht="12.75">
      <c r="A123" s="37" t="s">
        <v>54</v>
      </c>
      <c r="E123" s="38" t="s">
        <v>529</v>
      </c>
    </row>
    <row r="124" spans="1:5" ht="153">
      <c r="A124" t="s">
        <v>56</v>
      </c>
      <c r="E124" s="36" t="s">
        <v>523</v>
      </c>
    </row>
    <row r="125" spans="1:18" ht="12.75" customHeight="1">
      <c r="A125" s="6" t="s">
        <v>45</v>
      </c>
      <c r="B125" s="6"/>
      <c r="C125" s="41" t="s">
        <v>42</v>
      </c>
      <c r="D125" s="6"/>
      <c r="E125" s="27" t="s">
        <v>223</v>
      </c>
      <c r="F125" s="6"/>
      <c r="G125" s="6"/>
      <c r="H125" s="6"/>
      <c r="I125" s="42">
        <f>0+Q125</f>
      </c>
      <c r="O125">
        <f>0+R125</f>
      </c>
      <c r="Q125">
        <f>0+I126+I130+I134+I138</f>
      </c>
      <c r="R125">
        <f>0+O126+O130+O134+O138</f>
      </c>
    </row>
    <row r="126" spans="1:16" ht="12.75">
      <c r="A126" s="24" t="s">
        <v>47</v>
      </c>
      <c r="B126" s="29" t="s">
        <v>335</v>
      </c>
      <c r="C126" s="29" t="s">
        <v>530</v>
      </c>
      <c r="D126" s="24" t="s">
        <v>49</v>
      </c>
      <c r="E126" s="30" t="s">
        <v>531</v>
      </c>
      <c r="F126" s="31" t="s">
        <v>226</v>
      </c>
      <c r="G126" s="32">
        <v>114.95</v>
      </c>
      <c r="H126" s="33">
        <v>0</v>
      </c>
      <c r="I126" s="34">
        <f>ROUND(ROUND(H126,2)*ROUND(G126,3),2)</f>
      </c>
      <c r="O126">
        <f>(I126*21)/100</f>
      </c>
      <c r="P126" t="s">
        <v>27</v>
      </c>
    </row>
    <row r="127" spans="1:5" ht="12.75">
      <c r="A127" s="35" t="s">
        <v>52</v>
      </c>
      <c r="E127" s="36" t="s">
        <v>49</v>
      </c>
    </row>
    <row r="128" spans="1:5" ht="12.75">
      <c r="A128" s="37" t="s">
        <v>54</v>
      </c>
      <c r="E128" s="38" t="s">
        <v>532</v>
      </c>
    </row>
    <row r="129" spans="1:5" ht="51">
      <c r="A129" t="s">
        <v>56</v>
      </c>
      <c r="E129" s="36" t="s">
        <v>432</v>
      </c>
    </row>
    <row r="130" spans="1:16" ht="12.75">
      <c r="A130" s="24" t="s">
        <v>47</v>
      </c>
      <c r="B130" s="29" t="s">
        <v>341</v>
      </c>
      <c r="C130" s="29" t="s">
        <v>429</v>
      </c>
      <c r="D130" s="24" t="s">
        <v>49</v>
      </c>
      <c r="E130" s="30" t="s">
        <v>430</v>
      </c>
      <c r="F130" s="31" t="s">
        <v>226</v>
      </c>
      <c r="G130" s="32">
        <v>111.41</v>
      </c>
      <c r="H130" s="33">
        <v>0</v>
      </c>
      <c r="I130" s="34">
        <f>ROUND(ROUND(H130,2)*ROUND(G130,3),2)</f>
      </c>
      <c r="O130">
        <f>(I130*21)/100</f>
      </c>
      <c r="P130" t="s">
        <v>27</v>
      </c>
    </row>
    <row r="131" spans="1:5" ht="12.75">
      <c r="A131" s="35" t="s">
        <v>52</v>
      </c>
      <c r="E131" s="36" t="s">
        <v>49</v>
      </c>
    </row>
    <row r="132" spans="1:5" ht="12.75">
      <c r="A132" s="37" t="s">
        <v>54</v>
      </c>
      <c r="E132" s="38" t="s">
        <v>533</v>
      </c>
    </row>
    <row r="133" spans="1:5" ht="51">
      <c r="A133" t="s">
        <v>56</v>
      </c>
      <c r="E133" s="36" t="s">
        <v>432</v>
      </c>
    </row>
    <row r="134" spans="1:16" ht="12.75">
      <c r="A134" s="24" t="s">
        <v>47</v>
      </c>
      <c r="B134" s="29" t="s">
        <v>346</v>
      </c>
      <c r="C134" s="29" t="s">
        <v>439</v>
      </c>
      <c r="D134" s="24" t="s">
        <v>49</v>
      </c>
      <c r="E134" s="30" t="s">
        <v>440</v>
      </c>
      <c r="F134" s="31" t="s">
        <v>226</v>
      </c>
      <c r="G134" s="32">
        <v>32.98</v>
      </c>
      <c r="H134" s="33">
        <v>0</v>
      </c>
      <c r="I134" s="34">
        <f>ROUND(ROUND(H134,2)*ROUND(G134,3),2)</f>
      </c>
      <c r="O134">
        <f>(I134*21)/100</f>
      </c>
      <c r="P134" t="s">
        <v>27</v>
      </c>
    </row>
    <row r="135" spans="1:5" ht="12.75">
      <c r="A135" s="35" t="s">
        <v>52</v>
      </c>
      <c r="E135" s="36" t="s">
        <v>534</v>
      </c>
    </row>
    <row r="136" spans="1:5" ht="51">
      <c r="A136" s="37" t="s">
        <v>54</v>
      </c>
      <c r="E136" s="38" t="s">
        <v>483</v>
      </c>
    </row>
    <row r="137" spans="1:5" ht="38.25">
      <c r="A137" t="s">
        <v>56</v>
      </c>
      <c r="E137" s="36" t="s">
        <v>442</v>
      </c>
    </row>
    <row r="138" spans="1:16" ht="12.75">
      <c r="A138" s="24" t="s">
        <v>47</v>
      </c>
      <c r="B138" s="29" t="s">
        <v>350</v>
      </c>
      <c r="C138" s="29" t="s">
        <v>535</v>
      </c>
      <c r="D138" s="24" t="s">
        <v>49</v>
      </c>
      <c r="E138" s="30" t="s">
        <v>536</v>
      </c>
      <c r="F138" s="31" t="s">
        <v>226</v>
      </c>
      <c r="G138" s="32">
        <v>52.58</v>
      </c>
      <c r="H138" s="33">
        <v>0</v>
      </c>
      <c r="I138" s="34">
        <f>ROUND(ROUND(H138,2)*ROUND(G138,3),2)</f>
      </c>
      <c r="O138">
        <f>(I138*21)/100</f>
      </c>
      <c r="P138" t="s">
        <v>27</v>
      </c>
    </row>
    <row r="139" spans="1:5" ht="12.75">
      <c r="A139" s="35" t="s">
        <v>52</v>
      </c>
      <c r="E139" s="36" t="s">
        <v>537</v>
      </c>
    </row>
    <row r="140" spans="1:5" ht="12.75">
      <c r="A140" s="37" t="s">
        <v>54</v>
      </c>
      <c r="E140" s="38" t="s">
        <v>487</v>
      </c>
    </row>
    <row r="141" spans="1:5" ht="38.25">
      <c r="A141" t="s">
        <v>56</v>
      </c>
      <c r="E141" s="36" t="s">
        <v>442</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138"/>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0+O9+O14+O59+O76+O89+O134</f>
      </c>
      <c r="P2" t="s">
        <v>26</v>
      </c>
    </row>
    <row r="3" spans="1:16" ht="15" customHeight="1">
      <c r="A3" t="s">
        <v>12</v>
      </c>
      <c r="B3" s="12" t="s">
        <v>14</v>
      </c>
      <c r="C3" s="13" t="s">
        <v>15</v>
      </c>
      <c r="D3" s="1"/>
      <c r="E3" s="14" t="s">
        <v>16</v>
      </c>
      <c r="F3" s="1"/>
      <c r="G3" s="9"/>
      <c r="H3" s="8" t="s">
        <v>538</v>
      </c>
      <c r="I3" s="39">
        <f>0+I9+I14+I59+I76+I89+I134</f>
      </c>
      <c r="O3" t="s">
        <v>23</v>
      </c>
      <c r="P3" t="s">
        <v>27</v>
      </c>
    </row>
    <row r="4" spans="1:16" ht="15" customHeight="1">
      <c r="A4" t="s">
        <v>17</v>
      </c>
      <c r="B4" s="12" t="s">
        <v>18</v>
      </c>
      <c r="C4" s="13" t="s">
        <v>538</v>
      </c>
      <c r="D4" s="1"/>
      <c r="E4" s="14" t="s">
        <v>539</v>
      </c>
      <c r="F4" s="1"/>
      <c r="G4" s="1"/>
      <c r="H4" s="11"/>
      <c r="I4" s="11"/>
      <c r="O4" t="s">
        <v>24</v>
      </c>
      <c r="P4" t="s">
        <v>27</v>
      </c>
    </row>
    <row r="5" spans="1:16" ht="12.75" customHeight="1">
      <c r="A5" t="s">
        <v>21</v>
      </c>
      <c r="B5" s="16" t="s">
        <v>22</v>
      </c>
      <c r="C5" s="17" t="s">
        <v>538</v>
      </c>
      <c r="D5" s="6"/>
      <c r="E5" s="18" t="s">
        <v>539</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25.5">
      <c r="A10" s="24" t="s">
        <v>47</v>
      </c>
      <c r="B10" s="29" t="s">
        <v>31</v>
      </c>
      <c r="C10" s="29" t="s">
        <v>159</v>
      </c>
      <c r="D10" s="24" t="s">
        <v>49</v>
      </c>
      <c r="E10" s="30" t="s">
        <v>160</v>
      </c>
      <c r="F10" s="31" t="s">
        <v>156</v>
      </c>
      <c r="G10" s="32">
        <v>1430</v>
      </c>
      <c r="H10" s="33">
        <v>0</v>
      </c>
      <c r="I10" s="34">
        <f>ROUND(ROUND(H10,2)*ROUND(G10,3),2)</f>
      </c>
      <c r="O10">
        <f>(I10*21)/100</f>
      </c>
      <c r="P10" t="s">
        <v>27</v>
      </c>
    </row>
    <row r="11" spans="1:5" ht="12.75">
      <c r="A11" s="35" t="s">
        <v>52</v>
      </c>
      <c r="E11" s="36" t="s">
        <v>49</v>
      </c>
    </row>
    <row r="12" spans="1:5" ht="38.25">
      <c r="A12" s="37" t="s">
        <v>54</v>
      </c>
      <c r="E12" s="38" t="s">
        <v>540</v>
      </c>
    </row>
    <row r="13" spans="1:5" ht="140.25">
      <c r="A13" t="s">
        <v>56</v>
      </c>
      <c r="E13" s="36" t="s">
        <v>162</v>
      </c>
    </row>
    <row r="14" spans="1:18" ht="12.75" customHeight="1">
      <c r="A14" s="6" t="s">
        <v>45</v>
      </c>
      <c r="B14" s="6"/>
      <c r="C14" s="41" t="s">
        <v>31</v>
      </c>
      <c r="D14" s="6"/>
      <c r="E14" s="27" t="s">
        <v>166</v>
      </c>
      <c r="F14" s="6"/>
      <c r="G14" s="6"/>
      <c r="H14" s="6"/>
      <c r="I14" s="42">
        <f>0+Q14</f>
      </c>
      <c r="O14">
        <f>0+R14</f>
      </c>
      <c r="Q14">
        <f>0+I15+I19+I23+I27+I31+I35+I39+I43+I47+I51+I55</f>
      </c>
      <c r="R14">
        <f>0+O15+O19+O23+O27+O31+O35+O39+O43+O47+O51+O55</f>
      </c>
    </row>
    <row r="15" spans="1:16" ht="12.75">
      <c r="A15" s="24" t="s">
        <v>47</v>
      </c>
      <c r="B15" s="29" t="s">
        <v>27</v>
      </c>
      <c r="C15" s="29" t="s">
        <v>232</v>
      </c>
      <c r="D15" s="24" t="s">
        <v>49</v>
      </c>
      <c r="E15" s="30" t="s">
        <v>233</v>
      </c>
      <c r="F15" s="31" t="s">
        <v>226</v>
      </c>
      <c r="G15" s="32">
        <v>3.57</v>
      </c>
      <c r="H15" s="33">
        <v>0</v>
      </c>
      <c r="I15" s="34">
        <f>ROUND(ROUND(H15,2)*ROUND(G15,3),2)</f>
      </c>
      <c r="O15">
        <f>(I15*21)/100</f>
      </c>
      <c r="P15" t="s">
        <v>27</v>
      </c>
    </row>
    <row r="16" spans="1:5" ht="12.75">
      <c r="A16" s="35" t="s">
        <v>52</v>
      </c>
      <c r="E16" s="36" t="s">
        <v>541</v>
      </c>
    </row>
    <row r="17" spans="1:5" ht="12.75">
      <c r="A17" s="37" t="s">
        <v>54</v>
      </c>
      <c r="E17" s="38" t="s">
        <v>542</v>
      </c>
    </row>
    <row r="18" spans="1:5" ht="25.5">
      <c r="A18" t="s">
        <v>56</v>
      </c>
      <c r="E18" s="36" t="s">
        <v>236</v>
      </c>
    </row>
    <row r="19" spans="1:16" ht="12.75">
      <c r="A19" s="24" t="s">
        <v>47</v>
      </c>
      <c r="B19" s="29" t="s">
        <v>26</v>
      </c>
      <c r="C19" s="29" t="s">
        <v>237</v>
      </c>
      <c r="D19" s="24" t="s">
        <v>49</v>
      </c>
      <c r="E19" s="30" t="s">
        <v>238</v>
      </c>
      <c r="F19" s="31" t="s">
        <v>187</v>
      </c>
      <c r="G19" s="32">
        <v>695.908</v>
      </c>
      <c r="H19" s="33">
        <v>0</v>
      </c>
      <c r="I19" s="34">
        <f>ROUND(ROUND(H19,2)*ROUND(G19,3),2)</f>
      </c>
      <c r="O19">
        <f>(I19*21)/100</f>
      </c>
      <c r="P19" t="s">
        <v>27</v>
      </c>
    </row>
    <row r="20" spans="1:5" ht="12.75">
      <c r="A20" s="35" t="s">
        <v>52</v>
      </c>
      <c r="E20" s="36" t="s">
        <v>466</v>
      </c>
    </row>
    <row r="21" spans="1:5" ht="12.75">
      <c r="A21" s="37" t="s">
        <v>54</v>
      </c>
      <c r="E21" s="38" t="s">
        <v>543</v>
      </c>
    </row>
    <row r="22" spans="1:5" ht="369.75">
      <c r="A22" t="s">
        <v>56</v>
      </c>
      <c r="E22" s="36" t="s">
        <v>241</v>
      </c>
    </row>
    <row r="23" spans="1:16" ht="12.75">
      <c r="A23" s="24" t="s">
        <v>47</v>
      </c>
      <c r="B23" s="29" t="s">
        <v>35</v>
      </c>
      <c r="C23" s="29" t="s">
        <v>244</v>
      </c>
      <c r="D23" s="24" t="s">
        <v>49</v>
      </c>
      <c r="E23" s="30" t="s">
        <v>245</v>
      </c>
      <c r="F23" s="31" t="s">
        <v>187</v>
      </c>
      <c r="G23" s="32">
        <v>364.214</v>
      </c>
      <c r="H23" s="33">
        <v>0</v>
      </c>
      <c r="I23" s="34">
        <f>ROUND(ROUND(H23,2)*ROUND(G23,3),2)</f>
      </c>
      <c r="O23">
        <f>(I23*21)/100</f>
      </c>
      <c r="P23" t="s">
        <v>27</v>
      </c>
    </row>
    <row r="24" spans="1:5" ht="12.75">
      <c r="A24" s="35" t="s">
        <v>52</v>
      </c>
      <c r="E24" s="36" t="s">
        <v>544</v>
      </c>
    </row>
    <row r="25" spans="1:5" ht="12.75">
      <c r="A25" s="37" t="s">
        <v>54</v>
      </c>
      <c r="E25" s="38" t="s">
        <v>545</v>
      </c>
    </row>
    <row r="26" spans="1:5" ht="306">
      <c r="A26" t="s">
        <v>56</v>
      </c>
      <c r="E26" s="36" t="s">
        <v>248</v>
      </c>
    </row>
    <row r="27" spans="1:16" ht="12.75">
      <c r="A27" s="24" t="s">
        <v>47</v>
      </c>
      <c r="B27" s="29" t="s">
        <v>37</v>
      </c>
      <c r="C27" s="29" t="s">
        <v>249</v>
      </c>
      <c r="D27" s="24" t="s">
        <v>49</v>
      </c>
      <c r="E27" s="30" t="s">
        <v>250</v>
      </c>
      <c r="F27" s="31" t="s">
        <v>187</v>
      </c>
      <c r="G27" s="32">
        <v>19.092</v>
      </c>
      <c r="H27" s="33">
        <v>0</v>
      </c>
      <c r="I27" s="34">
        <f>ROUND(ROUND(H27,2)*ROUND(G27,3),2)</f>
      </c>
      <c r="O27">
        <f>(I27*21)/100</f>
      </c>
      <c r="P27" t="s">
        <v>27</v>
      </c>
    </row>
    <row r="28" spans="1:5" ht="12.75">
      <c r="A28" s="35" t="s">
        <v>52</v>
      </c>
      <c r="E28" s="36" t="s">
        <v>49</v>
      </c>
    </row>
    <row r="29" spans="1:5" ht="12.75">
      <c r="A29" s="37" t="s">
        <v>54</v>
      </c>
      <c r="E29" s="38" t="s">
        <v>546</v>
      </c>
    </row>
    <row r="30" spans="1:5" ht="318.75">
      <c r="A30" t="s">
        <v>56</v>
      </c>
      <c r="E30" s="36" t="s">
        <v>252</v>
      </c>
    </row>
    <row r="31" spans="1:16" ht="12.75">
      <c r="A31" s="24" t="s">
        <v>47</v>
      </c>
      <c r="B31" s="29" t="s">
        <v>39</v>
      </c>
      <c r="C31" s="29" t="s">
        <v>253</v>
      </c>
      <c r="D31" s="24" t="s">
        <v>49</v>
      </c>
      <c r="E31" s="30" t="s">
        <v>254</v>
      </c>
      <c r="F31" s="31" t="s">
        <v>187</v>
      </c>
      <c r="G31" s="32">
        <v>182.107</v>
      </c>
      <c r="H31" s="33">
        <v>0</v>
      </c>
      <c r="I31" s="34">
        <f>ROUND(ROUND(H31,2)*ROUND(G31,3),2)</f>
      </c>
      <c r="O31">
        <f>(I31*21)/100</f>
      </c>
      <c r="P31" t="s">
        <v>27</v>
      </c>
    </row>
    <row r="32" spans="1:5" ht="12.75">
      <c r="A32" s="35" t="s">
        <v>52</v>
      </c>
      <c r="E32" s="36" t="s">
        <v>49</v>
      </c>
    </row>
    <row r="33" spans="1:5" ht="12.75">
      <c r="A33" s="37" t="s">
        <v>54</v>
      </c>
      <c r="E33" s="38" t="s">
        <v>547</v>
      </c>
    </row>
    <row r="34" spans="1:5" ht="267.75">
      <c r="A34" t="s">
        <v>56</v>
      </c>
      <c r="E34" s="36" t="s">
        <v>256</v>
      </c>
    </row>
    <row r="35" spans="1:16" ht="12.75">
      <c r="A35" s="24" t="s">
        <v>47</v>
      </c>
      <c r="B35" s="29" t="s">
        <v>73</v>
      </c>
      <c r="C35" s="29" t="s">
        <v>257</v>
      </c>
      <c r="D35" s="24" t="s">
        <v>49</v>
      </c>
      <c r="E35" s="30" t="s">
        <v>258</v>
      </c>
      <c r="F35" s="31" t="s">
        <v>187</v>
      </c>
      <c r="G35" s="32">
        <v>182.107</v>
      </c>
      <c r="H35" s="33">
        <v>0</v>
      </c>
      <c r="I35" s="34">
        <f>ROUND(ROUND(H35,2)*ROUND(G35,3),2)</f>
      </c>
      <c r="O35">
        <f>(I35*21)/100</f>
      </c>
      <c r="P35" t="s">
        <v>27</v>
      </c>
    </row>
    <row r="36" spans="1:5" ht="12.75">
      <c r="A36" s="35" t="s">
        <v>52</v>
      </c>
      <c r="E36" s="36" t="s">
        <v>259</v>
      </c>
    </row>
    <row r="37" spans="1:5" ht="12.75">
      <c r="A37" s="37" t="s">
        <v>54</v>
      </c>
      <c r="E37" s="38" t="s">
        <v>547</v>
      </c>
    </row>
    <row r="38" spans="1:5" ht="267.75">
      <c r="A38" t="s">
        <v>56</v>
      </c>
      <c r="E38" s="36" t="s">
        <v>256</v>
      </c>
    </row>
    <row r="39" spans="1:16" ht="12.75">
      <c r="A39" s="24" t="s">
        <v>47</v>
      </c>
      <c r="B39" s="29" t="s">
        <v>78</v>
      </c>
      <c r="C39" s="29" t="s">
        <v>211</v>
      </c>
      <c r="D39" s="24" t="s">
        <v>49</v>
      </c>
      <c r="E39" s="30" t="s">
        <v>212</v>
      </c>
      <c r="F39" s="31" t="s">
        <v>187</v>
      </c>
      <c r="G39" s="32">
        <v>715</v>
      </c>
      <c r="H39" s="33">
        <v>0</v>
      </c>
      <c r="I39" s="34">
        <f>ROUND(ROUND(H39,2)*ROUND(G39,3),2)</f>
      </c>
      <c r="O39">
        <f>(I39*21)/100</f>
      </c>
      <c r="P39" t="s">
        <v>27</v>
      </c>
    </row>
    <row r="40" spans="1:5" ht="12.75">
      <c r="A40" s="35" t="s">
        <v>52</v>
      </c>
      <c r="E40" s="36" t="s">
        <v>49</v>
      </c>
    </row>
    <row r="41" spans="1:5" ht="38.25">
      <c r="A41" s="37" t="s">
        <v>54</v>
      </c>
      <c r="E41" s="38" t="s">
        <v>548</v>
      </c>
    </row>
    <row r="42" spans="1:5" ht="191.25">
      <c r="A42" t="s">
        <v>56</v>
      </c>
      <c r="E42" s="36" t="s">
        <v>214</v>
      </c>
    </row>
    <row r="43" spans="1:16" ht="12.75">
      <c r="A43" s="24" t="s">
        <v>47</v>
      </c>
      <c r="B43" s="29" t="s">
        <v>42</v>
      </c>
      <c r="C43" s="29" t="s">
        <v>261</v>
      </c>
      <c r="D43" s="24" t="s">
        <v>49</v>
      </c>
      <c r="E43" s="30" t="s">
        <v>262</v>
      </c>
      <c r="F43" s="31" t="s">
        <v>187</v>
      </c>
      <c r="G43" s="32">
        <v>540.889</v>
      </c>
      <c r="H43" s="33">
        <v>0</v>
      </c>
      <c r="I43" s="34">
        <f>ROUND(ROUND(H43,2)*ROUND(G43,3),2)</f>
      </c>
      <c r="O43">
        <f>(I43*21)/100</f>
      </c>
      <c r="P43" t="s">
        <v>27</v>
      </c>
    </row>
    <row r="44" spans="1:5" ht="12.75">
      <c r="A44" s="35" t="s">
        <v>52</v>
      </c>
      <c r="E44" s="36" t="s">
        <v>49</v>
      </c>
    </row>
    <row r="45" spans="1:5" ht="38.25">
      <c r="A45" s="37" t="s">
        <v>54</v>
      </c>
      <c r="E45" s="38" t="s">
        <v>549</v>
      </c>
    </row>
    <row r="46" spans="1:5" ht="280.5">
      <c r="A46" t="s">
        <v>56</v>
      </c>
      <c r="E46" s="36" t="s">
        <v>264</v>
      </c>
    </row>
    <row r="47" spans="1:16" ht="12.75">
      <c r="A47" s="24" t="s">
        <v>47</v>
      </c>
      <c r="B47" s="29" t="s">
        <v>44</v>
      </c>
      <c r="C47" s="29" t="s">
        <v>265</v>
      </c>
      <c r="D47" s="24" t="s">
        <v>49</v>
      </c>
      <c r="E47" s="30" t="s">
        <v>266</v>
      </c>
      <c r="F47" s="31" t="s">
        <v>187</v>
      </c>
      <c r="G47" s="32">
        <v>20.713</v>
      </c>
      <c r="H47" s="33">
        <v>0</v>
      </c>
      <c r="I47" s="34">
        <f>ROUND(ROUND(H47,2)*ROUND(G47,3),2)</f>
      </c>
      <c r="O47">
        <f>(I47*21)/100</f>
      </c>
      <c r="P47" t="s">
        <v>27</v>
      </c>
    </row>
    <row r="48" spans="1:5" ht="12.75">
      <c r="A48" s="35" t="s">
        <v>52</v>
      </c>
      <c r="E48" s="36" t="s">
        <v>49</v>
      </c>
    </row>
    <row r="49" spans="1:5" ht="12.75">
      <c r="A49" s="37" t="s">
        <v>54</v>
      </c>
      <c r="E49" s="38" t="s">
        <v>550</v>
      </c>
    </row>
    <row r="50" spans="1:5" ht="242.25">
      <c r="A50" t="s">
        <v>56</v>
      </c>
      <c r="E50" s="36" t="s">
        <v>268</v>
      </c>
    </row>
    <row r="51" spans="1:16" ht="12.75">
      <c r="A51" s="24" t="s">
        <v>47</v>
      </c>
      <c r="B51" s="29" t="s">
        <v>86</v>
      </c>
      <c r="C51" s="29" t="s">
        <v>270</v>
      </c>
      <c r="D51" s="24" t="s">
        <v>49</v>
      </c>
      <c r="E51" s="30" t="s">
        <v>271</v>
      </c>
      <c r="F51" s="31" t="s">
        <v>169</v>
      </c>
      <c r="G51" s="32">
        <v>2629.389</v>
      </c>
      <c r="H51" s="33">
        <v>0</v>
      </c>
      <c r="I51" s="34">
        <f>ROUND(ROUND(H51,2)*ROUND(G51,3),2)</f>
      </c>
      <c r="O51">
        <f>(I51*21)/100</f>
      </c>
      <c r="P51" t="s">
        <v>27</v>
      </c>
    </row>
    <row r="52" spans="1:5" ht="12.75">
      <c r="A52" s="35" t="s">
        <v>52</v>
      </c>
      <c r="E52" s="36" t="s">
        <v>49</v>
      </c>
    </row>
    <row r="53" spans="1:5" ht="25.5">
      <c r="A53" s="37" t="s">
        <v>54</v>
      </c>
      <c r="E53" s="38" t="s">
        <v>551</v>
      </c>
    </row>
    <row r="54" spans="1:5" ht="25.5">
      <c r="A54" t="s">
        <v>56</v>
      </c>
      <c r="E54" s="36" t="s">
        <v>273</v>
      </c>
    </row>
    <row r="55" spans="1:16" ht="12.75">
      <c r="A55" s="24" t="s">
        <v>47</v>
      </c>
      <c r="B55" s="29" t="s">
        <v>89</v>
      </c>
      <c r="C55" s="29" t="s">
        <v>274</v>
      </c>
      <c r="D55" s="24" t="s">
        <v>49</v>
      </c>
      <c r="E55" s="30" t="s">
        <v>275</v>
      </c>
      <c r="F55" s="31" t="s">
        <v>169</v>
      </c>
      <c r="G55" s="32">
        <v>1449.03</v>
      </c>
      <c r="H55" s="33">
        <v>0</v>
      </c>
      <c r="I55" s="34">
        <f>ROUND(ROUND(H55,2)*ROUND(G55,3),2)</f>
      </c>
      <c r="O55">
        <f>(I55*21)/100</f>
      </c>
      <c r="P55" t="s">
        <v>27</v>
      </c>
    </row>
    <row r="56" spans="1:5" ht="25.5">
      <c r="A56" s="35" t="s">
        <v>52</v>
      </c>
      <c r="E56" s="36" t="s">
        <v>276</v>
      </c>
    </row>
    <row r="57" spans="1:5" ht="12.75">
      <c r="A57" s="37" t="s">
        <v>54</v>
      </c>
      <c r="E57" s="38" t="s">
        <v>552</v>
      </c>
    </row>
    <row r="58" spans="1:5" ht="25.5">
      <c r="A58" t="s">
        <v>56</v>
      </c>
      <c r="E58" s="36" t="s">
        <v>273</v>
      </c>
    </row>
    <row r="59" spans="1:18" ht="12.75" customHeight="1">
      <c r="A59" s="6" t="s">
        <v>45</v>
      </c>
      <c r="B59" s="6"/>
      <c r="C59" s="41" t="s">
        <v>27</v>
      </c>
      <c r="D59" s="6"/>
      <c r="E59" s="27" t="s">
        <v>278</v>
      </c>
      <c r="F59" s="6"/>
      <c r="G59" s="6"/>
      <c r="H59" s="6"/>
      <c r="I59" s="42">
        <f>0+Q59</f>
      </c>
      <c r="O59">
        <f>0+R59</f>
      </c>
      <c r="Q59">
        <f>0+I60+I64+I68+I72</f>
      </c>
      <c r="R59">
        <f>0+O60+O64+O68+O72</f>
      </c>
    </row>
    <row r="60" spans="1:16" ht="12.75">
      <c r="A60" s="24" t="s">
        <v>47</v>
      </c>
      <c r="B60" s="29" t="s">
        <v>94</v>
      </c>
      <c r="C60" s="29" t="s">
        <v>279</v>
      </c>
      <c r="D60" s="24" t="s">
        <v>49</v>
      </c>
      <c r="E60" s="30" t="s">
        <v>280</v>
      </c>
      <c r="F60" s="31" t="s">
        <v>169</v>
      </c>
      <c r="G60" s="32">
        <v>88.314</v>
      </c>
      <c r="H60" s="33">
        <v>0</v>
      </c>
      <c r="I60" s="34">
        <f>ROUND(ROUND(H60,2)*ROUND(G60,3),2)</f>
      </c>
      <c r="O60">
        <f>(I60*21)/100</f>
      </c>
      <c r="P60" t="s">
        <v>27</v>
      </c>
    </row>
    <row r="61" spans="1:5" ht="12.75">
      <c r="A61" s="35" t="s">
        <v>52</v>
      </c>
      <c r="E61" s="36" t="s">
        <v>49</v>
      </c>
    </row>
    <row r="62" spans="1:5" ht="12.75">
      <c r="A62" s="37" t="s">
        <v>54</v>
      </c>
      <c r="E62" s="38" t="s">
        <v>553</v>
      </c>
    </row>
    <row r="63" spans="1:5" ht="25.5">
      <c r="A63" t="s">
        <v>56</v>
      </c>
      <c r="E63" s="36" t="s">
        <v>282</v>
      </c>
    </row>
    <row r="64" spans="1:16" ht="12.75">
      <c r="A64" s="24" t="s">
        <v>47</v>
      </c>
      <c r="B64" s="29" t="s">
        <v>98</v>
      </c>
      <c r="C64" s="29" t="s">
        <v>288</v>
      </c>
      <c r="D64" s="24" t="s">
        <v>49</v>
      </c>
      <c r="E64" s="30" t="s">
        <v>289</v>
      </c>
      <c r="F64" s="31" t="s">
        <v>169</v>
      </c>
      <c r="G64" s="32">
        <v>1314.695</v>
      </c>
      <c r="H64" s="33">
        <v>0</v>
      </c>
      <c r="I64" s="34">
        <f>ROUND(ROUND(H64,2)*ROUND(G64,3),2)</f>
      </c>
      <c r="O64">
        <f>(I64*21)/100</f>
      </c>
      <c r="P64" t="s">
        <v>27</v>
      </c>
    </row>
    <row r="65" spans="1:5" ht="12.75">
      <c r="A65" s="35" t="s">
        <v>52</v>
      </c>
      <c r="E65" s="36" t="s">
        <v>49</v>
      </c>
    </row>
    <row r="66" spans="1:5" ht="38.25">
      <c r="A66" s="37" t="s">
        <v>54</v>
      </c>
      <c r="E66" s="38" t="s">
        <v>554</v>
      </c>
    </row>
    <row r="67" spans="1:5" ht="102">
      <c r="A67" t="s">
        <v>56</v>
      </c>
      <c r="E67" s="36" t="s">
        <v>291</v>
      </c>
    </row>
    <row r="68" spans="1:16" ht="12.75">
      <c r="A68" s="24" t="s">
        <v>47</v>
      </c>
      <c r="B68" s="29" t="s">
        <v>102</v>
      </c>
      <c r="C68" s="29" t="s">
        <v>292</v>
      </c>
      <c r="D68" s="24" t="s">
        <v>49</v>
      </c>
      <c r="E68" s="30" t="s">
        <v>293</v>
      </c>
      <c r="F68" s="31" t="s">
        <v>169</v>
      </c>
      <c r="G68" s="32">
        <v>2926.806</v>
      </c>
      <c r="H68" s="33">
        <v>0</v>
      </c>
      <c r="I68" s="34">
        <f>ROUND(ROUND(H68,2)*ROUND(G68,3),2)</f>
      </c>
      <c r="O68">
        <f>(I68*21)/100</f>
      </c>
      <c r="P68" t="s">
        <v>27</v>
      </c>
    </row>
    <row r="69" spans="1:5" ht="12.75">
      <c r="A69" s="35" t="s">
        <v>52</v>
      </c>
      <c r="E69" s="36" t="s">
        <v>555</v>
      </c>
    </row>
    <row r="70" spans="1:5" ht="12.75">
      <c r="A70" s="37" t="s">
        <v>54</v>
      </c>
      <c r="E70" s="38" t="s">
        <v>556</v>
      </c>
    </row>
    <row r="71" spans="1:5" ht="102">
      <c r="A71" t="s">
        <v>56</v>
      </c>
      <c r="E71" s="36" t="s">
        <v>291</v>
      </c>
    </row>
    <row r="72" spans="1:16" ht="12.75">
      <c r="A72" s="24" t="s">
        <v>47</v>
      </c>
      <c r="B72" s="29" t="s">
        <v>107</v>
      </c>
      <c r="C72" s="29" t="s">
        <v>296</v>
      </c>
      <c r="D72" s="24" t="s">
        <v>49</v>
      </c>
      <c r="E72" s="30" t="s">
        <v>297</v>
      </c>
      <c r="F72" s="31" t="s">
        <v>169</v>
      </c>
      <c r="G72" s="32">
        <v>4023.698</v>
      </c>
      <c r="H72" s="33">
        <v>0</v>
      </c>
      <c r="I72" s="34">
        <f>ROUND(ROUND(H72,2)*ROUND(G72,3),2)</f>
      </c>
      <c r="O72">
        <f>(I72*21)/100</f>
      </c>
      <c r="P72" t="s">
        <v>27</v>
      </c>
    </row>
    <row r="73" spans="1:5" ht="12.75">
      <c r="A73" s="35" t="s">
        <v>52</v>
      </c>
      <c r="E73" s="36" t="s">
        <v>298</v>
      </c>
    </row>
    <row r="74" spans="1:5" ht="12.75">
      <c r="A74" s="37" t="s">
        <v>54</v>
      </c>
      <c r="E74" s="38" t="s">
        <v>557</v>
      </c>
    </row>
    <row r="75" spans="1:5" ht="102">
      <c r="A75" t="s">
        <v>56</v>
      </c>
      <c r="E75" s="36" t="s">
        <v>300</v>
      </c>
    </row>
    <row r="76" spans="1:18" ht="12.75" customHeight="1">
      <c r="A76" s="6" t="s">
        <v>45</v>
      </c>
      <c r="B76" s="6"/>
      <c r="C76" s="41" t="s">
        <v>35</v>
      </c>
      <c r="D76" s="6"/>
      <c r="E76" s="27" t="s">
        <v>301</v>
      </c>
      <c r="F76" s="6"/>
      <c r="G76" s="6"/>
      <c r="H76" s="6"/>
      <c r="I76" s="42">
        <f>0+Q76</f>
      </c>
      <c r="O76">
        <f>0+R76</f>
      </c>
      <c r="Q76">
        <f>0+I77+I81+I85</f>
      </c>
      <c r="R76">
        <f>0+O77+O81+O85</f>
      </c>
    </row>
    <row r="77" spans="1:16" ht="12.75">
      <c r="A77" s="24" t="s">
        <v>47</v>
      </c>
      <c r="B77" s="29" t="s">
        <v>112</v>
      </c>
      <c r="C77" s="29" t="s">
        <v>306</v>
      </c>
      <c r="D77" s="24" t="s">
        <v>67</v>
      </c>
      <c r="E77" s="30" t="s">
        <v>307</v>
      </c>
      <c r="F77" s="31" t="s">
        <v>187</v>
      </c>
      <c r="G77" s="32">
        <v>19.092</v>
      </c>
      <c r="H77" s="33">
        <v>0</v>
      </c>
      <c r="I77" s="34">
        <f>ROUND(ROUND(H77,2)*ROUND(G77,3),2)</f>
      </c>
      <c r="O77">
        <f>(I77*21)/100</f>
      </c>
      <c r="P77" t="s">
        <v>27</v>
      </c>
    </row>
    <row r="78" spans="1:5" ht="12.75">
      <c r="A78" s="35" t="s">
        <v>52</v>
      </c>
      <c r="E78" s="36" t="s">
        <v>49</v>
      </c>
    </row>
    <row r="79" spans="1:5" ht="12.75">
      <c r="A79" s="37" t="s">
        <v>54</v>
      </c>
      <c r="E79" s="38" t="s">
        <v>558</v>
      </c>
    </row>
    <row r="80" spans="1:5" ht="38.25">
      <c r="A80" t="s">
        <v>56</v>
      </c>
      <c r="E80" s="36" t="s">
        <v>310</v>
      </c>
    </row>
    <row r="81" spans="1:16" ht="12.75">
      <c r="A81" s="24" t="s">
        <v>47</v>
      </c>
      <c r="B81" s="29" t="s">
        <v>117</v>
      </c>
      <c r="C81" s="29" t="s">
        <v>306</v>
      </c>
      <c r="D81" s="24" t="s">
        <v>71</v>
      </c>
      <c r="E81" s="30" t="s">
        <v>307</v>
      </c>
      <c r="F81" s="31" t="s">
        <v>187</v>
      </c>
      <c r="G81" s="32">
        <v>1344.003</v>
      </c>
      <c r="H81" s="33">
        <v>0</v>
      </c>
      <c r="I81" s="34">
        <f>ROUND(ROUND(H81,2)*ROUND(G81,3),2)</f>
      </c>
      <c r="O81">
        <f>(I81*21)/100</f>
      </c>
      <c r="P81" t="s">
        <v>27</v>
      </c>
    </row>
    <row r="82" spans="1:5" ht="12.75">
      <c r="A82" s="35" t="s">
        <v>52</v>
      </c>
      <c r="E82" s="36" t="s">
        <v>49</v>
      </c>
    </row>
    <row r="83" spans="1:5" ht="38.25">
      <c r="A83" s="37" t="s">
        <v>54</v>
      </c>
      <c r="E83" s="38" t="s">
        <v>559</v>
      </c>
    </row>
    <row r="84" spans="1:5" ht="38.25">
      <c r="A84" t="s">
        <v>56</v>
      </c>
      <c r="E84" s="36" t="s">
        <v>310</v>
      </c>
    </row>
    <row r="85" spans="1:16" ht="12.75">
      <c r="A85" s="24" t="s">
        <v>47</v>
      </c>
      <c r="B85" s="29" t="s">
        <v>120</v>
      </c>
      <c r="C85" s="29" t="s">
        <v>318</v>
      </c>
      <c r="D85" s="24" t="s">
        <v>49</v>
      </c>
      <c r="E85" s="30" t="s">
        <v>319</v>
      </c>
      <c r="F85" s="31" t="s">
        <v>187</v>
      </c>
      <c r="G85" s="32">
        <v>434.709</v>
      </c>
      <c r="H85" s="33">
        <v>0</v>
      </c>
      <c r="I85" s="34">
        <f>ROUND(ROUND(H85,2)*ROUND(G85,3),2)</f>
      </c>
      <c r="O85">
        <f>(I85*21)/100</f>
      </c>
      <c r="P85" t="s">
        <v>27</v>
      </c>
    </row>
    <row r="86" spans="1:5" ht="25.5">
      <c r="A86" s="35" t="s">
        <v>52</v>
      </c>
      <c r="E86" s="36" t="s">
        <v>320</v>
      </c>
    </row>
    <row r="87" spans="1:5" ht="12.75">
      <c r="A87" s="37" t="s">
        <v>54</v>
      </c>
      <c r="E87" s="38" t="s">
        <v>560</v>
      </c>
    </row>
    <row r="88" spans="1:5" ht="51">
      <c r="A88" t="s">
        <v>56</v>
      </c>
      <c r="E88" s="36" t="s">
        <v>322</v>
      </c>
    </row>
    <row r="89" spans="1:18" ht="12.75" customHeight="1">
      <c r="A89" s="6" t="s">
        <v>45</v>
      </c>
      <c r="B89" s="6"/>
      <c r="C89" s="41" t="s">
        <v>37</v>
      </c>
      <c r="D89" s="6"/>
      <c r="E89" s="27" t="s">
        <v>328</v>
      </c>
      <c r="F89" s="6"/>
      <c r="G89" s="6"/>
      <c r="H89" s="6"/>
      <c r="I89" s="42">
        <f>0+Q89</f>
      </c>
      <c r="O89">
        <f>0+R89</f>
      </c>
      <c r="Q89">
        <f>0+I90+I94+I98+I102+I106+I110+I114+I118+I122+I126+I130</f>
      </c>
      <c r="R89">
        <f>0+O90+O94+O98+O102+O106+O110+O114+O118+O122+O126+O130</f>
      </c>
    </row>
    <row r="90" spans="1:16" ht="12.75">
      <c r="A90" s="24" t="s">
        <v>47</v>
      </c>
      <c r="B90" s="29" t="s">
        <v>123</v>
      </c>
      <c r="C90" s="29" t="s">
        <v>347</v>
      </c>
      <c r="D90" s="24" t="s">
        <v>49</v>
      </c>
      <c r="E90" s="30" t="s">
        <v>348</v>
      </c>
      <c r="F90" s="31" t="s">
        <v>169</v>
      </c>
      <c r="G90" s="32">
        <v>814.567</v>
      </c>
      <c r="H90" s="33">
        <v>0</v>
      </c>
      <c r="I90" s="34">
        <f>ROUND(ROUND(H90,2)*ROUND(G90,3),2)</f>
      </c>
      <c r="O90">
        <f>(I90*21)/100</f>
      </c>
      <c r="P90" t="s">
        <v>27</v>
      </c>
    </row>
    <row r="91" spans="1:5" ht="12.75">
      <c r="A91" s="35" t="s">
        <v>52</v>
      </c>
      <c r="E91" s="36" t="s">
        <v>49</v>
      </c>
    </row>
    <row r="92" spans="1:5" ht="12.75">
      <c r="A92" s="37" t="s">
        <v>54</v>
      </c>
      <c r="E92" s="38" t="s">
        <v>561</v>
      </c>
    </row>
    <row r="93" spans="1:5" ht="51">
      <c r="A93" t="s">
        <v>56</v>
      </c>
      <c r="E93" s="36" t="s">
        <v>345</v>
      </c>
    </row>
    <row r="94" spans="1:16" ht="12.75">
      <c r="A94" s="24" t="s">
        <v>47</v>
      </c>
      <c r="B94" s="29" t="s">
        <v>125</v>
      </c>
      <c r="C94" s="29" t="s">
        <v>351</v>
      </c>
      <c r="D94" s="24" t="s">
        <v>49</v>
      </c>
      <c r="E94" s="30" t="s">
        <v>352</v>
      </c>
      <c r="F94" s="31" t="s">
        <v>169</v>
      </c>
      <c r="G94" s="32">
        <v>861.477</v>
      </c>
      <c r="H94" s="33">
        <v>0</v>
      </c>
      <c r="I94" s="34">
        <f>ROUND(ROUND(H94,2)*ROUND(G94,3),2)</f>
      </c>
      <c r="O94">
        <f>(I94*21)/100</f>
      </c>
      <c r="P94" t="s">
        <v>27</v>
      </c>
    </row>
    <row r="95" spans="1:5" ht="12.75">
      <c r="A95" s="35" t="s">
        <v>52</v>
      </c>
      <c r="E95" s="36" t="s">
        <v>507</v>
      </c>
    </row>
    <row r="96" spans="1:5" ht="25.5">
      <c r="A96" s="37" t="s">
        <v>54</v>
      </c>
      <c r="E96" s="38" t="s">
        <v>562</v>
      </c>
    </row>
    <row r="97" spans="1:5" ht="51">
      <c r="A97" t="s">
        <v>56</v>
      </c>
      <c r="E97" s="36" t="s">
        <v>345</v>
      </c>
    </row>
    <row r="98" spans="1:16" ht="12.75">
      <c r="A98" s="24" t="s">
        <v>47</v>
      </c>
      <c r="B98" s="29" t="s">
        <v>130</v>
      </c>
      <c r="C98" s="29" t="s">
        <v>356</v>
      </c>
      <c r="D98" s="24" t="s">
        <v>49</v>
      </c>
      <c r="E98" s="30" t="s">
        <v>357</v>
      </c>
      <c r="F98" s="31" t="s">
        <v>169</v>
      </c>
      <c r="G98" s="32">
        <v>450.312</v>
      </c>
      <c r="H98" s="33">
        <v>0</v>
      </c>
      <c r="I98" s="34">
        <f>ROUND(ROUND(H98,2)*ROUND(G98,3),2)</f>
      </c>
      <c r="O98">
        <f>(I98*21)/100</f>
      </c>
      <c r="P98" t="s">
        <v>27</v>
      </c>
    </row>
    <row r="99" spans="1:5" ht="12.75">
      <c r="A99" s="35" t="s">
        <v>52</v>
      </c>
      <c r="E99" s="36" t="s">
        <v>358</v>
      </c>
    </row>
    <row r="100" spans="1:5" ht="12.75">
      <c r="A100" s="37" t="s">
        <v>54</v>
      </c>
      <c r="E100" s="38" t="s">
        <v>563</v>
      </c>
    </row>
    <row r="101" spans="1:5" ht="51">
      <c r="A101" t="s">
        <v>56</v>
      </c>
      <c r="E101" s="36" t="s">
        <v>345</v>
      </c>
    </row>
    <row r="102" spans="1:16" ht="12.75">
      <c r="A102" s="24" t="s">
        <v>47</v>
      </c>
      <c r="B102" s="29" t="s">
        <v>132</v>
      </c>
      <c r="C102" s="29" t="s">
        <v>361</v>
      </c>
      <c r="D102" s="24" t="s">
        <v>49</v>
      </c>
      <c r="E102" s="30" t="s">
        <v>362</v>
      </c>
      <c r="F102" s="31" t="s">
        <v>169</v>
      </c>
      <c r="G102" s="32">
        <v>414.902</v>
      </c>
      <c r="H102" s="33">
        <v>0</v>
      </c>
      <c r="I102" s="34">
        <f>ROUND(ROUND(H102,2)*ROUND(G102,3),2)</f>
      </c>
      <c r="O102">
        <f>(I102*21)/100</f>
      </c>
      <c r="P102" t="s">
        <v>27</v>
      </c>
    </row>
    <row r="103" spans="1:5" ht="12.75">
      <c r="A103" s="35" t="s">
        <v>52</v>
      </c>
      <c r="E103" s="36" t="s">
        <v>49</v>
      </c>
    </row>
    <row r="104" spans="1:5" ht="12.75">
      <c r="A104" s="37" t="s">
        <v>54</v>
      </c>
      <c r="E104" s="38" t="s">
        <v>564</v>
      </c>
    </row>
    <row r="105" spans="1:5" ht="89.25">
      <c r="A105" t="s">
        <v>56</v>
      </c>
      <c r="E105" s="36" t="s">
        <v>364</v>
      </c>
    </row>
    <row r="106" spans="1:16" ht="12.75">
      <c r="A106" s="24" t="s">
        <v>47</v>
      </c>
      <c r="B106" s="29" t="s">
        <v>136</v>
      </c>
      <c r="C106" s="29" t="s">
        <v>366</v>
      </c>
      <c r="D106" s="24" t="s">
        <v>49</v>
      </c>
      <c r="E106" s="30" t="s">
        <v>367</v>
      </c>
      <c r="F106" s="31" t="s">
        <v>169</v>
      </c>
      <c r="G106" s="32">
        <v>309.63</v>
      </c>
      <c r="H106" s="33">
        <v>0</v>
      </c>
      <c r="I106" s="34">
        <f>ROUND(ROUND(H106,2)*ROUND(G106,3),2)</f>
      </c>
      <c r="O106">
        <f>(I106*21)/100</f>
      </c>
      <c r="P106" t="s">
        <v>27</v>
      </c>
    </row>
    <row r="107" spans="1:5" ht="12.75">
      <c r="A107" s="35" t="s">
        <v>52</v>
      </c>
      <c r="E107" s="36" t="s">
        <v>49</v>
      </c>
    </row>
    <row r="108" spans="1:5" ht="12.75">
      <c r="A108" s="37" t="s">
        <v>54</v>
      </c>
      <c r="E108" s="38" t="s">
        <v>565</v>
      </c>
    </row>
    <row r="109" spans="1:5" ht="38.25">
      <c r="A109" t="s">
        <v>56</v>
      </c>
      <c r="E109" s="36" t="s">
        <v>369</v>
      </c>
    </row>
    <row r="110" spans="1:16" ht="12.75">
      <c r="A110" s="24" t="s">
        <v>47</v>
      </c>
      <c r="B110" s="29" t="s">
        <v>141</v>
      </c>
      <c r="C110" s="29" t="s">
        <v>371</v>
      </c>
      <c r="D110" s="24" t="s">
        <v>49</v>
      </c>
      <c r="E110" s="30" t="s">
        <v>372</v>
      </c>
      <c r="F110" s="31" t="s">
        <v>169</v>
      </c>
      <c r="G110" s="32">
        <v>800.494</v>
      </c>
      <c r="H110" s="33">
        <v>0</v>
      </c>
      <c r="I110" s="34">
        <f>ROUND(ROUND(H110,2)*ROUND(G110,3),2)</f>
      </c>
      <c r="O110">
        <f>(I110*21)/100</f>
      </c>
      <c r="P110" t="s">
        <v>27</v>
      </c>
    </row>
    <row r="111" spans="1:5" ht="12.75">
      <c r="A111" s="35" t="s">
        <v>52</v>
      </c>
      <c r="E111" s="36" t="s">
        <v>49</v>
      </c>
    </row>
    <row r="112" spans="1:5" ht="12.75">
      <c r="A112" s="37" t="s">
        <v>54</v>
      </c>
      <c r="E112" s="38" t="s">
        <v>566</v>
      </c>
    </row>
    <row r="113" spans="1:5" ht="51">
      <c r="A113" t="s">
        <v>56</v>
      </c>
      <c r="E113" s="36" t="s">
        <v>375</v>
      </c>
    </row>
    <row r="114" spans="1:16" ht="12.75">
      <c r="A114" s="24" t="s">
        <v>47</v>
      </c>
      <c r="B114" s="29" t="s">
        <v>147</v>
      </c>
      <c r="C114" s="29" t="s">
        <v>377</v>
      </c>
      <c r="D114" s="24" t="s">
        <v>49</v>
      </c>
      <c r="E114" s="30" t="s">
        <v>378</v>
      </c>
      <c r="F114" s="31" t="s">
        <v>169</v>
      </c>
      <c r="G114" s="32">
        <v>1372.206</v>
      </c>
      <c r="H114" s="33">
        <v>0</v>
      </c>
      <c r="I114" s="34">
        <f>ROUND(ROUND(H114,2)*ROUND(G114,3),2)</f>
      </c>
      <c r="O114">
        <f>(I114*21)/100</f>
      </c>
      <c r="P114" t="s">
        <v>27</v>
      </c>
    </row>
    <row r="115" spans="1:5" ht="12.75">
      <c r="A115" s="35" t="s">
        <v>52</v>
      </c>
      <c r="E115" s="36" t="s">
        <v>379</v>
      </c>
    </row>
    <row r="116" spans="1:5" ht="25.5">
      <c r="A116" s="37" t="s">
        <v>54</v>
      </c>
      <c r="E116" s="38" t="s">
        <v>567</v>
      </c>
    </row>
    <row r="117" spans="1:5" ht="51">
      <c r="A117" t="s">
        <v>56</v>
      </c>
      <c r="E117" s="36" t="s">
        <v>375</v>
      </c>
    </row>
    <row r="118" spans="1:16" ht="12.75">
      <c r="A118" s="24" t="s">
        <v>47</v>
      </c>
      <c r="B118" s="29" t="s">
        <v>323</v>
      </c>
      <c r="C118" s="29" t="s">
        <v>386</v>
      </c>
      <c r="D118" s="24" t="s">
        <v>49</v>
      </c>
      <c r="E118" s="30" t="s">
        <v>387</v>
      </c>
      <c r="F118" s="31" t="s">
        <v>169</v>
      </c>
      <c r="G118" s="32">
        <v>408.758</v>
      </c>
      <c r="H118" s="33">
        <v>0</v>
      </c>
      <c r="I118" s="34">
        <f>ROUND(ROUND(H118,2)*ROUND(G118,3),2)</f>
      </c>
      <c r="O118">
        <f>(I118*21)/100</f>
      </c>
      <c r="P118" t="s">
        <v>27</v>
      </c>
    </row>
    <row r="119" spans="1:5" ht="12.75">
      <c r="A119" s="35" t="s">
        <v>52</v>
      </c>
      <c r="E119" s="36" t="s">
        <v>49</v>
      </c>
    </row>
    <row r="120" spans="1:5" ht="12.75">
      <c r="A120" s="37" t="s">
        <v>54</v>
      </c>
      <c r="E120" s="38" t="s">
        <v>568</v>
      </c>
    </row>
    <row r="121" spans="1:5" ht="51">
      <c r="A121" t="s">
        <v>56</v>
      </c>
      <c r="E121" s="36" t="s">
        <v>389</v>
      </c>
    </row>
    <row r="122" spans="1:16" ht="12.75">
      <c r="A122" s="24" t="s">
        <v>47</v>
      </c>
      <c r="B122" s="29" t="s">
        <v>329</v>
      </c>
      <c r="C122" s="29" t="s">
        <v>513</v>
      </c>
      <c r="D122" s="24" t="s">
        <v>49</v>
      </c>
      <c r="E122" s="30" t="s">
        <v>514</v>
      </c>
      <c r="F122" s="31" t="s">
        <v>169</v>
      </c>
      <c r="G122" s="32">
        <v>754.991</v>
      </c>
      <c r="H122" s="33">
        <v>0</v>
      </c>
      <c r="I122" s="34">
        <f>ROUND(ROUND(H122,2)*ROUND(G122,3),2)</f>
      </c>
      <c r="O122">
        <f>(I122*21)/100</f>
      </c>
      <c r="P122" t="s">
        <v>27</v>
      </c>
    </row>
    <row r="123" spans="1:5" ht="12.75">
      <c r="A123" s="35" t="s">
        <v>52</v>
      </c>
      <c r="E123" s="36" t="s">
        <v>515</v>
      </c>
    </row>
    <row r="124" spans="1:5" ht="12.75">
      <c r="A124" s="37" t="s">
        <v>54</v>
      </c>
      <c r="E124" s="38" t="s">
        <v>569</v>
      </c>
    </row>
    <row r="125" spans="1:5" ht="140.25">
      <c r="A125" t="s">
        <v>56</v>
      </c>
      <c r="E125" s="36" t="s">
        <v>395</v>
      </c>
    </row>
    <row r="126" spans="1:16" ht="12.75">
      <c r="A126" s="24" t="s">
        <v>47</v>
      </c>
      <c r="B126" s="29" t="s">
        <v>335</v>
      </c>
      <c r="C126" s="29" t="s">
        <v>570</v>
      </c>
      <c r="D126" s="24" t="s">
        <v>49</v>
      </c>
      <c r="E126" s="30" t="s">
        <v>571</v>
      </c>
      <c r="F126" s="31" t="s">
        <v>169</v>
      </c>
      <c r="G126" s="32">
        <v>776.101</v>
      </c>
      <c r="H126" s="33">
        <v>0</v>
      </c>
      <c r="I126" s="34">
        <f>ROUND(ROUND(H126,2)*ROUND(G126,3),2)</f>
      </c>
      <c r="O126">
        <f>(I126*21)/100</f>
      </c>
      <c r="P126" t="s">
        <v>27</v>
      </c>
    </row>
    <row r="127" spans="1:5" ht="12.75">
      <c r="A127" s="35" t="s">
        <v>52</v>
      </c>
      <c r="E127" s="36" t="s">
        <v>49</v>
      </c>
    </row>
    <row r="128" spans="1:5" ht="12.75">
      <c r="A128" s="37" t="s">
        <v>54</v>
      </c>
      <c r="E128" s="38" t="s">
        <v>572</v>
      </c>
    </row>
    <row r="129" spans="1:5" ht="140.25">
      <c r="A129" t="s">
        <v>56</v>
      </c>
      <c r="E129" s="36" t="s">
        <v>395</v>
      </c>
    </row>
    <row r="130" spans="1:16" ht="12.75">
      <c r="A130" s="24" t="s">
        <v>47</v>
      </c>
      <c r="B130" s="29" t="s">
        <v>341</v>
      </c>
      <c r="C130" s="29" t="s">
        <v>401</v>
      </c>
      <c r="D130" s="24" t="s">
        <v>49</v>
      </c>
      <c r="E130" s="30" t="s">
        <v>402</v>
      </c>
      <c r="F130" s="31" t="s">
        <v>169</v>
      </c>
      <c r="G130" s="32">
        <v>737.166</v>
      </c>
      <c r="H130" s="33">
        <v>0</v>
      </c>
      <c r="I130" s="34">
        <f>ROUND(ROUND(H130,2)*ROUND(G130,3),2)</f>
      </c>
      <c r="O130">
        <f>(I130*21)/100</f>
      </c>
      <c r="P130" t="s">
        <v>27</v>
      </c>
    </row>
    <row r="131" spans="1:5" ht="12.75">
      <c r="A131" s="35" t="s">
        <v>52</v>
      </c>
      <c r="E131" s="36" t="s">
        <v>49</v>
      </c>
    </row>
    <row r="132" spans="1:5" ht="12.75">
      <c r="A132" s="37" t="s">
        <v>54</v>
      </c>
      <c r="E132" s="38" t="s">
        <v>573</v>
      </c>
    </row>
    <row r="133" spans="1:5" ht="140.25">
      <c r="A133" t="s">
        <v>56</v>
      </c>
      <c r="E133" s="36" t="s">
        <v>395</v>
      </c>
    </row>
    <row r="134" spans="1:18" ht="12.75" customHeight="1">
      <c r="A134" s="6" t="s">
        <v>45</v>
      </c>
      <c r="B134" s="6"/>
      <c r="C134" s="41" t="s">
        <v>42</v>
      </c>
      <c r="D134" s="6"/>
      <c r="E134" s="27" t="s">
        <v>223</v>
      </c>
      <c r="F134" s="6"/>
      <c r="G134" s="6"/>
      <c r="H134" s="6"/>
      <c r="I134" s="42">
        <f>0+Q134</f>
      </c>
      <c r="O134">
        <f>0+R134</f>
      </c>
      <c r="Q134">
        <f>0+I135</f>
      </c>
      <c r="R134">
        <f>0+O135</f>
      </c>
    </row>
    <row r="135" spans="1:16" ht="12.75">
      <c r="A135" s="24" t="s">
        <v>47</v>
      </c>
      <c r="B135" s="29" t="s">
        <v>346</v>
      </c>
      <c r="C135" s="29" t="s">
        <v>439</v>
      </c>
      <c r="D135" s="24" t="s">
        <v>49</v>
      </c>
      <c r="E135" s="30" t="s">
        <v>440</v>
      </c>
      <c r="F135" s="31" t="s">
        <v>226</v>
      </c>
      <c r="G135" s="32">
        <v>3.57</v>
      </c>
      <c r="H135" s="33">
        <v>0</v>
      </c>
      <c r="I135" s="34">
        <f>ROUND(ROUND(H135,2)*ROUND(G135,3),2)</f>
      </c>
      <c r="O135">
        <f>(I135*21)/100</f>
      </c>
      <c r="P135" t="s">
        <v>27</v>
      </c>
    </row>
    <row r="136" spans="1:5" ht="12.75">
      <c r="A136" s="35" t="s">
        <v>52</v>
      </c>
      <c r="E136" s="36" t="s">
        <v>541</v>
      </c>
    </row>
    <row r="137" spans="1:5" ht="12.75">
      <c r="A137" s="37" t="s">
        <v>54</v>
      </c>
      <c r="E137" s="38" t="s">
        <v>542</v>
      </c>
    </row>
    <row r="138" spans="1:5" ht="38.25">
      <c r="A138" t="s">
        <v>56</v>
      </c>
      <c r="E138" s="36" t="s">
        <v>442</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171"/>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0+O9+O14+O63+O72+O93+O142+O147</f>
      </c>
      <c r="P2" t="s">
        <v>26</v>
      </c>
    </row>
    <row r="3" spans="1:16" ht="15" customHeight="1">
      <c r="A3" t="s">
        <v>12</v>
      </c>
      <c r="B3" s="12" t="s">
        <v>14</v>
      </c>
      <c r="C3" s="13" t="s">
        <v>15</v>
      </c>
      <c r="D3" s="1"/>
      <c r="E3" s="14" t="s">
        <v>16</v>
      </c>
      <c r="F3" s="1"/>
      <c r="G3" s="9"/>
      <c r="H3" s="8" t="s">
        <v>574</v>
      </c>
      <c r="I3" s="39">
        <f>0+I9+I14+I63+I72+I93+I142+I147</f>
      </c>
      <c r="O3" t="s">
        <v>23</v>
      </c>
      <c r="P3" t="s">
        <v>27</v>
      </c>
    </row>
    <row r="4" spans="1:16" ht="15" customHeight="1">
      <c r="A4" t="s">
        <v>17</v>
      </c>
      <c r="B4" s="12" t="s">
        <v>18</v>
      </c>
      <c r="C4" s="13" t="s">
        <v>574</v>
      </c>
      <c r="D4" s="1"/>
      <c r="E4" s="14" t="s">
        <v>575</v>
      </c>
      <c r="F4" s="1"/>
      <c r="G4" s="1"/>
      <c r="H4" s="11"/>
      <c r="I4" s="11"/>
      <c r="O4" t="s">
        <v>24</v>
      </c>
      <c r="P4" t="s">
        <v>27</v>
      </c>
    </row>
    <row r="5" spans="1:16" ht="12.75" customHeight="1">
      <c r="A5" t="s">
        <v>21</v>
      </c>
      <c r="B5" s="16" t="s">
        <v>22</v>
      </c>
      <c r="C5" s="17" t="s">
        <v>574</v>
      </c>
      <c r="D5" s="6"/>
      <c r="E5" s="18" t="s">
        <v>575</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25.5">
      <c r="A10" s="24" t="s">
        <v>47</v>
      </c>
      <c r="B10" s="29" t="s">
        <v>31</v>
      </c>
      <c r="C10" s="29" t="s">
        <v>159</v>
      </c>
      <c r="D10" s="24" t="s">
        <v>49</v>
      </c>
      <c r="E10" s="30" t="s">
        <v>160</v>
      </c>
      <c r="F10" s="31" t="s">
        <v>156</v>
      </c>
      <c r="G10" s="32">
        <v>1043.674</v>
      </c>
      <c r="H10" s="33">
        <v>0</v>
      </c>
      <c r="I10" s="34">
        <f>ROUND(ROUND(H10,2)*ROUND(G10,3),2)</f>
      </c>
      <c r="O10">
        <f>(I10*21)/100</f>
      </c>
      <c r="P10" t="s">
        <v>27</v>
      </c>
    </row>
    <row r="11" spans="1:5" ht="12.75">
      <c r="A11" s="35" t="s">
        <v>52</v>
      </c>
      <c r="E11" s="36" t="s">
        <v>49</v>
      </c>
    </row>
    <row r="12" spans="1:5" ht="38.25">
      <c r="A12" s="37" t="s">
        <v>54</v>
      </c>
      <c r="E12" s="38" t="s">
        <v>576</v>
      </c>
    </row>
    <row r="13" spans="1:5" ht="140.25">
      <c r="A13" t="s">
        <v>56</v>
      </c>
      <c r="E13" s="36" t="s">
        <v>162</v>
      </c>
    </row>
    <row r="14" spans="1:18" ht="12.75" customHeight="1">
      <c r="A14" s="6" t="s">
        <v>45</v>
      </c>
      <c r="B14" s="6"/>
      <c r="C14" s="41" t="s">
        <v>31</v>
      </c>
      <c r="D14" s="6"/>
      <c r="E14" s="27" t="s">
        <v>166</v>
      </c>
      <c r="F14" s="6"/>
      <c r="G14" s="6"/>
      <c r="H14" s="6"/>
      <c r="I14" s="42">
        <f>0+Q14</f>
      </c>
      <c r="O14">
        <f>0+R14</f>
      </c>
      <c r="Q14">
        <f>0+I15+I19+I23+I27+I31+I35+I39+I43+I47+I51+I55+I59</f>
      </c>
      <c r="R14">
        <f>0+O15+O19+O23+O27+O31+O35+O39+O43+O47+O51+O55+O59</f>
      </c>
    </row>
    <row r="15" spans="1:16" ht="12.75">
      <c r="A15" s="24" t="s">
        <v>47</v>
      </c>
      <c r="B15" s="29" t="s">
        <v>27</v>
      </c>
      <c r="C15" s="29" t="s">
        <v>232</v>
      </c>
      <c r="D15" s="24" t="s">
        <v>49</v>
      </c>
      <c r="E15" s="30" t="s">
        <v>233</v>
      </c>
      <c r="F15" s="31" t="s">
        <v>226</v>
      </c>
      <c r="G15" s="32">
        <v>40.2</v>
      </c>
      <c r="H15" s="33">
        <v>0</v>
      </c>
      <c r="I15" s="34">
        <f>ROUND(ROUND(H15,2)*ROUND(G15,3),2)</f>
      </c>
      <c r="O15">
        <f>(I15*21)/100</f>
      </c>
      <c r="P15" t="s">
        <v>27</v>
      </c>
    </row>
    <row r="16" spans="1:5" ht="12.75">
      <c r="A16" s="35" t="s">
        <v>52</v>
      </c>
      <c r="E16" s="36" t="s">
        <v>49</v>
      </c>
    </row>
    <row r="17" spans="1:5" ht="38.25">
      <c r="A17" s="37" t="s">
        <v>54</v>
      </c>
      <c r="E17" s="38" t="s">
        <v>577</v>
      </c>
    </row>
    <row r="18" spans="1:5" ht="25.5">
      <c r="A18" t="s">
        <v>56</v>
      </c>
      <c r="E18" s="36" t="s">
        <v>236</v>
      </c>
    </row>
    <row r="19" spans="1:16" ht="12.75">
      <c r="A19" s="24" t="s">
        <v>47</v>
      </c>
      <c r="B19" s="29" t="s">
        <v>26</v>
      </c>
      <c r="C19" s="29" t="s">
        <v>237</v>
      </c>
      <c r="D19" s="24" t="s">
        <v>67</v>
      </c>
      <c r="E19" s="30" t="s">
        <v>238</v>
      </c>
      <c r="F19" s="31" t="s">
        <v>187</v>
      </c>
      <c r="G19" s="32">
        <v>453.1</v>
      </c>
      <c r="H19" s="33">
        <v>0</v>
      </c>
      <c r="I19" s="34">
        <f>ROUND(ROUND(H19,2)*ROUND(G19,3),2)</f>
      </c>
      <c r="O19">
        <f>(I19*21)/100</f>
      </c>
      <c r="P19" t="s">
        <v>27</v>
      </c>
    </row>
    <row r="20" spans="1:5" ht="12.75">
      <c r="A20" s="35" t="s">
        <v>52</v>
      </c>
      <c r="E20" s="36" t="s">
        <v>239</v>
      </c>
    </row>
    <row r="21" spans="1:5" ht="12.75">
      <c r="A21" s="37" t="s">
        <v>54</v>
      </c>
      <c r="E21" s="38" t="s">
        <v>578</v>
      </c>
    </row>
    <row r="22" spans="1:5" ht="369.75">
      <c r="A22" t="s">
        <v>56</v>
      </c>
      <c r="E22" s="36" t="s">
        <v>241</v>
      </c>
    </row>
    <row r="23" spans="1:16" ht="12.75">
      <c r="A23" s="24" t="s">
        <v>47</v>
      </c>
      <c r="B23" s="29" t="s">
        <v>35</v>
      </c>
      <c r="C23" s="29" t="s">
        <v>237</v>
      </c>
      <c r="D23" s="24" t="s">
        <v>71</v>
      </c>
      <c r="E23" s="30" t="s">
        <v>238</v>
      </c>
      <c r="F23" s="31" t="s">
        <v>187</v>
      </c>
      <c r="G23" s="32">
        <v>26.5</v>
      </c>
      <c r="H23" s="33">
        <v>0</v>
      </c>
      <c r="I23" s="34">
        <f>ROUND(ROUND(H23,2)*ROUND(G23,3),2)</f>
      </c>
      <c r="O23">
        <f>(I23*21)/100</f>
      </c>
      <c r="P23" t="s">
        <v>27</v>
      </c>
    </row>
    <row r="24" spans="1:5" ht="12.75">
      <c r="A24" s="35" t="s">
        <v>52</v>
      </c>
      <c r="E24" s="36" t="s">
        <v>242</v>
      </c>
    </row>
    <row r="25" spans="1:5" ht="12.75">
      <c r="A25" s="37" t="s">
        <v>54</v>
      </c>
      <c r="E25" s="38" t="s">
        <v>579</v>
      </c>
    </row>
    <row r="26" spans="1:5" ht="369.75">
      <c r="A26" t="s">
        <v>56</v>
      </c>
      <c r="E26" s="36" t="s">
        <v>241</v>
      </c>
    </row>
    <row r="27" spans="1:16" ht="12.75">
      <c r="A27" s="24" t="s">
        <v>47</v>
      </c>
      <c r="B27" s="29" t="s">
        <v>37</v>
      </c>
      <c r="C27" s="29" t="s">
        <v>244</v>
      </c>
      <c r="D27" s="24" t="s">
        <v>49</v>
      </c>
      <c r="E27" s="30" t="s">
        <v>245</v>
      </c>
      <c r="F27" s="31" t="s">
        <v>187</v>
      </c>
      <c r="G27" s="32">
        <v>26.5</v>
      </c>
      <c r="H27" s="33">
        <v>0</v>
      </c>
      <c r="I27" s="34">
        <f>ROUND(ROUND(H27,2)*ROUND(G27,3),2)</f>
      </c>
      <c r="O27">
        <f>(I27*21)/100</f>
      </c>
      <c r="P27" t="s">
        <v>27</v>
      </c>
    </row>
    <row r="28" spans="1:5" ht="12.75">
      <c r="A28" s="35" t="s">
        <v>52</v>
      </c>
      <c r="E28" s="36" t="s">
        <v>246</v>
      </c>
    </row>
    <row r="29" spans="1:5" ht="12.75">
      <c r="A29" s="37" t="s">
        <v>54</v>
      </c>
      <c r="E29" s="38" t="s">
        <v>579</v>
      </c>
    </row>
    <row r="30" spans="1:5" ht="306">
      <c r="A30" t="s">
        <v>56</v>
      </c>
      <c r="E30" s="36" t="s">
        <v>248</v>
      </c>
    </row>
    <row r="31" spans="1:16" ht="12.75">
      <c r="A31" s="24" t="s">
        <v>47</v>
      </c>
      <c r="B31" s="29" t="s">
        <v>39</v>
      </c>
      <c r="C31" s="29" t="s">
        <v>249</v>
      </c>
      <c r="D31" s="24" t="s">
        <v>49</v>
      </c>
      <c r="E31" s="30" t="s">
        <v>250</v>
      </c>
      <c r="F31" s="31" t="s">
        <v>187</v>
      </c>
      <c r="G31" s="32">
        <v>68.737</v>
      </c>
      <c r="H31" s="33">
        <v>0</v>
      </c>
      <c r="I31" s="34">
        <f>ROUND(ROUND(H31,2)*ROUND(G31,3),2)</f>
      </c>
      <c r="O31">
        <f>(I31*21)/100</f>
      </c>
      <c r="P31" t="s">
        <v>27</v>
      </c>
    </row>
    <row r="32" spans="1:5" ht="12.75">
      <c r="A32" s="35" t="s">
        <v>52</v>
      </c>
      <c r="E32" s="36" t="s">
        <v>239</v>
      </c>
    </row>
    <row r="33" spans="1:5" ht="51">
      <c r="A33" s="37" t="s">
        <v>54</v>
      </c>
      <c r="E33" s="38" t="s">
        <v>580</v>
      </c>
    </row>
    <row r="34" spans="1:5" ht="318.75">
      <c r="A34" t="s">
        <v>56</v>
      </c>
      <c r="E34" s="36" t="s">
        <v>252</v>
      </c>
    </row>
    <row r="35" spans="1:16" ht="12.75">
      <c r="A35" s="24" t="s">
        <v>47</v>
      </c>
      <c r="B35" s="29" t="s">
        <v>73</v>
      </c>
      <c r="C35" s="29" t="s">
        <v>253</v>
      </c>
      <c r="D35" s="24" t="s">
        <v>49</v>
      </c>
      <c r="E35" s="30" t="s">
        <v>254</v>
      </c>
      <c r="F35" s="31" t="s">
        <v>187</v>
      </c>
      <c r="G35" s="32">
        <v>13.25</v>
      </c>
      <c r="H35" s="33">
        <v>0</v>
      </c>
      <c r="I35" s="34">
        <f>ROUND(ROUND(H35,2)*ROUND(G35,3),2)</f>
      </c>
      <c r="O35">
        <f>(I35*21)/100</f>
      </c>
      <c r="P35" t="s">
        <v>27</v>
      </c>
    </row>
    <row r="36" spans="1:5" ht="12.75">
      <c r="A36" s="35" t="s">
        <v>52</v>
      </c>
      <c r="E36" s="36" t="s">
        <v>49</v>
      </c>
    </row>
    <row r="37" spans="1:5" ht="12.75">
      <c r="A37" s="37" t="s">
        <v>54</v>
      </c>
      <c r="E37" s="38" t="s">
        <v>581</v>
      </c>
    </row>
    <row r="38" spans="1:5" ht="267.75">
      <c r="A38" t="s">
        <v>56</v>
      </c>
      <c r="E38" s="36" t="s">
        <v>256</v>
      </c>
    </row>
    <row r="39" spans="1:16" ht="12.75">
      <c r="A39" s="24" t="s">
        <v>47</v>
      </c>
      <c r="B39" s="29" t="s">
        <v>78</v>
      </c>
      <c r="C39" s="29" t="s">
        <v>257</v>
      </c>
      <c r="D39" s="24" t="s">
        <v>49</v>
      </c>
      <c r="E39" s="30" t="s">
        <v>258</v>
      </c>
      <c r="F39" s="31" t="s">
        <v>187</v>
      </c>
      <c r="G39" s="32">
        <v>13.25</v>
      </c>
      <c r="H39" s="33">
        <v>0</v>
      </c>
      <c r="I39" s="34">
        <f>ROUND(ROUND(H39,2)*ROUND(G39,3),2)</f>
      </c>
      <c r="O39">
        <f>(I39*21)/100</f>
      </c>
      <c r="P39" t="s">
        <v>27</v>
      </c>
    </row>
    <row r="40" spans="1:5" ht="12.75">
      <c r="A40" s="35" t="s">
        <v>52</v>
      </c>
      <c r="E40" s="36" t="s">
        <v>259</v>
      </c>
    </row>
    <row r="41" spans="1:5" ht="12.75">
      <c r="A41" s="37" t="s">
        <v>54</v>
      </c>
      <c r="E41" s="38" t="s">
        <v>581</v>
      </c>
    </row>
    <row r="42" spans="1:5" ht="267.75">
      <c r="A42" t="s">
        <v>56</v>
      </c>
      <c r="E42" s="36" t="s">
        <v>256</v>
      </c>
    </row>
    <row r="43" spans="1:16" ht="12.75">
      <c r="A43" s="24" t="s">
        <v>47</v>
      </c>
      <c r="B43" s="29" t="s">
        <v>42</v>
      </c>
      <c r="C43" s="29" t="s">
        <v>211</v>
      </c>
      <c r="D43" s="24" t="s">
        <v>49</v>
      </c>
      <c r="E43" s="30" t="s">
        <v>212</v>
      </c>
      <c r="F43" s="31" t="s">
        <v>187</v>
      </c>
      <c r="G43" s="32">
        <v>548.337</v>
      </c>
      <c r="H43" s="33">
        <v>0</v>
      </c>
      <c r="I43" s="34">
        <f>ROUND(ROUND(H43,2)*ROUND(G43,3),2)</f>
      </c>
      <c r="O43">
        <f>(I43*21)/100</f>
      </c>
      <c r="P43" t="s">
        <v>27</v>
      </c>
    </row>
    <row r="44" spans="1:5" ht="12.75">
      <c r="A44" s="35" t="s">
        <v>52</v>
      </c>
      <c r="E44" s="36" t="s">
        <v>49</v>
      </c>
    </row>
    <row r="45" spans="1:5" ht="38.25">
      <c r="A45" s="37" t="s">
        <v>54</v>
      </c>
      <c r="E45" s="38" t="s">
        <v>582</v>
      </c>
    </row>
    <row r="46" spans="1:5" ht="191.25">
      <c r="A46" t="s">
        <v>56</v>
      </c>
      <c r="E46" s="36" t="s">
        <v>214</v>
      </c>
    </row>
    <row r="47" spans="1:16" ht="12.75">
      <c r="A47" s="24" t="s">
        <v>47</v>
      </c>
      <c r="B47" s="29" t="s">
        <v>44</v>
      </c>
      <c r="C47" s="29" t="s">
        <v>261</v>
      </c>
      <c r="D47" s="24" t="s">
        <v>49</v>
      </c>
      <c r="E47" s="30" t="s">
        <v>262</v>
      </c>
      <c r="F47" s="31" t="s">
        <v>187</v>
      </c>
      <c r="G47" s="32">
        <v>621.7</v>
      </c>
      <c r="H47" s="33">
        <v>0</v>
      </c>
      <c r="I47" s="34">
        <f>ROUND(ROUND(H47,2)*ROUND(G47,3),2)</f>
      </c>
      <c r="O47">
        <f>(I47*21)/100</f>
      </c>
      <c r="P47" t="s">
        <v>27</v>
      </c>
    </row>
    <row r="48" spans="1:5" ht="12.75">
      <c r="A48" s="35" t="s">
        <v>52</v>
      </c>
      <c r="E48" s="36" t="s">
        <v>49</v>
      </c>
    </row>
    <row r="49" spans="1:5" ht="12.75">
      <c r="A49" s="37" t="s">
        <v>54</v>
      </c>
      <c r="E49" s="38" t="s">
        <v>583</v>
      </c>
    </row>
    <row r="50" spans="1:5" ht="280.5">
      <c r="A50" t="s">
        <v>56</v>
      </c>
      <c r="E50" s="36" t="s">
        <v>264</v>
      </c>
    </row>
    <row r="51" spans="1:16" ht="12.75">
      <c r="A51" s="24" t="s">
        <v>47</v>
      </c>
      <c r="B51" s="29" t="s">
        <v>86</v>
      </c>
      <c r="C51" s="29" t="s">
        <v>265</v>
      </c>
      <c r="D51" s="24" t="s">
        <v>49</v>
      </c>
      <c r="E51" s="30" t="s">
        <v>266</v>
      </c>
      <c r="F51" s="31" t="s">
        <v>187</v>
      </c>
      <c r="G51" s="32">
        <v>23.213</v>
      </c>
      <c r="H51" s="33">
        <v>0</v>
      </c>
      <c r="I51" s="34">
        <f>ROUND(ROUND(H51,2)*ROUND(G51,3),2)</f>
      </c>
      <c r="O51">
        <f>(I51*21)/100</f>
      </c>
      <c r="P51" t="s">
        <v>27</v>
      </c>
    </row>
    <row r="52" spans="1:5" ht="12.75">
      <c r="A52" s="35" t="s">
        <v>52</v>
      </c>
      <c r="E52" s="36" t="s">
        <v>49</v>
      </c>
    </row>
    <row r="53" spans="1:5" ht="12.75">
      <c r="A53" s="37" t="s">
        <v>54</v>
      </c>
      <c r="E53" s="38" t="s">
        <v>584</v>
      </c>
    </row>
    <row r="54" spans="1:5" ht="242.25">
      <c r="A54" t="s">
        <v>56</v>
      </c>
      <c r="E54" s="36" t="s">
        <v>268</v>
      </c>
    </row>
    <row r="55" spans="1:16" ht="12.75">
      <c r="A55" s="24" t="s">
        <v>47</v>
      </c>
      <c r="B55" s="29" t="s">
        <v>89</v>
      </c>
      <c r="C55" s="29" t="s">
        <v>585</v>
      </c>
      <c r="D55" s="24" t="s">
        <v>49</v>
      </c>
      <c r="E55" s="30" t="s">
        <v>586</v>
      </c>
      <c r="F55" s="31" t="s">
        <v>187</v>
      </c>
      <c r="G55" s="32">
        <v>8.135</v>
      </c>
      <c r="H55" s="33">
        <v>0</v>
      </c>
      <c r="I55" s="34">
        <f>ROUND(ROUND(H55,2)*ROUND(G55,3),2)</f>
      </c>
      <c r="O55">
        <f>(I55*21)/100</f>
      </c>
      <c r="P55" t="s">
        <v>27</v>
      </c>
    </row>
    <row r="56" spans="1:5" ht="12.75">
      <c r="A56" s="35" t="s">
        <v>52</v>
      </c>
      <c r="E56" s="36" t="s">
        <v>49</v>
      </c>
    </row>
    <row r="57" spans="1:5" ht="12.75">
      <c r="A57" s="37" t="s">
        <v>54</v>
      </c>
      <c r="E57" s="38" t="s">
        <v>587</v>
      </c>
    </row>
    <row r="58" spans="1:5" ht="293.25">
      <c r="A58" t="s">
        <v>56</v>
      </c>
      <c r="E58" s="36" t="s">
        <v>588</v>
      </c>
    </row>
    <row r="59" spans="1:16" ht="12.75">
      <c r="A59" s="24" t="s">
        <v>47</v>
      </c>
      <c r="B59" s="29" t="s">
        <v>94</v>
      </c>
      <c r="C59" s="29" t="s">
        <v>270</v>
      </c>
      <c r="D59" s="24" t="s">
        <v>49</v>
      </c>
      <c r="E59" s="30" t="s">
        <v>271</v>
      </c>
      <c r="F59" s="31" t="s">
        <v>169</v>
      </c>
      <c r="G59" s="32">
        <v>2681.088</v>
      </c>
      <c r="H59" s="33">
        <v>0</v>
      </c>
      <c r="I59" s="34">
        <f>ROUND(ROUND(H59,2)*ROUND(G59,3),2)</f>
      </c>
      <c r="O59">
        <f>(I59*21)/100</f>
      </c>
      <c r="P59" t="s">
        <v>27</v>
      </c>
    </row>
    <row r="60" spans="1:5" ht="12.75">
      <c r="A60" s="35" t="s">
        <v>52</v>
      </c>
      <c r="E60" s="36" t="s">
        <v>49</v>
      </c>
    </row>
    <row r="61" spans="1:5" ht="89.25">
      <c r="A61" s="37" t="s">
        <v>54</v>
      </c>
      <c r="E61" s="38" t="s">
        <v>589</v>
      </c>
    </row>
    <row r="62" spans="1:5" ht="25.5">
      <c r="A62" t="s">
        <v>56</v>
      </c>
      <c r="E62" s="36" t="s">
        <v>273</v>
      </c>
    </row>
    <row r="63" spans="1:18" ht="12.75" customHeight="1">
      <c r="A63" s="6" t="s">
        <v>45</v>
      </c>
      <c r="B63" s="6"/>
      <c r="C63" s="41" t="s">
        <v>27</v>
      </c>
      <c r="D63" s="6"/>
      <c r="E63" s="27" t="s">
        <v>278</v>
      </c>
      <c r="F63" s="6"/>
      <c r="G63" s="6"/>
      <c r="H63" s="6"/>
      <c r="I63" s="42">
        <f>0+Q63</f>
      </c>
      <c r="O63">
        <f>0+R63</f>
      </c>
      <c r="Q63">
        <f>0+I64+I68</f>
      </c>
      <c r="R63">
        <f>0+O64+O68</f>
      </c>
    </row>
    <row r="64" spans="1:16" ht="12.75">
      <c r="A64" s="24" t="s">
        <v>47</v>
      </c>
      <c r="B64" s="29" t="s">
        <v>98</v>
      </c>
      <c r="C64" s="29" t="s">
        <v>279</v>
      </c>
      <c r="D64" s="24" t="s">
        <v>49</v>
      </c>
      <c r="E64" s="30" t="s">
        <v>280</v>
      </c>
      <c r="F64" s="31" t="s">
        <v>169</v>
      </c>
      <c r="G64" s="32">
        <v>173.153</v>
      </c>
      <c r="H64" s="33">
        <v>0</v>
      </c>
      <c r="I64" s="34">
        <f>ROUND(ROUND(H64,2)*ROUND(G64,3),2)</f>
      </c>
      <c r="O64">
        <f>(I64*21)/100</f>
      </c>
      <c r="P64" t="s">
        <v>27</v>
      </c>
    </row>
    <row r="65" spans="1:5" ht="12.75">
      <c r="A65" s="35" t="s">
        <v>52</v>
      </c>
      <c r="E65" s="36" t="s">
        <v>49</v>
      </c>
    </row>
    <row r="66" spans="1:5" ht="12.75">
      <c r="A66" s="37" t="s">
        <v>54</v>
      </c>
      <c r="E66" s="38" t="s">
        <v>590</v>
      </c>
    </row>
    <row r="67" spans="1:5" ht="25.5">
      <c r="A67" t="s">
        <v>56</v>
      </c>
      <c r="E67" s="36" t="s">
        <v>282</v>
      </c>
    </row>
    <row r="68" spans="1:16" ht="12.75">
      <c r="A68" s="24" t="s">
        <v>47</v>
      </c>
      <c r="B68" s="29" t="s">
        <v>102</v>
      </c>
      <c r="C68" s="29" t="s">
        <v>288</v>
      </c>
      <c r="D68" s="24" t="s">
        <v>49</v>
      </c>
      <c r="E68" s="30" t="s">
        <v>289</v>
      </c>
      <c r="F68" s="31" t="s">
        <v>169</v>
      </c>
      <c r="G68" s="32">
        <v>1363.9</v>
      </c>
      <c r="H68" s="33">
        <v>0</v>
      </c>
      <c r="I68" s="34">
        <f>ROUND(ROUND(H68,2)*ROUND(G68,3),2)</f>
      </c>
      <c r="O68">
        <f>(I68*21)/100</f>
      </c>
      <c r="P68" t="s">
        <v>27</v>
      </c>
    </row>
    <row r="69" spans="1:5" ht="12.75">
      <c r="A69" s="35" t="s">
        <v>52</v>
      </c>
      <c r="E69" s="36" t="s">
        <v>49</v>
      </c>
    </row>
    <row r="70" spans="1:5" ht="12.75">
      <c r="A70" s="37" t="s">
        <v>54</v>
      </c>
      <c r="E70" s="38" t="s">
        <v>591</v>
      </c>
    </row>
    <row r="71" spans="1:5" ht="102">
      <c r="A71" t="s">
        <v>56</v>
      </c>
      <c r="E71" s="36" t="s">
        <v>291</v>
      </c>
    </row>
    <row r="72" spans="1:18" ht="12.75" customHeight="1">
      <c r="A72" s="6" t="s">
        <v>45</v>
      </c>
      <c r="B72" s="6"/>
      <c r="C72" s="41" t="s">
        <v>35</v>
      </c>
      <c r="D72" s="6"/>
      <c r="E72" s="27" t="s">
        <v>301</v>
      </c>
      <c r="F72" s="6"/>
      <c r="G72" s="6"/>
      <c r="H72" s="6"/>
      <c r="I72" s="42">
        <f>0+Q72</f>
      </c>
      <c r="O72">
        <f>0+R72</f>
      </c>
      <c r="Q72">
        <f>0+I73+I77+I81+I85+I89</f>
      </c>
      <c r="R72">
        <f>0+O73+O77+O81+O85+O89</f>
      </c>
    </row>
    <row r="73" spans="1:16" ht="12.75">
      <c r="A73" s="24" t="s">
        <v>47</v>
      </c>
      <c r="B73" s="29" t="s">
        <v>107</v>
      </c>
      <c r="C73" s="29" t="s">
        <v>302</v>
      </c>
      <c r="D73" s="24" t="s">
        <v>49</v>
      </c>
      <c r="E73" s="30" t="s">
        <v>303</v>
      </c>
      <c r="F73" s="31" t="s">
        <v>187</v>
      </c>
      <c r="G73" s="32">
        <v>1.823</v>
      </c>
      <c r="H73" s="33">
        <v>0</v>
      </c>
      <c r="I73" s="34">
        <f>ROUND(ROUND(H73,2)*ROUND(G73,3),2)</f>
      </c>
      <c r="O73">
        <f>(I73*21)/100</f>
      </c>
      <c r="P73" t="s">
        <v>27</v>
      </c>
    </row>
    <row r="74" spans="1:5" ht="12.75">
      <c r="A74" s="35" t="s">
        <v>52</v>
      </c>
      <c r="E74" s="36" t="s">
        <v>592</v>
      </c>
    </row>
    <row r="75" spans="1:5" ht="12.75">
      <c r="A75" s="37" t="s">
        <v>54</v>
      </c>
      <c r="E75" s="38" t="s">
        <v>593</v>
      </c>
    </row>
    <row r="76" spans="1:5" ht="369.75">
      <c r="A76" t="s">
        <v>56</v>
      </c>
      <c r="E76" s="36" t="s">
        <v>305</v>
      </c>
    </row>
    <row r="77" spans="1:16" ht="12.75">
      <c r="A77" s="24" t="s">
        <v>47</v>
      </c>
      <c r="B77" s="29" t="s">
        <v>112</v>
      </c>
      <c r="C77" s="29" t="s">
        <v>306</v>
      </c>
      <c r="D77" s="24" t="s">
        <v>67</v>
      </c>
      <c r="E77" s="30" t="s">
        <v>307</v>
      </c>
      <c r="F77" s="31" t="s">
        <v>187</v>
      </c>
      <c r="G77" s="32">
        <v>52.232</v>
      </c>
      <c r="H77" s="33">
        <v>0</v>
      </c>
      <c r="I77" s="34">
        <f>ROUND(ROUND(H77,2)*ROUND(G77,3),2)</f>
      </c>
      <c r="O77">
        <f>(I77*21)/100</f>
      </c>
      <c r="P77" t="s">
        <v>27</v>
      </c>
    </row>
    <row r="78" spans="1:5" ht="12.75">
      <c r="A78" s="35" t="s">
        <v>52</v>
      </c>
      <c r="E78" s="36" t="s">
        <v>49</v>
      </c>
    </row>
    <row r="79" spans="1:5" ht="38.25">
      <c r="A79" s="37" t="s">
        <v>54</v>
      </c>
      <c r="E79" s="38" t="s">
        <v>594</v>
      </c>
    </row>
    <row r="80" spans="1:5" ht="38.25">
      <c r="A80" t="s">
        <v>56</v>
      </c>
      <c r="E80" s="36" t="s">
        <v>310</v>
      </c>
    </row>
    <row r="81" spans="1:16" ht="12.75">
      <c r="A81" s="24" t="s">
        <v>47</v>
      </c>
      <c r="B81" s="29" t="s">
        <v>117</v>
      </c>
      <c r="C81" s="29" t="s">
        <v>306</v>
      </c>
      <c r="D81" s="24" t="s">
        <v>71</v>
      </c>
      <c r="E81" s="30" t="s">
        <v>307</v>
      </c>
      <c r="F81" s="31" t="s">
        <v>187</v>
      </c>
      <c r="G81" s="32">
        <v>4.431</v>
      </c>
      <c r="H81" s="33">
        <v>0</v>
      </c>
      <c r="I81" s="34">
        <f>ROUND(ROUND(H81,2)*ROUND(G81,3),2)</f>
      </c>
      <c r="O81">
        <f>(I81*21)/100</f>
      </c>
      <c r="P81" t="s">
        <v>27</v>
      </c>
    </row>
    <row r="82" spans="1:5" ht="12.75">
      <c r="A82" s="35" t="s">
        <v>52</v>
      </c>
      <c r="E82" s="36" t="s">
        <v>49</v>
      </c>
    </row>
    <row r="83" spans="1:5" ht="38.25">
      <c r="A83" s="37" t="s">
        <v>54</v>
      </c>
      <c r="E83" s="38" t="s">
        <v>595</v>
      </c>
    </row>
    <row r="84" spans="1:5" ht="38.25">
      <c r="A84" t="s">
        <v>56</v>
      </c>
      <c r="E84" s="36" t="s">
        <v>310</v>
      </c>
    </row>
    <row r="85" spans="1:16" ht="12.75">
      <c r="A85" s="24" t="s">
        <v>47</v>
      </c>
      <c r="B85" s="29" t="s">
        <v>120</v>
      </c>
      <c r="C85" s="29" t="s">
        <v>314</v>
      </c>
      <c r="D85" s="24" t="s">
        <v>49</v>
      </c>
      <c r="E85" s="30" t="s">
        <v>315</v>
      </c>
      <c r="F85" s="31" t="s">
        <v>187</v>
      </c>
      <c r="G85" s="32">
        <v>0.576</v>
      </c>
      <c r="H85" s="33">
        <v>0</v>
      </c>
      <c r="I85" s="34">
        <f>ROUND(ROUND(H85,2)*ROUND(G85,3),2)</f>
      </c>
      <c r="O85">
        <f>(I85*21)/100</f>
      </c>
      <c r="P85" t="s">
        <v>27</v>
      </c>
    </row>
    <row r="86" spans="1:5" ht="12.75">
      <c r="A86" s="35" t="s">
        <v>52</v>
      </c>
      <c r="E86" s="36" t="s">
        <v>592</v>
      </c>
    </row>
    <row r="87" spans="1:5" ht="12.75">
      <c r="A87" s="37" t="s">
        <v>54</v>
      </c>
      <c r="E87" s="38" t="s">
        <v>596</v>
      </c>
    </row>
    <row r="88" spans="1:5" ht="293.25">
      <c r="A88" t="s">
        <v>56</v>
      </c>
      <c r="E88" s="36" t="s">
        <v>317</v>
      </c>
    </row>
    <row r="89" spans="1:16" ht="12.75">
      <c r="A89" s="24" t="s">
        <v>47</v>
      </c>
      <c r="B89" s="29" t="s">
        <v>123</v>
      </c>
      <c r="C89" s="29" t="s">
        <v>324</v>
      </c>
      <c r="D89" s="24" t="s">
        <v>49</v>
      </c>
      <c r="E89" s="30" t="s">
        <v>325</v>
      </c>
      <c r="F89" s="31" t="s">
        <v>187</v>
      </c>
      <c r="G89" s="32">
        <v>3.645</v>
      </c>
      <c r="H89" s="33">
        <v>0</v>
      </c>
      <c r="I89" s="34">
        <f>ROUND(ROUND(H89,2)*ROUND(G89,3),2)</f>
      </c>
      <c r="O89">
        <f>(I89*21)/100</f>
      </c>
      <c r="P89" t="s">
        <v>27</v>
      </c>
    </row>
    <row r="90" spans="1:5" ht="12.75">
      <c r="A90" s="35" t="s">
        <v>52</v>
      </c>
      <c r="E90" s="36" t="s">
        <v>597</v>
      </c>
    </row>
    <row r="91" spans="1:5" ht="12.75">
      <c r="A91" s="37" t="s">
        <v>54</v>
      </c>
      <c r="E91" s="38" t="s">
        <v>598</v>
      </c>
    </row>
    <row r="92" spans="1:5" ht="102">
      <c r="A92" t="s">
        <v>56</v>
      </c>
      <c r="E92" s="36" t="s">
        <v>327</v>
      </c>
    </row>
    <row r="93" spans="1:18" ht="12.75" customHeight="1">
      <c r="A93" s="6" t="s">
        <v>45</v>
      </c>
      <c r="B93" s="6"/>
      <c r="C93" s="41" t="s">
        <v>37</v>
      </c>
      <c r="D93" s="6"/>
      <c r="E93" s="27" t="s">
        <v>328</v>
      </c>
      <c r="F93" s="6"/>
      <c r="G93" s="6"/>
      <c r="H93" s="6"/>
      <c r="I93" s="42">
        <f>0+Q93</f>
      </c>
      <c r="O93">
        <f>0+R93</f>
      </c>
      <c r="Q93">
        <f>0+I94+I98+I102+I106+I110+I114+I118+I122+I126+I130+I134+I138</f>
      </c>
      <c r="R93">
        <f>0+O94+O98+O102+O106+O110+O114+O118+O122+O126+O130+O134+O138</f>
      </c>
    </row>
    <row r="94" spans="1:16" ht="25.5">
      <c r="A94" s="24" t="s">
        <v>47</v>
      </c>
      <c r="B94" s="29" t="s">
        <v>125</v>
      </c>
      <c r="C94" s="29" t="s">
        <v>342</v>
      </c>
      <c r="D94" s="24" t="s">
        <v>49</v>
      </c>
      <c r="E94" s="30" t="s">
        <v>343</v>
      </c>
      <c r="F94" s="31" t="s">
        <v>169</v>
      </c>
      <c r="G94" s="32">
        <v>1037.163</v>
      </c>
      <c r="H94" s="33">
        <v>0</v>
      </c>
      <c r="I94" s="34">
        <f>ROUND(ROUND(H94,2)*ROUND(G94,3),2)</f>
      </c>
      <c r="O94">
        <f>(I94*21)/100</f>
      </c>
      <c r="P94" t="s">
        <v>27</v>
      </c>
    </row>
    <row r="95" spans="1:5" ht="12.75">
      <c r="A95" s="35" t="s">
        <v>52</v>
      </c>
      <c r="E95" s="36" t="s">
        <v>49</v>
      </c>
    </row>
    <row r="96" spans="1:5" ht="51">
      <c r="A96" s="37" t="s">
        <v>54</v>
      </c>
      <c r="E96" s="38" t="s">
        <v>599</v>
      </c>
    </row>
    <row r="97" spans="1:5" ht="51">
      <c r="A97" t="s">
        <v>56</v>
      </c>
      <c r="E97" s="36" t="s">
        <v>345</v>
      </c>
    </row>
    <row r="98" spans="1:16" ht="12.75">
      <c r="A98" s="24" t="s">
        <v>47</v>
      </c>
      <c r="B98" s="29" t="s">
        <v>130</v>
      </c>
      <c r="C98" s="29" t="s">
        <v>351</v>
      </c>
      <c r="D98" s="24" t="s">
        <v>49</v>
      </c>
      <c r="E98" s="30" t="s">
        <v>352</v>
      </c>
      <c r="F98" s="31" t="s">
        <v>169</v>
      </c>
      <c r="G98" s="32">
        <v>1191.452</v>
      </c>
      <c r="H98" s="33">
        <v>0</v>
      </c>
      <c r="I98" s="34">
        <f>ROUND(ROUND(H98,2)*ROUND(G98,3),2)</f>
      </c>
      <c r="O98">
        <f>(I98*21)/100</f>
      </c>
      <c r="P98" t="s">
        <v>27</v>
      </c>
    </row>
    <row r="99" spans="1:5" ht="12.75">
      <c r="A99" s="35" t="s">
        <v>52</v>
      </c>
      <c r="E99" s="36" t="s">
        <v>600</v>
      </c>
    </row>
    <row r="100" spans="1:5" ht="51">
      <c r="A100" s="37" t="s">
        <v>54</v>
      </c>
      <c r="E100" s="38" t="s">
        <v>601</v>
      </c>
    </row>
    <row r="101" spans="1:5" ht="51">
      <c r="A101" t="s">
        <v>56</v>
      </c>
      <c r="E101" s="36" t="s">
        <v>345</v>
      </c>
    </row>
    <row r="102" spans="1:16" ht="12.75">
      <c r="A102" s="24" t="s">
        <v>47</v>
      </c>
      <c r="B102" s="29" t="s">
        <v>132</v>
      </c>
      <c r="C102" s="29" t="s">
        <v>356</v>
      </c>
      <c r="D102" s="24" t="s">
        <v>49</v>
      </c>
      <c r="E102" s="30" t="s">
        <v>357</v>
      </c>
      <c r="F102" s="31" t="s">
        <v>169</v>
      </c>
      <c r="G102" s="32">
        <v>92.104</v>
      </c>
      <c r="H102" s="33">
        <v>0</v>
      </c>
      <c r="I102" s="34">
        <f>ROUND(ROUND(H102,2)*ROUND(G102,3),2)</f>
      </c>
      <c r="O102">
        <f>(I102*21)/100</f>
      </c>
      <c r="P102" t="s">
        <v>27</v>
      </c>
    </row>
    <row r="103" spans="1:5" ht="12.75">
      <c r="A103" s="35" t="s">
        <v>52</v>
      </c>
      <c r="E103" s="36" t="s">
        <v>358</v>
      </c>
    </row>
    <row r="104" spans="1:5" ht="12.75">
      <c r="A104" s="37" t="s">
        <v>54</v>
      </c>
      <c r="E104" s="38" t="s">
        <v>602</v>
      </c>
    </row>
    <row r="105" spans="1:5" ht="51">
      <c r="A105" t="s">
        <v>56</v>
      </c>
      <c r="E105" s="36" t="s">
        <v>345</v>
      </c>
    </row>
    <row r="106" spans="1:16" ht="12.75">
      <c r="A106" s="24" t="s">
        <v>47</v>
      </c>
      <c r="B106" s="29" t="s">
        <v>136</v>
      </c>
      <c r="C106" s="29" t="s">
        <v>361</v>
      </c>
      <c r="D106" s="24" t="s">
        <v>49</v>
      </c>
      <c r="E106" s="30" t="s">
        <v>362</v>
      </c>
      <c r="F106" s="31" t="s">
        <v>169</v>
      </c>
      <c r="G106" s="32">
        <v>82.248</v>
      </c>
      <c r="H106" s="33">
        <v>0</v>
      </c>
      <c r="I106" s="34">
        <f>ROUND(ROUND(H106,2)*ROUND(G106,3),2)</f>
      </c>
      <c r="O106">
        <f>(I106*21)/100</f>
      </c>
      <c r="P106" t="s">
        <v>27</v>
      </c>
    </row>
    <row r="107" spans="1:5" ht="12.75">
      <c r="A107" s="35" t="s">
        <v>52</v>
      </c>
      <c r="E107" s="36" t="s">
        <v>49</v>
      </c>
    </row>
    <row r="108" spans="1:5" ht="12.75">
      <c r="A108" s="37" t="s">
        <v>54</v>
      </c>
      <c r="E108" s="38" t="s">
        <v>603</v>
      </c>
    </row>
    <row r="109" spans="1:5" ht="89.25">
      <c r="A109" t="s">
        <v>56</v>
      </c>
      <c r="E109" s="36" t="s">
        <v>364</v>
      </c>
    </row>
    <row r="110" spans="1:16" ht="12.75">
      <c r="A110" s="24" t="s">
        <v>47</v>
      </c>
      <c r="B110" s="29" t="s">
        <v>141</v>
      </c>
      <c r="C110" s="29" t="s">
        <v>366</v>
      </c>
      <c r="D110" s="24" t="s">
        <v>49</v>
      </c>
      <c r="E110" s="30" t="s">
        <v>367</v>
      </c>
      <c r="F110" s="31" t="s">
        <v>169</v>
      </c>
      <c r="G110" s="32">
        <v>162.625</v>
      </c>
      <c r="H110" s="33">
        <v>0</v>
      </c>
      <c r="I110" s="34">
        <f>ROUND(ROUND(H110,2)*ROUND(G110,3),2)</f>
      </c>
      <c r="O110">
        <f>(I110*21)/100</f>
      </c>
      <c r="P110" t="s">
        <v>27</v>
      </c>
    </row>
    <row r="111" spans="1:5" ht="12.75">
      <c r="A111" s="35" t="s">
        <v>52</v>
      </c>
      <c r="E111" s="36" t="s">
        <v>49</v>
      </c>
    </row>
    <row r="112" spans="1:5" ht="12.75">
      <c r="A112" s="37" t="s">
        <v>54</v>
      </c>
      <c r="E112" s="38" t="s">
        <v>604</v>
      </c>
    </row>
    <row r="113" spans="1:5" ht="38.25">
      <c r="A113" t="s">
        <v>56</v>
      </c>
      <c r="E113" s="36" t="s">
        <v>369</v>
      </c>
    </row>
    <row r="114" spans="1:16" ht="12.75">
      <c r="A114" s="24" t="s">
        <v>47</v>
      </c>
      <c r="B114" s="29" t="s">
        <v>147</v>
      </c>
      <c r="C114" s="29" t="s">
        <v>371</v>
      </c>
      <c r="D114" s="24" t="s">
        <v>49</v>
      </c>
      <c r="E114" s="30" t="s">
        <v>372</v>
      </c>
      <c r="F114" s="31" t="s">
        <v>169</v>
      </c>
      <c r="G114" s="32">
        <v>999.859</v>
      </c>
      <c r="H114" s="33">
        <v>0</v>
      </c>
      <c r="I114" s="34">
        <f>ROUND(ROUND(H114,2)*ROUND(G114,3),2)</f>
      </c>
      <c r="O114">
        <f>(I114*21)/100</f>
      </c>
      <c r="P114" t="s">
        <v>27</v>
      </c>
    </row>
    <row r="115" spans="1:5" ht="12.75">
      <c r="A115" s="35" t="s">
        <v>52</v>
      </c>
      <c r="E115" s="36" t="s">
        <v>373</v>
      </c>
    </row>
    <row r="116" spans="1:5" ht="12.75">
      <c r="A116" s="37" t="s">
        <v>54</v>
      </c>
      <c r="E116" s="38" t="s">
        <v>605</v>
      </c>
    </row>
    <row r="117" spans="1:5" ht="51">
      <c r="A117" t="s">
        <v>56</v>
      </c>
      <c r="E117" s="36" t="s">
        <v>375</v>
      </c>
    </row>
    <row r="118" spans="1:16" ht="12.75">
      <c r="A118" s="24" t="s">
        <v>47</v>
      </c>
      <c r="B118" s="29" t="s">
        <v>323</v>
      </c>
      <c r="C118" s="29" t="s">
        <v>377</v>
      </c>
      <c r="D118" s="24" t="s">
        <v>49</v>
      </c>
      <c r="E118" s="30" t="s">
        <v>378</v>
      </c>
      <c r="F118" s="31" t="s">
        <v>169</v>
      </c>
      <c r="G118" s="32">
        <v>1900.873</v>
      </c>
      <c r="H118" s="33">
        <v>0</v>
      </c>
      <c r="I118" s="34">
        <f>ROUND(ROUND(H118,2)*ROUND(G118,3),2)</f>
      </c>
      <c r="O118">
        <f>(I118*21)/100</f>
      </c>
      <c r="P118" t="s">
        <v>27</v>
      </c>
    </row>
    <row r="119" spans="1:5" ht="12.75">
      <c r="A119" s="35" t="s">
        <v>52</v>
      </c>
      <c r="E119" s="36" t="s">
        <v>379</v>
      </c>
    </row>
    <row r="120" spans="1:5" ht="38.25">
      <c r="A120" s="37" t="s">
        <v>54</v>
      </c>
      <c r="E120" s="38" t="s">
        <v>606</v>
      </c>
    </row>
    <row r="121" spans="1:5" ht="51">
      <c r="A121" t="s">
        <v>56</v>
      </c>
      <c r="E121" s="36" t="s">
        <v>375</v>
      </c>
    </row>
    <row r="122" spans="1:16" ht="12.75">
      <c r="A122" s="24" t="s">
        <v>47</v>
      </c>
      <c r="B122" s="29" t="s">
        <v>329</v>
      </c>
      <c r="C122" s="29" t="s">
        <v>386</v>
      </c>
      <c r="D122" s="24" t="s">
        <v>49</v>
      </c>
      <c r="E122" s="30" t="s">
        <v>387</v>
      </c>
      <c r="F122" s="31" t="s">
        <v>169</v>
      </c>
      <c r="G122" s="32">
        <v>80.84</v>
      </c>
      <c r="H122" s="33">
        <v>0</v>
      </c>
      <c r="I122" s="34">
        <f>ROUND(ROUND(H122,2)*ROUND(G122,3),2)</f>
      </c>
      <c r="O122">
        <f>(I122*21)/100</f>
      </c>
      <c r="P122" t="s">
        <v>27</v>
      </c>
    </row>
    <row r="123" spans="1:5" ht="12.75">
      <c r="A123" s="35" t="s">
        <v>52</v>
      </c>
      <c r="E123" s="36" t="s">
        <v>49</v>
      </c>
    </row>
    <row r="124" spans="1:5" ht="12.75">
      <c r="A124" s="37" t="s">
        <v>54</v>
      </c>
      <c r="E124" s="38" t="s">
        <v>607</v>
      </c>
    </row>
    <row r="125" spans="1:5" ht="51">
      <c r="A125" t="s">
        <v>56</v>
      </c>
      <c r="E125" s="36" t="s">
        <v>389</v>
      </c>
    </row>
    <row r="126" spans="1:16" ht="12.75">
      <c r="A126" s="24" t="s">
        <v>47</v>
      </c>
      <c r="B126" s="29" t="s">
        <v>335</v>
      </c>
      <c r="C126" s="29" t="s">
        <v>391</v>
      </c>
      <c r="D126" s="24" t="s">
        <v>49</v>
      </c>
      <c r="E126" s="30" t="s">
        <v>392</v>
      </c>
      <c r="F126" s="31" t="s">
        <v>169</v>
      </c>
      <c r="G126" s="32">
        <v>945.006</v>
      </c>
      <c r="H126" s="33">
        <v>0</v>
      </c>
      <c r="I126" s="34">
        <f>ROUND(ROUND(H126,2)*ROUND(G126,3),2)</f>
      </c>
      <c r="O126">
        <f>(I126*21)/100</f>
      </c>
      <c r="P126" t="s">
        <v>27</v>
      </c>
    </row>
    <row r="127" spans="1:5" ht="12.75">
      <c r="A127" s="35" t="s">
        <v>52</v>
      </c>
      <c r="E127" s="36" t="s">
        <v>393</v>
      </c>
    </row>
    <row r="128" spans="1:5" ht="12.75">
      <c r="A128" s="37" t="s">
        <v>54</v>
      </c>
      <c r="E128" s="38" t="s">
        <v>608</v>
      </c>
    </row>
    <row r="129" spans="1:5" ht="140.25">
      <c r="A129" t="s">
        <v>56</v>
      </c>
      <c r="E129" s="36" t="s">
        <v>395</v>
      </c>
    </row>
    <row r="130" spans="1:16" ht="12.75">
      <c r="A130" s="24" t="s">
        <v>47</v>
      </c>
      <c r="B130" s="29" t="s">
        <v>341</v>
      </c>
      <c r="C130" s="29" t="s">
        <v>397</v>
      </c>
      <c r="D130" s="24" t="s">
        <v>49</v>
      </c>
      <c r="E130" s="30" t="s">
        <v>398</v>
      </c>
      <c r="F130" s="31" t="s">
        <v>169</v>
      </c>
      <c r="G130" s="32">
        <v>971.618</v>
      </c>
      <c r="H130" s="33">
        <v>0</v>
      </c>
      <c r="I130" s="34">
        <f>ROUND(ROUND(H130,2)*ROUND(G130,3),2)</f>
      </c>
      <c r="O130">
        <f>(I130*21)/100</f>
      </c>
      <c r="P130" t="s">
        <v>27</v>
      </c>
    </row>
    <row r="131" spans="1:5" ht="12.75">
      <c r="A131" s="35" t="s">
        <v>52</v>
      </c>
      <c r="E131" s="36" t="s">
        <v>49</v>
      </c>
    </row>
    <row r="132" spans="1:5" ht="12.75">
      <c r="A132" s="37" t="s">
        <v>54</v>
      </c>
      <c r="E132" s="38" t="s">
        <v>609</v>
      </c>
    </row>
    <row r="133" spans="1:5" ht="140.25">
      <c r="A133" t="s">
        <v>56</v>
      </c>
      <c r="E133" s="36" t="s">
        <v>395</v>
      </c>
    </row>
    <row r="134" spans="1:16" ht="12.75">
      <c r="A134" s="24" t="s">
        <v>47</v>
      </c>
      <c r="B134" s="29" t="s">
        <v>346</v>
      </c>
      <c r="C134" s="29" t="s">
        <v>401</v>
      </c>
      <c r="D134" s="24" t="s">
        <v>49</v>
      </c>
      <c r="E134" s="30" t="s">
        <v>402</v>
      </c>
      <c r="F134" s="31" t="s">
        <v>169</v>
      </c>
      <c r="G134" s="32">
        <v>922.196</v>
      </c>
      <c r="H134" s="33">
        <v>0</v>
      </c>
      <c r="I134" s="34">
        <f>ROUND(ROUND(H134,2)*ROUND(G134,3),2)</f>
      </c>
      <c r="O134">
        <f>(I134*21)/100</f>
      </c>
      <c r="P134" t="s">
        <v>27</v>
      </c>
    </row>
    <row r="135" spans="1:5" ht="12.75">
      <c r="A135" s="35" t="s">
        <v>52</v>
      </c>
      <c r="E135" s="36" t="s">
        <v>49</v>
      </c>
    </row>
    <row r="136" spans="1:5" ht="12.75">
      <c r="A136" s="37" t="s">
        <v>54</v>
      </c>
      <c r="E136" s="38" t="s">
        <v>610</v>
      </c>
    </row>
    <row r="137" spans="1:5" ht="140.25">
      <c r="A137" t="s">
        <v>56</v>
      </c>
      <c r="E137" s="36" t="s">
        <v>395</v>
      </c>
    </row>
    <row r="138" spans="1:16" ht="12.75">
      <c r="A138" s="24" t="s">
        <v>47</v>
      </c>
      <c r="B138" s="29" t="s">
        <v>350</v>
      </c>
      <c r="C138" s="29" t="s">
        <v>611</v>
      </c>
      <c r="D138" s="24" t="s">
        <v>49</v>
      </c>
      <c r="E138" s="30" t="s">
        <v>612</v>
      </c>
      <c r="F138" s="31" t="s">
        <v>169</v>
      </c>
      <c r="G138" s="32">
        <v>12.42</v>
      </c>
      <c r="H138" s="33">
        <v>0</v>
      </c>
      <c r="I138" s="34">
        <f>ROUND(ROUND(H138,2)*ROUND(G138,3),2)</f>
      </c>
      <c r="O138">
        <f>(I138*21)/100</f>
      </c>
      <c r="P138" t="s">
        <v>27</v>
      </c>
    </row>
    <row r="139" spans="1:5" ht="12.75">
      <c r="A139" s="35" t="s">
        <v>52</v>
      </c>
      <c r="E139" s="36" t="s">
        <v>613</v>
      </c>
    </row>
    <row r="140" spans="1:5" ht="12.75">
      <c r="A140" s="37" t="s">
        <v>54</v>
      </c>
      <c r="E140" s="38" t="s">
        <v>614</v>
      </c>
    </row>
    <row r="141" spans="1:5" ht="153">
      <c r="A141" t="s">
        <v>56</v>
      </c>
      <c r="E141" s="36" t="s">
        <v>523</v>
      </c>
    </row>
    <row r="142" spans="1:18" ht="12.75" customHeight="1">
      <c r="A142" s="6" t="s">
        <v>45</v>
      </c>
      <c r="B142" s="6"/>
      <c r="C142" s="41" t="s">
        <v>78</v>
      </c>
      <c r="D142" s="6"/>
      <c r="E142" s="27" t="s">
        <v>404</v>
      </c>
      <c r="F142" s="6"/>
      <c r="G142" s="6"/>
      <c r="H142" s="6"/>
      <c r="I142" s="42">
        <f>0+Q142</f>
      </c>
      <c r="O142">
        <f>0+R142</f>
      </c>
      <c r="Q142">
        <f>0+I143</f>
      </c>
      <c r="R142">
        <f>0+O143</f>
      </c>
    </row>
    <row r="143" spans="1:16" ht="12.75">
      <c r="A143" s="24" t="s">
        <v>47</v>
      </c>
      <c r="B143" s="29" t="s">
        <v>355</v>
      </c>
      <c r="C143" s="29" t="s">
        <v>406</v>
      </c>
      <c r="D143" s="24" t="s">
        <v>49</v>
      </c>
      <c r="E143" s="30" t="s">
        <v>407</v>
      </c>
      <c r="F143" s="31" t="s">
        <v>187</v>
      </c>
      <c r="G143" s="32">
        <v>3.284</v>
      </c>
      <c r="H143" s="33">
        <v>0</v>
      </c>
      <c r="I143" s="34">
        <f>ROUND(ROUND(H143,2)*ROUND(G143,3),2)</f>
      </c>
      <c r="O143">
        <f>(I143*21)/100</f>
      </c>
      <c r="P143" t="s">
        <v>27</v>
      </c>
    </row>
    <row r="144" spans="1:5" ht="12.75">
      <c r="A144" s="35" t="s">
        <v>52</v>
      </c>
      <c r="E144" s="36" t="s">
        <v>615</v>
      </c>
    </row>
    <row r="145" spans="1:5" ht="12.75">
      <c r="A145" s="37" t="s">
        <v>54</v>
      </c>
      <c r="E145" s="38" t="s">
        <v>616</v>
      </c>
    </row>
    <row r="146" spans="1:5" ht="369.75">
      <c r="A146" t="s">
        <v>56</v>
      </c>
      <c r="E146" s="36" t="s">
        <v>305</v>
      </c>
    </row>
    <row r="147" spans="1:18" ht="12.75" customHeight="1">
      <c r="A147" s="6" t="s">
        <v>45</v>
      </c>
      <c r="B147" s="6"/>
      <c r="C147" s="41" t="s">
        <v>42</v>
      </c>
      <c r="D147" s="6"/>
      <c r="E147" s="27" t="s">
        <v>223</v>
      </c>
      <c r="F147" s="6"/>
      <c r="G147" s="6"/>
      <c r="H147" s="6"/>
      <c r="I147" s="42">
        <f>0+Q147</f>
      </c>
      <c r="O147">
        <f>0+R147</f>
      </c>
      <c r="Q147">
        <f>0+I148+I152+I156+I160+I164+I168</f>
      </c>
      <c r="R147">
        <f>0+O148+O152+O156+O160+O164+O168</f>
      </c>
    </row>
    <row r="148" spans="1:16" ht="12.75">
      <c r="A148" s="24" t="s">
        <v>47</v>
      </c>
      <c r="B148" s="29" t="s">
        <v>360</v>
      </c>
      <c r="C148" s="29" t="s">
        <v>416</v>
      </c>
      <c r="D148" s="24" t="s">
        <v>67</v>
      </c>
      <c r="E148" s="30" t="s">
        <v>417</v>
      </c>
      <c r="F148" s="31" t="s">
        <v>81</v>
      </c>
      <c r="G148" s="32">
        <v>20</v>
      </c>
      <c r="H148" s="33">
        <v>0</v>
      </c>
      <c r="I148" s="34">
        <f>ROUND(ROUND(H148,2)*ROUND(G148,3),2)</f>
      </c>
      <c r="O148">
        <f>(I148*21)/100</f>
      </c>
      <c r="P148" t="s">
        <v>27</v>
      </c>
    </row>
    <row r="149" spans="1:5" ht="12.75">
      <c r="A149" s="35" t="s">
        <v>52</v>
      </c>
      <c r="E149" s="36" t="s">
        <v>617</v>
      </c>
    </row>
    <row r="150" spans="1:5" ht="12.75">
      <c r="A150" s="37" t="s">
        <v>54</v>
      </c>
      <c r="E150" s="38" t="s">
        <v>618</v>
      </c>
    </row>
    <row r="151" spans="1:5" ht="51">
      <c r="A151" t="s">
        <v>56</v>
      </c>
      <c r="E151" s="36" t="s">
        <v>420</v>
      </c>
    </row>
    <row r="152" spans="1:16" ht="12.75">
      <c r="A152" s="24" t="s">
        <v>47</v>
      </c>
      <c r="B152" s="29" t="s">
        <v>365</v>
      </c>
      <c r="C152" s="29" t="s">
        <v>416</v>
      </c>
      <c r="D152" s="24" t="s">
        <v>71</v>
      </c>
      <c r="E152" s="30" t="s">
        <v>417</v>
      </c>
      <c r="F152" s="31" t="s">
        <v>81</v>
      </c>
      <c r="G152" s="32">
        <v>4</v>
      </c>
      <c r="H152" s="33">
        <v>0</v>
      </c>
      <c r="I152" s="34">
        <f>ROUND(ROUND(H152,2)*ROUND(G152,3),2)</f>
      </c>
      <c r="O152">
        <f>(I152*21)/100</f>
      </c>
      <c r="P152" t="s">
        <v>27</v>
      </c>
    </row>
    <row r="153" spans="1:5" ht="12.75">
      <c r="A153" s="35" t="s">
        <v>52</v>
      </c>
      <c r="E153" s="36" t="s">
        <v>422</v>
      </c>
    </row>
    <row r="154" spans="1:5" ht="12.75">
      <c r="A154" s="37" t="s">
        <v>54</v>
      </c>
      <c r="E154" s="38" t="s">
        <v>619</v>
      </c>
    </row>
    <row r="155" spans="1:5" ht="51">
      <c r="A155" t="s">
        <v>56</v>
      </c>
      <c r="E155" s="36" t="s">
        <v>420</v>
      </c>
    </row>
    <row r="156" spans="1:16" ht="12.75">
      <c r="A156" s="24" t="s">
        <v>47</v>
      </c>
      <c r="B156" s="29" t="s">
        <v>370</v>
      </c>
      <c r="C156" s="29" t="s">
        <v>620</v>
      </c>
      <c r="D156" s="24" t="s">
        <v>49</v>
      </c>
      <c r="E156" s="30" t="s">
        <v>621</v>
      </c>
      <c r="F156" s="31" t="s">
        <v>226</v>
      </c>
      <c r="G156" s="32">
        <v>24.68</v>
      </c>
      <c r="H156" s="33">
        <v>0</v>
      </c>
      <c r="I156" s="34">
        <f>ROUND(ROUND(H156,2)*ROUND(G156,3),2)</f>
      </c>
      <c r="O156">
        <f>(I156*21)/100</f>
      </c>
      <c r="P156" t="s">
        <v>27</v>
      </c>
    </row>
    <row r="157" spans="1:5" ht="12.75">
      <c r="A157" s="35" t="s">
        <v>52</v>
      </c>
      <c r="E157" s="36" t="s">
        <v>622</v>
      </c>
    </row>
    <row r="158" spans="1:5" ht="12.75">
      <c r="A158" s="37" t="s">
        <v>54</v>
      </c>
      <c r="E158" s="38" t="s">
        <v>623</v>
      </c>
    </row>
    <row r="159" spans="1:5" ht="51">
      <c r="A159" t="s">
        <v>56</v>
      </c>
      <c r="E159" s="36" t="s">
        <v>624</v>
      </c>
    </row>
    <row r="160" spans="1:16" ht="12.75">
      <c r="A160" s="24" t="s">
        <v>47</v>
      </c>
      <c r="B160" s="29" t="s">
        <v>376</v>
      </c>
      <c r="C160" s="29" t="s">
        <v>625</v>
      </c>
      <c r="D160" s="24" t="s">
        <v>49</v>
      </c>
      <c r="E160" s="30" t="s">
        <v>626</v>
      </c>
      <c r="F160" s="31" t="s">
        <v>226</v>
      </c>
      <c r="G160" s="32">
        <v>10.43</v>
      </c>
      <c r="H160" s="33">
        <v>0</v>
      </c>
      <c r="I160" s="34">
        <f>ROUND(ROUND(H160,2)*ROUND(G160,3),2)</f>
      </c>
      <c r="O160">
        <f>(I160*21)/100</f>
      </c>
      <c r="P160" t="s">
        <v>27</v>
      </c>
    </row>
    <row r="161" spans="1:5" ht="12.75">
      <c r="A161" s="35" t="s">
        <v>52</v>
      </c>
      <c r="E161" s="36" t="s">
        <v>49</v>
      </c>
    </row>
    <row r="162" spans="1:5" ht="12.75">
      <c r="A162" s="37" t="s">
        <v>54</v>
      </c>
      <c r="E162" s="38" t="s">
        <v>627</v>
      </c>
    </row>
    <row r="163" spans="1:5" ht="63.75">
      <c r="A163" t="s">
        <v>56</v>
      </c>
      <c r="E163" s="36" t="s">
        <v>437</v>
      </c>
    </row>
    <row r="164" spans="1:16" ht="12.75">
      <c r="A164" s="24" t="s">
        <v>47</v>
      </c>
      <c r="B164" s="29" t="s">
        <v>381</v>
      </c>
      <c r="C164" s="29" t="s">
        <v>439</v>
      </c>
      <c r="D164" s="24" t="s">
        <v>67</v>
      </c>
      <c r="E164" s="30" t="s">
        <v>440</v>
      </c>
      <c r="F164" s="31" t="s">
        <v>226</v>
      </c>
      <c r="G164" s="32">
        <v>15.52</v>
      </c>
      <c r="H164" s="33">
        <v>0</v>
      </c>
      <c r="I164" s="34">
        <f>ROUND(ROUND(H164,2)*ROUND(G164,3),2)</f>
      </c>
      <c r="O164">
        <f>(I164*21)/100</f>
      </c>
      <c r="P164" t="s">
        <v>27</v>
      </c>
    </row>
    <row r="165" spans="1:5" ht="12.75">
      <c r="A165" s="35" t="s">
        <v>52</v>
      </c>
      <c r="E165" s="36" t="s">
        <v>628</v>
      </c>
    </row>
    <row r="166" spans="1:5" ht="12.75">
      <c r="A166" s="37" t="s">
        <v>54</v>
      </c>
      <c r="E166" s="38" t="s">
        <v>629</v>
      </c>
    </row>
    <row r="167" spans="1:5" ht="38.25">
      <c r="A167" t="s">
        <v>56</v>
      </c>
      <c r="E167" s="36" t="s">
        <v>442</v>
      </c>
    </row>
    <row r="168" spans="1:16" ht="12.75">
      <c r="A168" s="24" t="s">
        <v>47</v>
      </c>
      <c r="B168" s="29" t="s">
        <v>385</v>
      </c>
      <c r="C168" s="29" t="s">
        <v>439</v>
      </c>
      <c r="D168" s="24" t="s">
        <v>71</v>
      </c>
      <c r="E168" s="30" t="s">
        <v>440</v>
      </c>
      <c r="F168" s="31" t="s">
        <v>226</v>
      </c>
      <c r="G168" s="32">
        <v>24.68</v>
      </c>
      <c r="H168" s="33">
        <v>0</v>
      </c>
      <c r="I168" s="34">
        <f>ROUND(ROUND(H168,2)*ROUND(G168,3),2)</f>
      </c>
      <c r="O168">
        <f>(I168*21)/100</f>
      </c>
      <c r="P168" t="s">
        <v>27</v>
      </c>
    </row>
    <row r="169" spans="1:5" ht="12.75">
      <c r="A169" s="35" t="s">
        <v>52</v>
      </c>
      <c r="E169" s="36" t="s">
        <v>630</v>
      </c>
    </row>
    <row r="170" spans="1:5" ht="12.75">
      <c r="A170" s="37" t="s">
        <v>54</v>
      </c>
      <c r="E170" s="38" t="s">
        <v>631</v>
      </c>
    </row>
    <row r="171" spans="1:5" ht="38.25">
      <c r="A171" t="s">
        <v>56</v>
      </c>
      <c r="E171" s="36" t="s">
        <v>442</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53"/>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6"/>
      <c r="I2" s="6"/>
      <c r="O2">
        <f>0+O9+O14+O27+O44+O49</f>
      </c>
      <c r="P2" t="s">
        <v>26</v>
      </c>
    </row>
    <row r="3" spans="1:16" ht="15" customHeight="1">
      <c r="A3" t="s">
        <v>12</v>
      </c>
      <c r="B3" s="12" t="s">
        <v>14</v>
      </c>
      <c r="C3" s="13" t="s">
        <v>15</v>
      </c>
      <c r="D3" s="1"/>
      <c r="E3" s="14" t="s">
        <v>16</v>
      </c>
      <c r="F3" s="1"/>
      <c r="G3" s="9"/>
      <c r="H3" s="8" t="s">
        <v>632</v>
      </c>
      <c r="I3" s="39">
        <f>0+I9+I14+I27+I44+I49</f>
      </c>
      <c r="O3" t="s">
        <v>23</v>
      </c>
      <c r="P3" t="s">
        <v>27</v>
      </c>
    </row>
    <row r="4" spans="1:16" ht="15" customHeight="1">
      <c r="A4" t="s">
        <v>17</v>
      </c>
      <c r="B4" s="12" t="s">
        <v>18</v>
      </c>
      <c r="C4" s="13" t="s">
        <v>632</v>
      </c>
      <c r="D4" s="1"/>
      <c r="E4" s="14" t="s">
        <v>633</v>
      </c>
      <c r="F4" s="1"/>
      <c r="G4" s="1"/>
      <c r="H4" s="11"/>
      <c r="I4" s="11"/>
      <c r="O4" t="s">
        <v>24</v>
      </c>
      <c r="P4" t="s">
        <v>27</v>
      </c>
    </row>
    <row r="5" spans="1:16" ht="12.75" customHeight="1">
      <c r="A5" t="s">
        <v>21</v>
      </c>
      <c r="B5" s="16" t="s">
        <v>22</v>
      </c>
      <c r="C5" s="17" t="s">
        <v>632</v>
      </c>
      <c r="D5" s="6"/>
      <c r="E5" s="18" t="s">
        <v>633</v>
      </c>
      <c r="F5" s="6"/>
      <c r="G5" s="6"/>
      <c r="H5" s="6"/>
      <c r="I5" s="6"/>
      <c r="O5" t="s">
        <v>25</v>
      </c>
      <c r="P5" t="s">
        <v>27</v>
      </c>
    </row>
    <row r="6" spans="1:9" ht="12.75" customHeight="1">
      <c r="A6" s="15" t="s">
        <v>28</v>
      </c>
      <c r="B6" s="15" t="s">
        <v>30</v>
      </c>
      <c r="C6" s="15" t="s">
        <v>32</v>
      </c>
      <c r="D6" s="15" t="s">
        <v>33</v>
      </c>
      <c r="E6" s="15" t="s">
        <v>34</v>
      </c>
      <c r="F6" s="15" t="s">
        <v>36</v>
      </c>
      <c r="G6" s="15" t="s">
        <v>38</v>
      </c>
      <c r="H6" s="15" t="s">
        <v>40</v>
      </c>
      <c r="I6" s="15"/>
    </row>
    <row r="7" spans="1:9" ht="12.75" customHeight="1">
      <c r="A7" s="15"/>
      <c r="B7" s="15"/>
      <c r="C7" s="15"/>
      <c r="D7" s="15"/>
      <c r="E7" s="15"/>
      <c r="F7" s="15"/>
      <c r="G7" s="15"/>
      <c r="H7" s="15" t="s">
        <v>41</v>
      </c>
      <c r="I7" s="15" t="s">
        <v>43</v>
      </c>
    </row>
    <row r="8" spans="1:9" ht="12.75" customHeight="1">
      <c r="A8" s="15" t="s">
        <v>29</v>
      </c>
      <c r="B8" s="15" t="s">
        <v>31</v>
      </c>
      <c r="C8" s="15" t="s">
        <v>27</v>
      </c>
      <c r="D8" s="15" t="s">
        <v>26</v>
      </c>
      <c r="E8" s="15" t="s">
        <v>35</v>
      </c>
      <c r="F8" s="15" t="s">
        <v>37</v>
      </c>
      <c r="G8" s="15" t="s">
        <v>39</v>
      </c>
      <c r="H8" s="15" t="s">
        <v>42</v>
      </c>
      <c r="I8" s="15" t="s">
        <v>44</v>
      </c>
    </row>
    <row r="9" spans="1:18" ht="12.75" customHeight="1">
      <c r="A9" s="25" t="s">
        <v>45</v>
      </c>
      <c r="B9" s="25"/>
      <c r="C9" s="26" t="s">
        <v>29</v>
      </c>
      <c r="D9" s="25"/>
      <c r="E9" s="27" t="s">
        <v>46</v>
      </c>
      <c r="F9" s="25"/>
      <c r="G9" s="25"/>
      <c r="H9" s="25"/>
      <c r="I9" s="28">
        <f>0+Q9</f>
      </c>
      <c r="O9">
        <f>0+R9</f>
      </c>
      <c r="Q9">
        <f>0+I10</f>
      </c>
      <c r="R9">
        <f>0+O10</f>
      </c>
    </row>
    <row r="10" spans="1:16" ht="25.5">
      <c r="A10" s="24" t="s">
        <v>47</v>
      </c>
      <c r="B10" s="29" t="s">
        <v>31</v>
      </c>
      <c r="C10" s="29" t="s">
        <v>159</v>
      </c>
      <c r="D10" s="24" t="s">
        <v>49</v>
      </c>
      <c r="E10" s="30" t="s">
        <v>160</v>
      </c>
      <c r="F10" s="31" t="s">
        <v>156</v>
      </c>
      <c r="G10" s="32">
        <v>129.242</v>
      </c>
      <c r="H10" s="33">
        <v>0</v>
      </c>
      <c r="I10" s="34">
        <f>ROUND(ROUND(H10,2)*ROUND(G10,3),2)</f>
      </c>
      <c r="O10">
        <f>(I10*21)/100</f>
      </c>
      <c r="P10" t="s">
        <v>27</v>
      </c>
    </row>
    <row r="11" spans="1:5" ht="12.75">
      <c r="A11" s="35" t="s">
        <v>52</v>
      </c>
      <c r="E11" s="36" t="s">
        <v>49</v>
      </c>
    </row>
    <row r="12" spans="1:5" ht="12.75">
      <c r="A12" s="37" t="s">
        <v>54</v>
      </c>
      <c r="E12" s="38" t="s">
        <v>634</v>
      </c>
    </row>
    <row r="13" spans="1:5" ht="140.25">
      <c r="A13" t="s">
        <v>56</v>
      </c>
      <c r="E13" s="36" t="s">
        <v>162</v>
      </c>
    </row>
    <row r="14" spans="1:18" ht="12.75" customHeight="1">
      <c r="A14" s="6" t="s">
        <v>45</v>
      </c>
      <c r="B14" s="6"/>
      <c r="C14" s="41" t="s">
        <v>31</v>
      </c>
      <c r="D14" s="6"/>
      <c r="E14" s="27" t="s">
        <v>166</v>
      </c>
      <c r="F14" s="6"/>
      <c r="G14" s="6"/>
      <c r="H14" s="6"/>
      <c r="I14" s="42">
        <f>0+Q14</f>
      </c>
      <c r="O14">
        <f>0+R14</f>
      </c>
      <c r="Q14">
        <f>0+I15+I19+I23</f>
      </c>
      <c r="R14">
        <f>0+O15+O19+O23</f>
      </c>
    </row>
    <row r="15" spans="1:16" ht="12.75">
      <c r="A15" s="24" t="s">
        <v>47</v>
      </c>
      <c r="B15" s="29" t="s">
        <v>27</v>
      </c>
      <c r="C15" s="29" t="s">
        <v>249</v>
      </c>
      <c r="D15" s="24" t="s">
        <v>49</v>
      </c>
      <c r="E15" s="30" t="s">
        <v>250</v>
      </c>
      <c r="F15" s="31" t="s">
        <v>187</v>
      </c>
      <c r="G15" s="32">
        <v>64.621</v>
      </c>
      <c r="H15" s="33">
        <v>0</v>
      </c>
      <c r="I15" s="34">
        <f>ROUND(ROUND(H15,2)*ROUND(G15,3),2)</f>
      </c>
      <c r="O15">
        <f>(I15*21)/100</f>
      </c>
      <c r="P15" t="s">
        <v>27</v>
      </c>
    </row>
    <row r="16" spans="1:5" ht="12.75">
      <c r="A16" s="35" t="s">
        <v>52</v>
      </c>
      <c r="E16" s="36" t="s">
        <v>466</v>
      </c>
    </row>
    <row r="17" spans="1:5" ht="25.5">
      <c r="A17" s="37" t="s">
        <v>54</v>
      </c>
      <c r="E17" s="38" t="s">
        <v>635</v>
      </c>
    </row>
    <row r="18" spans="1:5" ht="318.75">
      <c r="A18" t="s">
        <v>56</v>
      </c>
      <c r="E18" s="36" t="s">
        <v>252</v>
      </c>
    </row>
    <row r="19" spans="1:16" ht="12.75">
      <c r="A19" s="24" t="s">
        <v>47</v>
      </c>
      <c r="B19" s="29" t="s">
        <v>26</v>
      </c>
      <c r="C19" s="29" t="s">
        <v>211</v>
      </c>
      <c r="D19" s="24" t="s">
        <v>49</v>
      </c>
      <c r="E19" s="30" t="s">
        <v>212</v>
      </c>
      <c r="F19" s="31" t="s">
        <v>187</v>
      </c>
      <c r="G19" s="32">
        <v>64.621</v>
      </c>
      <c r="H19" s="33">
        <v>0</v>
      </c>
      <c r="I19" s="34">
        <f>ROUND(ROUND(H19,2)*ROUND(G19,3),2)</f>
      </c>
      <c r="O19">
        <f>(I19*21)/100</f>
      </c>
      <c r="P19" t="s">
        <v>27</v>
      </c>
    </row>
    <row r="20" spans="1:5" ht="12.75">
      <c r="A20" s="35" t="s">
        <v>52</v>
      </c>
      <c r="E20" s="36" t="s">
        <v>49</v>
      </c>
    </row>
    <row r="21" spans="1:5" ht="12.75">
      <c r="A21" s="37" t="s">
        <v>54</v>
      </c>
      <c r="E21" s="38" t="s">
        <v>636</v>
      </c>
    </row>
    <row r="22" spans="1:5" ht="191.25">
      <c r="A22" t="s">
        <v>56</v>
      </c>
      <c r="E22" s="36" t="s">
        <v>214</v>
      </c>
    </row>
    <row r="23" spans="1:16" ht="12.75">
      <c r="A23" s="24" t="s">
        <v>47</v>
      </c>
      <c r="B23" s="29" t="s">
        <v>35</v>
      </c>
      <c r="C23" s="29" t="s">
        <v>585</v>
      </c>
      <c r="D23" s="24" t="s">
        <v>49</v>
      </c>
      <c r="E23" s="30" t="s">
        <v>586</v>
      </c>
      <c r="F23" s="31" t="s">
        <v>187</v>
      </c>
      <c r="G23" s="32">
        <v>30.299</v>
      </c>
      <c r="H23" s="33">
        <v>0</v>
      </c>
      <c r="I23" s="34">
        <f>ROUND(ROUND(H23,2)*ROUND(G23,3),2)</f>
      </c>
      <c r="O23">
        <f>(I23*21)/100</f>
      </c>
      <c r="P23" t="s">
        <v>27</v>
      </c>
    </row>
    <row r="24" spans="1:5" ht="12.75">
      <c r="A24" s="35" t="s">
        <v>52</v>
      </c>
      <c r="E24" s="36" t="s">
        <v>49</v>
      </c>
    </row>
    <row r="25" spans="1:5" ht="12.75">
      <c r="A25" s="37" t="s">
        <v>54</v>
      </c>
      <c r="E25" s="38" t="s">
        <v>637</v>
      </c>
    </row>
    <row r="26" spans="1:5" ht="293.25">
      <c r="A26" t="s">
        <v>56</v>
      </c>
      <c r="E26" s="36" t="s">
        <v>588</v>
      </c>
    </row>
    <row r="27" spans="1:18" ht="12.75" customHeight="1">
      <c r="A27" s="6" t="s">
        <v>45</v>
      </c>
      <c r="B27" s="6"/>
      <c r="C27" s="41" t="s">
        <v>35</v>
      </c>
      <c r="D27" s="6"/>
      <c r="E27" s="27" t="s">
        <v>301</v>
      </c>
      <c r="F27" s="6"/>
      <c r="G27" s="6"/>
      <c r="H27" s="6"/>
      <c r="I27" s="42">
        <f>0+Q27</f>
      </c>
      <c r="O27">
        <f>0+R27</f>
      </c>
      <c r="Q27">
        <f>0+I28+I32+I36+I40</f>
      </c>
      <c r="R27">
        <f>0+O28+O32+O36+O40</f>
      </c>
    </row>
    <row r="28" spans="1:16" ht="12.75">
      <c r="A28" s="24" t="s">
        <v>47</v>
      </c>
      <c r="B28" s="29" t="s">
        <v>37</v>
      </c>
      <c r="C28" s="29" t="s">
        <v>302</v>
      </c>
      <c r="D28" s="24" t="s">
        <v>49</v>
      </c>
      <c r="E28" s="30" t="s">
        <v>303</v>
      </c>
      <c r="F28" s="31" t="s">
        <v>187</v>
      </c>
      <c r="G28" s="32">
        <v>3.231</v>
      </c>
      <c r="H28" s="33">
        <v>0</v>
      </c>
      <c r="I28" s="34">
        <f>ROUND(ROUND(H28,2)*ROUND(G28,3),2)</f>
      </c>
      <c r="O28">
        <f>(I28*21)/100</f>
      </c>
      <c r="P28" t="s">
        <v>27</v>
      </c>
    </row>
    <row r="29" spans="1:5" ht="12.75">
      <c r="A29" s="35" t="s">
        <v>52</v>
      </c>
      <c r="E29" s="36" t="s">
        <v>592</v>
      </c>
    </row>
    <row r="30" spans="1:5" ht="12.75">
      <c r="A30" s="37" t="s">
        <v>54</v>
      </c>
      <c r="E30" s="38" t="s">
        <v>638</v>
      </c>
    </row>
    <row r="31" spans="1:5" ht="369.75">
      <c r="A31" t="s">
        <v>56</v>
      </c>
      <c r="E31" s="36" t="s">
        <v>305</v>
      </c>
    </row>
    <row r="32" spans="1:16" ht="12.75">
      <c r="A32" s="24" t="s">
        <v>47</v>
      </c>
      <c r="B32" s="29" t="s">
        <v>39</v>
      </c>
      <c r="C32" s="29" t="s">
        <v>306</v>
      </c>
      <c r="D32" s="24" t="s">
        <v>49</v>
      </c>
      <c r="E32" s="30" t="s">
        <v>307</v>
      </c>
      <c r="F32" s="31" t="s">
        <v>187</v>
      </c>
      <c r="G32" s="32">
        <v>5.795</v>
      </c>
      <c r="H32" s="33">
        <v>0</v>
      </c>
      <c r="I32" s="34">
        <f>ROUND(ROUND(H32,2)*ROUND(G32,3),2)</f>
      </c>
      <c r="O32">
        <f>(I32*21)/100</f>
      </c>
      <c r="P32" t="s">
        <v>27</v>
      </c>
    </row>
    <row r="33" spans="1:5" ht="12.75">
      <c r="A33" s="35" t="s">
        <v>52</v>
      </c>
      <c r="E33" s="36" t="s">
        <v>49</v>
      </c>
    </row>
    <row r="34" spans="1:5" ht="38.25">
      <c r="A34" s="37" t="s">
        <v>54</v>
      </c>
      <c r="E34" s="38" t="s">
        <v>639</v>
      </c>
    </row>
    <row r="35" spans="1:5" ht="38.25">
      <c r="A35" t="s">
        <v>56</v>
      </c>
      <c r="E35" s="36" t="s">
        <v>310</v>
      </c>
    </row>
    <row r="36" spans="1:16" ht="12.75">
      <c r="A36" s="24" t="s">
        <v>47</v>
      </c>
      <c r="B36" s="29" t="s">
        <v>73</v>
      </c>
      <c r="C36" s="29" t="s">
        <v>314</v>
      </c>
      <c r="D36" s="24" t="s">
        <v>49</v>
      </c>
      <c r="E36" s="30" t="s">
        <v>315</v>
      </c>
      <c r="F36" s="31" t="s">
        <v>187</v>
      </c>
      <c r="G36" s="32">
        <v>0.576</v>
      </c>
      <c r="H36" s="33">
        <v>0</v>
      </c>
      <c r="I36" s="34">
        <f>ROUND(ROUND(H36,2)*ROUND(G36,3),2)</f>
      </c>
      <c r="O36">
        <f>(I36*21)/100</f>
      </c>
      <c r="P36" t="s">
        <v>27</v>
      </c>
    </row>
    <row r="37" spans="1:5" ht="12.75">
      <c r="A37" s="35" t="s">
        <v>52</v>
      </c>
      <c r="E37" s="36" t="s">
        <v>592</v>
      </c>
    </row>
    <row r="38" spans="1:5" ht="12.75">
      <c r="A38" s="37" t="s">
        <v>54</v>
      </c>
      <c r="E38" s="38" t="s">
        <v>596</v>
      </c>
    </row>
    <row r="39" spans="1:5" ht="293.25">
      <c r="A39" t="s">
        <v>56</v>
      </c>
      <c r="E39" s="36" t="s">
        <v>317</v>
      </c>
    </row>
    <row r="40" spans="1:16" ht="12.75">
      <c r="A40" s="24" t="s">
        <v>47</v>
      </c>
      <c r="B40" s="29" t="s">
        <v>78</v>
      </c>
      <c r="C40" s="29" t="s">
        <v>324</v>
      </c>
      <c r="D40" s="24" t="s">
        <v>49</v>
      </c>
      <c r="E40" s="30" t="s">
        <v>325</v>
      </c>
      <c r="F40" s="31" t="s">
        <v>187</v>
      </c>
      <c r="G40" s="32">
        <v>5.382</v>
      </c>
      <c r="H40" s="33">
        <v>0</v>
      </c>
      <c r="I40" s="34">
        <f>ROUND(ROUND(H40,2)*ROUND(G40,3),2)</f>
      </c>
      <c r="O40">
        <f>(I40*21)/100</f>
      </c>
      <c r="P40" t="s">
        <v>27</v>
      </c>
    </row>
    <row r="41" spans="1:5" ht="12.75">
      <c r="A41" s="35" t="s">
        <v>52</v>
      </c>
      <c r="E41" s="36" t="s">
        <v>640</v>
      </c>
    </row>
    <row r="42" spans="1:5" ht="12.75">
      <c r="A42" s="37" t="s">
        <v>54</v>
      </c>
      <c r="E42" s="38" t="s">
        <v>641</v>
      </c>
    </row>
    <row r="43" spans="1:5" ht="102">
      <c r="A43" t="s">
        <v>56</v>
      </c>
      <c r="E43" s="36" t="s">
        <v>327</v>
      </c>
    </row>
    <row r="44" spans="1:18" ht="12.75" customHeight="1">
      <c r="A44" s="6" t="s">
        <v>45</v>
      </c>
      <c r="B44" s="6"/>
      <c r="C44" s="41" t="s">
        <v>78</v>
      </c>
      <c r="D44" s="6"/>
      <c r="E44" s="27" t="s">
        <v>404</v>
      </c>
      <c r="F44" s="6"/>
      <c r="G44" s="6"/>
      <c r="H44" s="6"/>
      <c r="I44" s="42">
        <f>0+Q44</f>
      </c>
      <c r="O44">
        <f>0+R44</f>
      </c>
      <c r="Q44">
        <f>0+I45</f>
      </c>
      <c r="R44">
        <f>0+O45</f>
      </c>
    </row>
    <row r="45" spans="1:16" ht="12.75">
      <c r="A45" s="24" t="s">
        <v>47</v>
      </c>
      <c r="B45" s="29" t="s">
        <v>42</v>
      </c>
      <c r="C45" s="29" t="s">
        <v>406</v>
      </c>
      <c r="D45" s="24" t="s">
        <v>49</v>
      </c>
      <c r="E45" s="30" t="s">
        <v>407</v>
      </c>
      <c r="F45" s="31" t="s">
        <v>187</v>
      </c>
      <c r="G45" s="32">
        <v>13.816</v>
      </c>
      <c r="H45" s="33">
        <v>0</v>
      </c>
      <c r="I45" s="34">
        <f>ROUND(ROUND(H45,2)*ROUND(G45,3),2)</f>
      </c>
      <c r="O45">
        <f>(I45*21)/100</f>
      </c>
      <c r="P45" t="s">
        <v>27</v>
      </c>
    </row>
    <row r="46" spans="1:5" ht="12.75">
      <c r="A46" s="35" t="s">
        <v>52</v>
      </c>
      <c r="E46" s="36" t="s">
        <v>615</v>
      </c>
    </row>
    <row r="47" spans="1:5" ht="12.75">
      <c r="A47" s="37" t="s">
        <v>54</v>
      </c>
      <c r="E47" s="38" t="s">
        <v>642</v>
      </c>
    </row>
    <row r="48" spans="1:5" ht="369.75">
      <c r="A48" t="s">
        <v>56</v>
      </c>
      <c r="E48" s="36" t="s">
        <v>305</v>
      </c>
    </row>
    <row r="49" spans="1:18" ht="12.75" customHeight="1">
      <c r="A49" s="6" t="s">
        <v>45</v>
      </c>
      <c r="B49" s="6"/>
      <c r="C49" s="41" t="s">
        <v>42</v>
      </c>
      <c r="D49" s="6"/>
      <c r="E49" s="27" t="s">
        <v>223</v>
      </c>
      <c r="F49" s="6"/>
      <c r="G49" s="6"/>
      <c r="H49" s="6"/>
      <c r="I49" s="42">
        <f>0+Q49</f>
      </c>
      <c r="O49">
        <f>0+R49</f>
      </c>
      <c r="Q49">
        <f>0+I50</f>
      </c>
      <c r="R49">
        <f>0+O50</f>
      </c>
    </row>
    <row r="50" spans="1:16" ht="12.75">
      <c r="A50" s="24" t="s">
        <v>47</v>
      </c>
      <c r="B50" s="29" t="s">
        <v>44</v>
      </c>
      <c r="C50" s="29" t="s">
        <v>625</v>
      </c>
      <c r="D50" s="24" t="s">
        <v>49</v>
      </c>
      <c r="E50" s="30" t="s">
        <v>626</v>
      </c>
      <c r="F50" s="31" t="s">
        <v>226</v>
      </c>
      <c r="G50" s="32">
        <v>14.78</v>
      </c>
      <c r="H50" s="33">
        <v>0</v>
      </c>
      <c r="I50" s="34">
        <f>ROUND(ROUND(H50,2)*ROUND(G50,3),2)</f>
      </c>
      <c r="O50">
        <f>(I50*21)/100</f>
      </c>
      <c r="P50" t="s">
        <v>27</v>
      </c>
    </row>
    <row r="51" spans="1:5" ht="12.75">
      <c r="A51" s="35" t="s">
        <v>52</v>
      </c>
      <c r="E51" s="36" t="s">
        <v>49</v>
      </c>
    </row>
    <row r="52" spans="1:5" ht="12.75">
      <c r="A52" s="37" t="s">
        <v>54</v>
      </c>
      <c r="E52" s="38" t="s">
        <v>643</v>
      </c>
    </row>
    <row r="53" spans="1:5" ht="63.75">
      <c r="A53" t="s">
        <v>56</v>
      </c>
      <c r="E53" s="36" t="s">
        <v>437</v>
      </c>
    </row>
  </sheetData>
  <sheetProtection password="FC4C" sheet="1" objects="1" scenarios="1"/>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