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DIO" sheetId="2" r:id="rId2"/>
    <sheet name="POV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<sst xmlns="http://schemas.openxmlformats.org/spreadsheetml/2006/main" count="1353" uniqueCount="499">
  <si>
    <t xml:space="preserve">Firma: </t>
  </si>
  <si>
    <t>Soupis objektů s DPH</t>
  </si>
  <si>
    <t>Stavba: 2019669 - PROPUSTEK NA SILNICI III/10169 HRADEŠÍN - MASOJEDY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</si>
  <si>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</si>
  <si>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</si>
  <si>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</si>
  <si>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</si>
  <si>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</si>
  <si>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</si>
  <si>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</si>
  <si>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</si>
  <si>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</si>
  <si>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</si>
  <si>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</si>
  <si>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</si>
  <si>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2019669</t>
  </si>
  <si>
    <t>PROPUSTEK NA SILNICI III/10169 HRADEŠÍN - MASOJEDY</t>
  </si>
  <si>
    <t>O</t>
  </si>
  <si>
    <t>Rozpočet:</t>
  </si>
  <si>
    <t>0,00</t>
  </si>
  <si>
    <t>15,00</t>
  </si>
  <si>
    <t>21,00</t>
  </si>
  <si>
    <t>3</t>
  </si>
  <si>
    <t>2</t>
  </si>
  <si>
    <t>DIO</t>
  </si>
  <si>
    <t>DOPRAVNĚ INŽENÝRSKÉ OPATŘENÍ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</si>
  <si>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</si>
  <si>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</si>
  <si>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</si>
  <si>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</si>
  <si>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</si>
  <si>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</si>
  <si>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</si>
  <si>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</si>
  <si>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</si>
  <si>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</si>
  <si>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</si>
  <si>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</si>
  <si>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</si>
  <si>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</si>
  <si>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</si>
  <si>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</si>
  <si>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</si>
  <si>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</si>
  <si>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Ostatní konstrukce a práce</t>
  </si>
  <si>
    <t>P</t>
  </si>
  <si>
    <t>914112</t>
  </si>
  <si>
    <t/>
  </si>
  <si>
    <t>DOPRAVNÍ ZNAČKY ZÁKLAD VELIKOSTI OCEL NEREFLEXNÍ - MONTÁŽ S PŘEMÍST</t>
  </si>
  <si>
    <t>KUS</t>
  </si>
  <si>
    <t>PP</t>
  </si>
  <si>
    <t>Přechodné dopr. značení - Svislá dopravní značka ocelová normální velikosti včetně základové konstrukce (stojan k dopravním silničním značkám jednoduchý - červenobílé pruhování + základová deska): B1, B20a-30, B20a-60, B20a-80, E3a, E13, IP10a, IS11a, IS22, IS11b, IS11c, Z2 - půjčené značení (montáž s přestavěním).</t>
  </si>
  <si>
    <t>VV</t>
  </si>
  <si>
    <t>2+2+2+2+4+2+4+5+2+7+6+2=40,000 [A]</t>
  </si>
  <si>
    <t>TS</t>
  </si>
  <si>
    <t>položka zahrnuje:  
- dopravu demontované značky z dočasné skládky  
- osazení a montáž značky na místě určeném projektem  
- nutnou opravu poškozených částí  
nezahrnuje dodávku značky</t>
  </si>
  <si>
    <t>914113</t>
  </si>
  <si>
    <t>DOPRAVNÍ ZNAČKY ZÁKLADNÍ VELIKOSTI OCELOVÉ NEREFLEXNÍ - DEMONTÁŽ</t>
  </si>
  <si>
    <t>Přechodné dopr. značení -Svislá dopravní značka ocelová normální velikosti včetně základové konstrukce (stojan k dopravním silničním značkám jednoduchý - červenobílé pruhování + základová deska): B1, B20a-30, B20a-60, B20a-80, E3a, E13, IP10a, IS11a, IS22, IS11b, IS11c, Z2 - půjčené značení (demontáž).</t>
  </si>
  <si>
    <t>Položka zahrnuje odstranění, demontáž a odklizení materiálu s odvozem na předepsané místo</t>
  </si>
  <si>
    <t>914119</t>
  </si>
  <si>
    <t>DOPRAV ZNAČKY ZÁKLAD VEL OCEL NEREFLEXNÍ - NÁJEMNÉ</t>
  </si>
  <si>
    <t>KSDEN</t>
  </si>
  <si>
    <t>Přechodné dopr. značení - Svislá dopravní značka ocelová normální velikosti včetně základové konstrukce (stojan k dopravním silničním značkám jednoduchý - červenobílé pruhování + základová deska): B1, B20a-30, B20a-60, B20a-80, E3a, E13, IP10a, IS11a, IS22, IS11b, IS11c, Z2 - půjčené značení (nájem).</t>
  </si>
  <si>
    <t>Celkem: (2+2+2+2+4+2+4+5+2+7+6+2)*90=3 600,000 [A]</t>
  </si>
  <si>
    <t>položka zahrnuje sazbu za pronájem dopravních značek a zařízení, počet jednotek je určen jako součin počtu značek a počtu dní použití</t>
  </si>
  <si>
    <t>7</t>
  </si>
  <si>
    <t>916132</t>
  </si>
  <si>
    <t>DOPRAV SVĚTLO VÝSTRAŽ SOUPRAVA 5KS - MONTÁŽ S PŘESUNEM</t>
  </si>
  <si>
    <t>Přechodné dopr. značení - Výstražná světla typu-1 souprava pěti kusů + akumulátor - půjčené značení (montáž s přestavění).</t>
  </si>
  <si>
    <t>Celkem: 2=2,000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</si>
  <si>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</si>
  <si>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8</t>
  </si>
  <si>
    <t>916133</t>
  </si>
  <si>
    <t>DOPRAV SVĚTLO VÝSTRAŽ SOUPRAVA 5KS - DEMONTÁŽ</t>
  </si>
  <si>
    <t>Přechodné dopr. značení - Výstražná světla typu-1 souprava pěti kusů + akumulátor - půjčené značení (demontáž).</t>
  </si>
  <si>
    <t>Položka zahrnuje odstranění, demontáž a odklizení zařízení s odvozem na předepsané místo</t>
  </si>
  <si>
    <t>916139</t>
  </si>
  <si>
    <t>DOPRAVNÍ SVĚTLO VÝSTRAŽNÉ SOUPRAVA 5 KUSŮ - NÁJEMNÉ</t>
  </si>
  <si>
    <t>Přechodné dopr. značení - Výstražná světla typu-1 souprava pěti kusů + akumulátor - půjčené značení (nájem).</t>
  </si>
  <si>
    <t>Celkem: 180=180,000 [A]</t>
  </si>
  <si>
    <t>položka zahrnuje sazbu za pronájem zařízení. Počet měrných jednotek se určí jako součin počtu zařízení a počtu dní použití.</t>
  </si>
  <si>
    <t>916352</t>
  </si>
  <si>
    <t>SMĚROVACÍ DESKY Z4 OBOUSTR S FÓLIÍ TŘ 1 - MONTÁŽ S PŘESUNEM</t>
  </si>
  <si>
    <t>Přechodné dopr. značení - Svislá dopravní značka plastová normální velikosti včetně základové konstrukce (základová deska): Z4a - půjčené značení (montáž s přestavěním)</t>
  </si>
  <si>
    <t>Celkem: 10=10,000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</si>
  <si>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</si>
  <si>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916353</t>
  </si>
  <si>
    <t>SMĚROVACÍ DESKY Z4 OBOUSTR S FÓLIÍ TŘ 1 - DEMONTÁŽ</t>
  </si>
  <si>
    <t>Přechodné dopr. značení - Svislá dopravní značka plastová normální velikosti včetně základové konstrukce (základová deska): Z4a - půjčené značení (demontáž).</t>
  </si>
  <si>
    <t>916359</t>
  </si>
  <si>
    <t>SMĚROVACÍ DESKY Z4 OBOUSTR S FÓLIÍ TŘ 1 - NÁJEMNÉ</t>
  </si>
  <si>
    <t>Přechodné dopr. značení - Svislá dopravní značka plastová normální velikosti včetně základové konstrukce (základová deska): Z4a - půjčené značení (nájem).</t>
  </si>
  <si>
    <t>Celkem: 10*90=900,000 [A]</t>
  </si>
  <si>
    <t>POV</t>
  </si>
  <si>
    <t>PLÁN ORGANIZACE VÝSTAVBY</t>
  </si>
  <si>
    <t>Všeobecné konstrukce a práce</t>
  </si>
  <si>
    <t>02620</t>
  </si>
  <si>
    <t>ZKOUŠENÍ KONSTRUKCÍ A PRACÍ NEZÁVISLOU ZKUŠEBNOU</t>
  </si>
  <si>
    <t>KPL</t>
  </si>
  <si>
    <t>Náklady na průzkumy v rámci realizace stavby - Zkoušení konstrukcí a prací (nad rámec KZP)</t>
  </si>
  <si>
    <t>Celkem: 1=1,000 [A]</t>
  </si>
  <si>
    <t>zahrnuje veškeré náklady spojené s objednatelem požadovanými zkouškami</t>
  </si>
  <si>
    <t>02821</t>
  </si>
  <si>
    <t>PRŮZKUMNÉ PRÁCE ARCHEOLOGICKÉ NA POVRCHU</t>
  </si>
  <si>
    <t>Průběh výstavby - Záchranný archeologický průzkum</t>
  </si>
  <si>
    <t>zahrnuje veškeré náklady spojené s objednatelem požadovanými pracemi</t>
  </si>
  <si>
    <t>02910</t>
  </si>
  <si>
    <t>01</t>
  </si>
  <si>
    <t>OSTATNÍ POŽADAVKY - ZEMĚMĚŘIČSKÁ MĚŘENÍ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</si>
  <si>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</t>
  </si>
  <si>
    <t>zahrnuje veškeré náklady spojené s objednatelem požadovanými pracemi,   
- pro stanovení orientační investorské ceny určete jednotkovou cenu jako 1% odhadované ceny stavby</t>
  </si>
  <si>
    <t>11</t>
  </si>
  <si>
    <t>02911</t>
  </si>
  <si>
    <t>OSTATNÍ POŽADAVKY - GEODETICKÉ ZAMĚŘENÍ</t>
  </si>
  <si>
    <t>Dokončení výstavby - Geometrické zaměření celé stavby sloužící pro vypracování dokumentace skutečného provedení stavby a pro vypracování geometrického plánu potvrzeného katastrálním úřadem po dokončení stavby</t>
  </si>
  <si>
    <t>02940</t>
  </si>
  <si>
    <t>OSTATNÍ POŽADAVKY - VYPRACOVÁNÍ DOKUMENTACE</t>
  </si>
  <si>
    <t>Příprava výstavby - Rozhodnutí o povolení zvláštního užívání pozemní komunikace</t>
  </si>
  <si>
    <t>02</t>
  </si>
  <si>
    <t>Příprava výstavby - Havarijní plán</t>
  </si>
  <si>
    <t>03</t>
  </si>
  <si>
    <t>Příprava výstavby - Povodňový plán</t>
  </si>
  <si>
    <t>04</t>
  </si>
  <si>
    <t>Příprava výstavby – Výrobně technická dokumentace (pro silniční svodidlo)</t>
  </si>
  <si>
    <t>14</t>
  </si>
  <si>
    <t>05</t>
  </si>
  <si>
    <t>Dokončení výstavby - Fotodokumentace stavby - 1x měsíčně sada barevných fotografií v digitální formě +  závěrečná dokumentace po dokončení stavby v albu s popisem v tištěné i elektronické formě v  počtu dle SoD</t>
  </si>
  <si>
    <t>02943</t>
  </si>
  <si>
    <t>OSTATNÍ POŽADAVKY - VYPRACOVÁNÍ RDS</t>
  </si>
  <si>
    <t>Příprava výstavby - Realizační dokumentace celé stavby v rozsahu dle požadavků objednatele včetně zapracování všech podmínek a požadavků stavebního povolení a podmínek stanovených zadávací dokumentací. Dokumentace bude zpracována pro všechny objekty dle čl. 6.1.2 (TKP D kap. 6, příl. 5); jejím předmětem je dokumentace všech zhotovovaných a pomocných konstrukcí a prací nutných ke stavbě objektu. Součástí je předání dokumentace v tištěné podobě v požadovaném počtu paré a předání v elektonické podobě (rozsah a uspořádání odpovídající podobě tištěné) v uzavřeném (PDF) a otevřeném formátu (DWG, XLS, DOC, apod.).</t>
  </si>
  <si>
    <t>13</t>
  </si>
  <si>
    <t>02944</t>
  </si>
  <si>
    <t>OSTAT POŽADAVKY - DOKUMENTACE SKUTEČ PROVEDENÍ V DIGIT FORMĚ</t>
  </si>
  <si>
    <t>Dokončení výstavby - Dokumentace skutečného provedení stavby v rozsahu dle přílohy č. 3 k vyhlášce č. 499/2006 Sb. ve smyslu § 125 odst. 6 stavebního zákona a dle vyhlášky 146/2008 Sb. Součástí je potřebné zhotovení potřebných provozních a havarijních řádů.</t>
  </si>
  <si>
    <t>12</t>
  </si>
  <si>
    <t>02945</t>
  </si>
  <si>
    <t>OSTAT POŽADAVKY - GEOMETRICKÝ PLÁN</t>
  </si>
  <si>
    <t>Dokončení výstavby - Zajištění geometrických plánů skutečného provedení objektů a geometrických plánů věcných břemen v požadovaném formátu s hranicemi pozemků jako podklad pro vklad do katastrální mapy pro evidenci změn na katastrálním úřadu. Tato dokumentace bude předána v termínu dle potřeb investora.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</si>
  <si>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</si>
  <si>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02960</t>
  </si>
  <si>
    <t>OSTATNÍ POŽADAVKY - ODBORNÝ DOZOR</t>
  </si>
  <si>
    <t>Průběh výstavby - Archeologický dohled</t>
  </si>
  <si>
    <t>zahrnuje veškeré náklady spojené s objednatelem požadovaným dozorem</t>
  </si>
  <si>
    <t>03100</t>
  </si>
  <si>
    <t>ZAŘÍZENÍ STAVENIŠTĚ - ZŘÍZENÍ, PROVOZ, DEMONTÁŽ</t>
  </si>
  <si>
    <t>KS</t>
  </si>
  <si>
    <t>Průběh výstavby - Tabule se základními informacemi o stavbě (Billboard) (dodávka, montáž, demontáž)</t>
  </si>
  <si>
    <t>zahrnuje objednatelem povolené náklady na pořízení (event. pronájem), provozování, udržování a likvidaci zhotovitelova zařízení</t>
  </si>
  <si>
    <t>15</t>
  </si>
  <si>
    <t>SOUBOR</t>
  </si>
  <si>
    <t>Zařízení staveniště - Kompletní zařízení staveniště pro celou stavbu včetně zajištění potřebných povolení a rozhodnutí.  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Veškeré dočasné konstrukce požadující koordinátor BOZP.</t>
  </si>
  <si>
    <t>SO 201</t>
  </si>
  <si>
    <t>PROPUSTEK NA SILNICI III/10169</t>
  </si>
  <si>
    <t>014102</t>
  </si>
  <si>
    <t>POPLATKY ZA SKLÁDKU</t>
  </si>
  <si>
    <t>T</t>
  </si>
  <si>
    <t>"Demolice – Poplatek za uložení asfaltových vrstev na skládku 
(Viz položky č. 113728 a č. 113338) 
=15,31t+28,58t"</t>
  </si>
  <si>
    <t>(6,38+12,02)*2,4=44,160 [A]</t>
  </si>
  <si>
    <t>zahrnuje veškeré poplatky provozovateli skládky související s uložením odpadu na skládce.</t>
  </si>
  <si>
    <t>"Demolice – Poplatek za uložení zeminy na skládku 
(Viz položky č. 113328 a č. 131736) 
=62,28t+537,70t"</t>
  </si>
  <si>
    <t>(32,78+295,01)*1,8=590,022 [A]</t>
  </si>
  <si>
    <t>"Demolice – Poplatek za uložení stavební suti na skládku 
(Viz položka č. 967136.01)" 
Kubatura vypočtena pomocí grafického softwaru AutoCad (výkres D.1.2.02)</t>
  </si>
  <si>
    <t>9,87*2,6=25,662 [A]</t>
  </si>
  <si>
    <t>41</t>
  </si>
  <si>
    <t>"Úprava území – Poplatek za skládku  
=2t+2,2t=4,2t 
(Viz položky č. 124736 a č. 122736)"</t>
  </si>
  <si>
    <t>2+2,2=4,200 [A]</t>
  </si>
  <si>
    <t>Zemní práce</t>
  </si>
  <si>
    <t>11120</t>
  </si>
  <si>
    <t>ODSTRANĚNÍ KŘOVIN</t>
  </si>
  <si>
    <t>M2</t>
  </si>
  <si>
    <t>"Demolice – Odstranění křovin, likvidace v režii zhotovitele 
=200m2" 
Plocha určena pomocí grafického softweru AutoCad (výkres Situace kácení)</t>
  </si>
  <si>
    <t>200=200,000 [A]</t>
  </si>
  <si>
    <t>odstranění křovin a stromů do průměru 100 mm  
doprava dřevin bez ohledu na vzdálenost  
spálení na hromadách nebo štěpkování</t>
  </si>
  <si>
    <t>112026</t>
  </si>
  <si>
    <t>KÁCENÍ STROMŮ D KMENE DO 0,9M S ODSTRANĚNÍM PAŘEZŮ, ODVOZ DO 12KM</t>
  </si>
  <si>
    <t>"Demolice – Kácení stromů D kmene do 0,9m s odstraněním pařezů, odvoz na skládku do 10-ti km, včetně uložení na skládku 
=1ks" 
Počet ks určen pomocí grafického softweru AutoCad (výkres Situace kácení)</t>
  </si>
  <si>
    <t>1=1,000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</si>
  <si>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</si>
  <si>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113326</t>
  </si>
  <si>
    <t>ODSTRAN PODKL ZPEVNĚNÝCH PLOCH Z KAMENIVA NESTMEL, ODVOZ DO 12KM</t>
  </si>
  <si>
    <t>M3</t>
  </si>
  <si>
    <t>"Demolice - Odstranění podkladní vrstvy vozovky ze stěrkodrti tl. 300mm, včetně odvozu na skládku do 10-ti km, včetně uložení na skládku 
=21,85*5,00*0,30= 
= 32,78m3*1,90t/m3 = 62,28t" 
Kubatura vypočtena pomocí grafického softwaru AutoCad (výkres D.1.2.02)</t>
  </si>
  <si>
    <t>21,85*5*0,3=32,775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</si>
  <si>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</si>
  <si>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113338</t>
  </si>
  <si>
    <t>ODSTRAN PODKL ZPEVNĚNÝCH PLOCH S ASFALT POJIVEM, ODVOZ DO 20KM</t>
  </si>
  <si>
    <t>"Demolice - Odstranění podkladní vrstvy vozovky s asfaltovým pojivem tl. 110mm, včetně odvozu na skládku do 20-ti km, včetně uložení na skládku 
= 21,85m*5,00m*0,11m 
= 12,02m3*2,40t/m3 = 28,85t" 
Kubatura vypočtena pomocí grafického softwaru AutoCad (výkresy D.1.2.02 a D.1.2.03)</t>
  </si>
  <si>
    <t>21,85*5*0,11=12,018 [A]</t>
  </si>
  <si>
    <t>113728</t>
  </si>
  <si>
    <t>FRÉZOVÁNÍ ZPEVNĚNÝCH PLOCH ASFALTOVÝCH, ODVOZ DO 20KM</t>
  </si>
  <si>
    <t>"Demolice - Odfrézování ložné vrstvy vozovky s asfaltovým pojivem tl. 40mm, včetně odvozu na skládku do 20-ti km, včetně uložení na skládku 
= 31,90m*5,00m*0,04m 
= 6,38m3*2,40t/m3 = 15,31t" 
Kubatura vypočtena pomocí grafického softwaru AutoCad (výkresy D.1.2.02 a D.1.2.03)</t>
  </si>
  <si>
    <t>31,9*5*0,04=6,380 [A]</t>
  </si>
  <si>
    <t>11523</t>
  </si>
  <si>
    <t>PŘEVEDENÍ VODY POTRUBÍM DN 300 NEBO ŽLABY R.O. DO 1,0M</t>
  </si>
  <si>
    <t>M</t>
  </si>
  <si>
    <t>Příprava území – Převedení vody potrubím z plastu DN300, včetne nákupu a dovozu 
Délka určena pomocí grafického softweru AutoCad (výkresy D.1.2.02 a D.1.2.03)</t>
  </si>
  <si>
    <t>20=20,000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</si>
  <si>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</si>
  <si>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121106</t>
  </si>
  <si>
    <t>SEJMUTÍ ORNICE NEBO LESNÍ PŮDY S ODVOZEM DO 12KM</t>
  </si>
  <si>
    <t>"Zemní práce – Odhumusování plochy v tl. 150 mm, která bude zasažena výkopovými pracemi a úpravou terénu včetne odvozu na skládku do 10-ti km, včetně uložení na skládku (možnost využití na zpětné ohumusování) 
=131m2*0,15m+107m2*0,15m+21,5m2*0,15m" 
Plocha určena pomocí grafického softweru AutoCad (výkres D. 1.2.02)</t>
  </si>
  <si>
    <t>(131+107+21,5)*0,15=38,925 [A]</t>
  </si>
  <si>
    <t>položka zahrnuje sejmutí ornice bez ohledu na tloušťku vrstvy a její vodorovnou dopravu  
nezahrnuje uložení na trvalou skládku</t>
  </si>
  <si>
    <t>40</t>
  </si>
  <si>
    <t>122736</t>
  </si>
  <si>
    <t>ODKOPÁVKY A PROKOPÁVKY OBECNÉ TŘ. I, ODVOZ DO 12KM</t>
  </si>
  <si>
    <t>"Úprava území – Odstranení opevnění svahu vtokové hrázky straně rovnaninou z lomového kamene min hmotnosti 100kg/ks, včetne odvozu na skládku do 10-ti km 
=1,3m*1m*0,5m*1,4   
=0,91m3*2,2t/m3=2t"</t>
  </si>
  <si>
    <t>1,3*1*0,5*1,4=0,910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</si>
  <si>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</si>
  <si>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39</t>
  </si>
  <si>
    <t>124736</t>
  </si>
  <si>
    <t>VYKOPÁVKY PRO KORYTA VODOTEČÍ TŘ. I, ODVOZ DO 12KM</t>
  </si>
  <si>
    <t>"Úprava území – Odstranění těsnících hrázek, včetně odvozu na skládku do 10-ti km 
=1,3m*1m*1m 
=1,10m3*2,00t/m3=2,2t" 
Kubatura vypočtena pomocí grafického softwaru AutoCad (výkres D.1.2.02)</t>
  </si>
  <si>
    <t>1,1*1*1=1,100 [A]</t>
  </si>
  <si>
    <t>131736</t>
  </si>
  <si>
    <t>HLOUBENÍ JAM ZAPAŽ I NEPAŽ TŘ. I, ODVOZ DO 12KM</t>
  </si>
  <si>
    <t>"Demolice - Výkop v zemině třídy 1 včetně pažení a odvozu zeminy na skládku do 10-ti km, včetně uložení na skládku 
= (17,00m2*12,9m)+(14,8m2*2,6m)+(5,10m2*7,3m) 
= 298,72m3*1,80t/m3 = 537,70t" 
Kubatura vypočtena pomocí grafického softwaru AutoCad (výkresy D.1.2.02 a D.1.2.03)</t>
  </si>
  <si>
    <t>17*12,9+14,8*2,6+5,1*7,3=295,010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</si>
  <si>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</si>
  <si>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51</t>
  </si>
  <si>
    <t>17310</t>
  </si>
  <si>
    <t>ZEMNÍ KRAJNICE A DOSYPÁVKY SE ZHUTNĚNÍM</t>
  </si>
  <si>
    <t>"Vozovka – Zemní krajnice ze štěrkodrti 0/32 mm tl. 100 mm  
=0,4m2*21,85+0,1m2*21,85m" 
Kubatura vypočtena pomocí grafického softwaru AutoCad (výkresy D.1.2.03)</t>
  </si>
  <si>
    <t>0,4*21,85+0,1*21,85=10,925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</si>
  <si>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</si>
  <si>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38</t>
  </si>
  <si>
    <t>17411</t>
  </si>
  <si>
    <t>ZÁSYP JAM A RÝH ZEMINOU SE ZHUTNĚNÍM</t>
  </si>
  <si>
    <t>"Lapač splavenin - Zásyp zeminou vhodnou do násypu, hutněno po vrstvách max. 300mm  
= 2*2,9m2*2m+4,9m2*2,4m" 
Kubatura vypočtena pomocí grafického softwaru AutoCad (výkresy D.1.2.03)</t>
  </si>
  <si>
    <t>2*2,9*2+2,4*4,9=23,360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</si>
  <si>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</si>
  <si>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52</t>
  </si>
  <si>
    <t>"Vozovka – Dosypávka krajnice zeminou vhodnou do náspu se zhutněním 
=0,4m2*21,85+0,1m2*21,85m" 
Kubatura vypočtena pomocí grafického softwaru AutoCad (výkresy D.1.2.03)</t>
  </si>
  <si>
    <t>30</t>
  </si>
  <si>
    <t>17481</t>
  </si>
  <si>
    <t>ZÁSYP JAM A RÝH Z NAKUPOVANÝCH MATERIÁLŮ</t>
  </si>
  <si>
    <t>"Nový propustek - Zásyp ze šterkodrtí fr. 0/63mm, hutněno po vrstvách max. 300 mm, včetně dovozu a poplatku za nákup 
= 13,70m2*8,10m " 
Kubatura vypočtena pomocí grafického softwaru AutoCad (výkresy D.1.2.03)</t>
  </si>
  <si>
    <t>13,7*8,1=110,970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</si>
  <si>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</si>
  <si>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64</t>
  </si>
  <si>
    <t>"Úprava území – Nákup a dovoz humózní zeminy 
=131m2*0,15m+107m2*0,15m+21,5m2*0,15m 
(Viz položka č. 121106)" 
Kubatura vypočtena pomocí grafického softwaru AutoCad (výkres C.2)</t>
  </si>
  <si>
    <t>17750</t>
  </si>
  <si>
    <t>ZEMNÍ HRÁZKY ZE ZEMIN NEPROPUSTNÝCH</t>
  </si>
  <si>
    <t>"Příprava území – Zřízení těsnících hrázek 
=1,3m*1m*1m" 
Kubatura vypočtena pomocí grafického softwaru AutoCad (výkres D.1.2.02)</t>
  </si>
  <si>
    <t>1,3*1*1=1,300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</si>
  <si>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</si>
  <si>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43</t>
  </si>
  <si>
    <t>18110</t>
  </si>
  <si>
    <t>ÚPRAVA PLÁNĚ SE ZHUTNĚNÍM V HORNINĚ TŘ. I</t>
  </si>
  <si>
    <t>"Vozovka - Zhutnění zemní pláně  
= 21,85m*5,50m" 
Plocha vypočtena pomocí grafického softwaru AutoCad (výkresy D.1.2.03)</t>
  </si>
  <si>
    <t>21,85*5,5=120,175 [A]</t>
  </si>
  <si>
    <t>položka zahrnuje úpravu pláně včetně vyrovnání výškových rozdílů. Míru zhutnění určuje projekt.</t>
  </si>
  <si>
    <t>18</t>
  </si>
  <si>
    <t>"Zhutnění základové spáry  
= 12,90m*1,82m+1,90m*3,60m" 
Plocha vypočtena pomocí grafického softwaru AutoCad (výkresy D.1.2.03)</t>
  </si>
  <si>
    <t>12,9*1,82+1,9*3,6=30,318 [A]</t>
  </si>
  <si>
    <t>66</t>
  </si>
  <si>
    <t>18222</t>
  </si>
  <si>
    <t>ROZPROSTŘENÍ ORNICE VE SVAHU V TL DO 0,15M</t>
  </si>
  <si>
    <t>"Úprava území - Rozprostření humózní zeminy ve svahu tl. 150mm včetně urovnání 
=(31,6m2+40,3m2)*1,2" 
Plocha vypočtena pomocí grafického softwaru AutoCad (výkres C.2)</t>
  </si>
  <si>
    <t>(31,6+40,3)*1,2=86,280 [A]</t>
  </si>
  <si>
    <t>položka zahrnuje:  
nutné přemístění ornice z dočasných skládek vzdálených do 50m  
rozprostření ornice v předepsané tloušťce ve svahu přes 1:5</t>
  </si>
  <si>
    <t>65</t>
  </si>
  <si>
    <t>18232</t>
  </si>
  <si>
    <t>ROZPROSTŘENÍ ORNICE V ROVINĚ V TL DO 0,15M</t>
  </si>
  <si>
    <t>"Úprava území - Rozprostření humózní zeminy v rovině tl. 150mm včetně urovnání 
=26,2m2+21,5m2+19,2m2" 
Plocha vypočtena pomocí grafického softwaru AutoCad (výkres C.2)</t>
  </si>
  <si>
    <t>26,2+21,5+29,2=76,900 [A]</t>
  </si>
  <si>
    <t>položka zahrnuje:  
nutné přemístění ornice z dočasných skládek vzdálených do 50m  
rozprostření ornice v předepsané tloušťce v rovině a ve svahu do 1:5</t>
  </si>
  <si>
    <t>67</t>
  </si>
  <si>
    <t>18247</t>
  </si>
  <si>
    <t>OŠETŘOVÁNÍ TRÁVNÍKU</t>
  </si>
  <si>
    <t>"Úprava území - Kosení, odplevelení a zálivka trávníků po dobu dle požadavků investora a SoD 
=131m2+107m2+21,5m2" 
Plocha vypočtena pomocí grafického softwaru AutoCad (výkres C.2)</t>
  </si>
  <si>
    <t>131+107+21,5=259,500 [A]</t>
  </si>
  <si>
    <t>Zahrnuje pokosení se shrabáním, naložení shrabků na dopravní prostředek, s odvozem a se složením, to vše bez ohledu na sklon terénu  
zahrnuje nutné zalití a hnojení</t>
  </si>
  <si>
    <t>Základy</t>
  </si>
  <si>
    <t>54</t>
  </si>
  <si>
    <t>272315</t>
  </si>
  <si>
    <t>ZÁKLADY Z PROSTÉHO BETONU DO C30/37</t>
  </si>
  <si>
    <t>"Odláždění - Příčné prahy z prostého betonu C25/30 
= 2*0,45m2*0,8m+0,45m2*2,5m+0,4m2*3,95m" 
Kubatura vypočtena pomocí grafického softwaru AutoCad (výkresy D.1.2.03)</t>
  </si>
  <si>
    <t>2*0,45*0,8+0,45*2,5+0,4*3,95=3,425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</si>
  <si>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</si>
  <si>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21</t>
  </si>
  <si>
    <t>272324</t>
  </si>
  <si>
    <t>ZÁKLADY ZE ŽELEZOBETONU DO C25/30</t>
  </si>
  <si>
    <t>"Nový propustek - Základová deska ze železobetonu C25/30, tl. 300 mm, včetně dopravy materiálu 
=1,82m*13,112m*0,3m=7,16m3 
Bednění + odbedňovací nátěr 
=2*(1,82m*0,30m+13,112m*0,3m)=12,11m2" 
Kubatura vypočtena pomocí grafického softwaru AutoCad (výkresy D.1.2.03)</t>
  </si>
  <si>
    <t>1,82*13,112*0,3=7,159 [A]</t>
  </si>
  <si>
    <t>32</t>
  </si>
  <si>
    <t>"Lapač splavenin -Základová deska ze železobetonu C25/30, tl. 285 mm, včetně dopravy materiálu 
=1,6m*2,4m*0,285m 
Bednění + odbedňovací nátěr 
=2*(1,6m*0,285m+2,4m*0,285m)=2,28m2" 
Kubatura vypočtena pomocí grafického softwaru AutoCad (výkresy D.1.2.03)</t>
  </si>
  <si>
    <t>1,6*2,4*0,285=1,094 [A]</t>
  </si>
  <si>
    <t>22</t>
  </si>
  <si>
    <t>272365</t>
  </si>
  <si>
    <t>VÝZTUŽ ZÁKLADŮ Z OCELI 10505, B500B</t>
  </si>
  <si>
    <t>"Nový propustek - Betonářská výztuž B500B - KARI síť O8mm, rozměr oka 100x100mm, včetně dopravy materiálu 
= 8,25*0,02*7,850t/m3" 
Hmotnost vypočtena pomocí grafického softwaru AutoCad (výkresy D.1.2.03)</t>
  </si>
  <si>
    <t>8,25*0,02*7,85=1,295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</si>
  <si>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</si>
  <si>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16</t>
  </si>
  <si>
    <t>28997H</t>
  </si>
  <si>
    <t>OPLÁŠTĚNÍ (ZPEVNĚNÍ) Z GEOTEXTILIE DO 1000G/M2</t>
  </si>
  <si>
    <t>"Příprava území – Opevnění svahu vtokové hrázky – Separační vrstva geotextílie 900g/m2 mezi jílovou těsnící zídku a kamennou rovnaninu 
= 1,3m*1m*1,4" 
Plocha vypočtena pomocí grafického softwaru AutoCad (výkresy D.1.2.02)</t>
  </si>
  <si>
    <t>1,3*1*1,4=1,820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</si>
  <si>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</si>
  <si>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</si>
  <si>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33</t>
  </si>
  <si>
    <t>327324</t>
  </si>
  <si>
    <t>ZDI OPĚRNÉ, ZÁRUBNÍ, NÁBŘEŽNÍ ZE ŽELEZOVÉHO BETONU DO C25/30</t>
  </si>
  <si>
    <t>"Lapač splavenin - Monolitický lapač splavenin ze železobetonu C30/37, včetně hutnění a zarovnání horního povrchu 
= 1,2m2*2,1m 
Bednění + odbedňovací nátěr 
= (2*1,6m*2,1m+2,4m*2,1m+4*0,2m*2,1m+2*0,2m*2,1m+(2m*2,1m-1,5m2))=16,98m2" 
Kubatura vypočtena pomocí grafického softwaru AutoCad (výkresy D.1.2.03)</t>
  </si>
  <si>
    <t>1,2*2,1=2,520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</si>
  <si>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</si>
  <si>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34</t>
  </si>
  <si>
    <t>327366</t>
  </si>
  <si>
    <t>VÝZTUŽ ZDÍ OPĚRNÝCH, ZÁRUBNÍCH, NÁBŘEŽNÍCH Z KARI SÍTÍ</t>
  </si>
  <si>
    <t>"Lapač splavenin - Výztuž Lapač splavenin KARI-sítí  O8 s oky 100x100 + provaření po obvodu + vázání drátem 
= 0,025*2,45m3*7,850t/m3" 
Hmotnost vypočtena pomocí grafického softwaru AutoCad (výkresy D.1.2.03)</t>
  </si>
  <si>
    <t>0,025*2,45*7,85=0,481 [A]</t>
  </si>
  <si>
    <t>Vodorovné konstrukce</t>
  </si>
  <si>
    <t>20</t>
  </si>
  <si>
    <t>451312</t>
  </si>
  <si>
    <t>PODKLADNÍ A VÝPLŇOVÉ VRSTVY Z PROSTÉHO BETONU C12/15</t>
  </si>
  <si>
    <t>"Nový propustek – Podkladní beton C12/15, včetně dopravy materiálu 
=1,3m2*2,5m+0,25m2*4,2m" 
Kubatura vypočtena pomocí grafického softwaru AutoCad (výkresy D.1.2.03)</t>
  </si>
  <si>
    <t>1,3*2,5+0,25*4,2=4,300 [A]</t>
  </si>
  <si>
    <t>25</t>
  </si>
  <si>
    <t>451314</t>
  </si>
  <si>
    <t>PODKLADNÍ A VÝPLŇOVÉ VRSTVY Z PROSTÉHO BETONU C25/30</t>
  </si>
  <si>
    <t>"Nový propustek – Obetonování trub z betonu C25/30, včetně dopravy materiálu, včetně bednění 
= 0,7m2*13,112m 
Bednění 
=0,94m*13,112m*2=24,65m2" 
Kubatura vypočtena pomocí grafického softwaru AutoCad (D.1.2.03)</t>
  </si>
  <si>
    <t>0,7*13,112=9,178 [A]</t>
  </si>
  <si>
    <t>55</t>
  </si>
  <si>
    <t>"Odláždění - Podkladní betonové lože z betonu C25/30 pod kamenou dlažbu tl. 150mm 
= 21,5m2*0,15m+4m2*0,15m+5,2m2*0,15m+1,5m2*0,15m" 
Kubatura vypočtena pomocí grafického softwaru AutoCad (výkresy D.1.2.03)</t>
  </si>
  <si>
    <t>(21,5+4+5,2+1,5)*0,15=4,830 [A]</t>
  </si>
  <si>
    <t>19</t>
  </si>
  <si>
    <t>45152</t>
  </si>
  <si>
    <t>PODKLADNÍ A VÝPLŇOVÉ VRSTVY Z KAMENIVA DRCENÉHO</t>
  </si>
  <si>
    <t>"Nový propustek - Polštář ze štěrkodrti fr. 0/63mm, tl. 300mm + hutnění po vrstvách 
=4,0m2*1,82m" 
Kubatura vypočtena pomocí grafického softwaru AutoCad (výkresy D.1.2.03)</t>
  </si>
  <si>
    <t>4*1,82=7,280 [A]</t>
  </si>
  <si>
    <t>položka zahrnuje dodávku předepsaného kameniva, mimostaveništní a vnitrostaveništní dopravu a jeho uložení  
není-li v zadávací dokumentaci uvedeno jinak, jedná se o nakupovaný materiál</t>
  </si>
  <si>
    <t>31</t>
  </si>
  <si>
    <t>"Lapač splavenin - Polštář ze štěrkodrti fr. 0/63mm, tl. 300mm + hutnění po vrstvách 
=0,6m2*3,6m" 
Kubatura vypočtena pomocí grafického softwaru AutoCad (výkresy D.1.2.03)</t>
  </si>
  <si>
    <t>0,6*3,6=2,160 [A]</t>
  </si>
  <si>
    <t>23</t>
  </si>
  <si>
    <t>45211</t>
  </si>
  <si>
    <t>PODKLAD KONSTR Z DÍLCŮ BETON</t>
  </si>
  <si>
    <t>"Nový propustek - Prefabrikované podkladní betonové prahy pod trouby (10ks), včetně dopravy materiálu 
= 1m*0,15m*0,17m*10ks" 
Kubatura vypočtena pomocí grafického softwaru AutoCad (výkresy D.1.2.03)</t>
  </si>
  <si>
    <t>0,15*0,17*10=0,255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</si>
  <si>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</si>
  <si>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57</t>
  </si>
  <si>
    <t>46251</t>
  </si>
  <si>
    <t>ZÁHOZ Z LOMOVÉHO KAMENE</t>
  </si>
  <si>
    <t>"Zához – Zához z lomového kamene min. hmotnost 50-250kg/ks 
= (5,45m2+2,4m2)*0,6m" 
Kubatura vypočtena pomocí grafického softwaru AutoCad (výkresy D.1.2.03)</t>
  </si>
  <si>
    <t>(5,45+2,4)*0,6=4,710 [A]</t>
  </si>
  <si>
    <t>položka zahrnuje:  
- dodávku a zához lomového kamene předepsané frakce včetně mimostaveništní a vnitrostaveništní dopravy  
není-li v zadávací dokumentaci uvedeno jinak, jedná se o nakupovaný materiál</t>
  </si>
  <si>
    <t>17</t>
  </si>
  <si>
    <t>46321</t>
  </si>
  <si>
    <t>ROVNANINA Z LOMOVÉHO KAMENE</t>
  </si>
  <si>
    <t>"Příprava území – Opevnění svahu vtokové hrázky straně rovnaninou z lomového kamene min hmotnosti 100kg/ks + spáry prosypat štěrkodrtí fr. 0/63 + vyklínování menšími kameny 
=1,3m*1m*0,5m*1,4  " 
Kubatura vypočtena pomocí grafického softwaru AutoCad (výkres D.1.2.02)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</si>
  <si>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</si>
  <si>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56</t>
  </si>
  <si>
    <t>465512</t>
  </si>
  <si>
    <t>DLAŽBY Z LOMOVÉHO KAMENE NA MC</t>
  </si>
  <si>
    <t>"Odláždění - Kamenná dlažba z lomového kamene tl. 250mm, šířka spáry 30-50mm, spáry zatřené stěrkou 
=(2,60m*1,00m+(2,60m+1,85m)/2*1,00m+1,85m*0,50m+(4,50m+1,00m)*3,70m)*0,25m" 
Kubatura vypočtena pomocí grafického softwaru AutoCad (výkresy D.1.2.03)</t>
  </si>
  <si>
    <t>(21,5+4+5,2+1,5)*0,25=8,050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</si>
  <si>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</si>
  <si>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</si>
  <si>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44</t>
  </si>
  <si>
    <t>56330</t>
  </si>
  <si>
    <t>VOZOVKOVÉ VRSTVY ZE ŠTĚRKODRTI</t>
  </si>
  <si>
    <t>"Vozovka - Konstrukční vrstva vozovky ze štěrkodrti fr.0/63mm,min tl.150mm 
= 21,85m*1,1m2" 
Kubatura vypočtena pomocí grafického softwaru AutoCad (výkresy D.1.2.03)</t>
  </si>
  <si>
    <t>21,85*1,1=24,035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</si>
  <si>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</si>
  <si>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45</t>
  </si>
  <si>
    <t>"Vozovka - Konstrukční vrstva vozovky ze štěrkodrti fr.0/32mm, min tl.150mm 
= 21,85m*1,1m2" 
Kubatura vypočtena pomocí grafického softwaru AutoCad (výkresy D.1.2.03)</t>
  </si>
  <si>
    <t>47</t>
  </si>
  <si>
    <t>572123</t>
  </si>
  <si>
    <t>INFILTRAČNÍ POSTŘIK Z EMULZE DO 1,0KG/M2</t>
  </si>
  <si>
    <t>"Vozovka - Infiltrační postřik kationaktivní emulzí, zbytkové množství pojiva 1,0kg/m2 
= 21,85m*6,50m" 
Plocha vypočtena pomocí grafického softwaru AutoCad (výkresy D.1.2.03)</t>
  </si>
  <si>
    <t>21,85*6,5=142,025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</si>
  <si>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</si>
  <si>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49</t>
  </si>
  <si>
    <t>572214</t>
  </si>
  <si>
    <t>SPOJOVACÍ POSTŘIK Z MODIFIK EMULZE DO 0,5KG/M2</t>
  </si>
  <si>
    <t>"Vozovka - Postřik modifikovavou asfaltovou emulzí, zbytkové množství pojiva 0,40kg/m2 
= 31,90m*6m" 
Plocha vypočtena pomocí grafického softwaru AutoCad (výkresy D.1.2.03)</t>
  </si>
  <si>
    <t>31,9*6=191,400 [A]</t>
  </si>
  <si>
    <t>50</t>
  </si>
  <si>
    <t>574A33</t>
  </si>
  <si>
    <t>ASFALTOVÝ BETON PRO OBRUSNÉ VRSTVY ACO 11 TL. 40MM</t>
  </si>
  <si>
    <t>"Vozovka – Asfaltový beton pro obrusné vrstvy ACO 11 tl. 40 mm 
=6m*31,9m" 
Plocha vypočtena pomocí grafického softwaru AutoCad (výkresy D.1.2.03)</t>
  </si>
  <si>
    <t>6*31,9=191,400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</si>
  <si>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</si>
  <si>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48</t>
  </si>
  <si>
    <t>574F66</t>
  </si>
  <si>
    <t>ASFALTOVÝ BETON PRO PODKLADNÍ VRSTVY MODIFIK ACP 16+, 16S TL. 70MM</t>
  </si>
  <si>
    <t>"Vozovka - Asfaltový beton pro podkladní vrstvy ACP 16+ tl. 70 mm 
= 21,85m*6,50m" 
Plocha vypočtena pomocí grafického softwaru AutoCad (výkresy D.1.2.03)</t>
  </si>
  <si>
    <t>53</t>
  </si>
  <si>
    <t>58920</t>
  </si>
  <si>
    <t>VÝPLŇ SPAR MODIFIKOVANÝM ASFALTEM</t>
  </si>
  <si>
    <t>"Vozovka – asfaltová zálivka včetně povápnení 
=5m+5m" 
Délka vypočtena pomocí grafického softwaru AutoCad (D 1.2.03)</t>
  </si>
  <si>
    <t>5+5=10,000 [A]</t>
  </si>
  <si>
    <t>položka zahrnuje:  
- dodávku předepsaného materiálu  
- vyčištění a výplň spar tímto materiálem</t>
  </si>
  <si>
    <t>Úpravy povrchů, podlahy, výplně otvorů</t>
  </si>
  <si>
    <t>27</t>
  </si>
  <si>
    <t>626111</t>
  </si>
  <si>
    <t>REPROFILACE PODHLEDŮ, SVISLÝCH PLOCH SANAČNÍ MALTOU JEDNOVRST TL 10MM</t>
  </si>
  <si>
    <t>"Nový propustek - Úprava seříznutých částí ŽB hrdlových trub DN1000 sanační maltou 
= 0,6m2+0,6m2*0,5" 
Plocha vypočtena pomocí grafického softwaru AutoCad (výkresy D.1.2.03)</t>
  </si>
  <si>
    <t>0,6+0,6*0,5=0,900 [A]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</si>
  <si>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</si>
  <si>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Přidružená stavební výroba</t>
  </si>
  <si>
    <t>29</t>
  </si>
  <si>
    <t>711111</t>
  </si>
  <si>
    <t>IZOLACE BĚŽNÝCH KONSTRUKCÍ PROTI ZEMNÍ VLHKOSTI ASFALTOVÝMI NÁTĚRY</t>
  </si>
  <si>
    <t>"Nový propustek - Izolace betonových povrchů asfaltovými nátěry 1xNp+2xNa, včetně dopravy materiálu 
= 4,75m*13,112m" 
Plocha vypočtena pomocí grafického softwaru AutoCad (výkresy D.1.2.03)</t>
  </si>
  <si>
    <t>4,75*13,112=62,282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</si>
  <si>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</si>
  <si>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35</t>
  </si>
  <si>
    <t>"Lapač splavenin - Izolace betonových povrchů asfaltovými nátěry 1xNp+2xNa, včetně dopravy materiálu 
= (2*1,6m*2,1m+2,4m*2,1m+4*0,2m*2,1m+2*0,2m,*2,1m+(2m*2,1m-1,5m2))" 
Plocha vypočtena pomocí grafického softwaru AutoCad (výkresy D.1.2.03)</t>
  </si>
  <si>
    <t>2*1,6*2,1+2,4*2,1+4*0,2*2,1+2*0,2*2,1+(2*2,1-1,5)=16,980 [A]</t>
  </si>
  <si>
    <t>28</t>
  </si>
  <si>
    <t>78341</t>
  </si>
  <si>
    <t>PROTIKOROZ OCHRANA POTRUBÍ A ARMATUR NÁTĚREM JEDNOVRST</t>
  </si>
  <si>
    <t>"Nový propustek - Úprava seříznutých částí ŽB hrdlových trub DN1000 antikorozním nátěrem 
= 0,6m2+0,6m2*0,5" 
Plocha vypočtena pomocí grafického softwaru AutoCad (výkresy D.1.2.03)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</si>
  <si>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</si>
  <si>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Potrubí</t>
  </si>
  <si>
    <t>24</t>
  </si>
  <si>
    <t>82471</t>
  </si>
  <si>
    <t>POTRUBÍ Z TRUB ŽELEZOBETONOVÝCH DN DO 1000MM</t>
  </si>
  <si>
    <t>"Nový propustek - Železobetonové prefabrikované hrdlové trouby DN1000mm (6ks) + vytmelení spár trvale pružným tmelem, včetně dopravy materiálu 
=4*2,5m+1,814m+1,298m" 
Délka vypočtena pomocí grafického softwaru AutoCad (výkresy D.1.2.03)</t>
  </si>
  <si>
    <t>4*2,5+1,814+1,298=13,112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</si>
  <si>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</si>
  <si>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37</t>
  </si>
  <si>
    <t>899122</t>
  </si>
  <si>
    <t>MŘÍŽE LITINOVÉ SAMOSTATNÉ</t>
  </si>
  <si>
    <t>"Lapač splavenin - Ocelová mříž 800x2080x50 s rámem 900x2100x50 včetně dodávky,montáže a protikorozní ochrana pozinkováním 
=1ks" 
Počet ks určen pomocí grafického softweru AutoCad (výkresy D.1.2.03)</t>
  </si>
  <si>
    <t>Položka zahrnuje dodávku a osazení předepsané mříže včetně rámu</t>
  </si>
  <si>
    <t>36</t>
  </si>
  <si>
    <t>89915</t>
  </si>
  <si>
    <t>STUPADLA (A POD)</t>
  </si>
  <si>
    <t>"Lapač splavenin - Ocelová stupadla 5 ks 
=5ks" 
Počet ks určen pomocí grafického softweru AutoCad (výkresy D.1.2.03)</t>
  </si>
  <si>
    <t>5=5,000 [A]</t>
  </si>
  <si>
    <t>- Položka zahrnuje veškerý materiál, výrobky a polotovary, včetně mimostaveništní a vnitrostaveništní dopravy (rovněž přesuny), včetně naložení a složení,případně s uložením.</t>
  </si>
  <si>
    <t>59</t>
  </si>
  <si>
    <t>9113A1</t>
  </si>
  <si>
    <t>SVODIDLO OCEL SILNIČ JEDNOSTR, ÚROVEŇ ZADRŽ N1, N2 - DODÁVKA A MONTÁŽ</t>
  </si>
  <si>
    <t>Jednostranné ocelové svodidlo třída zádržnosti H1, dl. 29 550 mm, včetně dvou krátkých výškových náběhů 
Délka vypočtena pomocí grafického softwaru AutoCad (D 1.2.03)</t>
  </si>
  <si>
    <t>29,55=29,550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</si>
  <si>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</si>
  <si>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9113A3</t>
  </si>
  <si>
    <t>SVODIDLO OCEL SILNIČ JEDNOSTR, ÚROVEŇ ZADRŽ N1, N2 - DEMONTÁŽ S PŘESUNEM</t>
  </si>
  <si>
    <t>"Demolice – Demontáž a odstranění jednostranných ocelových svodidel, včetně odvozu na skládku cestmistrovství KSÚS Kutná Hora  
=12,7m+13,5m" 
Délka vypočtena pomocí grafického softwaru AutoCad (výkres D.1.2.02)</t>
  </si>
  <si>
    <t>12,7+13,5=26,200 [A]</t>
  </si>
  <si>
    <t>položka zahrnuje:  
- demontáž a odstranění zařízení  
- jeho odvoz na předepsané místo</t>
  </si>
  <si>
    <t>62</t>
  </si>
  <si>
    <t>91225</t>
  </si>
  <si>
    <t>SMĚROVÉ SLOUPKY KOVOVÉ VČET ODRAZ PÁSKU</t>
  </si>
  <si>
    <t>"Směrové sloupky kovové včetně odrazného pásku 
6ks (4ks bílé, 1ks modrý, 1ks červený)" 
Počet ks určen pomocí grafického softwaru AutoCad (výkresy D.1.2.03)</t>
  </si>
  <si>
    <t>6=6,000 [A]</t>
  </si>
  <si>
    <t>položka zahrnuje:  
- dodání a osazení sloupku včetně nutných zemních prací  
- vnitrostaveništní a mimostaveništní doprava  
- odrazky plastové nebo z retroreflexní fólie</t>
  </si>
  <si>
    <t>63</t>
  </si>
  <si>
    <t>91235</t>
  </si>
  <si>
    <t>SMĚR SLOUPKY KOVOVÉ - NÁST NA SVOD VČET ODRAZ PÁSKU</t>
  </si>
  <si>
    <t>"Směrové sloupky kovové včetně odrazného pásku s nástavcem na svodidlo 
5ks (2ks bílé, 2ks červené, 1ks modrý)" 
Počet ks určen pomocí grafického softwaru AutoCad (výkresy D.1.2.03)</t>
  </si>
  <si>
    <t>60</t>
  </si>
  <si>
    <t>915111</t>
  </si>
  <si>
    <t>VODOROVNÉ DOPRAVNÍ ZNAČENÍ BARVOU HLADKÉ - DODÁVKA A POKLÁDKA</t>
  </si>
  <si>
    <t>"Vodorovné dopravní značení hladké – dodávka a pokládka – 1. značení barvou 
= 4m2+4m2" 
Plocha vypočtena pomocí grafického softwaru AutoCad (výkresy D.1.2.03)</t>
  </si>
  <si>
    <t>4+4=8,000 [A]</t>
  </si>
  <si>
    <t>položka zahrnuje:  
- dodání a pokládku nátěrového materiálu (měří se pouze natíraná plocha)  
- předznačení a reflexní úpravu</t>
  </si>
  <si>
    <t>61</t>
  </si>
  <si>
    <t>915221</t>
  </si>
  <si>
    <t>VODOR DOPRAV ZNAČ PLASTEM STRUKTURÁLNÍ NEHLUČNÉ - DOD A POKLÁDKA</t>
  </si>
  <si>
    <t>"Vodorovné dopravní značení hladké – dodávka a pokládka – 2. značení strukturovaným plastem 
= 4m2+4m2" 
Plocha vypočtena pomocí grafického softwaru AutoCad (výkresy D.1.2.03)</t>
  </si>
  <si>
    <t>919111</t>
  </si>
  <si>
    <t>ŘEZÁNÍ ASFALTOVÉHO KRYTU VOZOVEK TL DO 50MM</t>
  </si>
  <si>
    <t>"Demolice – Řezání asfaltového krytu pro odfrézování asfaltových vrstev 
=4,9m+5m" 
Délka určena pomocí grafického softweru AutoCad (výkres D. 1.2.02)</t>
  </si>
  <si>
    <t>4,9+5=9,900 [A]</t>
  </si>
  <si>
    <t>položka zahrnuje řezání vozovkové vrstvy v předepsané tloušťce, včetně spotřeby vody</t>
  </si>
  <si>
    <t>26</t>
  </si>
  <si>
    <t>919142</t>
  </si>
  <si>
    <t>ŘEZÁNÍ ŽELEZOBETONOVÝCH KONSTRUKCÍ TL DO 100MM</t>
  </si>
  <si>
    <t>"Nový propustek - Seříznutí železobetonové prefabrikované hrdlové trouby DN1000mm 
= 2,3m+2,3m*1,1" 
Délka vypočtena pomocí grafického softwaru AutoCad (D.1.2.03)</t>
  </si>
  <si>
    <t>2,3+2,3*1,1=4,830 [A]</t>
  </si>
  <si>
    <t>položka zahrnuje řezání železobetonových konstrukcí v předepsané tloušťce, včetně spotřeby vody</t>
  </si>
  <si>
    <t>58</t>
  </si>
  <si>
    <t>93620</t>
  </si>
  <si>
    <t>DROBNÉ DOPLŇK KONSTR PREFABRIK BETON A ŽELEZOBETON</t>
  </si>
  <si>
    <t>"Betonový prefabrikovaný blok z prostého betonu C30/37 (1 ks), 400x250x250mm s vyznačením letopočtu výstavby pomocí pryžové matrice 
= 0,40m*0,25m*0,25m" 
Kubatura vypočtena pomocí grafického softwaru AutoCad (výkresy D.1.2.03)</t>
  </si>
  <si>
    <t>0,4*0,25*0,25=0,025 [A]</t>
  </si>
  <si>
    <t>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</si>
  <si>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46</t>
  </si>
  <si>
    <t>93818</t>
  </si>
  <si>
    <t>OČIŠTĚNÍ ASFALT VOZOVEK ZAMETENÍM</t>
  </si>
  <si>
    <t>"Vozovka - Očištění povrchu stávající komunikace před pokládkou nových asfaltových vrstev včetně poplatku za uložení 
= 10m*5,50m 
=55m2*0,002m*1,80t/m3 = 0,2t" 
Plocha vypočtena pomocí grafického softwaru AutoCad (výkresy D.1.2.03)</t>
  </si>
  <si>
    <t>10*5,5=55,000 [A]</t>
  </si>
  <si>
    <t>položka zahrnuje očištění předepsaným způsobem včetně odklizení vzniklého odpadu</t>
  </si>
  <si>
    <t>967136</t>
  </si>
  <si>
    <t>VYBOURÁNÍ ČÁSTÍ KONSTRUKCÍ KAMENNÝCH NA MC S ODVOZEM DO 12KM</t>
  </si>
  <si>
    <t>"Demolice - Odstranění stávajícího propustku, včetně odvozu na skládku do 10-ti km, včetně uložení na skládku 
Čelní zídky z kamenného zdiva na MC 
= 0,93m3+0,61m3 =1,54m3*2,60t/m3 = 4,00t 
Kamenné dlažby na výtoku a kamenné křídla na MC 
0,03m3+0,09m3+0,21m3=0,33m3*1,60t/m3=0,86t 
Kamenné opěrné zdi na MC a strop propustku 
=0,5m2*5,8m*2+0,3m2*5,8m=7,54m3*2,60t/m3=19,60t 
Kamenná dlažba propustku na MC 
=0,08m2*5,8m=0,46m3*2,60t/m3=1,20t" 
Kubatura vypočtena pomocí grafického softwaru AutoCad (výkres D.1.2.02)</t>
  </si>
  <si>
    <t>1,54+0,33+7,54+0,46=9,870 [A]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</si>
  <si>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</si>
  <si>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42</t>
  </si>
  <si>
    <t>969245</t>
  </si>
  <si>
    <t>VYBOURÁNÍ POTRUBÍ DN DO 300MM KANALIZAČ</t>
  </si>
  <si>
    <t>"Úprava území – odstranění plastové trouby DN 300, hmotnost 4kg/m, včetně odvozu, uložení a poplatku za skládku 
=20m"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</si>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</sst>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DIO!I3</f>
      </c>
      <c r="D10" s="21">
        <f>DIO!O2</f>
      </c>
      <c r="E10" s="21">
        <f>C10+D10</f>
      </c>
    </row>
    <row r="11" spans="1:5" ht="12.75" customHeight="1">
      <c r="A11" s="20" t="s">
        <v>94</v>
      </c>
      <c r="B11" s="20" t="s">
        <v>95</v>
      </c>
      <c r="C11" s="21">
        <f>POV!I3</f>
      </c>
      <c r="D11" s="21">
        <f>POV!O2</f>
      </c>
      <c r="E11" s="21">
        <f>C11+D11</f>
      </c>
    </row>
    <row r="12" spans="1:5" ht="12.75" customHeight="1">
      <c r="A12" s="20" t="s">
        <v>152</v>
      </c>
      <c r="B12" s="20" t="s">
        <v>153</v>
      </c>
      <c r="C12" s="21">
        <f>'SO 201'!I3</f>
      </c>
      <c r="D12" s="21">
        <f>'SO 201'!O2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63.7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63.75">
      <c r="A12" t="s">
        <v>54</v>
      </c>
      <c r="E12" s="35" t="s">
        <v>55</v>
      </c>
    </row>
    <row r="13" spans="1:16" ht="25.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40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51">
      <c r="A14" s="34" t="s">
        <v>50</v>
      </c>
      <c r="E14" s="35" t="s">
        <v>58</v>
      </c>
    </row>
    <row r="15" spans="1:5" ht="12.75">
      <c r="A15" s="36" t="s">
        <v>52</v>
      </c>
      <c r="E15" s="37" t="s">
        <v>53</v>
      </c>
    </row>
    <row r="16" spans="1:5" ht="25.5">
      <c r="A16" t="s">
        <v>54</v>
      </c>
      <c r="E16" s="35" t="s">
        <v>59</v>
      </c>
    </row>
    <row r="17" spans="1:16" ht="12.75">
      <c r="A17" s="25" t="s">
        <v>45</v>
      </c>
      <c r="B17" s="29" t="s">
        <v>22</v>
      </c>
      <c r="C17" s="29" t="s">
        <v>60</v>
      </c>
      <c r="D17" s="25" t="s">
        <v>47</v>
      </c>
      <c r="E17" s="30" t="s">
        <v>61</v>
      </c>
      <c r="F17" s="31" t="s">
        <v>62</v>
      </c>
      <c r="G17" s="32">
        <v>3600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51">
      <c r="A18" s="34" t="s">
        <v>50</v>
      </c>
      <c r="E18" s="35" t="s">
        <v>63</v>
      </c>
    </row>
    <row r="19" spans="1:5" ht="12.75">
      <c r="A19" s="36" t="s">
        <v>52</v>
      </c>
      <c r="E19" s="37" t="s">
        <v>64</v>
      </c>
    </row>
    <row r="20" spans="1:5" ht="25.5">
      <c r="A20" t="s">
        <v>54</v>
      </c>
      <c r="E20" s="35" t="s">
        <v>65</v>
      </c>
    </row>
    <row r="21" spans="1:16" ht="12.75">
      <c r="A21" s="25" t="s">
        <v>45</v>
      </c>
      <c r="B21" s="29" t="s">
        <v>66</v>
      </c>
      <c r="C21" s="29" t="s">
        <v>67</v>
      </c>
      <c r="D21" s="25" t="s">
        <v>47</v>
      </c>
      <c r="E21" s="30" t="s">
        <v>68</v>
      </c>
      <c r="F21" s="31" t="s">
        <v>49</v>
      </c>
      <c r="G21" s="32">
        <v>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25.5">
      <c r="A22" s="34" t="s">
        <v>50</v>
      </c>
      <c r="E22" s="35" t="s">
        <v>69</v>
      </c>
    </row>
    <row r="23" spans="1:5" ht="12.75">
      <c r="A23" s="36" t="s">
        <v>52</v>
      </c>
      <c r="E23" s="37" t="s">
        <v>70</v>
      </c>
    </row>
    <row r="24" spans="1:5" ht="76.5">
      <c r="A24" t="s">
        <v>54</v>
      </c>
      <c r="E24" s="35" t="s">
        <v>71</v>
      </c>
    </row>
    <row r="25" spans="1:16" ht="12.75">
      <c r="A25" s="25" t="s">
        <v>45</v>
      </c>
      <c r="B25" s="29" t="s">
        <v>72</v>
      </c>
      <c r="C25" s="29" t="s">
        <v>73</v>
      </c>
      <c r="D25" s="25" t="s">
        <v>47</v>
      </c>
      <c r="E25" s="30" t="s">
        <v>74</v>
      </c>
      <c r="F25" s="31" t="s">
        <v>49</v>
      </c>
      <c r="G25" s="32">
        <v>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75</v>
      </c>
    </row>
    <row r="27" spans="1:5" ht="12.75">
      <c r="A27" s="36" t="s">
        <v>52</v>
      </c>
      <c r="E27" s="37" t="s">
        <v>70</v>
      </c>
    </row>
    <row r="28" spans="1:5" ht="25.5">
      <c r="A28" t="s">
        <v>54</v>
      </c>
      <c r="E28" s="35" t="s">
        <v>76</v>
      </c>
    </row>
    <row r="29" spans="1:16" ht="12.75">
      <c r="A29" s="25" t="s">
        <v>45</v>
      </c>
      <c r="B29" s="29" t="s">
        <v>40</v>
      </c>
      <c r="C29" s="29" t="s">
        <v>77</v>
      </c>
      <c r="D29" s="25" t="s">
        <v>47</v>
      </c>
      <c r="E29" s="30" t="s">
        <v>78</v>
      </c>
      <c r="F29" s="31" t="s">
        <v>62</v>
      </c>
      <c r="G29" s="32">
        <v>180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25.5">
      <c r="A30" s="34" t="s">
        <v>50</v>
      </c>
      <c r="E30" s="35" t="s">
        <v>79</v>
      </c>
    </row>
    <row r="31" spans="1:5" ht="12.75">
      <c r="A31" s="36" t="s">
        <v>52</v>
      </c>
      <c r="E31" s="37" t="s">
        <v>80</v>
      </c>
    </row>
    <row r="32" spans="1:5" ht="25.5">
      <c r="A32" t="s">
        <v>54</v>
      </c>
      <c r="E32" s="35" t="s">
        <v>81</v>
      </c>
    </row>
    <row r="33" spans="1:16" ht="12.75">
      <c r="A33" s="25" t="s">
        <v>45</v>
      </c>
      <c r="B33" s="29" t="s">
        <v>33</v>
      </c>
      <c r="C33" s="29" t="s">
        <v>82</v>
      </c>
      <c r="D33" s="25" t="s">
        <v>47</v>
      </c>
      <c r="E33" s="30" t="s">
        <v>83</v>
      </c>
      <c r="F33" s="31" t="s">
        <v>49</v>
      </c>
      <c r="G33" s="32">
        <v>10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38.25">
      <c r="A34" s="34" t="s">
        <v>50</v>
      </c>
      <c r="E34" s="35" t="s">
        <v>84</v>
      </c>
    </row>
    <row r="35" spans="1:5" ht="12.75">
      <c r="A35" s="36" t="s">
        <v>52</v>
      </c>
      <c r="E35" s="37" t="s">
        <v>85</v>
      </c>
    </row>
    <row r="36" spans="1:5" ht="63.75">
      <c r="A36" t="s">
        <v>54</v>
      </c>
      <c r="E36" s="35" t="s">
        <v>86</v>
      </c>
    </row>
    <row r="37" spans="1:16" ht="12.75">
      <c r="A37" s="25" t="s">
        <v>45</v>
      </c>
      <c r="B37" s="29" t="s">
        <v>35</v>
      </c>
      <c r="C37" s="29" t="s">
        <v>87</v>
      </c>
      <c r="D37" s="25" t="s">
        <v>47</v>
      </c>
      <c r="E37" s="30" t="s">
        <v>88</v>
      </c>
      <c r="F37" s="31" t="s">
        <v>49</v>
      </c>
      <c r="G37" s="32">
        <v>10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89</v>
      </c>
    </row>
    <row r="39" spans="1:5" ht="12.75">
      <c r="A39" s="36" t="s">
        <v>52</v>
      </c>
      <c r="E39" s="37" t="s">
        <v>85</v>
      </c>
    </row>
    <row r="40" spans="1:5" ht="25.5">
      <c r="A40" t="s">
        <v>54</v>
      </c>
      <c r="E40" s="35" t="s">
        <v>76</v>
      </c>
    </row>
    <row r="41" spans="1:16" ht="12.75">
      <c r="A41" s="25" t="s">
        <v>45</v>
      </c>
      <c r="B41" s="29" t="s">
        <v>37</v>
      </c>
      <c r="C41" s="29" t="s">
        <v>90</v>
      </c>
      <c r="D41" s="25" t="s">
        <v>47</v>
      </c>
      <c r="E41" s="30" t="s">
        <v>91</v>
      </c>
      <c r="F41" s="31" t="s">
        <v>62</v>
      </c>
      <c r="G41" s="32">
        <v>900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25.5">
      <c r="A42" s="34" t="s">
        <v>50</v>
      </c>
      <c r="E42" s="35" t="s">
        <v>92</v>
      </c>
    </row>
    <row r="43" spans="1:5" ht="12.75">
      <c r="A43" s="36" t="s">
        <v>52</v>
      </c>
      <c r="E43" s="37" t="s">
        <v>93</v>
      </c>
    </row>
    <row r="44" spans="1:5" ht="25.5">
      <c r="A44" t="s">
        <v>54</v>
      </c>
      <c r="E44" s="35" t="s">
        <v>81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75">
      <c r="A9" s="25" t="s">
        <v>45</v>
      </c>
      <c r="B9" s="29" t="s">
        <v>42</v>
      </c>
      <c r="C9" s="29" t="s">
        <v>97</v>
      </c>
      <c r="D9" s="25" t="s">
        <v>47</v>
      </c>
      <c r="E9" s="30" t="s">
        <v>98</v>
      </c>
      <c r="F9" s="31" t="s">
        <v>99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100</v>
      </c>
    </row>
    <row r="11" spans="1:5" ht="12.75">
      <c r="A11" s="36" t="s">
        <v>52</v>
      </c>
      <c r="E11" s="37" t="s">
        <v>101</v>
      </c>
    </row>
    <row r="12" spans="1:5" ht="12.75">
      <c r="A12" t="s">
        <v>54</v>
      </c>
      <c r="E12" s="35" t="s">
        <v>102</v>
      </c>
    </row>
    <row r="13" spans="1:16" ht="12.75">
      <c r="A13" s="25" t="s">
        <v>45</v>
      </c>
      <c r="B13" s="29" t="s">
        <v>40</v>
      </c>
      <c r="C13" s="29" t="s">
        <v>103</v>
      </c>
      <c r="D13" s="25" t="s">
        <v>47</v>
      </c>
      <c r="E13" s="30" t="s">
        <v>104</v>
      </c>
      <c r="F13" s="31" t="s">
        <v>99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105</v>
      </c>
    </row>
    <row r="15" spans="1:5" ht="12.75">
      <c r="A15" s="36" t="s">
        <v>52</v>
      </c>
      <c r="E15" s="37" t="s">
        <v>101</v>
      </c>
    </row>
    <row r="16" spans="1:5" ht="12.75">
      <c r="A16" t="s">
        <v>54</v>
      </c>
      <c r="E16" s="35" t="s">
        <v>106</v>
      </c>
    </row>
    <row r="17" spans="1:16" ht="12.75">
      <c r="A17" s="25" t="s">
        <v>45</v>
      </c>
      <c r="B17" s="29" t="s">
        <v>29</v>
      </c>
      <c r="C17" s="29" t="s">
        <v>107</v>
      </c>
      <c r="D17" s="25" t="s">
        <v>108</v>
      </c>
      <c r="E17" s="30" t="s">
        <v>109</v>
      </c>
      <c r="F17" s="31" t="s">
        <v>99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38.25">
      <c r="A18" s="34" t="s">
        <v>50</v>
      </c>
      <c r="E18" s="35" t="s">
        <v>110</v>
      </c>
    </row>
    <row r="19" spans="1:5" ht="12.75">
      <c r="A19" s="36" t="s">
        <v>52</v>
      </c>
      <c r="E19" s="37" t="s">
        <v>101</v>
      </c>
    </row>
    <row r="20" spans="1:5" ht="38.25">
      <c r="A20" t="s">
        <v>54</v>
      </c>
      <c r="E20" s="35" t="s">
        <v>111</v>
      </c>
    </row>
    <row r="21" spans="1:16" ht="12.75">
      <c r="A21" s="25" t="s">
        <v>45</v>
      </c>
      <c r="B21" s="29" t="s">
        <v>112</v>
      </c>
      <c r="C21" s="29" t="s">
        <v>113</v>
      </c>
      <c r="D21" s="25" t="s">
        <v>47</v>
      </c>
      <c r="E21" s="30" t="s">
        <v>114</v>
      </c>
      <c r="F21" s="31" t="s">
        <v>99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38.25">
      <c r="A22" s="34" t="s">
        <v>50</v>
      </c>
      <c r="E22" s="35" t="s">
        <v>115</v>
      </c>
    </row>
    <row r="23" spans="1:5" ht="12.75">
      <c r="A23" s="36" t="s">
        <v>52</v>
      </c>
      <c r="E23" s="37" t="s">
        <v>101</v>
      </c>
    </row>
    <row r="24" spans="1:5" ht="12.75">
      <c r="A24" t="s">
        <v>54</v>
      </c>
      <c r="E24" s="35" t="s">
        <v>106</v>
      </c>
    </row>
    <row r="25" spans="1:16" ht="12.75">
      <c r="A25" s="25" t="s">
        <v>45</v>
      </c>
      <c r="B25" s="29" t="s">
        <v>23</v>
      </c>
      <c r="C25" s="29" t="s">
        <v>116</v>
      </c>
      <c r="D25" s="25" t="s">
        <v>108</v>
      </c>
      <c r="E25" s="30" t="s">
        <v>117</v>
      </c>
      <c r="F25" s="31" t="s">
        <v>99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118</v>
      </c>
    </row>
    <row r="27" spans="1:5" ht="12.75">
      <c r="A27" s="36" t="s">
        <v>52</v>
      </c>
      <c r="E27" s="37" t="s">
        <v>101</v>
      </c>
    </row>
    <row r="28" spans="1:5" ht="12.75">
      <c r="A28" t="s">
        <v>54</v>
      </c>
      <c r="E28" s="35" t="s">
        <v>106</v>
      </c>
    </row>
    <row r="29" spans="1:16" ht="12.75">
      <c r="A29" s="25" t="s">
        <v>45</v>
      </c>
      <c r="B29" s="29" t="s">
        <v>22</v>
      </c>
      <c r="C29" s="29" t="s">
        <v>116</v>
      </c>
      <c r="D29" s="25" t="s">
        <v>119</v>
      </c>
      <c r="E29" s="30" t="s">
        <v>117</v>
      </c>
      <c r="F29" s="31" t="s">
        <v>99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120</v>
      </c>
    </row>
    <row r="31" spans="1:5" ht="12.75">
      <c r="A31" s="36" t="s">
        <v>52</v>
      </c>
      <c r="E31" s="37" t="s">
        <v>101</v>
      </c>
    </row>
    <row r="32" spans="1:5" ht="12.75">
      <c r="A32" t="s">
        <v>54</v>
      </c>
      <c r="E32" s="35" t="s">
        <v>106</v>
      </c>
    </row>
    <row r="33" spans="1:16" ht="12.75">
      <c r="A33" s="25" t="s">
        <v>45</v>
      </c>
      <c r="B33" s="29" t="s">
        <v>33</v>
      </c>
      <c r="C33" s="29" t="s">
        <v>116</v>
      </c>
      <c r="D33" s="25" t="s">
        <v>121</v>
      </c>
      <c r="E33" s="30" t="s">
        <v>117</v>
      </c>
      <c r="F33" s="31" t="s">
        <v>99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122</v>
      </c>
    </row>
    <row r="35" spans="1:5" ht="12.75">
      <c r="A35" s="36" t="s">
        <v>52</v>
      </c>
      <c r="E35" s="37" t="s">
        <v>101</v>
      </c>
    </row>
    <row r="36" spans="1:5" ht="12.75">
      <c r="A36" t="s">
        <v>54</v>
      </c>
      <c r="E36" s="35" t="s">
        <v>106</v>
      </c>
    </row>
    <row r="37" spans="1:16" ht="12.75">
      <c r="A37" s="25" t="s">
        <v>45</v>
      </c>
      <c r="B37" s="29" t="s">
        <v>37</v>
      </c>
      <c r="C37" s="29" t="s">
        <v>116</v>
      </c>
      <c r="D37" s="25" t="s">
        <v>123</v>
      </c>
      <c r="E37" s="30" t="s">
        <v>117</v>
      </c>
      <c r="F37" s="31" t="s">
        <v>99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124</v>
      </c>
    </row>
    <row r="39" spans="1:5" ht="12.75">
      <c r="A39" s="36" t="s">
        <v>52</v>
      </c>
      <c r="E39" s="37" t="s">
        <v>101</v>
      </c>
    </row>
    <row r="40" spans="1:5" ht="12.75">
      <c r="A40" t="s">
        <v>54</v>
      </c>
      <c r="E40" s="35" t="s">
        <v>106</v>
      </c>
    </row>
    <row r="41" spans="1:16" ht="12.75">
      <c r="A41" s="25" t="s">
        <v>45</v>
      </c>
      <c r="B41" s="29" t="s">
        <v>125</v>
      </c>
      <c r="C41" s="29" t="s">
        <v>116</v>
      </c>
      <c r="D41" s="25" t="s">
        <v>126</v>
      </c>
      <c r="E41" s="30" t="s">
        <v>117</v>
      </c>
      <c r="F41" s="31" t="s">
        <v>99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38.25">
      <c r="A42" s="34" t="s">
        <v>50</v>
      </c>
      <c r="E42" s="35" t="s">
        <v>127</v>
      </c>
    </row>
    <row r="43" spans="1:5" ht="12.75">
      <c r="A43" s="36" t="s">
        <v>52</v>
      </c>
      <c r="E43" s="37" t="s">
        <v>101</v>
      </c>
    </row>
    <row r="44" spans="1:5" ht="12.75">
      <c r="A44" t="s">
        <v>54</v>
      </c>
      <c r="E44" s="35" t="s">
        <v>106</v>
      </c>
    </row>
    <row r="45" spans="1:16" ht="12.75">
      <c r="A45" s="25" t="s">
        <v>45</v>
      </c>
      <c r="B45" s="29" t="s">
        <v>35</v>
      </c>
      <c r="C45" s="29" t="s">
        <v>128</v>
      </c>
      <c r="D45" s="25" t="s">
        <v>47</v>
      </c>
      <c r="E45" s="30" t="s">
        <v>129</v>
      </c>
      <c r="F45" s="31" t="s">
        <v>99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02">
      <c r="A46" s="34" t="s">
        <v>50</v>
      </c>
      <c r="E46" s="35" t="s">
        <v>130</v>
      </c>
    </row>
    <row r="47" spans="1:5" ht="12.75">
      <c r="A47" s="36" t="s">
        <v>52</v>
      </c>
      <c r="E47" s="37" t="s">
        <v>101</v>
      </c>
    </row>
    <row r="48" spans="1:5" ht="12.75">
      <c r="A48" t="s">
        <v>54</v>
      </c>
      <c r="E48" s="35" t="s">
        <v>106</v>
      </c>
    </row>
    <row r="49" spans="1:16" ht="12.75">
      <c r="A49" s="25" t="s">
        <v>45</v>
      </c>
      <c r="B49" s="29" t="s">
        <v>131</v>
      </c>
      <c r="C49" s="29" t="s">
        <v>132</v>
      </c>
      <c r="D49" s="25" t="s">
        <v>47</v>
      </c>
      <c r="E49" s="30" t="s">
        <v>133</v>
      </c>
      <c r="F49" s="31" t="s">
        <v>99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51">
      <c r="A50" s="34" t="s">
        <v>50</v>
      </c>
      <c r="E50" s="35" t="s">
        <v>134</v>
      </c>
    </row>
    <row r="51" spans="1:5" ht="12.75">
      <c r="A51" s="36" t="s">
        <v>52</v>
      </c>
      <c r="E51" s="37" t="s">
        <v>101</v>
      </c>
    </row>
    <row r="52" spans="1:5" ht="12.75">
      <c r="A52" t="s">
        <v>54</v>
      </c>
      <c r="E52" s="35" t="s">
        <v>106</v>
      </c>
    </row>
    <row r="53" spans="1:16" ht="12.75">
      <c r="A53" s="25" t="s">
        <v>45</v>
      </c>
      <c r="B53" s="29" t="s">
        <v>135</v>
      </c>
      <c r="C53" s="29" t="s">
        <v>136</v>
      </c>
      <c r="D53" s="25" t="s">
        <v>47</v>
      </c>
      <c r="E53" s="30" t="s">
        <v>137</v>
      </c>
      <c r="F53" s="31" t="s">
        <v>99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51">
      <c r="A54" s="34" t="s">
        <v>50</v>
      </c>
      <c r="E54" s="35" t="s">
        <v>138</v>
      </c>
    </row>
    <row r="55" spans="1:5" ht="12.75">
      <c r="A55" s="36" t="s">
        <v>52</v>
      </c>
      <c r="E55" s="37" t="s">
        <v>101</v>
      </c>
    </row>
    <row r="56" spans="1:5" ht="76.5">
      <c r="A56" t="s">
        <v>54</v>
      </c>
      <c r="E56" s="35" t="s">
        <v>139</v>
      </c>
    </row>
    <row r="57" spans="1:16" ht="12.75">
      <c r="A57" s="25" t="s">
        <v>45</v>
      </c>
      <c r="B57" s="29" t="s">
        <v>72</v>
      </c>
      <c r="C57" s="29" t="s">
        <v>140</v>
      </c>
      <c r="D57" s="25" t="s">
        <v>47</v>
      </c>
      <c r="E57" s="30" t="s">
        <v>141</v>
      </c>
      <c r="F57" s="31" t="s">
        <v>99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142</v>
      </c>
    </row>
    <row r="59" spans="1:5" ht="12.75">
      <c r="A59" s="36" t="s">
        <v>52</v>
      </c>
      <c r="E59" s="37" t="s">
        <v>101</v>
      </c>
    </row>
    <row r="60" spans="1:5" ht="12.75">
      <c r="A60" t="s">
        <v>54</v>
      </c>
      <c r="E60" s="35" t="s">
        <v>143</v>
      </c>
    </row>
    <row r="61" spans="1:16" ht="12.75">
      <c r="A61" s="25" t="s">
        <v>45</v>
      </c>
      <c r="B61" s="29" t="s">
        <v>66</v>
      </c>
      <c r="C61" s="29" t="s">
        <v>144</v>
      </c>
      <c r="D61" s="25" t="s">
        <v>108</v>
      </c>
      <c r="E61" s="30" t="s">
        <v>145</v>
      </c>
      <c r="F61" s="31" t="s">
        <v>146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147</v>
      </c>
    </row>
    <row r="63" spans="1:5" ht="12.75">
      <c r="A63" s="36" t="s">
        <v>52</v>
      </c>
      <c r="E63" s="37" t="s">
        <v>101</v>
      </c>
    </row>
    <row r="64" spans="1:5" ht="25.5">
      <c r="A64" t="s">
        <v>54</v>
      </c>
      <c r="E64" s="35" t="s">
        <v>148</v>
      </c>
    </row>
    <row r="65" spans="1:16" ht="12.75">
      <c r="A65" s="25" t="s">
        <v>45</v>
      </c>
      <c r="B65" s="29" t="s">
        <v>149</v>
      </c>
      <c r="C65" s="29" t="s">
        <v>144</v>
      </c>
      <c r="D65" s="25" t="s">
        <v>119</v>
      </c>
      <c r="E65" s="30" t="s">
        <v>145</v>
      </c>
      <c r="F65" s="31" t="s">
        <v>150</v>
      </c>
      <c r="G65" s="32">
        <v>1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204">
      <c r="A66" s="34" t="s">
        <v>50</v>
      </c>
      <c r="E66" s="35" t="s">
        <v>151</v>
      </c>
    </row>
    <row r="67" spans="1:5" ht="12.75">
      <c r="A67" s="36" t="s">
        <v>52</v>
      </c>
      <c r="E67" s="37" t="s">
        <v>101</v>
      </c>
    </row>
    <row r="68" spans="1:5" ht="25.5">
      <c r="A68" t="s">
        <v>54</v>
      </c>
      <c r="E68" s="35" t="s">
        <v>148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0+O8+O25+O110+O131+O140+O177+O206+O211+O224+O237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152</v>
      </c>
      <c r="I3" s="38">
        <f>0+I8+I25+I110+I131+I140+I177+I206+I211+I224+I237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152</v>
      </c>
      <c r="D4" s="6"/>
      <c r="E4" s="18" t="s">
        <v>153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72</v>
      </c>
      <c r="C9" s="29" t="s">
        <v>154</v>
      </c>
      <c r="D9" s="25" t="s">
        <v>108</v>
      </c>
      <c r="E9" s="30" t="s">
        <v>155</v>
      </c>
      <c r="F9" s="31" t="s">
        <v>156</v>
      </c>
      <c r="G9" s="32">
        <v>44.16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157</v>
      </c>
    </row>
    <row r="11" spans="1:5" ht="12.75">
      <c r="A11" s="36" t="s">
        <v>52</v>
      </c>
      <c r="E11" s="37" t="s">
        <v>158</v>
      </c>
    </row>
    <row r="12" spans="1:5" ht="25.5">
      <c r="A12" t="s">
        <v>54</v>
      </c>
      <c r="E12" s="35" t="s">
        <v>159</v>
      </c>
    </row>
    <row r="13" spans="1:16" ht="12.75">
      <c r="A13" s="25" t="s">
        <v>45</v>
      </c>
      <c r="B13" s="29" t="s">
        <v>112</v>
      </c>
      <c r="C13" s="29" t="s">
        <v>154</v>
      </c>
      <c r="D13" s="25" t="s">
        <v>119</v>
      </c>
      <c r="E13" s="30" t="s">
        <v>155</v>
      </c>
      <c r="F13" s="31" t="s">
        <v>156</v>
      </c>
      <c r="G13" s="32">
        <v>590.022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38.25">
      <c r="A14" s="34" t="s">
        <v>50</v>
      </c>
      <c r="E14" s="35" t="s">
        <v>160</v>
      </c>
    </row>
    <row r="15" spans="1:5" ht="12.75">
      <c r="A15" s="36" t="s">
        <v>52</v>
      </c>
      <c r="E15" s="37" t="s">
        <v>161</v>
      </c>
    </row>
    <row r="16" spans="1:5" ht="25.5">
      <c r="A16" t="s">
        <v>54</v>
      </c>
      <c r="E16" s="35" t="s">
        <v>159</v>
      </c>
    </row>
    <row r="17" spans="1:16" ht="12.75">
      <c r="A17" s="25" t="s">
        <v>45</v>
      </c>
      <c r="B17" s="29" t="s">
        <v>131</v>
      </c>
      <c r="C17" s="29" t="s">
        <v>154</v>
      </c>
      <c r="D17" s="25" t="s">
        <v>121</v>
      </c>
      <c r="E17" s="30" t="s">
        <v>155</v>
      </c>
      <c r="F17" s="31" t="s">
        <v>156</v>
      </c>
      <c r="G17" s="32">
        <v>25.662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38.25">
      <c r="A18" s="34" t="s">
        <v>50</v>
      </c>
      <c r="E18" s="35" t="s">
        <v>162</v>
      </c>
    </row>
    <row r="19" spans="1:5" ht="12.75">
      <c r="A19" s="36" t="s">
        <v>52</v>
      </c>
      <c r="E19" s="37" t="s">
        <v>163</v>
      </c>
    </row>
    <row r="20" spans="1:5" ht="25.5">
      <c r="A20" t="s">
        <v>54</v>
      </c>
      <c r="E20" s="35" t="s">
        <v>159</v>
      </c>
    </row>
    <row r="21" spans="1:16" ht="12.75">
      <c r="A21" s="25" t="s">
        <v>45</v>
      </c>
      <c r="B21" s="29" t="s">
        <v>164</v>
      </c>
      <c r="C21" s="29" t="s">
        <v>154</v>
      </c>
      <c r="D21" s="25" t="s">
        <v>123</v>
      </c>
      <c r="E21" s="30" t="s">
        <v>155</v>
      </c>
      <c r="F21" s="31" t="s">
        <v>156</v>
      </c>
      <c r="G21" s="32">
        <v>4.2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38.25">
      <c r="A22" s="34" t="s">
        <v>50</v>
      </c>
      <c r="E22" s="35" t="s">
        <v>165</v>
      </c>
    </row>
    <row r="23" spans="1:5" ht="12.75">
      <c r="A23" s="36" t="s">
        <v>52</v>
      </c>
      <c r="E23" s="37" t="s">
        <v>166</v>
      </c>
    </row>
    <row r="24" spans="1:5" ht="25.5">
      <c r="A24" t="s">
        <v>54</v>
      </c>
      <c r="E24" s="35" t="s">
        <v>159</v>
      </c>
    </row>
    <row r="25" spans="1:18" ht="12.75" customHeight="1">
      <c r="A25" s="6" t="s">
        <v>43</v>
      </c>
      <c r="B25" s="6"/>
      <c r="C25" s="40" t="s">
        <v>29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0+I26+I30+I34+I38+I42+I46+I50+I54+I58+I62+I66+I70+I74+I78+I82+I86+I90+I94+I98+I102+I106</f>
      </c>
      <c r="R25">
        <f>0+O26+O30+O34+O38+O42+O46+O50+O54+O58+O62+O66+O70+O74+O78+O82+O86+O90+O94+O98+O102+O106</f>
      </c>
    </row>
    <row r="26" spans="1:16" ht="12.75">
      <c r="A26" s="25" t="s">
        <v>45</v>
      </c>
      <c r="B26" s="29" t="s">
        <v>22</v>
      </c>
      <c r="C26" s="29" t="s">
        <v>168</v>
      </c>
      <c r="D26" s="25" t="s">
        <v>47</v>
      </c>
      <c r="E26" s="30" t="s">
        <v>169</v>
      </c>
      <c r="F26" s="31" t="s">
        <v>170</v>
      </c>
      <c r="G26" s="32">
        <v>200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38.25">
      <c r="A27" s="34" t="s">
        <v>50</v>
      </c>
      <c r="E27" s="35" t="s">
        <v>171</v>
      </c>
    </row>
    <row r="28" spans="1:5" ht="12.75">
      <c r="A28" s="36" t="s">
        <v>52</v>
      </c>
      <c r="E28" s="37" t="s">
        <v>172</v>
      </c>
    </row>
    <row r="29" spans="1:5" ht="38.25">
      <c r="A29" t="s">
        <v>54</v>
      </c>
      <c r="E29" s="35" t="s">
        <v>173</v>
      </c>
    </row>
    <row r="30" spans="1:16" ht="25.5">
      <c r="A30" s="25" t="s">
        <v>45</v>
      </c>
      <c r="B30" s="29" t="s">
        <v>23</v>
      </c>
      <c r="C30" s="29" t="s">
        <v>174</v>
      </c>
      <c r="D30" s="25" t="s">
        <v>47</v>
      </c>
      <c r="E30" s="30" t="s">
        <v>175</v>
      </c>
      <c r="F30" s="31" t="s">
        <v>49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51">
      <c r="A31" s="34" t="s">
        <v>50</v>
      </c>
      <c r="E31" s="35" t="s">
        <v>176</v>
      </c>
    </row>
    <row r="32" spans="1:5" ht="12.75">
      <c r="A32" s="36" t="s">
        <v>52</v>
      </c>
      <c r="E32" s="37" t="s">
        <v>177</v>
      </c>
    </row>
    <row r="33" spans="1:5" ht="165.75">
      <c r="A33" t="s">
        <v>54</v>
      </c>
      <c r="E33" s="35" t="s">
        <v>178</v>
      </c>
    </row>
    <row r="34" spans="1:16" ht="25.5">
      <c r="A34" s="25" t="s">
        <v>45</v>
      </c>
      <c r="B34" s="29" t="s">
        <v>40</v>
      </c>
      <c r="C34" s="29" t="s">
        <v>179</v>
      </c>
      <c r="D34" s="25" t="s">
        <v>47</v>
      </c>
      <c r="E34" s="30" t="s">
        <v>180</v>
      </c>
      <c r="F34" s="31" t="s">
        <v>181</v>
      </c>
      <c r="G34" s="32">
        <v>32.775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63.75">
      <c r="A35" s="34" t="s">
        <v>50</v>
      </c>
      <c r="E35" s="35" t="s">
        <v>182</v>
      </c>
    </row>
    <row r="36" spans="1:5" ht="12.75">
      <c r="A36" s="36" t="s">
        <v>52</v>
      </c>
      <c r="E36" s="37" t="s">
        <v>183</v>
      </c>
    </row>
    <row r="37" spans="1:5" ht="63.75">
      <c r="A37" t="s">
        <v>54</v>
      </c>
      <c r="E37" s="35" t="s">
        <v>184</v>
      </c>
    </row>
    <row r="38" spans="1:16" ht="25.5">
      <c r="A38" s="25" t="s">
        <v>45</v>
      </c>
      <c r="B38" s="29" t="s">
        <v>66</v>
      </c>
      <c r="C38" s="29" t="s">
        <v>185</v>
      </c>
      <c r="D38" s="25" t="s">
        <v>47</v>
      </c>
      <c r="E38" s="30" t="s">
        <v>186</v>
      </c>
      <c r="F38" s="31" t="s">
        <v>181</v>
      </c>
      <c r="G38" s="32">
        <v>12.018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76.5">
      <c r="A39" s="34" t="s">
        <v>50</v>
      </c>
      <c r="E39" s="35" t="s">
        <v>187</v>
      </c>
    </row>
    <row r="40" spans="1:5" ht="12.75">
      <c r="A40" s="36" t="s">
        <v>52</v>
      </c>
      <c r="E40" s="37" t="s">
        <v>188</v>
      </c>
    </row>
    <row r="41" spans="1:5" ht="63.75">
      <c r="A41" t="s">
        <v>54</v>
      </c>
      <c r="E41" s="35" t="s">
        <v>184</v>
      </c>
    </row>
    <row r="42" spans="1:16" ht="12.75">
      <c r="A42" s="25" t="s">
        <v>45</v>
      </c>
      <c r="B42" s="29" t="s">
        <v>37</v>
      </c>
      <c r="C42" s="29" t="s">
        <v>189</v>
      </c>
      <c r="D42" s="25" t="s">
        <v>47</v>
      </c>
      <c r="E42" s="30" t="s">
        <v>190</v>
      </c>
      <c r="F42" s="31" t="s">
        <v>181</v>
      </c>
      <c r="G42" s="32">
        <v>6.38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76.5">
      <c r="A43" s="34" t="s">
        <v>50</v>
      </c>
      <c r="E43" s="35" t="s">
        <v>191</v>
      </c>
    </row>
    <row r="44" spans="1:5" ht="12.75">
      <c r="A44" s="36" t="s">
        <v>52</v>
      </c>
      <c r="E44" s="37" t="s">
        <v>192</v>
      </c>
    </row>
    <row r="45" spans="1:5" ht="63.75">
      <c r="A45" t="s">
        <v>54</v>
      </c>
      <c r="E45" s="35" t="s">
        <v>184</v>
      </c>
    </row>
    <row r="46" spans="1:16" ht="12.75">
      <c r="A46" s="25" t="s">
        <v>45</v>
      </c>
      <c r="B46" s="29" t="s">
        <v>125</v>
      </c>
      <c r="C46" s="29" t="s">
        <v>193</v>
      </c>
      <c r="D46" s="25" t="s">
        <v>47</v>
      </c>
      <c r="E46" s="30" t="s">
        <v>194</v>
      </c>
      <c r="F46" s="31" t="s">
        <v>195</v>
      </c>
      <c r="G46" s="32">
        <v>20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25.5">
      <c r="A47" s="34" t="s">
        <v>50</v>
      </c>
      <c r="E47" s="35" t="s">
        <v>196</v>
      </c>
    </row>
    <row r="48" spans="1:5" ht="12.75">
      <c r="A48" s="36" t="s">
        <v>52</v>
      </c>
      <c r="E48" s="37" t="s">
        <v>197</v>
      </c>
    </row>
    <row r="49" spans="1:5" ht="38.25">
      <c r="A49" t="s">
        <v>54</v>
      </c>
      <c r="E49" s="35" t="s">
        <v>198</v>
      </c>
    </row>
    <row r="50" spans="1:16" ht="12.75">
      <c r="A50" s="25" t="s">
        <v>45</v>
      </c>
      <c r="B50" s="29" t="s">
        <v>33</v>
      </c>
      <c r="C50" s="29" t="s">
        <v>199</v>
      </c>
      <c r="D50" s="25" t="s">
        <v>47</v>
      </c>
      <c r="E50" s="30" t="s">
        <v>200</v>
      </c>
      <c r="F50" s="31" t="s">
        <v>181</v>
      </c>
      <c r="G50" s="32">
        <v>38.925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63.75">
      <c r="A51" s="34" t="s">
        <v>50</v>
      </c>
      <c r="E51" s="35" t="s">
        <v>201</v>
      </c>
    </row>
    <row r="52" spans="1:5" ht="12.75">
      <c r="A52" s="36" t="s">
        <v>52</v>
      </c>
      <c r="E52" s="37" t="s">
        <v>202</v>
      </c>
    </row>
    <row r="53" spans="1:5" ht="38.25">
      <c r="A53" t="s">
        <v>54</v>
      </c>
      <c r="E53" s="35" t="s">
        <v>203</v>
      </c>
    </row>
    <row r="54" spans="1:16" ht="12.75">
      <c r="A54" s="25" t="s">
        <v>45</v>
      </c>
      <c r="B54" s="29" t="s">
        <v>204</v>
      </c>
      <c r="C54" s="29" t="s">
        <v>205</v>
      </c>
      <c r="D54" s="25" t="s">
        <v>47</v>
      </c>
      <c r="E54" s="30" t="s">
        <v>206</v>
      </c>
      <c r="F54" s="31" t="s">
        <v>181</v>
      </c>
      <c r="G54" s="32">
        <v>0.91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51">
      <c r="A55" s="34" t="s">
        <v>50</v>
      </c>
      <c r="E55" s="35" t="s">
        <v>207</v>
      </c>
    </row>
    <row r="56" spans="1:5" ht="12.75">
      <c r="A56" s="36" t="s">
        <v>52</v>
      </c>
      <c r="E56" s="37" t="s">
        <v>208</v>
      </c>
    </row>
    <row r="57" spans="1:5" ht="369.75">
      <c r="A57" t="s">
        <v>54</v>
      </c>
      <c r="E57" s="35" t="s">
        <v>209</v>
      </c>
    </row>
    <row r="58" spans="1:16" ht="12.75">
      <c r="A58" s="25" t="s">
        <v>45</v>
      </c>
      <c r="B58" s="29" t="s">
        <v>210</v>
      </c>
      <c r="C58" s="29" t="s">
        <v>211</v>
      </c>
      <c r="D58" s="25" t="s">
        <v>47</v>
      </c>
      <c r="E58" s="30" t="s">
        <v>212</v>
      </c>
      <c r="F58" s="31" t="s">
        <v>181</v>
      </c>
      <c r="G58" s="32">
        <v>1.1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51">
      <c r="A59" s="34" t="s">
        <v>50</v>
      </c>
      <c r="E59" s="35" t="s">
        <v>213</v>
      </c>
    </row>
    <row r="60" spans="1:5" ht="12.75">
      <c r="A60" s="36" t="s">
        <v>52</v>
      </c>
      <c r="E60" s="37" t="s">
        <v>214</v>
      </c>
    </row>
    <row r="61" spans="1:5" ht="369.75">
      <c r="A61" t="s">
        <v>54</v>
      </c>
      <c r="E61" s="35" t="s">
        <v>209</v>
      </c>
    </row>
    <row r="62" spans="1:16" ht="12.75">
      <c r="A62" s="25" t="s">
        <v>45</v>
      </c>
      <c r="B62" s="29" t="s">
        <v>42</v>
      </c>
      <c r="C62" s="29" t="s">
        <v>215</v>
      </c>
      <c r="D62" s="25" t="s">
        <v>47</v>
      </c>
      <c r="E62" s="30" t="s">
        <v>216</v>
      </c>
      <c r="F62" s="31" t="s">
        <v>181</v>
      </c>
      <c r="G62" s="32">
        <v>295.01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76.5">
      <c r="A63" s="34" t="s">
        <v>50</v>
      </c>
      <c r="E63" s="35" t="s">
        <v>217</v>
      </c>
    </row>
    <row r="64" spans="1:5" ht="12.75">
      <c r="A64" s="36" t="s">
        <v>52</v>
      </c>
      <c r="E64" s="37" t="s">
        <v>218</v>
      </c>
    </row>
    <row r="65" spans="1:5" ht="318.75">
      <c r="A65" t="s">
        <v>54</v>
      </c>
      <c r="E65" s="35" t="s">
        <v>219</v>
      </c>
    </row>
    <row r="66" spans="1:16" ht="12.75">
      <c r="A66" s="25" t="s">
        <v>45</v>
      </c>
      <c r="B66" s="29" t="s">
        <v>220</v>
      </c>
      <c r="C66" s="29" t="s">
        <v>221</v>
      </c>
      <c r="D66" s="25" t="s">
        <v>47</v>
      </c>
      <c r="E66" s="30" t="s">
        <v>222</v>
      </c>
      <c r="F66" s="31" t="s">
        <v>181</v>
      </c>
      <c r="G66" s="32">
        <v>10.925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38.25">
      <c r="A67" s="34" t="s">
        <v>50</v>
      </c>
      <c r="E67" s="35" t="s">
        <v>223</v>
      </c>
    </row>
    <row r="68" spans="1:5" ht="12.75">
      <c r="A68" s="36" t="s">
        <v>52</v>
      </c>
      <c r="E68" s="37" t="s">
        <v>224</v>
      </c>
    </row>
    <row r="69" spans="1:5" ht="242.25">
      <c r="A69" t="s">
        <v>54</v>
      </c>
      <c r="E69" s="35" t="s">
        <v>225</v>
      </c>
    </row>
    <row r="70" spans="1:16" ht="12.75">
      <c r="A70" s="25" t="s">
        <v>45</v>
      </c>
      <c r="B70" s="29" t="s">
        <v>226</v>
      </c>
      <c r="C70" s="29" t="s">
        <v>227</v>
      </c>
      <c r="D70" s="25" t="s">
        <v>108</v>
      </c>
      <c r="E70" s="30" t="s">
        <v>228</v>
      </c>
      <c r="F70" s="31" t="s">
        <v>181</v>
      </c>
      <c r="G70" s="32">
        <v>23.36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51">
      <c r="A71" s="34" t="s">
        <v>50</v>
      </c>
      <c r="E71" s="35" t="s">
        <v>229</v>
      </c>
    </row>
    <row r="72" spans="1:5" ht="12.75">
      <c r="A72" s="36" t="s">
        <v>52</v>
      </c>
      <c r="E72" s="37" t="s">
        <v>230</v>
      </c>
    </row>
    <row r="73" spans="1:5" ht="229.5">
      <c r="A73" t="s">
        <v>54</v>
      </c>
      <c r="E73" s="35" t="s">
        <v>231</v>
      </c>
    </row>
    <row r="74" spans="1:16" ht="12.75">
      <c r="A74" s="25" t="s">
        <v>45</v>
      </c>
      <c r="B74" s="29" t="s">
        <v>232</v>
      </c>
      <c r="C74" s="29" t="s">
        <v>227</v>
      </c>
      <c r="D74" s="25" t="s">
        <v>119</v>
      </c>
      <c r="E74" s="30" t="s">
        <v>228</v>
      </c>
      <c r="F74" s="31" t="s">
        <v>181</v>
      </c>
      <c r="G74" s="32">
        <v>10.925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38.25">
      <c r="A75" s="34" t="s">
        <v>50</v>
      </c>
      <c r="E75" s="35" t="s">
        <v>233</v>
      </c>
    </row>
    <row r="76" spans="1:5" ht="12.75">
      <c r="A76" s="36" t="s">
        <v>52</v>
      </c>
      <c r="E76" s="37" t="s">
        <v>224</v>
      </c>
    </row>
    <row r="77" spans="1:5" ht="229.5">
      <c r="A77" t="s">
        <v>54</v>
      </c>
      <c r="E77" s="35" t="s">
        <v>231</v>
      </c>
    </row>
    <row r="78" spans="1:16" ht="12.75">
      <c r="A78" s="25" t="s">
        <v>45</v>
      </c>
      <c r="B78" s="29" t="s">
        <v>234</v>
      </c>
      <c r="C78" s="29" t="s">
        <v>235</v>
      </c>
      <c r="D78" s="25" t="s">
        <v>108</v>
      </c>
      <c r="E78" s="30" t="s">
        <v>236</v>
      </c>
      <c r="F78" s="31" t="s">
        <v>181</v>
      </c>
      <c r="G78" s="32">
        <v>110.97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51">
      <c r="A79" s="34" t="s">
        <v>50</v>
      </c>
      <c r="E79" s="35" t="s">
        <v>237</v>
      </c>
    </row>
    <row r="80" spans="1:5" ht="12.75">
      <c r="A80" s="36" t="s">
        <v>52</v>
      </c>
      <c r="E80" s="37" t="s">
        <v>238</v>
      </c>
    </row>
    <row r="81" spans="1:5" ht="229.5">
      <c r="A81" t="s">
        <v>54</v>
      </c>
      <c r="E81" s="35" t="s">
        <v>239</v>
      </c>
    </row>
    <row r="82" spans="1:16" ht="12.75">
      <c r="A82" s="25" t="s">
        <v>45</v>
      </c>
      <c r="B82" s="29" t="s">
        <v>240</v>
      </c>
      <c r="C82" s="29" t="s">
        <v>235</v>
      </c>
      <c r="D82" s="25" t="s">
        <v>119</v>
      </c>
      <c r="E82" s="30" t="s">
        <v>236</v>
      </c>
      <c r="F82" s="31" t="s">
        <v>181</v>
      </c>
      <c r="G82" s="32">
        <v>38.925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51">
      <c r="A83" s="34" t="s">
        <v>50</v>
      </c>
      <c r="E83" s="35" t="s">
        <v>241</v>
      </c>
    </row>
    <row r="84" spans="1:5" ht="12.75">
      <c r="A84" s="36" t="s">
        <v>52</v>
      </c>
      <c r="E84" s="37" t="s">
        <v>202</v>
      </c>
    </row>
    <row r="85" spans="1:5" ht="229.5">
      <c r="A85" t="s">
        <v>54</v>
      </c>
      <c r="E85" s="35" t="s">
        <v>239</v>
      </c>
    </row>
    <row r="86" spans="1:16" ht="12.75">
      <c r="A86" s="25" t="s">
        <v>45</v>
      </c>
      <c r="B86" s="29" t="s">
        <v>149</v>
      </c>
      <c r="C86" s="29" t="s">
        <v>242</v>
      </c>
      <c r="D86" s="25" t="s">
        <v>47</v>
      </c>
      <c r="E86" s="30" t="s">
        <v>243</v>
      </c>
      <c r="F86" s="31" t="s">
        <v>181</v>
      </c>
      <c r="G86" s="32">
        <v>1.3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38.25">
      <c r="A87" s="34" t="s">
        <v>50</v>
      </c>
      <c r="E87" s="35" t="s">
        <v>244</v>
      </c>
    </row>
    <row r="88" spans="1:5" ht="12.75">
      <c r="A88" s="36" t="s">
        <v>52</v>
      </c>
      <c r="E88" s="37" t="s">
        <v>245</v>
      </c>
    </row>
    <row r="89" spans="1:5" ht="267.75">
      <c r="A89" t="s">
        <v>54</v>
      </c>
      <c r="E89" s="35" t="s">
        <v>246</v>
      </c>
    </row>
    <row r="90" spans="1:16" ht="12.75">
      <c r="A90" s="25" t="s">
        <v>45</v>
      </c>
      <c r="B90" s="29" t="s">
        <v>247</v>
      </c>
      <c r="C90" s="29" t="s">
        <v>248</v>
      </c>
      <c r="D90" s="25" t="s">
        <v>47</v>
      </c>
      <c r="E90" s="30" t="s">
        <v>249</v>
      </c>
      <c r="F90" s="31" t="s">
        <v>170</v>
      </c>
      <c r="G90" s="32">
        <v>120.175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38.25">
      <c r="A91" s="34" t="s">
        <v>50</v>
      </c>
      <c r="E91" s="35" t="s">
        <v>250</v>
      </c>
    </row>
    <row r="92" spans="1:5" ht="12.75">
      <c r="A92" s="36" t="s">
        <v>52</v>
      </c>
      <c r="E92" s="37" t="s">
        <v>251</v>
      </c>
    </row>
    <row r="93" spans="1:5" ht="25.5">
      <c r="A93" t="s">
        <v>54</v>
      </c>
      <c r="E93" s="35" t="s">
        <v>252</v>
      </c>
    </row>
    <row r="94" spans="1:16" ht="12.75">
      <c r="A94" s="25" t="s">
        <v>45</v>
      </c>
      <c r="B94" s="29" t="s">
        <v>253</v>
      </c>
      <c r="C94" s="29" t="s">
        <v>248</v>
      </c>
      <c r="D94" s="25" t="s">
        <v>108</v>
      </c>
      <c r="E94" s="30" t="s">
        <v>249</v>
      </c>
      <c r="F94" s="31" t="s">
        <v>170</v>
      </c>
      <c r="G94" s="32">
        <v>30.318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38.25">
      <c r="A95" s="34" t="s">
        <v>50</v>
      </c>
      <c r="E95" s="35" t="s">
        <v>254</v>
      </c>
    </row>
    <row r="96" spans="1:5" ht="12.75">
      <c r="A96" s="36" t="s">
        <v>52</v>
      </c>
      <c r="E96" s="37" t="s">
        <v>255</v>
      </c>
    </row>
    <row r="97" spans="1:5" ht="25.5">
      <c r="A97" t="s">
        <v>54</v>
      </c>
      <c r="E97" s="35" t="s">
        <v>252</v>
      </c>
    </row>
    <row r="98" spans="1:16" ht="12.75">
      <c r="A98" s="25" t="s">
        <v>45</v>
      </c>
      <c r="B98" s="29" t="s">
        <v>256</v>
      </c>
      <c r="C98" s="29" t="s">
        <v>257</v>
      </c>
      <c r="D98" s="25" t="s">
        <v>47</v>
      </c>
      <c r="E98" s="30" t="s">
        <v>258</v>
      </c>
      <c r="F98" s="31" t="s">
        <v>170</v>
      </c>
      <c r="G98" s="32">
        <v>86.28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38.25">
      <c r="A99" s="34" t="s">
        <v>50</v>
      </c>
      <c r="E99" s="35" t="s">
        <v>259</v>
      </c>
    </row>
    <row r="100" spans="1:5" ht="12.75">
      <c r="A100" s="36" t="s">
        <v>52</v>
      </c>
      <c r="E100" s="37" t="s">
        <v>260</v>
      </c>
    </row>
    <row r="101" spans="1:5" ht="38.25">
      <c r="A101" t="s">
        <v>54</v>
      </c>
      <c r="E101" s="35" t="s">
        <v>261</v>
      </c>
    </row>
    <row r="102" spans="1:16" ht="12.75">
      <c r="A102" s="25" t="s">
        <v>45</v>
      </c>
      <c r="B102" s="29" t="s">
        <v>262</v>
      </c>
      <c r="C102" s="29" t="s">
        <v>263</v>
      </c>
      <c r="D102" s="25" t="s">
        <v>47</v>
      </c>
      <c r="E102" s="30" t="s">
        <v>264</v>
      </c>
      <c r="F102" s="31" t="s">
        <v>170</v>
      </c>
      <c r="G102" s="32">
        <v>76.9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38.25">
      <c r="A103" s="34" t="s">
        <v>50</v>
      </c>
      <c r="E103" s="35" t="s">
        <v>265</v>
      </c>
    </row>
    <row r="104" spans="1:5" ht="12.75">
      <c r="A104" s="36" t="s">
        <v>52</v>
      </c>
      <c r="E104" s="37" t="s">
        <v>266</v>
      </c>
    </row>
    <row r="105" spans="1:5" ht="38.25">
      <c r="A105" t="s">
        <v>54</v>
      </c>
      <c r="E105" s="35" t="s">
        <v>267</v>
      </c>
    </row>
    <row r="106" spans="1:16" ht="12.75">
      <c r="A106" s="25" t="s">
        <v>45</v>
      </c>
      <c r="B106" s="29" t="s">
        <v>268</v>
      </c>
      <c r="C106" s="29" t="s">
        <v>269</v>
      </c>
      <c r="D106" s="25" t="s">
        <v>47</v>
      </c>
      <c r="E106" s="30" t="s">
        <v>270</v>
      </c>
      <c r="F106" s="31" t="s">
        <v>170</v>
      </c>
      <c r="G106" s="32">
        <v>259.5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51">
      <c r="A107" s="34" t="s">
        <v>50</v>
      </c>
      <c r="E107" s="35" t="s">
        <v>271</v>
      </c>
    </row>
    <row r="108" spans="1:5" ht="12.75">
      <c r="A108" s="36" t="s">
        <v>52</v>
      </c>
      <c r="E108" s="37" t="s">
        <v>272</v>
      </c>
    </row>
    <row r="109" spans="1:5" ht="38.25">
      <c r="A109" t="s">
        <v>54</v>
      </c>
      <c r="E109" s="35" t="s">
        <v>273</v>
      </c>
    </row>
    <row r="110" spans="1:18" ht="12.75" customHeight="1">
      <c r="A110" s="6" t="s">
        <v>43</v>
      </c>
      <c r="B110" s="6"/>
      <c r="C110" s="40" t="s">
        <v>23</v>
      </c>
      <c r="D110" s="6"/>
      <c r="E110" s="27" t="s">
        <v>274</v>
      </c>
      <c r="F110" s="6"/>
      <c r="G110" s="6"/>
      <c r="H110" s="6"/>
      <c r="I110" s="41">
        <f>0+Q110</f>
      </c>
      <c r="O110">
        <f>0+R110</f>
      </c>
      <c r="Q110">
        <f>0+I111+I115+I119+I123+I127</f>
      </c>
      <c r="R110">
        <f>0+O111+O115+O119+O123+O127</f>
      </c>
    </row>
    <row r="111" spans="1:16" ht="12.75">
      <c r="A111" s="25" t="s">
        <v>45</v>
      </c>
      <c r="B111" s="29" t="s">
        <v>275</v>
      </c>
      <c r="C111" s="29" t="s">
        <v>276</v>
      </c>
      <c r="D111" s="25" t="s">
        <v>47</v>
      </c>
      <c r="E111" s="30" t="s">
        <v>277</v>
      </c>
      <c r="F111" s="31" t="s">
        <v>181</v>
      </c>
      <c r="G111" s="32">
        <v>3.425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38.25">
      <c r="A112" s="34" t="s">
        <v>50</v>
      </c>
      <c r="E112" s="35" t="s">
        <v>278</v>
      </c>
    </row>
    <row r="113" spans="1:5" ht="12.75">
      <c r="A113" s="36" t="s">
        <v>52</v>
      </c>
      <c r="E113" s="37" t="s">
        <v>279</v>
      </c>
    </row>
    <row r="114" spans="1:5" ht="369.75">
      <c r="A114" t="s">
        <v>54</v>
      </c>
      <c r="E114" s="35" t="s">
        <v>280</v>
      </c>
    </row>
    <row r="115" spans="1:16" ht="12.75">
      <c r="A115" s="25" t="s">
        <v>45</v>
      </c>
      <c r="B115" s="29" t="s">
        <v>281</v>
      </c>
      <c r="C115" s="29" t="s">
        <v>282</v>
      </c>
      <c r="D115" s="25" t="s">
        <v>108</v>
      </c>
      <c r="E115" s="30" t="s">
        <v>283</v>
      </c>
      <c r="F115" s="31" t="s">
        <v>181</v>
      </c>
      <c r="G115" s="32">
        <v>7.159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76.5">
      <c r="A116" s="34" t="s">
        <v>50</v>
      </c>
      <c r="E116" s="35" t="s">
        <v>284</v>
      </c>
    </row>
    <row r="117" spans="1:5" ht="12.75">
      <c r="A117" s="36" t="s">
        <v>52</v>
      </c>
      <c r="E117" s="37" t="s">
        <v>285</v>
      </c>
    </row>
    <row r="118" spans="1:5" ht="369.75">
      <c r="A118" t="s">
        <v>54</v>
      </c>
      <c r="E118" s="35" t="s">
        <v>280</v>
      </c>
    </row>
    <row r="119" spans="1:16" ht="12.75">
      <c r="A119" s="25" t="s">
        <v>45</v>
      </c>
      <c r="B119" s="29" t="s">
        <v>286</v>
      </c>
      <c r="C119" s="29" t="s">
        <v>282</v>
      </c>
      <c r="D119" s="25" t="s">
        <v>119</v>
      </c>
      <c r="E119" s="30" t="s">
        <v>283</v>
      </c>
      <c r="F119" s="31" t="s">
        <v>181</v>
      </c>
      <c r="G119" s="32">
        <v>1.094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76.5">
      <c r="A120" s="34" t="s">
        <v>50</v>
      </c>
      <c r="E120" s="35" t="s">
        <v>287</v>
      </c>
    </row>
    <row r="121" spans="1:5" ht="12.75">
      <c r="A121" s="36" t="s">
        <v>52</v>
      </c>
      <c r="E121" s="37" t="s">
        <v>288</v>
      </c>
    </row>
    <row r="122" spans="1:5" ht="369.75">
      <c r="A122" t="s">
        <v>54</v>
      </c>
      <c r="E122" s="35" t="s">
        <v>280</v>
      </c>
    </row>
    <row r="123" spans="1:16" ht="12.75">
      <c r="A123" s="25" t="s">
        <v>45</v>
      </c>
      <c r="B123" s="29" t="s">
        <v>289</v>
      </c>
      <c r="C123" s="29" t="s">
        <v>290</v>
      </c>
      <c r="D123" s="25" t="s">
        <v>47</v>
      </c>
      <c r="E123" s="30" t="s">
        <v>291</v>
      </c>
      <c r="F123" s="31" t="s">
        <v>156</v>
      </c>
      <c r="G123" s="32">
        <v>1.295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51">
      <c r="A124" s="34" t="s">
        <v>50</v>
      </c>
      <c r="E124" s="35" t="s">
        <v>292</v>
      </c>
    </row>
    <row r="125" spans="1:5" ht="12.75">
      <c r="A125" s="36" t="s">
        <v>52</v>
      </c>
      <c r="E125" s="37" t="s">
        <v>293</v>
      </c>
    </row>
    <row r="126" spans="1:5" ht="267.75">
      <c r="A126" t="s">
        <v>54</v>
      </c>
      <c r="E126" s="35" t="s">
        <v>294</v>
      </c>
    </row>
    <row r="127" spans="1:16" ht="12.75">
      <c r="A127" s="25" t="s">
        <v>45</v>
      </c>
      <c r="B127" s="29" t="s">
        <v>295</v>
      </c>
      <c r="C127" s="29" t="s">
        <v>296</v>
      </c>
      <c r="D127" s="25" t="s">
        <v>47</v>
      </c>
      <c r="E127" s="30" t="s">
        <v>297</v>
      </c>
      <c r="F127" s="31" t="s">
        <v>170</v>
      </c>
      <c r="G127" s="32">
        <v>1.82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51">
      <c r="A128" s="34" t="s">
        <v>50</v>
      </c>
      <c r="E128" s="35" t="s">
        <v>298</v>
      </c>
    </row>
    <row r="129" spans="1:5" ht="12.75">
      <c r="A129" s="36" t="s">
        <v>52</v>
      </c>
      <c r="E129" s="37" t="s">
        <v>299</v>
      </c>
    </row>
    <row r="130" spans="1:5" ht="102">
      <c r="A130" t="s">
        <v>54</v>
      </c>
      <c r="E130" s="35" t="s">
        <v>300</v>
      </c>
    </row>
    <row r="131" spans="1:18" ht="12.75" customHeight="1">
      <c r="A131" s="6" t="s">
        <v>43</v>
      </c>
      <c r="B131" s="6"/>
      <c r="C131" s="40" t="s">
        <v>22</v>
      </c>
      <c r="D131" s="6"/>
      <c r="E131" s="27" t="s">
        <v>301</v>
      </c>
      <c r="F131" s="6"/>
      <c r="G131" s="6"/>
      <c r="H131" s="6"/>
      <c r="I131" s="41">
        <f>0+Q131</f>
      </c>
      <c r="O131">
        <f>0+R131</f>
      </c>
      <c r="Q131">
        <f>0+I132+I136</f>
      </c>
      <c r="R131">
        <f>0+O132+O136</f>
      </c>
    </row>
    <row r="132" spans="1:16" ht="12.75">
      <c r="A132" s="25" t="s">
        <v>45</v>
      </c>
      <c r="B132" s="29" t="s">
        <v>302</v>
      </c>
      <c r="C132" s="29" t="s">
        <v>303</v>
      </c>
      <c r="D132" s="25" t="s">
        <v>47</v>
      </c>
      <c r="E132" s="30" t="s">
        <v>304</v>
      </c>
      <c r="F132" s="31" t="s">
        <v>181</v>
      </c>
      <c r="G132" s="32">
        <v>2.52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89.25">
      <c r="A133" s="34" t="s">
        <v>50</v>
      </c>
      <c r="E133" s="35" t="s">
        <v>305</v>
      </c>
    </row>
    <row r="134" spans="1:5" ht="12.75">
      <c r="A134" s="36" t="s">
        <v>52</v>
      </c>
      <c r="E134" s="37" t="s">
        <v>306</v>
      </c>
    </row>
    <row r="135" spans="1:5" ht="369.75">
      <c r="A135" t="s">
        <v>54</v>
      </c>
      <c r="E135" s="35" t="s">
        <v>307</v>
      </c>
    </row>
    <row r="136" spans="1:16" ht="12.75">
      <c r="A136" s="25" t="s">
        <v>45</v>
      </c>
      <c r="B136" s="29" t="s">
        <v>308</v>
      </c>
      <c r="C136" s="29" t="s">
        <v>309</v>
      </c>
      <c r="D136" s="25" t="s">
        <v>47</v>
      </c>
      <c r="E136" s="30" t="s">
        <v>310</v>
      </c>
      <c r="F136" s="31" t="s">
        <v>156</v>
      </c>
      <c r="G136" s="32">
        <v>0.481</v>
      </c>
      <c r="H136" s="33">
        <v>0</v>
      </c>
      <c r="I136" s="33">
        <f>ROUND(ROUND(H136,2)*ROUND(G136,3),2)</f>
      </c>
      <c r="O136">
        <f>(I136*21)/100</f>
      </c>
      <c r="P136" t="s">
        <v>23</v>
      </c>
    </row>
    <row r="137" spans="1:5" ht="51">
      <c r="A137" s="34" t="s">
        <v>50</v>
      </c>
      <c r="E137" s="35" t="s">
        <v>311</v>
      </c>
    </row>
    <row r="138" spans="1:5" ht="12.75">
      <c r="A138" s="36" t="s">
        <v>52</v>
      </c>
      <c r="E138" s="37" t="s">
        <v>312</v>
      </c>
    </row>
    <row r="139" spans="1:5" ht="267.75">
      <c r="A139" t="s">
        <v>54</v>
      </c>
      <c r="E139" s="35" t="s">
        <v>294</v>
      </c>
    </row>
    <row r="140" spans="1:18" ht="12.75" customHeight="1">
      <c r="A140" s="6" t="s">
        <v>43</v>
      </c>
      <c r="B140" s="6"/>
      <c r="C140" s="40" t="s">
        <v>33</v>
      </c>
      <c r="D140" s="6"/>
      <c r="E140" s="27" t="s">
        <v>313</v>
      </c>
      <c r="F140" s="6"/>
      <c r="G140" s="6"/>
      <c r="H140" s="6"/>
      <c r="I140" s="41">
        <f>0+Q140</f>
      </c>
      <c r="O140">
        <f>0+R140</f>
      </c>
      <c r="Q140">
        <f>0+I141+I145+I149+I153+I157+I161+I165+I169+I173</f>
      </c>
      <c r="R140">
        <f>0+O141+O145+O149+O153+O157+O161+O165+O169+O173</f>
      </c>
    </row>
    <row r="141" spans="1:16" ht="12.75">
      <c r="A141" s="25" t="s">
        <v>45</v>
      </c>
      <c r="B141" s="29" t="s">
        <v>314</v>
      </c>
      <c r="C141" s="29" t="s">
        <v>315</v>
      </c>
      <c r="D141" s="25" t="s">
        <v>47</v>
      </c>
      <c r="E141" s="30" t="s">
        <v>316</v>
      </c>
      <c r="F141" s="31" t="s">
        <v>181</v>
      </c>
      <c r="G141" s="32">
        <v>4.3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38.25">
      <c r="A142" s="34" t="s">
        <v>50</v>
      </c>
      <c r="E142" s="35" t="s">
        <v>317</v>
      </c>
    </row>
    <row r="143" spans="1:5" ht="12.75">
      <c r="A143" s="36" t="s">
        <v>52</v>
      </c>
      <c r="E143" s="37" t="s">
        <v>318</v>
      </c>
    </row>
    <row r="144" spans="1:5" ht="369.75">
      <c r="A144" t="s">
        <v>54</v>
      </c>
      <c r="E144" s="35" t="s">
        <v>307</v>
      </c>
    </row>
    <row r="145" spans="1:16" ht="12.75">
      <c r="A145" s="25" t="s">
        <v>45</v>
      </c>
      <c r="B145" s="29" t="s">
        <v>319</v>
      </c>
      <c r="C145" s="29" t="s">
        <v>320</v>
      </c>
      <c r="D145" s="25" t="s">
        <v>108</v>
      </c>
      <c r="E145" s="30" t="s">
        <v>321</v>
      </c>
      <c r="F145" s="31" t="s">
        <v>181</v>
      </c>
      <c r="G145" s="32">
        <v>9.178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76.5">
      <c r="A146" s="34" t="s">
        <v>50</v>
      </c>
      <c r="E146" s="35" t="s">
        <v>322</v>
      </c>
    </row>
    <row r="147" spans="1:5" ht="12.75">
      <c r="A147" s="36" t="s">
        <v>52</v>
      </c>
      <c r="E147" s="37" t="s">
        <v>323</v>
      </c>
    </row>
    <row r="148" spans="1:5" ht="369.75">
      <c r="A148" t="s">
        <v>54</v>
      </c>
      <c r="E148" s="35" t="s">
        <v>307</v>
      </c>
    </row>
    <row r="149" spans="1:16" ht="12.75">
      <c r="A149" s="25" t="s">
        <v>45</v>
      </c>
      <c r="B149" s="29" t="s">
        <v>324</v>
      </c>
      <c r="C149" s="29" t="s">
        <v>320</v>
      </c>
      <c r="D149" s="25" t="s">
        <v>119</v>
      </c>
      <c r="E149" s="30" t="s">
        <v>321</v>
      </c>
      <c r="F149" s="31" t="s">
        <v>181</v>
      </c>
      <c r="G149" s="32">
        <v>4.83</v>
      </c>
      <c r="H149" s="33">
        <v>0</v>
      </c>
      <c r="I149" s="33">
        <f>ROUND(ROUND(H149,2)*ROUND(G149,3),2)</f>
      </c>
      <c r="O149">
        <f>(I149*21)/100</f>
      </c>
      <c r="P149" t="s">
        <v>23</v>
      </c>
    </row>
    <row r="150" spans="1:5" ht="51">
      <c r="A150" s="34" t="s">
        <v>50</v>
      </c>
      <c r="E150" s="35" t="s">
        <v>325</v>
      </c>
    </row>
    <row r="151" spans="1:5" ht="12.75">
      <c r="A151" s="36" t="s">
        <v>52</v>
      </c>
      <c r="E151" s="37" t="s">
        <v>326</v>
      </c>
    </row>
    <row r="152" spans="1:5" ht="369.75">
      <c r="A152" t="s">
        <v>54</v>
      </c>
      <c r="E152" s="35" t="s">
        <v>307</v>
      </c>
    </row>
    <row r="153" spans="1:16" ht="12.75">
      <c r="A153" s="25" t="s">
        <v>45</v>
      </c>
      <c r="B153" s="29" t="s">
        <v>327</v>
      </c>
      <c r="C153" s="29" t="s">
        <v>328</v>
      </c>
      <c r="D153" s="25" t="s">
        <v>108</v>
      </c>
      <c r="E153" s="30" t="s">
        <v>329</v>
      </c>
      <c r="F153" s="31" t="s">
        <v>181</v>
      </c>
      <c r="G153" s="32">
        <v>7.28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38.25">
      <c r="A154" s="34" t="s">
        <v>50</v>
      </c>
      <c r="E154" s="35" t="s">
        <v>330</v>
      </c>
    </row>
    <row r="155" spans="1:5" ht="12.75">
      <c r="A155" s="36" t="s">
        <v>52</v>
      </c>
      <c r="E155" s="37" t="s">
        <v>331</v>
      </c>
    </row>
    <row r="156" spans="1:5" ht="38.25">
      <c r="A156" t="s">
        <v>54</v>
      </c>
      <c r="E156" s="35" t="s">
        <v>332</v>
      </c>
    </row>
    <row r="157" spans="1:16" ht="12.75">
      <c r="A157" s="25" t="s">
        <v>45</v>
      </c>
      <c r="B157" s="29" t="s">
        <v>333</v>
      </c>
      <c r="C157" s="29" t="s">
        <v>328</v>
      </c>
      <c r="D157" s="25" t="s">
        <v>119</v>
      </c>
      <c r="E157" s="30" t="s">
        <v>329</v>
      </c>
      <c r="F157" s="31" t="s">
        <v>181</v>
      </c>
      <c r="G157" s="32">
        <v>2.16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38.25">
      <c r="A158" s="34" t="s">
        <v>50</v>
      </c>
      <c r="E158" s="35" t="s">
        <v>334</v>
      </c>
    </row>
    <row r="159" spans="1:5" ht="12.75">
      <c r="A159" s="36" t="s">
        <v>52</v>
      </c>
      <c r="E159" s="37" t="s">
        <v>335</v>
      </c>
    </row>
    <row r="160" spans="1:5" ht="38.25">
      <c r="A160" t="s">
        <v>54</v>
      </c>
      <c r="E160" s="35" t="s">
        <v>332</v>
      </c>
    </row>
    <row r="161" spans="1:16" ht="12.75">
      <c r="A161" s="25" t="s">
        <v>45</v>
      </c>
      <c r="B161" s="29" t="s">
        <v>336</v>
      </c>
      <c r="C161" s="29" t="s">
        <v>337</v>
      </c>
      <c r="D161" s="25" t="s">
        <v>47</v>
      </c>
      <c r="E161" s="30" t="s">
        <v>338</v>
      </c>
      <c r="F161" s="31" t="s">
        <v>181</v>
      </c>
      <c r="G161" s="32">
        <v>0.255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51">
      <c r="A162" s="34" t="s">
        <v>50</v>
      </c>
      <c r="E162" s="35" t="s">
        <v>339</v>
      </c>
    </row>
    <row r="163" spans="1:5" ht="12.75">
      <c r="A163" s="36" t="s">
        <v>52</v>
      </c>
      <c r="E163" s="37" t="s">
        <v>340</v>
      </c>
    </row>
    <row r="164" spans="1:5" ht="229.5">
      <c r="A164" t="s">
        <v>54</v>
      </c>
      <c r="E164" s="35" t="s">
        <v>341</v>
      </c>
    </row>
    <row r="165" spans="1:16" ht="12.75">
      <c r="A165" s="25" t="s">
        <v>45</v>
      </c>
      <c r="B165" s="29" t="s">
        <v>342</v>
      </c>
      <c r="C165" s="29" t="s">
        <v>343</v>
      </c>
      <c r="D165" s="25" t="s">
        <v>47</v>
      </c>
      <c r="E165" s="30" t="s">
        <v>344</v>
      </c>
      <c r="F165" s="31" t="s">
        <v>181</v>
      </c>
      <c r="G165" s="32">
        <v>4.71</v>
      </c>
      <c r="H165" s="33">
        <v>0</v>
      </c>
      <c r="I165" s="33">
        <f>ROUND(ROUND(H165,2)*ROUND(G165,3),2)</f>
      </c>
      <c r="O165">
        <f>(I165*21)/100</f>
      </c>
      <c r="P165" t="s">
        <v>23</v>
      </c>
    </row>
    <row r="166" spans="1:5" ht="38.25">
      <c r="A166" s="34" t="s">
        <v>50</v>
      </c>
      <c r="E166" s="35" t="s">
        <v>345</v>
      </c>
    </row>
    <row r="167" spans="1:5" ht="12.75">
      <c r="A167" s="36" t="s">
        <v>52</v>
      </c>
      <c r="E167" s="37" t="s">
        <v>346</v>
      </c>
    </row>
    <row r="168" spans="1:5" ht="51">
      <c r="A168" t="s">
        <v>54</v>
      </c>
      <c r="E168" s="35" t="s">
        <v>347</v>
      </c>
    </row>
    <row r="169" spans="1:16" ht="12.75">
      <c r="A169" s="25" t="s">
        <v>45</v>
      </c>
      <c r="B169" s="29" t="s">
        <v>348</v>
      </c>
      <c r="C169" s="29" t="s">
        <v>349</v>
      </c>
      <c r="D169" s="25" t="s">
        <v>47</v>
      </c>
      <c r="E169" s="30" t="s">
        <v>350</v>
      </c>
      <c r="F169" s="31" t="s">
        <v>181</v>
      </c>
      <c r="G169" s="32">
        <v>0.91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63.75">
      <c r="A170" s="34" t="s">
        <v>50</v>
      </c>
      <c r="E170" s="35" t="s">
        <v>351</v>
      </c>
    </row>
    <row r="171" spans="1:5" ht="12.75">
      <c r="A171" s="36" t="s">
        <v>52</v>
      </c>
      <c r="E171" s="37" t="s">
        <v>208</v>
      </c>
    </row>
    <row r="172" spans="1:5" ht="51">
      <c r="A172" t="s">
        <v>54</v>
      </c>
      <c r="E172" s="35" t="s">
        <v>352</v>
      </c>
    </row>
    <row r="173" spans="1:16" ht="12.75">
      <c r="A173" s="25" t="s">
        <v>45</v>
      </c>
      <c r="B173" s="29" t="s">
        <v>353</v>
      </c>
      <c r="C173" s="29" t="s">
        <v>354</v>
      </c>
      <c r="D173" s="25" t="s">
        <v>47</v>
      </c>
      <c r="E173" s="30" t="s">
        <v>355</v>
      </c>
      <c r="F173" s="31" t="s">
        <v>181</v>
      </c>
      <c r="G173" s="32">
        <v>8.05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63.75">
      <c r="A174" s="34" t="s">
        <v>50</v>
      </c>
      <c r="E174" s="35" t="s">
        <v>356</v>
      </c>
    </row>
    <row r="175" spans="1:5" ht="12.75">
      <c r="A175" s="36" t="s">
        <v>52</v>
      </c>
      <c r="E175" s="37" t="s">
        <v>357</v>
      </c>
    </row>
    <row r="176" spans="1:5" ht="102">
      <c r="A176" t="s">
        <v>54</v>
      </c>
      <c r="E176" s="35" t="s">
        <v>358</v>
      </c>
    </row>
    <row r="177" spans="1:18" ht="12.75" customHeight="1">
      <c r="A177" s="6" t="s">
        <v>43</v>
      </c>
      <c r="B177" s="6"/>
      <c r="C177" s="40" t="s">
        <v>35</v>
      </c>
      <c r="D177" s="6"/>
      <c r="E177" s="27" t="s">
        <v>359</v>
      </c>
      <c r="F177" s="6"/>
      <c r="G177" s="6"/>
      <c r="H177" s="6"/>
      <c r="I177" s="41">
        <f>0+Q177</f>
      </c>
      <c r="O177">
        <f>0+R177</f>
      </c>
      <c r="Q177">
        <f>0+I178+I182+I186+I190+I194+I198+I202</f>
      </c>
      <c r="R177">
        <f>0+O178+O182+O186+O190+O194+O198+O202</f>
      </c>
    </row>
    <row r="178" spans="1:16" ht="12.75">
      <c r="A178" s="25" t="s">
        <v>45</v>
      </c>
      <c r="B178" s="29" t="s">
        <v>360</v>
      </c>
      <c r="C178" s="29" t="s">
        <v>361</v>
      </c>
      <c r="D178" s="25" t="s">
        <v>108</v>
      </c>
      <c r="E178" s="30" t="s">
        <v>362</v>
      </c>
      <c r="F178" s="31" t="s">
        <v>181</v>
      </c>
      <c r="G178" s="32">
        <v>24.035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38.25">
      <c r="A179" s="34" t="s">
        <v>50</v>
      </c>
      <c r="E179" s="35" t="s">
        <v>363</v>
      </c>
    </row>
    <row r="180" spans="1:5" ht="12.75">
      <c r="A180" s="36" t="s">
        <v>52</v>
      </c>
      <c r="E180" s="37" t="s">
        <v>364</v>
      </c>
    </row>
    <row r="181" spans="1:5" ht="51">
      <c r="A181" t="s">
        <v>54</v>
      </c>
      <c r="E181" s="35" t="s">
        <v>365</v>
      </c>
    </row>
    <row r="182" spans="1:16" ht="12.75">
      <c r="A182" s="25" t="s">
        <v>45</v>
      </c>
      <c r="B182" s="29" t="s">
        <v>366</v>
      </c>
      <c r="C182" s="29" t="s">
        <v>361</v>
      </c>
      <c r="D182" s="25" t="s">
        <v>119</v>
      </c>
      <c r="E182" s="30" t="s">
        <v>362</v>
      </c>
      <c r="F182" s="31" t="s">
        <v>181</v>
      </c>
      <c r="G182" s="32">
        <v>24.035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38.25">
      <c r="A183" s="34" t="s">
        <v>50</v>
      </c>
      <c r="E183" s="35" t="s">
        <v>367</v>
      </c>
    </row>
    <row r="184" spans="1:5" ht="12.75">
      <c r="A184" s="36" t="s">
        <v>52</v>
      </c>
      <c r="E184" s="37" t="s">
        <v>364</v>
      </c>
    </row>
    <row r="185" spans="1:5" ht="51">
      <c r="A185" t="s">
        <v>54</v>
      </c>
      <c r="E185" s="35" t="s">
        <v>365</v>
      </c>
    </row>
    <row r="186" spans="1:16" ht="12.75">
      <c r="A186" s="25" t="s">
        <v>45</v>
      </c>
      <c r="B186" s="29" t="s">
        <v>368</v>
      </c>
      <c r="C186" s="29" t="s">
        <v>369</v>
      </c>
      <c r="D186" s="25" t="s">
        <v>47</v>
      </c>
      <c r="E186" s="30" t="s">
        <v>370</v>
      </c>
      <c r="F186" s="31" t="s">
        <v>170</v>
      </c>
      <c r="G186" s="32">
        <v>142.025</v>
      </c>
      <c r="H186" s="33">
        <v>0</v>
      </c>
      <c r="I186" s="33">
        <f>ROUND(ROUND(H186,2)*ROUND(G186,3),2)</f>
      </c>
      <c r="O186">
        <f>(I186*21)/100</f>
      </c>
      <c r="P186" t="s">
        <v>23</v>
      </c>
    </row>
    <row r="187" spans="1:5" ht="38.25">
      <c r="A187" s="34" t="s">
        <v>50</v>
      </c>
      <c r="E187" s="35" t="s">
        <v>371</v>
      </c>
    </row>
    <row r="188" spans="1:5" ht="12.75">
      <c r="A188" s="36" t="s">
        <v>52</v>
      </c>
      <c r="E188" s="37" t="s">
        <v>372</v>
      </c>
    </row>
    <row r="189" spans="1:5" ht="51">
      <c r="A189" t="s">
        <v>54</v>
      </c>
      <c r="E189" s="35" t="s">
        <v>373</v>
      </c>
    </row>
    <row r="190" spans="1:16" ht="12.75">
      <c r="A190" s="25" t="s">
        <v>45</v>
      </c>
      <c r="B190" s="29" t="s">
        <v>374</v>
      </c>
      <c r="C190" s="29" t="s">
        <v>375</v>
      </c>
      <c r="D190" s="25" t="s">
        <v>47</v>
      </c>
      <c r="E190" s="30" t="s">
        <v>376</v>
      </c>
      <c r="F190" s="31" t="s">
        <v>170</v>
      </c>
      <c r="G190" s="32">
        <v>191.4</v>
      </c>
      <c r="H190" s="33">
        <v>0</v>
      </c>
      <c r="I190" s="33">
        <f>ROUND(ROUND(H190,2)*ROUND(G190,3),2)</f>
      </c>
      <c r="O190">
        <f>(I190*21)/100</f>
      </c>
      <c r="P190" t="s">
        <v>23</v>
      </c>
    </row>
    <row r="191" spans="1:5" ht="51">
      <c r="A191" s="34" t="s">
        <v>50</v>
      </c>
      <c r="E191" s="35" t="s">
        <v>377</v>
      </c>
    </row>
    <row r="192" spans="1:5" ht="12.75">
      <c r="A192" s="36" t="s">
        <v>52</v>
      </c>
      <c r="E192" s="37" t="s">
        <v>378</v>
      </c>
    </row>
    <row r="193" spans="1:5" ht="51">
      <c r="A193" t="s">
        <v>54</v>
      </c>
      <c r="E193" s="35" t="s">
        <v>373</v>
      </c>
    </row>
    <row r="194" spans="1:16" ht="12.75">
      <c r="A194" s="25" t="s">
        <v>45</v>
      </c>
      <c r="B194" s="29" t="s">
        <v>379</v>
      </c>
      <c r="C194" s="29" t="s">
        <v>380</v>
      </c>
      <c r="D194" s="25" t="s">
        <v>47</v>
      </c>
      <c r="E194" s="30" t="s">
        <v>381</v>
      </c>
      <c r="F194" s="31" t="s">
        <v>170</v>
      </c>
      <c r="G194" s="32">
        <v>191.4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38.25">
      <c r="A195" s="34" t="s">
        <v>50</v>
      </c>
      <c r="E195" s="35" t="s">
        <v>382</v>
      </c>
    </row>
    <row r="196" spans="1:5" ht="12.75">
      <c r="A196" s="36" t="s">
        <v>52</v>
      </c>
      <c r="E196" s="37" t="s">
        <v>383</v>
      </c>
    </row>
    <row r="197" spans="1:5" ht="140.25">
      <c r="A197" t="s">
        <v>54</v>
      </c>
      <c r="E197" s="35" t="s">
        <v>384</v>
      </c>
    </row>
    <row r="198" spans="1:16" ht="25.5">
      <c r="A198" s="25" t="s">
        <v>45</v>
      </c>
      <c r="B198" s="29" t="s">
        <v>385</v>
      </c>
      <c r="C198" s="29" t="s">
        <v>386</v>
      </c>
      <c r="D198" s="25" t="s">
        <v>47</v>
      </c>
      <c r="E198" s="30" t="s">
        <v>387</v>
      </c>
      <c r="F198" s="31" t="s">
        <v>170</v>
      </c>
      <c r="G198" s="32">
        <v>142.025</v>
      </c>
      <c r="H198" s="33">
        <v>0</v>
      </c>
      <c r="I198" s="33">
        <f>ROUND(ROUND(H198,2)*ROUND(G198,3),2)</f>
      </c>
      <c r="O198">
        <f>(I198*21)/100</f>
      </c>
      <c r="P198" t="s">
        <v>23</v>
      </c>
    </row>
    <row r="199" spans="1:5" ht="38.25">
      <c r="A199" s="34" t="s">
        <v>50</v>
      </c>
      <c r="E199" s="35" t="s">
        <v>388</v>
      </c>
    </row>
    <row r="200" spans="1:5" ht="12.75">
      <c r="A200" s="36" t="s">
        <v>52</v>
      </c>
      <c r="E200" s="37" t="s">
        <v>372</v>
      </c>
    </row>
    <row r="201" spans="1:5" ht="140.25">
      <c r="A201" t="s">
        <v>54</v>
      </c>
      <c r="E201" s="35" t="s">
        <v>384</v>
      </c>
    </row>
    <row r="202" spans="1:16" ht="12.75">
      <c r="A202" s="25" t="s">
        <v>45</v>
      </c>
      <c r="B202" s="29" t="s">
        <v>389</v>
      </c>
      <c r="C202" s="29" t="s">
        <v>390</v>
      </c>
      <c r="D202" s="25" t="s">
        <v>47</v>
      </c>
      <c r="E202" s="30" t="s">
        <v>391</v>
      </c>
      <c r="F202" s="31" t="s">
        <v>195</v>
      </c>
      <c r="G202" s="32">
        <v>10</v>
      </c>
      <c r="H202" s="33">
        <v>0</v>
      </c>
      <c r="I202" s="33">
        <f>ROUND(ROUND(H202,2)*ROUND(G202,3),2)</f>
      </c>
      <c r="O202">
        <f>(I202*21)/100</f>
      </c>
      <c r="P202" t="s">
        <v>23</v>
      </c>
    </row>
    <row r="203" spans="1:5" ht="38.25">
      <c r="A203" s="34" t="s">
        <v>50</v>
      </c>
      <c r="E203" s="35" t="s">
        <v>392</v>
      </c>
    </row>
    <row r="204" spans="1:5" ht="12.75">
      <c r="A204" s="36" t="s">
        <v>52</v>
      </c>
      <c r="E204" s="37" t="s">
        <v>393</v>
      </c>
    </row>
    <row r="205" spans="1:5" ht="38.25">
      <c r="A205" t="s">
        <v>54</v>
      </c>
      <c r="E205" s="35" t="s">
        <v>394</v>
      </c>
    </row>
    <row r="206" spans="1:18" ht="12.75" customHeight="1">
      <c r="A206" s="6" t="s">
        <v>43</v>
      </c>
      <c r="B206" s="6"/>
      <c r="C206" s="40" t="s">
        <v>37</v>
      </c>
      <c r="D206" s="6"/>
      <c r="E206" s="27" t="s">
        <v>395</v>
      </c>
      <c r="F206" s="6"/>
      <c r="G206" s="6"/>
      <c r="H206" s="6"/>
      <c r="I206" s="41">
        <f>0+Q206</f>
      </c>
      <c r="O206">
        <f>0+R206</f>
      </c>
      <c r="Q206">
        <f>0+I207</f>
      </c>
      <c r="R206">
        <f>0+O207</f>
      </c>
    </row>
    <row r="207" spans="1:16" ht="25.5">
      <c r="A207" s="25" t="s">
        <v>45</v>
      </c>
      <c r="B207" s="29" t="s">
        <v>396</v>
      </c>
      <c r="C207" s="29" t="s">
        <v>397</v>
      </c>
      <c r="D207" s="25" t="s">
        <v>47</v>
      </c>
      <c r="E207" s="30" t="s">
        <v>398</v>
      </c>
      <c r="F207" s="31" t="s">
        <v>170</v>
      </c>
      <c r="G207" s="32">
        <v>0.9</v>
      </c>
      <c r="H207" s="33">
        <v>0</v>
      </c>
      <c r="I207" s="33">
        <f>ROUND(ROUND(H207,2)*ROUND(G207,3),2)</f>
      </c>
      <c r="O207">
        <f>(I207*21)/100</f>
      </c>
      <c r="P207" t="s">
        <v>23</v>
      </c>
    </row>
    <row r="208" spans="1:5" ht="51">
      <c r="A208" s="34" t="s">
        <v>50</v>
      </c>
      <c r="E208" s="35" t="s">
        <v>399</v>
      </c>
    </row>
    <row r="209" spans="1:5" ht="12.75">
      <c r="A209" s="36" t="s">
        <v>52</v>
      </c>
      <c r="E209" s="37" t="s">
        <v>400</v>
      </c>
    </row>
    <row r="210" spans="1:5" ht="76.5">
      <c r="A210" t="s">
        <v>54</v>
      </c>
      <c r="E210" s="35" t="s">
        <v>401</v>
      </c>
    </row>
    <row r="211" spans="1:18" ht="12.75" customHeight="1">
      <c r="A211" s="6" t="s">
        <v>43</v>
      </c>
      <c r="B211" s="6"/>
      <c r="C211" s="40" t="s">
        <v>66</v>
      </c>
      <c r="D211" s="6"/>
      <c r="E211" s="27" t="s">
        <v>402</v>
      </c>
      <c r="F211" s="6"/>
      <c r="G211" s="6"/>
      <c r="H211" s="6"/>
      <c r="I211" s="41">
        <f>0+Q211</f>
      </c>
      <c r="O211">
        <f>0+R211</f>
      </c>
      <c r="Q211">
        <f>0+I212+I216+I220</f>
      </c>
      <c r="R211">
        <f>0+O212+O216+O220</f>
      </c>
    </row>
    <row r="212" spans="1:16" ht="25.5">
      <c r="A212" s="25" t="s">
        <v>45</v>
      </c>
      <c r="B212" s="29" t="s">
        <v>403</v>
      </c>
      <c r="C212" s="29" t="s">
        <v>404</v>
      </c>
      <c r="D212" s="25" t="s">
        <v>108</v>
      </c>
      <c r="E212" s="30" t="s">
        <v>405</v>
      </c>
      <c r="F212" s="31" t="s">
        <v>170</v>
      </c>
      <c r="G212" s="32">
        <v>62.282</v>
      </c>
      <c r="H212" s="33">
        <v>0</v>
      </c>
      <c r="I212" s="33">
        <f>ROUND(ROUND(H212,2)*ROUND(G212,3),2)</f>
      </c>
      <c r="O212">
        <f>(I212*21)/100</f>
      </c>
      <c r="P212" t="s">
        <v>23</v>
      </c>
    </row>
    <row r="213" spans="1:5" ht="51">
      <c r="A213" s="34" t="s">
        <v>50</v>
      </c>
      <c r="E213" s="35" t="s">
        <v>406</v>
      </c>
    </row>
    <row r="214" spans="1:5" ht="12.75">
      <c r="A214" s="36" t="s">
        <v>52</v>
      </c>
      <c r="E214" s="37" t="s">
        <v>407</v>
      </c>
    </row>
    <row r="215" spans="1:5" ht="191.25">
      <c r="A215" t="s">
        <v>54</v>
      </c>
      <c r="E215" s="35" t="s">
        <v>408</v>
      </c>
    </row>
    <row r="216" spans="1:16" ht="25.5">
      <c r="A216" s="25" t="s">
        <v>45</v>
      </c>
      <c r="B216" s="29" t="s">
        <v>409</v>
      </c>
      <c r="C216" s="29" t="s">
        <v>404</v>
      </c>
      <c r="D216" s="25" t="s">
        <v>119</v>
      </c>
      <c r="E216" s="30" t="s">
        <v>405</v>
      </c>
      <c r="F216" s="31" t="s">
        <v>170</v>
      </c>
      <c r="G216" s="32">
        <v>16.98</v>
      </c>
      <c r="H216" s="33">
        <v>0</v>
      </c>
      <c r="I216" s="33">
        <f>ROUND(ROUND(H216,2)*ROUND(G216,3),2)</f>
      </c>
      <c r="O216">
        <f>(I216*21)/100</f>
      </c>
      <c r="P216" t="s">
        <v>23</v>
      </c>
    </row>
    <row r="217" spans="1:5" ht="51">
      <c r="A217" s="34" t="s">
        <v>50</v>
      </c>
      <c r="E217" s="35" t="s">
        <v>410</v>
      </c>
    </row>
    <row r="218" spans="1:5" ht="12.75">
      <c r="A218" s="36" t="s">
        <v>52</v>
      </c>
      <c r="E218" s="37" t="s">
        <v>411</v>
      </c>
    </row>
    <row r="219" spans="1:5" ht="191.25">
      <c r="A219" t="s">
        <v>54</v>
      </c>
      <c r="E219" s="35" t="s">
        <v>408</v>
      </c>
    </row>
    <row r="220" spans="1:16" ht="12.75">
      <c r="A220" s="25" t="s">
        <v>45</v>
      </c>
      <c r="B220" s="29" t="s">
        <v>412</v>
      </c>
      <c r="C220" s="29" t="s">
        <v>413</v>
      </c>
      <c r="D220" s="25" t="s">
        <v>47</v>
      </c>
      <c r="E220" s="30" t="s">
        <v>414</v>
      </c>
      <c r="F220" s="31" t="s">
        <v>170</v>
      </c>
      <c r="G220" s="32">
        <v>0.9</v>
      </c>
      <c r="H220" s="33">
        <v>0</v>
      </c>
      <c r="I220" s="33">
        <f>ROUND(ROUND(H220,2)*ROUND(G220,3),2)</f>
      </c>
      <c r="O220">
        <f>(I220*21)/100</f>
      </c>
      <c r="P220" t="s">
        <v>23</v>
      </c>
    </row>
    <row r="221" spans="1:5" ht="51">
      <c r="A221" s="34" t="s">
        <v>50</v>
      </c>
      <c r="E221" s="35" t="s">
        <v>415</v>
      </c>
    </row>
    <row r="222" spans="1:5" ht="12.75">
      <c r="A222" s="36" t="s">
        <v>52</v>
      </c>
      <c r="E222" s="37" t="s">
        <v>400</v>
      </c>
    </row>
    <row r="223" spans="1:5" ht="51">
      <c r="A223" t="s">
        <v>54</v>
      </c>
      <c r="E223" s="35" t="s">
        <v>416</v>
      </c>
    </row>
    <row r="224" spans="1:18" ht="12.75" customHeight="1">
      <c r="A224" s="6" t="s">
        <v>43</v>
      </c>
      <c r="B224" s="6"/>
      <c r="C224" s="40" t="s">
        <v>72</v>
      </c>
      <c r="D224" s="6"/>
      <c r="E224" s="27" t="s">
        <v>417</v>
      </c>
      <c r="F224" s="6"/>
      <c r="G224" s="6"/>
      <c r="H224" s="6"/>
      <c r="I224" s="41">
        <f>0+Q224</f>
      </c>
      <c r="O224">
        <f>0+R224</f>
      </c>
      <c r="Q224">
        <f>0+I225+I229+I233</f>
      </c>
      <c r="R224">
        <f>0+O225+O229+O233</f>
      </c>
    </row>
    <row r="225" spans="1:16" ht="12.75">
      <c r="A225" s="25" t="s">
        <v>45</v>
      </c>
      <c r="B225" s="29" t="s">
        <v>418</v>
      </c>
      <c r="C225" s="29" t="s">
        <v>419</v>
      </c>
      <c r="D225" s="25" t="s">
        <v>47</v>
      </c>
      <c r="E225" s="30" t="s">
        <v>420</v>
      </c>
      <c r="F225" s="31" t="s">
        <v>195</v>
      </c>
      <c r="G225" s="32">
        <v>13.112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51">
      <c r="A226" s="34" t="s">
        <v>50</v>
      </c>
      <c r="E226" s="35" t="s">
        <v>421</v>
      </c>
    </row>
    <row r="227" spans="1:5" ht="12.75">
      <c r="A227" s="36" t="s">
        <v>52</v>
      </c>
      <c r="E227" s="37" t="s">
        <v>422</v>
      </c>
    </row>
    <row r="228" spans="1:5" ht="255">
      <c r="A228" t="s">
        <v>54</v>
      </c>
      <c r="E228" s="35" t="s">
        <v>423</v>
      </c>
    </row>
    <row r="229" spans="1:16" ht="12.75">
      <c r="A229" s="25" t="s">
        <v>45</v>
      </c>
      <c r="B229" s="29" t="s">
        <v>424</v>
      </c>
      <c r="C229" s="29" t="s">
        <v>425</v>
      </c>
      <c r="D229" s="25" t="s">
        <v>47</v>
      </c>
      <c r="E229" s="30" t="s">
        <v>426</v>
      </c>
      <c r="F229" s="31" t="s">
        <v>49</v>
      </c>
      <c r="G229" s="32">
        <v>1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51">
      <c r="A230" s="34" t="s">
        <v>50</v>
      </c>
      <c r="E230" s="35" t="s">
        <v>427</v>
      </c>
    </row>
    <row r="231" spans="1:5" ht="12.75">
      <c r="A231" s="36" t="s">
        <v>52</v>
      </c>
      <c r="E231" s="37" t="s">
        <v>177</v>
      </c>
    </row>
    <row r="232" spans="1:5" ht="12.75">
      <c r="A232" t="s">
        <v>54</v>
      </c>
      <c r="E232" s="35" t="s">
        <v>428</v>
      </c>
    </row>
    <row r="233" spans="1:16" ht="12.75">
      <c r="A233" s="25" t="s">
        <v>45</v>
      </c>
      <c r="B233" s="29" t="s">
        <v>429</v>
      </c>
      <c r="C233" s="29" t="s">
        <v>430</v>
      </c>
      <c r="D233" s="25" t="s">
        <v>47</v>
      </c>
      <c r="E233" s="30" t="s">
        <v>431</v>
      </c>
      <c r="F233" s="31" t="s">
        <v>49</v>
      </c>
      <c r="G233" s="32">
        <v>5</v>
      </c>
      <c r="H233" s="33">
        <v>0</v>
      </c>
      <c r="I233" s="33">
        <f>ROUND(ROUND(H233,2)*ROUND(G233,3),2)</f>
      </c>
      <c r="O233">
        <f>(I233*21)/100</f>
      </c>
      <c r="P233" t="s">
        <v>23</v>
      </c>
    </row>
    <row r="234" spans="1:5" ht="38.25">
      <c r="A234" s="34" t="s">
        <v>50</v>
      </c>
      <c r="E234" s="35" t="s">
        <v>432</v>
      </c>
    </row>
    <row r="235" spans="1:5" ht="12.75">
      <c r="A235" s="36" t="s">
        <v>52</v>
      </c>
      <c r="E235" s="37" t="s">
        <v>433</v>
      </c>
    </row>
    <row r="236" spans="1:5" ht="38.25">
      <c r="A236" t="s">
        <v>54</v>
      </c>
      <c r="E236" s="35" t="s">
        <v>434</v>
      </c>
    </row>
    <row r="237" spans="1:18" ht="12.75" customHeight="1">
      <c r="A237" s="6" t="s">
        <v>43</v>
      </c>
      <c r="B237" s="6"/>
      <c r="C237" s="40" t="s">
        <v>40</v>
      </c>
      <c r="D237" s="6"/>
      <c r="E237" s="27" t="s">
        <v>44</v>
      </c>
      <c r="F237" s="6"/>
      <c r="G237" s="6"/>
      <c r="H237" s="6"/>
      <c r="I237" s="41">
        <f>0+Q237</f>
      </c>
      <c r="O237">
        <f>0+R237</f>
      </c>
      <c r="Q237">
        <f>0+I238+I242+I246+I250+I254+I258+I262+I266+I270+I274+I278+I282</f>
      </c>
      <c r="R237">
        <f>0+O238+O242+O246+O250+O254+O258+O262+O266+O270+O274+O278+O282</f>
      </c>
    </row>
    <row r="238" spans="1:16" ht="25.5">
      <c r="A238" s="25" t="s">
        <v>45</v>
      </c>
      <c r="B238" s="29" t="s">
        <v>435</v>
      </c>
      <c r="C238" s="29" t="s">
        <v>436</v>
      </c>
      <c r="D238" s="25" t="s">
        <v>47</v>
      </c>
      <c r="E238" s="30" t="s">
        <v>437</v>
      </c>
      <c r="F238" s="31" t="s">
        <v>195</v>
      </c>
      <c r="G238" s="32">
        <v>29.55</v>
      </c>
      <c r="H238" s="33">
        <v>0</v>
      </c>
      <c r="I238" s="33">
        <f>ROUND(ROUND(H238,2)*ROUND(G238,3),2)</f>
      </c>
      <c r="O238">
        <f>(I238*21)/100</f>
      </c>
      <c r="P238" t="s">
        <v>23</v>
      </c>
    </row>
    <row r="239" spans="1:5" ht="38.25">
      <c r="A239" s="34" t="s">
        <v>50</v>
      </c>
      <c r="E239" s="35" t="s">
        <v>438</v>
      </c>
    </row>
    <row r="240" spans="1:5" ht="12.75">
      <c r="A240" s="36" t="s">
        <v>52</v>
      </c>
      <c r="E240" s="37" t="s">
        <v>439</v>
      </c>
    </row>
    <row r="241" spans="1:5" ht="127.5">
      <c r="A241" t="s">
        <v>54</v>
      </c>
      <c r="E241" s="35" t="s">
        <v>440</v>
      </c>
    </row>
    <row r="242" spans="1:16" ht="25.5">
      <c r="A242" s="25" t="s">
        <v>45</v>
      </c>
      <c r="B242" s="29" t="s">
        <v>29</v>
      </c>
      <c r="C242" s="29" t="s">
        <v>441</v>
      </c>
      <c r="D242" s="25" t="s">
        <v>47</v>
      </c>
      <c r="E242" s="30" t="s">
        <v>442</v>
      </c>
      <c r="F242" s="31" t="s">
        <v>195</v>
      </c>
      <c r="G242" s="32">
        <v>26.2</v>
      </c>
      <c r="H242" s="33">
        <v>0</v>
      </c>
      <c r="I242" s="33">
        <f>ROUND(ROUND(H242,2)*ROUND(G242,3),2)</f>
      </c>
      <c r="O242">
        <f>(I242*21)/100</f>
      </c>
      <c r="P242" t="s">
        <v>23</v>
      </c>
    </row>
    <row r="243" spans="1:5" ht="51">
      <c r="A243" s="34" t="s">
        <v>50</v>
      </c>
      <c r="E243" s="35" t="s">
        <v>443</v>
      </c>
    </row>
    <row r="244" spans="1:5" ht="12.75">
      <c r="A244" s="36" t="s">
        <v>52</v>
      </c>
      <c r="E244" s="37" t="s">
        <v>444</v>
      </c>
    </row>
    <row r="245" spans="1:5" ht="38.25">
      <c r="A245" t="s">
        <v>54</v>
      </c>
      <c r="E245" s="35" t="s">
        <v>445</v>
      </c>
    </row>
    <row r="246" spans="1:16" ht="12.75">
      <c r="A246" s="25" t="s">
        <v>45</v>
      </c>
      <c r="B246" s="29" t="s">
        <v>446</v>
      </c>
      <c r="C246" s="29" t="s">
        <v>447</v>
      </c>
      <c r="D246" s="25" t="s">
        <v>47</v>
      </c>
      <c r="E246" s="30" t="s">
        <v>448</v>
      </c>
      <c r="F246" s="31" t="s">
        <v>49</v>
      </c>
      <c r="G246" s="32">
        <v>6</v>
      </c>
      <c r="H246" s="33">
        <v>0</v>
      </c>
      <c r="I246" s="33">
        <f>ROUND(ROUND(H246,2)*ROUND(G246,3),2)</f>
      </c>
      <c r="O246">
        <f>(I246*21)/100</f>
      </c>
      <c r="P246" t="s">
        <v>23</v>
      </c>
    </row>
    <row r="247" spans="1:5" ht="38.25">
      <c r="A247" s="34" t="s">
        <v>50</v>
      </c>
      <c r="E247" s="35" t="s">
        <v>449</v>
      </c>
    </row>
    <row r="248" spans="1:5" ht="12.75">
      <c r="A248" s="36" t="s">
        <v>52</v>
      </c>
      <c r="E248" s="37" t="s">
        <v>450</v>
      </c>
    </row>
    <row r="249" spans="1:5" ht="51">
      <c r="A249" t="s">
        <v>54</v>
      </c>
      <c r="E249" s="35" t="s">
        <v>451</v>
      </c>
    </row>
    <row r="250" spans="1:16" ht="12.75">
      <c r="A250" s="25" t="s">
        <v>45</v>
      </c>
      <c r="B250" s="29" t="s">
        <v>452</v>
      </c>
      <c r="C250" s="29" t="s">
        <v>453</v>
      </c>
      <c r="D250" s="25" t="s">
        <v>47</v>
      </c>
      <c r="E250" s="30" t="s">
        <v>454</v>
      </c>
      <c r="F250" s="31" t="s">
        <v>49</v>
      </c>
      <c r="G250" s="32">
        <v>5</v>
      </c>
      <c r="H250" s="33">
        <v>0</v>
      </c>
      <c r="I250" s="33">
        <f>ROUND(ROUND(H250,2)*ROUND(G250,3),2)</f>
      </c>
      <c r="O250">
        <f>(I250*21)/100</f>
      </c>
      <c r="P250" t="s">
        <v>23</v>
      </c>
    </row>
    <row r="251" spans="1:5" ht="38.25">
      <c r="A251" s="34" t="s">
        <v>50</v>
      </c>
      <c r="E251" s="35" t="s">
        <v>455</v>
      </c>
    </row>
    <row r="252" spans="1:5" ht="12.75">
      <c r="A252" s="36" t="s">
        <v>52</v>
      </c>
      <c r="E252" s="37" t="s">
        <v>433</v>
      </c>
    </row>
    <row r="253" spans="1:5" ht="51">
      <c r="A253" t="s">
        <v>54</v>
      </c>
      <c r="E253" s="35" t="s">
        <v>451</v>
      </c>
    </row>
    <row r="254" spans="1:16" ht="25.5">
      <c r="A254" s="25" t="s">
        <v>45</v>
      </c>
      <c r="B254" s="29" t="s">
        <v>456</v>
      </c>
      <c r="C254" s="29" t="s">
        <v>457</v>
      </c>
      <c r="D254" s="25" t="s">
        <v>47</v>
      </c>
      <c r="E254" s="30" t="s">
        <v>458</v>
      </c>
      <c r="F254" s="31" t="s">
        <v>170</v>
      </c>
      <c r="G254" s="32">
        <v>8</v>
      </c>
      <c r="H254" s="33">
        <v>0</v>
      </c>
      <c r="I254" s="33">
        <f>ROUND(ROUND(H254,2)*ROUND(G254,3),2)</f>
      </c>
      <c r="O254">
        <f>(I254*21)/100</f>
      </c>
      <c r="P254" t="s">
        <v>23</v>
      </c>
    </row>
    <row r="255" spans="1:5" ht="38.25">
      <c r="A255" s="34" t="s">
        <v>50</v>
      </c>
      <c r="E255" s="35" t="s">
        <v>459</v>
      </c>
    </row>
    <row r="256" spans="1:5" ht="12.75">
      <c r="A256" s="36" t="s">
        <v>52</v>
      </c>
      <c r="E256" s="37" t="s">
        <v>460</v>
      </c>
    </row>
    <row r="257" spans="1:5" ht="38.25">
      <c r="A257" t="s">
        <v>54</v>
      </c>
      <c r="E257" s="35" t="s">
        <v>461</v>
      </c>
    </row>
    <row r="258" spans="1:16" ht="25.5">
      <c r="A258" s="25" t="s">
        <v>45</v>
      </c>
      <c r="B258" s="29" t="s">
        <v>462</v>
      </c>
      <c r="C258" s="29" t="s">
        <v>463</v>
      </c>
      <c r="D258" s="25" t="s">
        <v>47</v>
      </c>
      <c r="E258" s="30" t="s">
        <v>464</v>
      </c>
      <c r="F258" s="31" t="s">
        <v>170</v>
      </c>
      <c r="G258" s="32">
        <v>8</v>
      </c>
      <c r="H258" s="33">
        <v>0</v>
      </c>
      <c r="I258" s="33">
        <f>ROUND(ROUND(H258,2)*ROUND(G258,3),2)</f>
      </c>
      <c r="O258">
        <f>(I258*21)/100</f>
      </c>
      <c r="P258" t="s">
        <v>23</v>
      </c>
    </row>
    <row r="259" spans="1:5" ht="51">
      <c r="A259" s="34" t="s">
        <v>50</v>
      </c>
      <c r="E259" s="35" t="s">
        <v>465</v>
      </c>
    </row>
    <row r="260" spans="1:5" ht="12.75">
      <c r="A260" s="36" t="s">
        <v>52</v>
      </c>
      <c r="E260" s="37" t="s">
        <v>460</v>
      </c>
    </row>
    <row r="261" spans="1:5" ht="38.25">
      <c r="A261" t="s">
        <v>54</v>
      </c>
      <c r="E261" s="35" t="s">
        <v>461</v>
      </c>
    </row>
    <row r="262" spans="1:16" ht="12.75">
      <c r="A262" s="25" t="s">
        <v>45</v>
      </c>
      <c r="B262" s="29" t="s">
        <v>35</v>
      </c>
      <c r="C262" s="29" t="s">
        <v>466</v>
      </c>
      <c r="D262" s="25" t="s">
        <v>47</v>
      </c>
      <c r="E262" s="30" t="s">
        <v>467</v>
      </c>
      <c r="F262" s="31" t="s">
        <v>195</v>
      </c>
      <c r="G262" s="32">
        <v>9.9</v>
      </c>
      <c r="H262" s="33">
        <v>0</v>
      </c>
      <c r="I262" s="33">
        <f>ROUND(ROUND(H262,2)*ROUND(G262,3),2)</f>
      </c>
      <c r="O262">
        <f>(I262*21)/100</f>
      </c>
      <c r="P262" t="s">
        <v>23</v>
      </c>
    </row>
    <row r="263" spans="1:5" ht="38.25">
      <c r="A263" s="34" t="s">
        <v>50</v>
      </c>
      <c r="E263" s="35" t="s">
        <v>468</v>
      </c>
    </row>
    <row r="264" spans="1:5" ht="12.75">
      <c r="A264" s="36" t="s">
        <v>52</v>
      </c>
      <c r="E264" s="37" t="s">
        <v>469</v>
      </c>
    </row>
    <row r="265" spans="1:5" ht="25.5">
      <c r="A265" t="s">
        <v>54</v>
      </c>
      <c r="E265" s="35" t="s">
        <v>470</v>
      </c>
    </row>
    <row r="266" spans="1:16" ht="12.75">
      <c r="A266" s="25" t="s">
        <v>45</v>
      </c>
      <c r="B266" s="29" t="s">
        <v>471</v>
      </c>
      <c r="C266" s="29" t="s">
        <v>472</v>
      </c>
      <c r="D266" s="25" t="s">
        <v>47</v>
      </c>
      <c r="E266" s="30" t="s">
        <v>473</v>
      </c>
      <c r="F266" s="31" t="s">
        <v>195</v>
      </c>
      <c r="G266" s="32">
        <v>4.83</v>
      </c>
      <c r="H266" s="33">
        <v>0</v>
      </c>
      <c r="I266" s="33">
        <f>ROUND(ROUND(H266,2)*ROUND(G266,3),2)</f>
      </c>
      <c r="O266">
        <f>(I266*21)/100</f>
      </c>
      <c r="P266" t="s">
        <v>23</v>
      </c>
    </row>
    <row r="267" spans="1:5" ht="51">
      <c r="A267" s="34" t="s">
        <v>50</v>
      </c>
      <c r="E267" s="35" t="s">
        <v>474</v>
      </c>
    </row>
    <row r="268" spans="1:5" ht="12.75">
      <c r="A268" s="36" t="s">
        <v>52</v>
      </c>
      <c r="E268" s="37" t="s">
        <v>475</v>
      </c>
    </row>
    <row r="269" spans="1:5" ht="25.5">
      <c r="A269" t="s">
        <v>54</v>
      </c>
      <c r="E269" s="35" t="s">
        <v>476</v>
      </c>
    </row>
    <row r="270" spans="1:16" ht="12.75">
      <c r="A270" s="25" t="s">
        <v>45</v>
      </c>
      <c r="B270" s="29" t="s">
        <v>477</v>
      </c>
      <c r="C270" s="29" t="s">
        <v>478</v>
      </c>
      <c r="D270" s="25" t="s">
        <v>47</v>
      </c>
      <c r="E270" s="30" t="s">
        <v>479</v>
      </c>
      <c r="F270" s="31" t="s">
        <v>181</v>
      </c>
      <c r="G270" s="32">
        <v>0.025</v>
      </c>
      <c r="H270" s="33">
        <v>0</v>
      </c>
      <c r="I270" s="33">
        <f>ROUND(ROUND(H270,2)*ROUND(G270,3),2)</f>
      </c>
      <c r="O270">
        <f>(I270*21)/100</f>
      </c>
      <c r="P270" t="s">
        <v>23</v>
      </c>
    </row>
    <row r="271" spans="1:5" ht="51">
      <c r="A271" s="34" t="s">
        <v>50</v>
      </c>
      <c r="E271" s="35" t="s">
        <v>480</v>
      </c>
    </row>
    <row r="272" spans="1:5" ht="12.75">
      <c r="A272" s="36" t="s">
        <v>52</v>
      </c>
      <c r="E272" s="37" t="s">
        <v>481</v>
      </c>
    </row>
    <row r="273" spans="1:5" ht="229.5">
      <c r="A273" t="s">
        <v>54</v>
      </c>
      <c r="E273" s="35" t="s">
        <v>482</v>
      </c>
    </row>
    <row r="274" spans="1:16" ht="12.75">
      <c r="A274" s="25" t="s">
        <v>45</v>
      </c>
      <c r="B274" s="29" t="s">
        <v>483</v>
      </c>
      <c r="C274" s="29" t="s">
        <v>484</v>
      </c>
      <c r="D274" s="25" t="s">
        <v>47</v>
      </c>
      <c r="E274" s="30" t="s">
        <v>485</v>
      </c>
      <c r="F274" s="31" t="s">
        <v>170</v>
      </c>
      <c r="G274" s="32">
        <v>55</v>
      </c>
      <c r="H274" s="33">
        <v>0</v>
      </c>
      <c r="I274" s="33">
        <f>ROUND(ROUND(H274,2)*ROUND(G274,3),2)</f>
      </c>
      <c r="O274">
        <f>(I274*21)/100</f>
      </c>
      <c r="P274" t="s">
        <v>23</v>
      </c>
    </row>
    <row r="275" spans="1:5" ht="63.75">
      <c r="A275" s="34" t="s">
        <v>50</v>
      </c>
      <c r="E275" s="35" t="s">
        <v>486</v>
      </c>
    </row>
    <row r="276" spans="1:5" ht="12.75">
      <c r="A276" s="36" t="s">
        <v>52</v>
      </c>
      <c r="E276" s="37" t="s">
        <v>487</v>
      </c>
    </row>
    <row r="277" spans="1:5" ht="25.5">
      <c r="A277" t="s">
        <v>54</v>
      </c>
      <c r="E277" s="35" t="s">
        <v>488</v>
      </c>
    </row>
    <row r="278" spans="1:16" ht="12.75">
      <c r="A278" s="25" t="s">
        <v>45</v>
      </c>
      <c r="B278" s="29" t="s">
        <v>135</v>
      </c>
      <c r="C278" s="29" t="s">
        <v>489</v>
      </c>
      <c r="D278" s="25" t="s">
        <v>108</v>
      </c>
      <c r="E278" s="30" t="s">
        <v>490</v>
      </c>
      <c r="F278" s="31" t="s">
        <v>181</v>
      </c>
      <c r="G278" s="32">
        <v>9.87</v>
      </c>
      <c r="H278" s="33">
        <v>0</v>
      </c>
      <c r="I278" s="33">
        <f>ROUND(ROUND(H278,2)*ROUND(G278,3),2)</f>
      </c>
      <c r="O278">
        <f>(I278*21)/100</f>
      </c>
      <c r="P278" t="s">
        <v>23</v>
      </c>
    </row>
    <row r="279" spans="1:5" ht="140.25">
      <c r="A279" s="34" t="s">
        <v>50</v>
      </c>
      <c r="E279" s="35" t="s">
        <v>491</v>
      </c>
    </row>
    <row r="280" spans="1:5" ht="12.75">
      <c r="A280" s="36" t="s">
        <v>52</v>
      </c>
      <c r="E280" s="37" t="s">
        <v>492</v>
      </c>
    </row>
    <row r="281" spans="1:5" ht="76.5">
      <c r="A281" t="s">
        <v>54</v>
      </c>
      <c r="E281" s="35" t="s">
        <v>493</v>
      </c>
    </row>
    <row r="282" spans="1:16" ht="12.75">
      <c r="A282" s="25" t="s">
        <v>45</v>
      </c>
      <c r="B282" s="29" t="s">
        <v>494</v>
      </c>
      <c r="C282" s="29" t="s">
        <v>495</v>
      </c>
      <c r="D282" s="25" t="s">
        <v>47</v>
      </c>
      <c r="E282" s="30" t="s">
        <v>496</v>
      </c>
      <c r="F282" s="31" t="s">
        <v>195</v>
      </c>
      <c r="G282" s="32">
        <v>20</v>
      </c>
      <c r="H282" s="33">
        <v>0</v>
      </c>
      <c r="I282" s="33">
        <f>ROUND(ROUND(H282,2)*ROUND(G282,3),2)</f>
      </c>
      <c r="O282">
        <f>(I282*21)/100</f>
      </c>
      <c r="P282" t="s">
        <v>23</v>
      </c>
    </row>
    <row r="283" spans="1:5" ht="38.25">
      <c r="A283" s="34" t="s">
        <v>50</v>
      </c>
      <c r="E283" s="35" t="s">
        <v>497</v>
      </c>
    </row>
    <row r="284" spans="1:5" ht="12.75">
      <c r="A284" s="36" t="s">
        <v>52</v>
      </c>
      <c r="E284" s="37" t="s">
        <v>197</v>
      </c>
    </row>
    <row r="285" spans="1:5" ht="76.5">
      <c r="A285" t="s">
        <v>54</v>
      </c>
      <c r="E285" s="35" t="s">
        <v>498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