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35" activeTab="1"/>
  </bookViews>
  <sheets>
    <sheet name="Rekapitulace" sheetId="1" r:id="rId1"/>
    <sheet name="000" sheetId="2" r:id="rId2"/>
    <sheet name="SO 101" sheetId="3" r:id="rId3"/>
    <sheet name="SO 102" sheetId="4" r:id="rId4"/>
    <sheet name="SO 201" sheetId="5" r:id="rId5"/>
    <sheet name="SO 301" sheetId="6" r:id="rId6"/>
    <sheet name="SO 302" sheetId="7" r:id="rId7"/>
    <sheet name="SO 403" sheetId="8" r:id="rId8"/>
    <sheet name="SO 901" sheetId="9" r:id="rId9"/>
  </sheets>
  <definedNames/>
  <calcPr calcId="152511"/>
</workbook>
</file>

<file path=xl/sharedStrings.xml><?xml version="1.0" encoding="utf-8"?>
<sst xmlns="http://schemas.openxmlformats.org/spreadsheetml/2006/main" count="2696" uniqueCount="732">
  <si>
    <t>Firma: M-Projekce</t>
  </si>
  <si>
    <t>Rekapitulace ceny</t>
  </si>
  <si>
    <t>Stavba: 19-015-03 - III/12137 Sedlec, Jetřichovická ul., rek. silnice a mostu 12137-1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</si>
  <si>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</si>
  <si>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</si>
  <si>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</si>
  <si>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</si>
  <si>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</si>
  <si>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</si>
  <si>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</si>
  <si>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</si>
  <si>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</si>
  <si>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</si>
  <si>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</si>
  <si>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</si>
  <si>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19-015-03</t>
  </si>
  <si>
    <t>III/12137 Sedlec, Jetřichovická ul., rek. silnice a mostu 12137-1</t>
  </si>
  <si>
    <t>O</t>
  </si>
  <si>
    <t>Rozpočet:</t>
  </si>
  <si>
    <t>0,00</t>
  </si>
  <si>
    <t>15,00</t>
  </si>
  <si>
    <t>21,00</t>
  </si>
  <si>
    <t>3</t>
  </si>
  <si>
    <t>2</t>
  </si>
  <si>
    <t>000</t>
  </si>
  <si>
    <t>Všeobecné a předběžné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</si>
  <si>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</si>
  <si>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</si>
  <si>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</si>
  <si>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</si>
  <si>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</si>
  <si>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</si>
  <si>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</si>
  <si>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</si>
  <si>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</si>
  <si>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</si>
  <si>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</si>
  <si>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</si>
  <si>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</si>
  <si>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</si>
  <si>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</si>
  <si>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</si>
  <si>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</si>
  <si>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</si>
  <si>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</si>
  <si>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</si>
  <si>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</si>
  <si>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</si>
  <si>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02510</t>
  </si>
  <si>
    <t/>
  </si>
  <si>
    <t>ZKOUŠENÍ MATERIÁLŮ ZKUŠEBNOU ZHOTOVITELE</t>
  </si>
  <si>
    <t>KPL</t>
  </si>
  <si>
    <t>2019_OTSKP</t>
  </si>
  <si>
    <t>PP</t>
  </si>
  <si>
    <t>nad rámec normou požadovaných zkoušek</t>
  </si>
  <si>
    <t>VV</t>
  </si>
  <si>
    <t>1=1,000 [A]</t>
  </si>
  <si>
    <t>TS</t>
  </si>
  <si>
    <t>zahrnuje veškeré náklady spojené s objednatelem požadovanými zkouškami</t>
  </si>
  <si>
    <t>02620</t>
  </si>
  <si>
    <t>ZKOUŠENÍ KONSTRUKCÍ A PRACÍ NEZÁVISLOU ZKUŠEBNOU</t>
  </si>
  <si>
    <t>Zkoušky nad rámec předepsaných ČSN. 
Jedná se o zkoušky nad rámec zkoušek předepsaných ČSN. Počet a typ zkoušek 
bude záviset od průběhu prací a požadavku TDS.</t>
  </si>
  <si>
    <t>02720</t>
  </si>
  <si>
    <t>POMOC PRÁCE ZŘÍZ NEBO ZAJIŠŤ REGULACI A OCHRANU DOPRAVY</t>
  </si>
  <si>
    <t>Náklady na všechny dočasné úpravy pro regulaci dopravy po staveništi a náklady 
na veškeré dočasné dopravní značení včetně jeho odstranění, které není součástí DIO a je nutné pro zachování bezpečnosti provozu. 
Zahrnuje veškeré práce, pro zajištění dopravy, které vyplynou během výstavby. 
Například pro zajištění průchodu pěších.</t>
  </si>
  <si>
    <t>zahrnuje veškeré náklady spojené s objednatelem požadovanými zařízeními</t>
  </si>
  <si>
    <t>02730</t>
  </si>
  <si>
    <t>POMOC PRÁCE ZŘÍZ NEBO ZAJIŠŤ OCHRANU INŽENÝRSKÝCH SÍTÍ</t>
  </si>
  <si>
    <t>Ověření uložení podzemních vedení kopanými sondami vodovod, telekomunikační sítě, kanalizace, elektrické vedení, plyn. Zabezpečení stávajících inženýrských sítí proti poškození zaměření, vytýčení, manipulace, ochrana.</t>
  </si>
  <si>
    <t>02821</t>
  </si>
  <si>
    <t>PRŮZKUMNÉ PRÁCE ARCHEOLOGICKÉ NA POVRCHU</t>
  </si>
  <si>
    <t>archeologický průzkum vykopávek</t>
  </si>
  <si>
    <t>zahrnuje veškeré náklady spojené s objednatelem požadovanými pracemi</t>
  </si>
  <si>
    <t>02910</t>
  </si>
  <si>
    <t>OSTATNÍ POŽADAVKY - ZEMĚMĚŘIČSKÁ MĚŘENÍ</t>
  </si>
  <si>
    <t>Geodetická činnost v průběhu provádění stavebních prací (geodet zhotovitele stavby) včetně vytyčení stavby a skutečného zjištění průběhu inženýrských sítí. Součástí je vybudování potřebné vytyčovací sítě. Zajištění inženýrských sítí během realizace stavby dle požadavku správců. Nutné 
vytyčení všech podzemních sítí s protokolárním zápisem příslušných správců. Přesnou polohu podzemních vedení ověřit ručně kopanými sondami.</t>
  </si>
  <si>
    <t>zahrnuje veškeré náklady spojené s objednatelem požadovanými pracemi,   
- pro stanovení orientační investorské ceny určete jednotkovou cenu jako 1% odhadované ceny stavby</t>
  </si>
  <si>
    <t>7</t>
  </si>
  <si>
    <t>029113</t>
  </si>
  <si>
    <t>OSTATNÍ POŽADAVKY - GEODETICKÉ ZAMĚŘENÍ - CELKY</t>
  </si>
  <si>
    <t>KUS</t>
  </si>
  <si>
    <t>zaměření skutečného provedení díla ke kolaudaci stavby</t>
  </si>
  <si>
    <t>8</t>
  </si>
  <si>
    <t>02943</t>
  </si>
  <si>
    <t>OSTATNÍ POŽADAVKY - VYPRACOVÁNÍ RDS</t>
  </si>
  <si>
    <t>Realizační dokumentace stavby v rozsahu dle požadavků objednatele včetně zapracování všech podmínek a požadavků sloučeného řízení a podmínek 
stanovených zadávací dokumentací. Zahrnuje veškeré nutné podrobné projekty pro stavbu, havarijní plán a projekt dopravně inženýrských opatření. 
Dokumentace bude obsahovat: 
-RDS pro objekt SO 201 
- rozdělení na fáze výstavby 
- příčné řezy vjezdy 
- kladecí schéma obrubníků a dlažby 
- projektové vrstevnice v místech křižovatek 
-aktualizace Povodňového plánu 
Součástí je předání dokumentace v tištěné podobě v počtu 4 paré a předání v elektonické podobě (rozsah a uspořádání odpovídající podobě tištěné)</t>
  </si>
  <si>
    <t>02944</t>
  </si>
  <si>
    <t>OSTAT POŽADAVKY - DOKUMENTACE SKUTEČ PROVEDENÍ V DIGIT FORMĚ</t>
  </si>
  <si>
    <t>Dokumentace skutečného provedení stavby. 
Zahrnuje také tisk dokumentace v počtu 4 paré. 
DSPS (součástí dokladů při předání dokončeného díla budou rovněž veškeré atesty, prohlášení o shodě, certifikáty na použité materiály a výrobky a protokoly o  výsledcích provedených kontrolních zkoušek).</t>
  </si>
  <si>
    <t>02945</t>
  </si>
  <si>
    <t>OSTAT POŽADAVKY - GEOMETRICKÝ PLÁN</t>
  </si>
  <si>
    <t>HM</t>
  </si>
  <si>
    <t>Zajištění geometrických plánů skutečného provedení objektů a inženýrských sítí a geometrických plánů věcných břemen v požadovaném formátu s hranicemi pozemků jako podklad pro vklad do katastrální mapy pro evidenci změn na katastrálním úřadu. Tato dokumentace bude potvrzena příslušným katastrálním 
úřadem a předána v 6 ti vyhotovení v termínu dle potřeb investora.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</si>
  <si>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</si>
  <si>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02946</t>
  </si>
  <si>
    <t>OSTAT POŽADAVKY - FOTODOKUMENTACE</t>
  </si>
  <si>
    <t>Jednou měsíčně zajištění jedné sady barevných fotografií v tištěné formě i na CD dokumentující postup výstavby. Sadu uspořádat do alba s popisy stručně určujícími místo, čas a předmět fotografie. Po převzetí stavby zajistit zvláštní sadu z průběhu stavby ve 2 vyhotoveních včetně uložení na CD.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</si>
  <si>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</si>
  <si>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12</t>
  </si>
  <si>
    <t>02950</t>
  </si>
  <si>
    <t>OSTATNÍ POŽADAVKY - POSUDKY, KONTROLY, REVIZNÍ ZPRÁVY</t>
  </si>
  <si>
    <t>Dokumentace stavu okolní zástavby před započetím prací a po ukončení (fotodokumentace). 
Projednání pasportizace provedené před zahájením prací. Následně pasportizace po dokončení akce s projednáním a prokázáním stavů konstrukcí, objektů a pozemků před a po akci. 
Odevzdáno bude 2x v tištěné podobě + 2x na digitálním nosiči.</t>
  </si>
  <si>
    <t>13</t>
  </si>
  <si>
    <t>Stanovení skutečné zatížitelnosti. 6x tisk + CD. Pevná cena.</t>
  </si>
  <si>
    <t>14</t>
  </si>
  <si>
    <t>02991</t>
  </si>
  <si>
    <t>OSTATNÍ POŽADAVKY - INFORMAČNÍ TABULE</t>
  </si>
  <si>
    <t>Náklady na zřízení a udržování informačních tabulí (po dobu výstavby) s údaji o stavbě s textem dle vzoru objednatele. Po ukončení stavby jejich odstranění. Pevná cena.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</si>
  <si>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</si>
  <si>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15</t>
  </si>
  <si>
    <t>03100</t>
  </si>
  <si>
    <t>ZAŘÍZENÍ STAVENIŠTĚ - ZŘÍZENÍ, PROVOZ, DEMONTÁŽ</t>
  </si>
  <si>
    <t>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pracoviště.Poplatky a náklady   
za spotřebované energie, plyn a vodu atd. v době výstavby až do předání díla.Zajištění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</si>
  <si>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</si>
  <si>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Komunikace</t>
  </si>
  <si>
    <t>16</t>
  </si>
  <si>
    <t>57790A</t>
  </si>
  <si>
    <t>R</t>
  </si>
  <si>
    <t>VÝSPRAVA VÝTLUKŮ OBJÍZDNÝCH TRAS</t>
  </si>
  <si>
    <t>Položka bude realizována pouze na přímý příkaz TDI a investora. 
Konkrétní rozsah oprav se určí na místě za účasti investora, správce komunikace, TDI a zhotovitele. 
Preliminář</t>
  </si>
  <si>
    <t>- odfrézování nebo jiné odstranění poškozených vozovkových vrstev  
- zaříznutí hran 
- vyčištění 
- nátěr 
- dodání a výplň předepsanou zhutněnou balenou asfaltovou směsí 
- asfaltová zálivka</t>
  </si>
  <si>
    <t>SO 101</t>
  </si>
  <si>
    <t>Oprava ul. Jetřichovická</t>
  </si>
  <si>
    <t>014102</t>
  </si>
  <si>
    <t>POPLATKY ZA SKLÁDKU</t>
  </si>
  <si>
    <t>T</t>
  </si>
  <si>
    <t>Zemina předpoklad 2000kg/m3.  
Bude čerpáno dle skutečnosti a požadavku TDI.</t>
  </si>
  <si>
    <t>pol. č. 12110-18232: (10,95-28,5*0,15)*2=13,350 [A] 
pol. č. 12373.1: 793,5*2=1 587,000 [B] 
pol. č. 12373.2: 21*2=42,000 [C] 
pol. č. 12373.3: 18*2=36,000 [D] 
pol. č. 13173: 11,25*2=22,500 [E] 
pol. č. 13273: 30,448*2=60,896 [F] 
Celkem: A+B+C+D+E+F=1 761,746 [G]</t>
  </si>
  <si>
    <t>zahrnuje veškeré poplatky provozovateli skládky související s uložením odpadu na skládce.</t>
  </si>
  <si>
    <t>Kamenivo z podkladních vrstev, předpoklad 2500kg/m3.  
Bude čerpáno dle skutečnosti a požadavku TDI.</t>
  </si>
  <si>
    <t>pol. č. 11332: 405,03*2,5=1 012,575 [A]</t>
  </si>
  <si>
    <t>Betonový odpad předpoklad 2400kg/m3</t>
  </si>
  <si>
    <t>pol. č. 11318: 7,75*2,4=18,600 [A] 
pol. č. 1131A: 5*2,4=12,000 [B] 
Celkem: A+B=30,600 [C]</t>
  </si>
  <si>
    <t>Zemní práce</t>
  </si>
  <si>
    <t>11317</t>
  </si>
  <si>
    <t>ODSTRAN KRYTU ZPEVNĚNÝCH PLOCH Z DLAŽEB KOSTEK</t>
  </si>
  <si>
    <t>M3</t>
  </si>
  <si>
    <t>Odstranění kryt z žul. kostek. Včetně odvozu bez ohledu na vzdálenost (skládka určena zhotovitelem) a uložení na skládku. Odkup zhotovitelem. Možno zapracovat zpět do stavby. Plocha odečtena digitálně ze situace D.1.1.2.1.</t>
  </si>
  <si>
    <t>km 0,070: 11,5*0,2=2,300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</si>
  <si>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</si>
  <si>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11318</t>
  </si>
  <si>
    <t>ODSTRANĚNÍ KRYTU ZPEVNĚNÝCH PLOCH Z DLAŽDIC</t>
  </si>
  <si>
    <t>Odstranění krytu z bet. dlaždic. Včetně odvozu bez ohledu na vzdálenost (skládka určena zhotovitelem) a uložení na skládku. Poplatek za skládku vykázán v pol. č. 014102.3. Plocha odečtena digitálně ze situace D.1.1.2.1.</t>
  </si>
  <si>
    <t>km 0,090: 31*0,25=7,750 [A]</t>
  </si>
  <si>
    <t>1131A</t>
  </si>
  <si>
    <t>ODSTRANĚNÍ KRYTU ZPEVNĚNÝCH PLOCH Z BETONU VYZTUŽENÉHO</t>
  </si>
  <si>
    <t>Odstranění bet. krytu. Včetně odvozu bez ohledu na vzdálenost (skládka určena zhotovitelem) a uložení na skládku. Poplatek za skládku vykázán v pol. č. 014102.3. Plocha odečtena digitálně ze situace D.1.1.2.1.</t>
  </si>
  <si>
    <t>km 0,120: 20*0,25=5,000 [A]</t>
  </si>
  <si>
    <t>11332</t>
  </si>
  <si>
    <t>ODSTRANĚNÍ PODKLADŮ ZPEVNĚNÝCH PLOCH Z KAMENIVA NESTMELENÉHO</t>
  </si>
  <si>
    <t>Vykopání stávajících podkladních vrstev včetně zemní krajnice. Plocha odečtena digitálně ze situace D.1.1.2.1. Koeficient 1,25 vyjadřuje přesah vrstvy pod obrubou a ukončení vrstev vozovky viz vzorové příčné řezy D.1.1.2.3.  
Včetně odvozu a uložení na skládku (skládka určena zhotovitelem). Poplatek za skládku započítán v pol. č. 014102.2.</t>
  </si>
  <si>
    <t>kce č. 1, tl. 300mm: (289+503+145)*0,3=281,100 [A] 
kce č. 2, tl. 390mm: 242*0,39=94,380 [B] 
dlážděný povrch, tl. 150mm: 197*0,15=29,550 [C] 
Celkem: A+B+C=405,030 [D]</t>
  </si>
  <si>
    <t>11353</t>
  </si>
  <si>
    <t>ODSTRANĚNÍ CHODNÍKOVÝCH KAMENNÝCH OBRUBNÍKŮ</t>
  </si>
  <si>
    <t>M</t>
  </si>
  <si>
    <t>Odstranění stávajících kamených obrub podél odrazného proužku. Včetně odvozu bez ohledu na vzdálenost (skládka určena zhotovitelem) a uložení na skládku. V maximální možné míře navrácení zpět do stavby (pro SO 101 nebo pro SO 102).</t>
  </si>
  <si>
    <t>30+2,5+16+30,5=79,000 [A]</t>
  </si>
  <si>
    <t>11372</t>
  </si>
  <si>
    <t>FRÉZOVÁNÍ ZPEVNĚNÝCH PLOCH ASFALTOVÝCH</t>
  </si>
  <si>
    <t>Frézování živičných vrstev vč. zazubení v místě napojení. Položka zahrnuje manipulaci a dopravu suti na skládku zhotovitele. Výměra odečtena digitálně ze situace D.1.1.2.1.</t>
  </si>
  <si>
    <t>kce č. 1 a 2, tl. 150mm: (289+242+503+145)*0,15=176,850 [A] 
zpevněné sjezdy a napojení, tl. 40mm: (47+24+28+15+33+11)*0,04=6,320 [B] 
dlážděný povrch, tl. 100mm: 197*0,10=19,700 [C] 
odrazný proužek: 18*0,1=1,800 [D] 
Celkem: A+B+C+D=204,670 [E]</t>
  </si>
  <si>
    <t>Položka zahrnuje veškerou manipulaci s vybouranou sutí a s vybouranými hmotami.</t>
  </si>
  <si>
    <t>12110</t>
  </si>
  <si>
    <t>SEJMUTÍ ORNICE NEBO LESNÍ PŮDY</t>
  </si>
  <si>
    <t>Sejmutí ornice  v tl. 150mm včetně odvozu a uložení na dočasnou mezideponii. V pol. č. 18231.R zpětné rozprostření ornice, zbytek  včetně odvozu bez ohledu na vzdálenosti (skládka zvolena investorem) a uložení na skládku, poplatek za skládku vykázán v pol. č. 014102.1. Plocha odečtena digitálně ze situace D.1.1.2.1.</t>
  </si>
  <si>
    <t>(59+8+6)*0,15=10,950 [A]</t>
  </si>
  <si>
    <t>položka zahrnuje sejmutí ornice bez ohledu na tloušťku vrstvy a její vodorovnou dopravu  
nezahrnuje uložení na trvalou skládku</t>
  </si>
  <si>
    <t>12373</t>
  </si>
  <si>
    <t>ODKOP PRO SPOD STAVBU SILNIC A ŽELEZNIC TŘ. I</t>
  </si>
  <si>
    <t>Odkop pro sanaci aktivní zóny při nedodržení Edef.2.min=45MPa. Plocha odečtena digitálně ze situace D.1.1.2.1. Včetně odvozu a uložení na skládku (skládka určena zhotovitelem). Poplatek za skládku započítán v pol. č. 014102.1. Položka bude čerpána dle skutečnosti se souhlasem investora.</t>
  </si>
  <si>
    <t>kce č. 1: (308+458+141)*1,25*(0,25+0,25)=566,875 [A] 
kce č. 2: 205*1,25*(0,25+0,25)=128,125 [B] 
dlážděný povrch: 197*(0,25+0,25)=98,500 [C] 
Celkem: A+B+C=793,500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</si>
  <si>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</si>
  <si>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Odkop pro sanaci aktivní zóny při nedodržení Edef.2.min=30MPa. Plocha odečtena digitálně ze situace D.1.1.2.1. Včetně odvozu a uložení na skládku (skládka určena zhotovitelem). Poplatek za skládku započítán v pol. č. 014102.1. Položka bude čerpána dle skutečnosti se souhlasem investora.</t>
  </si>
  <si>
    <t>odrazný proužek: ((20+29+3+12)+(2+2+2))*0,3=21,000 [A]</t>
  </si>
  <si>
    <t>Odkop zeminy z ostrůvku na křižovatce na náměstí pro stavbu komunikace v tl. 0,45m (viz tl. kce č. 1). Včetně odvozu bez ohledu na vzdálenosti (skládka zvolena investorem) a uložení na skládku, poplatek za skládku vykázán v pol. č. 014102.1. Plocha odečtena digitálně ze situace D.1.1.2.1.</t>
  </si>
  <si>
    <t>40*0,45=18,000 [A]</t>
  </si>
  <si>
    <t>13173</t>
  </si>
  <si>
    <t>HLOUBENÍ JAM ZAPAŽ I NEPAŽ TŘ. I</t>
  </si>
  <si>
    <t>Výkop pro nově umístěné UV včetně odvozu bez ohledu na vzdálenost (skládka určena zhotovitelem) auložení na skládku, poplatek za skládku vykázán v pol. č. 014102.1</t>
  </si>
  <si>
    <t>UV: 5*1,5*1,5*1,0=11,250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</si>
  <si>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</si>
  <si>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13273</t>
  </si>
  <si>
    <t>HLOUBENÍ RÝH ŠÍŘ DO 2M PAŽ I NEPAŽ TŘ. I</t>
  </si>
  <si>
    <t>Hloubení rýh pro obrubníky, pro přípojky včetně odvozu bez ohledu na vzdálenost (skládka určena zhotovitelem) a uložení na skládku, poplatek za skládku vykázán v pol. č. 014102.1.</t>
  </si>
  <si>
    <t>obruba: (19+15+44+41+58+11,5)*0,45*0,3=25,448 [A] 
rýha pro přípojky: (2+2+2+2+2)*1*0,5=5,000 [B] 
Celkem: A+B=30,448 [C]</t>
  </si>
  <si>
    <t>17380</t>
  </si>
  <si>
    <t>ZEMNÍ KRAJNICE A DOSYPÁVKY Z NAKUPOVANÝCH MATERIÁLŮ</t>
  </si>
  <si>
    <t>Zemina vhodná do násypu pro komunikace dle ČSN 73 6133 a zhutněno dle ČSN 72 1006. Plocha odečtena ze vzorových příčných řezů D.1.1.2.3, délky odměřeny ze situace D.1.1.2.1.</t>
  </si>
  <si>
    <t>0,05*13=0,650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</si>
  <si>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</si>
  <si>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</t>
  </si>
  <si>
    <t>17561</t>
  </si>
  <si>
    <t>OBSYP POTRUBÍ A OBJEKTŮ Z HORNIN KAMENITÝCH</t>
  </si>
  <si>
    <t>Zásyp UV a přípojek</t>
  </si>
  <si>
    <t>UV: 5*1*1*1=5,000 [A] 
přípojky: 0,5*1*(2+2+2+2+2)=5,000 [B] 
Celkem: A+B=10,000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</si>
  <si>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                                                                - zemina vytlačená potrubím o DN do 180mm se od kubatury obsypů neodečítá</t>
  </si>
  <si>
    <t>18</t>
  </si>
  <si>
    <t>18232</t>
  </si>
  <si>
    <t>ROZPROSTŘENÍ ORNICE V ROVINĚ V TL DO 0,15M</t>
  </si>
  <si>
    <t>M2</t>
  </si>
  <si>
    <t>Ohumusovíní v tl. 150mm, včetně dovozu z dočasné skládky pol. č. 12110. Plocha odečtena digitálně ze situace D.1.1.2.1.</t>
  </si>
  <si>
    <t>17+6,5+5=28,500 [A]</t>
  </si>
  <si>
    <t>položka zahrnuje:  
nutné přemístění ornice z dočasných skládek vzdálených do 50m  
rozprostření ornice v předepsané tloušťce v rovině a ve svahu do 1:5</t>
  </si>
  <si>
    <t>19</t>
  </si>
  <si>
    <t>18241</t>
  </si>
  <si>
    <t>ZALOŽENÍ TRÁVNÍKU RUČNÍM VÝSEVEM</t>
  </si>
  <si>
    <t>Osetí travním semenem. Plocha převzata z pol. č. 18232</t>
  </si>
  <si>
    <t>pol č. 18232: 28,5=28,500 [A]</t>
  </si>
  <si>
    <t>Zahrnuje dodání předepsané travní směsi, její výsev na ornici, zalévání, první pokosení, to vše bez ohledu na sklon terénu</t>
  </si>
  <si>
    <t>20</t>
  </si>
  <si>
    <t>18247</t>
  </si>
  <si>
    <t>OŠETŘOVÁNÍ TRÁVNÍKU</t>
  </si>
  <si>
    <t>Zahrnuje pokosení se shrabáním, naložení shrabků na dopravní prostředek, s odvozem a se složením, to vše bez ohledu na sklon terénu  
zahrnuje nutné zalití a hnojení</t>
  </si>
  <si>
    <t>Základy</t>
  </si>
  <si>
    <t>21</t>
  </si>
  <si>
    <t>21203</t>
  </si>
  <si>
    <t>TRATIVODY KOMPLET Z TRUB NEKOV DN DO 150MM</t>
  </si>
  <si>
    <t>Drenáž, včetně drenážní trubky PP DN150, obsyp ŠDa 8/16 tl. min 200mm, pískové lože tl. 100mm. Délky trativodů zaznačeny v situaci D.1.1.2.1, tvar ve vzorových řezech D.1.1.2.3</t>
  </si>
  <si>
    <t>137,5+132=269,500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</si>
  <si>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</si>
  <si>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22</t>
  </si>
  <si>
    <t>21452</t>
  </si>
  <si>
    <t>SANAČNÍ VRSTVY Z KAMENIVA DRCENÉHO</t>
  </si>
  <si>
    <t>Sanace aktivní zóny při nedodržení Edef2min. Štěrkodrť ŠDa 0/63 jako vrstvy sanace vozovky v tl. 250 a 300mm v jedné nebo dvou vrstvách. Plocha odečtena digitálně ze situace D.1.1.2.1. Koeficient 1,25 vyjadřuje přesah vrstvy pod obrubou a ukončení vrstev vozovky viz vzorové příčné řezy D.1.1.2.3. Položka bude čerpána dle skutečnosti se souhlasem investora.</t>
  </si>
  <si>
    <t>kce č. 1: (308+458+141)*1,25*(0,25+0,25)=566,875 [A] 
kce č. 2: 205*1,25*(0,25+0,25)=128,125 [B] 
dlážděný povrch: 197*(0,25+0,25)=98,500 [C] 
odrazný proužek: ((20+29+3+12)+(2+2+2))*0,3=21,000 [D] 
Celkem: A+B+C+D=814,500 [E]</t>
  </si>
  <si>
    <t>položka zahrnuje dodávku předepsaného kameniva, mimostaveništní a vnitrostaveništní dopravu a jeho uložení  
není-li v zadávací dokumentaci uvedeno jinak, jedná se o nakupovaný materiál</t>
  </si>
  <si>
    <t>23</t>
  </si>
  <si>
    <t>21461</t>
  </si>
  <si>
    <t>SEPARAČNÍ GEOTEXTILIE</t>
  </si>
  <si>
    <t>Separační geotextilie při sanaci aktivní zóny. 500g/m2. Plocha odečtena digitálně ze situace D.1.1.2.1. Koeficient 1,25 vyjadřuje přesah vrstvy pod obrubou a ukončení vrstev vozovky viz vzorové příčné řezy D.1.1.2.3. Koeficient 1,15 vyjadřuje záhyb geotextilie na krajích. Položka bude čerpána dle skutečnosti se souhlasem investora.</t>
  </si>
  <si>
    <t>kce č. 1: (308+458+141)*1,25*1,15=1 303,813 [A] 
kce č. 2: 205*1,25*1,15=294,688 [B] 
dlážděný povrch: 197*1,15=226,550 [C] 
odrazný proužek: ((20+29+3+12)+(2+2+2))*1,15=80,500 [D] 
Celkem: A+B+C+D=1 905,551 [E]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</si>
  <si>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  
není-li v zadávací dokumentaci uvedeno jinak, jedná se o nakupovaný materiál</t>
  </si>
  <si>
    <t>24</t>
  </si>
  <si>
    <t>Separační geotextilie pro trativody 300g/m2. Délka odečtena digitálně z řezu D.1.1.2.3 a ze situace D.1.1.2.1.</t>
  </si>
  <si>
    <t>(137,5+132)*2,5=673,750 [A]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</si>
  <si>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</si>
  <si>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25</t>
  </si>
  <si>
    <t>56330</t>
  </si>
  <si>
    <t>VOZOVKOVÉ VRSTVY ZE ŠTĚRKODRTI</t>
  </si>
  <si>
    <t>Štěrkodrť ŠDa 0/32, tl. 150, 200 a 250mm. Plocha odečtena digitálně ze situace D.1.1.2.1. Koeficient 1,25 vyjadřuje přesah vrstvy pod obrubou a ukončení vrstev vozovky viz vzorové příčné řezy D.1.1.2.3.</t>
  </si>
  <si>
    <t>kce č. 1: (308+458+141)*1,25*(0,15+0,15)=340,125 [A] 
kce č. 2: 205*1,25*(0,2+0,15)=89,688 [B] 
dlážděný povrch: 197*0,25=49,250 [C] 
odrazný proužek: ((20+29+3+12)+(2+2+2))*0,15=10,500 [D] 
Celkem: A+B+C+D=489,563 [E]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</si>
  <si>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</si>
  <si>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26</t>
  </si>
  <si>
    <t>56360</t>
  </si>
  <si>
    <t>VOZOVKOVÉ VRSTVY Z RECYKLOVANÉHO MATERIÁLU</t>
  </si>
  <si>
    <t>Sanace aktivní zóny při nedodržení Edef2min=45MPa. Recyklát z vyfrézovaného materiálu a podkladních vrstev, přidán do ŠD v poměru 30:70 (30% recyklát 70% ŠD), tl. 250mm ve dvou vrstvách. Položka obsahuje patřičné úpravy a případné předcení recyklovaného materiálu. Plocha odečtena digitálně z řezu D.1.1.2.3 a délky odečteny digitálně ze situace D.1.1.2.1. Položka bude čerpána dle skutečnosti se souhlasem investora.</t>
  </si>
  <si>
    <t>kce č. 4 s trativodem na jedné straně: 3,7*(195+55+52+50)*0,3 
kce č. 4 s trativodem na obou stranách: 2,7*(378+380+652)*0,3 
kce č. 4 bez trativodu: 4,7*(45+10+15+50+35)*0,3 
kce č. 5: 1,5*1050*2*0,3 
kce č. 6: 1,5*167*2*0,3 
kce č. 7: 1,5*1301*2*0,3 
kce č. 8: 1,5*375*2*0,3 
autobusová zastávka km 4,005 - 4,040: 88*0,5*0,3 
zřízení potrubí v km 4,235: 31*0,5*0,3 
zřízení potrubí v km 8,580: 6*1,5*0,5*0,3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</si>
  <si>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</si>
  <si>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27</t>
  </si>
  <si>
    <t>56960</t>
  </si>
  <si>
    <t>ZPEVNĚNÍ KRAJNIC Z RECYKLOVANÉHO MATERIÁLU</t>
  </si>
  <si>
    <t>Nezpevněná krajnice z vyfrézovaného materiálu tl. 150mm. Délky odečteny ze Situace D.1.1.2.1.</t>
  </si>
  <si>
    <t>0,75*0,15*13=1,463 [A]</t>
  </si>
  <si>
    <t>28</t>
  </si>
  <si>
    <t>572123</t>
  </si>
  <si>
    <t>INFILTRAČNÍ POSTŘIK Z EMULZE DO 1,0KG/M2</t>
  </si>
  <si>
    <t>Infiltrační postřik kat. asf. emulzí PI - C, 0,6kg/m2. Naneseno na vrstvu ŠD. Plocha odečtena digitálně ze situace D.1.1.2.1. Koeficient 1,25 vyjadřuje přesah vrstvy pod obrubou a ukončení vrstev vozovky viz vzorové příčné řezy D.1.1.2.3.</t>
  </si>
  <si>
    <t>kce č. 1: (308+458+141)*1,25=1 133,750 [A] 
kce č. 2: 205*1,25=256,250 [B] 
Celkem: A+B=1 390,000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</si>
  <si>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</si>
  <si>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29</t>
  </si>
  <si>
    <t>572213</t>
  </si>
  <si>
    <t>SPOJOVACÍ POSTŘIK Z EMULZE DO 0,5KG/M2</t>
  </si>
  <si>
    <t>Spojovací postřik ket. asf. emulzí PS - C, 0,3 kg/m2. Plocha odečtena digitálně ze situace D.1.1.2.1. Naneseno na vrstvu ACL nebo na asfalt po odfrézování.</t>
  </si>
  <si>
    <t>kce č. 1: 308+458+141=907,000 [A] 
kce č. 2: 205=205,000 [B] 
zpevněné sjezdy a napojení: 47+24+28+15+33+11=158,000 [C] 
Celkem: A+B+C=1 270,000 [D]</t>
  </si>
  <si>
    <t>30</t>
  </si>
  <si>
    <t>Spojovací postřik kat. asf. emulzí PS - C 0,45 kg/m2. Plocha odečtena digitálně ze situace D.1.1.2.1. Naneseno na vrstvu ACP.</t>
  </si>
  <si>
    <t>kce č. 1: 308+458+141=907,000 [A] 
kce č. 2: 205=205,000 [B] 
Celkem: A+B=1 112,000 [C]</t>
  </si>
  <si>
    <t>31</t>
  </si>
  <si>
    <t>574A34</t>
  </si>
  <si>
    <t>ASFALTOVÝ BETON PRO OBRUSNÉ VRSTVY ACO 11+, 11S TL. 40MM</t>
  </si>
  <si>
    <t>Asfaltový beton pro obrusné vrstvy ACO 11+ 50/70, tl. 40mm. Plocha odečtena digitálně ze situace D.1.1.2.1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</si>
  <si>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</si>
  <si>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32</t>
  </si>
  <si>
    <t>574C56</t>
  </si>
  <si>
    <t>ASFALTOVÝ BETON PRO LOŽNÍ VRSTVY ACL 16+, 16S TL. 60MM</t>
  </si>
  <si>
    <t>Asf. beton pro ložní vrstvy ACL 16+ 50/70, tl. 60mm. Plocha odečtena digitálně ze situace D.1.1.2.1.</t>
  </si>
  <si>
    <t>33</t>
  </si>
  <si>
    <t>574E06</t>
  </si>
  <si>
    <t>ASFALTOVÝ BETON PRO PODKLADNÍ VRSTVY ACP 16+, 16S</t>
  </si>
  <si>
    <t>Asf. beton pro podkladní vrstvy ACP 16+ 50/70, tl. 90mm. Plocha odečtena digitálně ze situace D.1.1.2.1</t>
  </si>
  <si>
    <t>kce č. 2: 205*0,09=18,450 [A]</t>
  </si>
  <si>
    <t>34</t>
  </si>
  <si>
    <t>574E46</t>
  </si>
  <si>
    <t>ASFALTOVÝ BETON PRO PODKLADNÍ VRSTVY ACP 16+, 16S TL. 50MM</t>
  </si>
  <si>
    <t>Asf. beton pro podkladní vrstvy ACP 16+ 50/70, tl. 50mm. Plocha odečtena digitálně ze situace D.1.1.2.1.</t>
  </si>
  <si>
    <t>kce č. 1: 308+458+141=907,000 [A]</t>
  </si>
  <si>
    <t>35</t>
  </si>
  <si>
    <t>57621</t>
  </si>
  <si>
    <t>POSYP KAMENIVEM DRCENÝM 5KG/M2</t>
  </si>
  <si>
    <t>Posyp infiltračního postřiku drceným kamenicem fr. 2/4, 2,0kg/m2. Plocha odečtena digitálně ze situace C.1.2.1.</t>
  </si>
  <si>
    <t>převzato z pol. č. 572123: 1390=1 390,000 [A]</t>
  </si>
  <si>
    <t>- dodání kameniva předepsané kvality a zrnitosti  
- posyp předepsaným množstvím</t>
  </si>
  <si>
    <t>36</t>
  </si>
  <si>
    <t>58221</t>
  </si>
  <si>
    <t>DLÁŽDĚNÉ KRYTY Z DROBNÝCH KOSTEK DO LOŽE Z KAMENIVA</t>
  </si>
  <si>
    <t>Dlážděný kryt z žulových kostek 8-10, uloženy do lože ze štěrkopísku tl. 0,04 m. Plocha odečtena digitálně ze situace D.1.1.2.1.</t>
  </si>
  <si>
    <t>Odrazný proužek: 20+29+3+12=64,000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</si>
  <si>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</si>
  <si>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37</t>
  </si>
  <si>
    <t>58222</t>
  </si>
  <si>
    <t>DLÁŽDĚNÉ KRYTY Z DROBNÝCH KOSTEK DO LOŽE Z MC</t>
  </si>
  <si>
    <t>Dlážděný kryt (vlevo na ZÚ) z žulových kostek 8-10, spárované cem. maltou M25-XF4. Jsou uloženy do betonového lože tl. 0,1 m z betonu C20/25 nXF3. Plocha odečtena digitálně ze situace D.1.1.2.1.</t>
  </si>
  <si>
    <t>dlážděný kryt: 197=197,000 [A]</t>
  </si>
  <si>
    <t>38</t>
  </si>
  <si>
    <t>582312</t>
  </si>
  <si>
    <t>DLÁŽDĚNÉ KRYTY Z MOZAIK KOSTEK VÍCEBAREVNÝCH DO LOŽE Z KAMENIVA</t>
  </si>
  <si>
    <t>Varovné a signální pásy na pravé straně komunikace (odrazný proužek, zásah do chodníku v pravo na náměstí) do lože ze štěrkopísku.</t>
  </si>
  <si>
    <t>2+2+2=6,000 [A]</t>
  </si>
  <si>
    <t>39</t>
  </si>
  <si>
    <t>58920</t>
  </si>
  <si>
    <t>VÝPLŇ SPAR MODIFIKOVANÝM ASFALTEM</t>
  </si>
  <si>
    <t>Zalití spár asf. zálivkou. Výměry odečteny ze situace D.1.1.2.1.</t>
  </si>
  <si>
    <t>napojení: 51+6+5+5,5+7+12=86,500 [A] 
sředová spára: 175=175,000 [B] 
Celkem: A+B=261,500 [C]</t>
  </si>
  <si>
    <t>položka zahrnuje:  
- dodávku předepsaného materiálu  
- vyčištění a výplň spar tímto materiálem</t>
  </si>
  <si>
    <t>Přidružená stavební výroba</t>
  </si>
  <si>
    <t>40</t>
  </si>
  <si>
    <t>711117</t>
  </si>
  <si>
    <t>IZOLACE BĚŽNÝCH KONSTRUKCÍ PROTI ZEMNÍ VLHKOSTI Z PE FÓLIÍ</t>
  </si>
  <si>
    <t>Nopová folie podél odrazného proužku</t>
  </si>
  <si>
    <t>0,75*(41+58)=74,250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</si>
  <si>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</si>
  <si>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Potrubí</t>
  </si>
  <si>
    <t>41</t>
  </si>
  <si>
    <t>87434</t>
  </si>
  <si>
    <t>POTRUBÍ Z TRUB PLASTOVÝCH ODPADNÍCH DN DO 200MM</t>
  </si>
  <si>
    <t>Přípojky z PP trub DN 200 včetně pískového lože. Výměry odečteny ze situace D.1.1.2.1.</t>
  </si>
  <si>
    <t>2+2+2+2+2=10,000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</si>
  <si>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</si>
  <si>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42</t>
  </si>
  <si>
    <t>89712</t>
  </si>
  <si>
    <t>VPUSŤ KANALIZAČNÍ ULIČNÍ KOMPLETNÍ Z BETONOVÝCH DÍLCŮ</t>
  </si>
  <si>
    <t>Podobrubníková nebo klasická ul. vpust. Výměry odečteny ze situace D.1.1.2.1.</t>
  </si>
  <si>
    <t>podobrubníková: 1+1+1+1=4,000 [A] 
klasická: 1=1,000 [B] 
Celkem: A+B=5,000 [C]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</si>
  <si>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</si>
  <si>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43</t>
  </si>
  <si>
    <t>899122</t>
  </si>
  <si>
    <t>MŘÍŽE LITINOVÉ SAMOSTATNÉ</t>
  </si>
  <si>
    <t>Litinový poklop na UV D400 o rozměrech 500x500mm otevíratelný, uzamykatelný.</t>
  </si>
  <si>
    <t>1+1+1+1+1=5,000 [A]</t>
  </si>
  <si>
    <t>Položka zahrnuje dodávku a osazení předepsané mříže včetně rámu</t>
  </si>
  <si>
    <t>44</t>
  </si>
  <si>
    <t>89921</t>
  </si>
  <si>
    <t>VÝŠKOVÁ ÚPRAVA POKLOPŮ</t>
  </si>
  <si>
    <t>Položka bude čerpána dle skutečnosti.</t>
  </si>
  <si>
    <t>15=15,000 [A]</t>
  </si>
  <si>
    <t>- položka výškové úpravy zahrnuje všechny nutné práce a materiály pro zvýšení nebo snížení zařízení (včetně nutné úpravy stávajícího povrchu vozovky nebo chodníku).</t>
  </si>
  <si>
    <t>45</t>
  </si>
  <si>
    <t>89923</t>
  </si>
  <si>
    <t>VÝŠKOVÁ ÚPRAVA KRYCÍCH HRNCŮ</t>
  </si>
  <si>
    <t>Ostatní konstrukce a práce</t>
  </si>
  <si>
    <t>46</t>
  </si>
  <si>
    <t>91228</t>
  </si>
  <si>
    <t>SMĚROVÉ SLOUPKY Z PLAST HMOT VČETNĚ ODRAZNÉHO PÁSKU</t>
  </si>
  <si>
    <t>Typ Z11a a Z11b ve vzájemných vzdálenostech dle TP 58</t>
  </si>
  <si>
    <t>Z11a a Z11b: 4=4,000 [A]</t>
  </si>
  <si>
    <t>položka zahrnuje:  
- dodání a osazení sloupku včetně nutných zemních prací  
- vnitrostaveništní a mimostaveništní doprava  
- odrazky plastové nebo z retroreflexní fólie</t>
  </si>
  <si>
    <t>47</t>
  </si>
  <si>
    <t>91297</t>
  </si>
  <si>
    <t>DOPRAVNÍ ZRCADLO</t>
  </si>
  <si>
    <t>Včetně upevňovacích prvků a osazení 
Provedeno dle výkresu Situace dopravního značení D.1.1.2.5 
Dle TP65 a TP119 (obdélníkové 80x60cm)</t>
  </si>
  <si>
    <t>položka zahrnuje:  
- dodání a osazení zrcadla včetně nutných zemních prací  
- předepsaná povrchová úprava  
- vnitrostaveništní a mimostaveništní doprava  
- odrazky plastové nebo z retroreflexní fólie.</t>
  </si>
  <si>
    <t>48</t>
  </si>
  <si>
    <t>914131</t>
  </si>
  <si>
    <t>DOPRAVNÍ ZNAČKY ZÁKLADNÍ VELIKOSTI OCELOVÉ FÓLIE TŘ 2 - DODÁVKA A MONTÁŽ</t>
  </si>
  <si>
    <t>Včetně upevňovacích prvků a osazení 
A6a; C4a; P2 - 5x; P3; P4 - 6x; P6; P7; P8; E2b -2x; IS2c; IS3b ; IS3d; IS16b; IS24b 
Provedeno dle výkresu Situace dopravního značení D.1.1.2.5</t>
  </si>
  <si>
    <t>24=24,000 [A]</t>
  </si>
  <si>
    <t>položka zahrnuje:  
- dodávku a montáž značek v požadovaném provedení</t>
  </si>
  <si>
    <t>49</t>
  </si>
  <si>
    <t>914133</t>
  </si>
  <si>
    <t>DOPRAVNÍ ZNAČKY ZÁKLADNÍ VELIKOSTI OCELOVÉ FÓLIE TŘ 2 - DEMONTÁŽ</t>
  </si>
  <si>
    <t>Odstranění nevyhovujících stávajících SDZ, včetně skládkovného   
B13 - 2x; B28; C4a; E2b-2x; E13 - 3x; P2 - 3x; P3; P4 - 4x; P6; IS2b; IS2c; IS2d; IS16b; IS24b  
Provedeno dle výkresu Situace dopravního značení D.1.1.2.5</t>
  </si>
  <si>
    <t>23=23,000 [A]</t>
  </si>
  <si>
    <t>Položka zahrnuje odstranění, demontáž a odklizení materiálu s odvozem na předepsané místo</t>
  </si>
  <si>
    <t>50</t>
  </si>
  <si>
    <t>914921</t>
  </si>
  <si>
    <t>SLOUPKY A STOJKY DOPRAVNÍCH ZNAČEK Z OCEL TRUBEK DO PATKY - DODÁVKA A MONTÁŽ</t>
  </si>
  <si>
    <t>Z ocel. žárově zinkovaných trubek, včetně upevňovacího zařízení, včetně bet. prefa patky a příruby v patce 
Provedeno dle výkresu Situace dopravního značení D.1.1.2.5 
Projektant předpokládá i obnovu stávajícího značení.</t>
  </si>
  <si>
    <t>21=21,000 [A]</t>
  </si>
  <si>
    <t>položka zahrnuje:  
- sloupky a upevňovací zařízení včetně jejich osazení (betonová patka, zemní práce)</t>
  </si>
  <si>
    <t>51</t>
  </si>
  <si>
    <t>914923</t>
  </si>
  <si>
    <t>SLOUPKY A STOJKY DZ Z OCEL TRUBEK DO PATKY DEMONTÁŽ</t>
  </si>
  <si>
    <t>demontáž stávajících sloupků včetně odstranění bet. patky a zásypu po patce  
Provedeno dle výkresu Situace dopravního značení D.1.1.2.5</t>
  </si>
  <si>
    <t>14=14,000 [A]</t>
  </si>
  <si>
    <t>52</t>
  </si>
  <si>
    <t>915111</t>
  </si>
  <si>
    <t>VODOROVNÉ DOPRAVNÍ ZNAČENÍ BARVOU HLADKÉ - DODÁVKA A POKLÁDKA</t>
  </si>
  <si>
    <t>Bílá barva, předznačení rozpouštědlovou barvou s obsahem sušiny min. 75% nebo vodou ředitelnou barvou, na kterou lze následně aplikovat dlouhoživotný materiál  
Provedeno dle výkresu Situace dopravního značení D.1.1.2.5</t>
  </si>
  <si>
    <t>pol. č. 915211: 65,074=65,074 [A]</t>
  </si>
  <si>
    <t>položka zahrnuje:  
- dodání a pokládku nátěrového materiálu (měří se pouze natíraná plocha)  
- předznačení a reflexní úpravu</t>
  </si>
  <si>
    <t>53</t>
  </si>
  <si>
    <t>915211</t>
  </si>
  <si>
    <t>VODOROVNÉ DOPRAVNÍ ZNAČENÍ PLASTEM HLADKÉ - DODÁVKA A POKLÁDKA</t>
  </si>
  <si>
    <t>Definitivní VDZ plastem  
Provedeno dle výkresu Situace dopravního značení D.1.1.2.5</t>
  </si>
  <si>
    <t>V1a 0,125: (28,5+12,5+5+36,5+7,5+6,5)*0,125=12,063 [A] 
V2b (1,5/1,5)0,125: (22,5+11+7+14)*0,5*0,125=3,406 [B] 
V2b (3/1,5)0,125: (8,5+13)*2/3*0,125=1,792 [C] 
V4 0,125: (26,5+15+9+25+32,5+10+13+5+53,5+9+14,5+5+14,5+35,5+12+5+36,5+11+13,5+7,5)*0,125=44,188 [D] 
V13a: 13*0,125+4/2=3,625 [E] 
Celkem: A+B+C+D+E=65,074 [F]</t>
  </si>
  <si>
    <t>54</t>
  </si>
  <si>
    <t>917426</t>
  </si>
  <si>
    <t>CHODNÍKOVÉ OBRUBY Z KAMENNÝCH OBRUBNÍKŮ ŠÍŘ 250MM</t>
  </si>
  <si>
    <t>Žulová řezaná obruba OP3 0,25 x 0,20 x 0,80m včetně bet. lože C20/25 nXF3 tl. 100mm. Délky odečteny ze situace D.1.1.2.1</t>
  </si>
  <si>
    <t>19+15+44+41+58+11,5=188,500 [A]</t>
  </si>
  <si>
    <t>Položka zahrnuje:  
dodání a pokládku kamenných obrubníků o rozměrech předepsaných zadávací dokumentací  
betonové lože i boční betonovou opěrku.</t>
  </si>
  <si>
    <t>55</t>
  </si>
  <si>
    <t>91772</t>
  </si>
  <si>
    <t>OBRUBA Z DLAŽEBNÍCH KOSTEK DROBNÝCH</t>
  </si>
  <si>
    <t>Žulová xlinka z kostek 8-10, spárované cem. maltou M25-XF4. Jsou uloženy do betonového lože tl. 0,1 m z betonu C20/25 nXF3. Plocha odečtena digitálně ze situace D.1.1.2.1.</t>
  </si>
  <si>
    <t>dvojlinka: 26=26,000 [A]</t>
  </si>
  <si>
    <t>Položka zahrnuje:  
dodání a pokládku jedné řady dlažebních kostek o rozměrech předepsaných zadávací dokumentací  
betonové lože i boční betonovou opěrku.</t>
  </si>
  <si>
    <t>56</t>
  </si>
  <si>
    <t>919111</t>
  </si>
  <si>
    <t>ŘEZÁNÍ ASFALTOVÉHO KRYTU VOZOVEK TL DO 50MM</t>
  </si>
  <si>
    <t>Řezání asfaltového krytu v napojeních konstrukcí, podél obrub a říms, pracovní spára ACO. Položka bez ohledu na šířku prořezu. Dle výkresu Situace D.1.1.2.1</t>
  </si>
  <si>
    <t>napojení: 51+6+5+5,5+7+12=86,500 [A] 
středová spára: 175=175,000 [B] 
Celkem: A+B=261,500 [C]</t>
  </si>
  <si>
    <t>položka zahrnuje řezání vozovkové vrstvy v předepsané tloušťce, včetně spotřeby vody</t>
  </si>
  <si>
    <t>57</t>
  </si>
  <si>
    <t>935111</t>
  </si>
  <si>
    <t>ŠTĚRBINOVÉ ŽLABY Z BETONOVÝCH DÍLCŮ ŠÍŘ DO 400MM VÝŠ DO 500MM BEZ OBRUBY</t>
  </si>
  <si>
    <t>Štěrbinový žlab, včetně čistícího kusu, včetně uložení do bet. lože C20/25 nXF3.</t>
  </si>
  <si>
    <t>km 0,125: 4=4,000 [A]</t>
  </si>
  <si>
    <t>položka zahrnuje: 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</si>
  <si>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58</t>
  </si>
  <si>
    <t>96687</t>
  </si>
  <si>
    <t>VYBOURÁNÍ ULIČNÍCH VPUSTÍ KOMPLETNÍCH</t>
  </si>
  <si>
    <t>Vybourání stávajících ul. vpustí. Viz Situace D.1.1.2.1. Položka zahrnuje poplatek za skládku.</t>
  </si>
  <si>
    <t>1+1+1+1=4,000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</si>
  <si>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</si>
  <si>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59</t>
  </si>
  <si>
    <t>96711</t>
  </si>
  <si>
    <t>VYBOURÁNÍ ČÁSTÍ KONSTRUKCÍ Z BETON DÍLCŮ</t>
  </si>
  <si>
    <t>Odstranění stávajícího štěrbinového žlabu. Včetně odvozu bez ohledu na vzdálenost (skládka určena zhotovitelem) a uložení na skládku. Položka zahrnuje poplatek za skládku.</t>
  </si>
  <si>
    <t>štěrbinový žlab km 0,125: 4*0,2*0,3=0,240 [A]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</si>
  <si>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</si>
  <si>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102</t>
  </si>
  <si>
    <t>Oprava ul. Jetřichovická - chodníky</t>
  </si>
  <si>
    <t>pol. č. 12373: 60,3*2=120,600 [A] 
pol. č. 13273: 14,243*2=28,486 [B] 
Celkem: A+B=149,086 [C]</t>
  </si>
  <si>
    <t>pol. č. 11332: 30,15*2,5=75,375 [A]</t>
  </si>
  <si>
    <t>pol. č. 11318: 0,5*2,4=1,200 [A] 
pol. č. 11352: 18,5*0,25*0,15*2,4=1,665 [B] 
Celkem: A+B=2,865 [C]</t>
  </si>
  <si>
    <t>3,5=3,500 [A]</t>
  </si>
  <si>
    <t>2*0,25=0,500 [A]</t>
  </si>
  <si>
    <t>kce č. 4: ((5+120+4+28+7)+(4+2,5+23,5+1+2+2+2))*0,15=30,150 [A]</t>
  </si>
  <si>
    <t>11352</t>
  </si>
  <si>
    <t>ODSTRANĚNÍ CHODNÍKOVÝCH A SILNIČNÍCH OBRUBNÍKŮ BETONOVÝCH</t>
  </si>
  <si>
    <t>Odstranění stávajících kamených obrub. Včetně odvozu bez ohledu na vzdálenost (skládka určena zhotovitelem) a uložení na skládku. Poplatek za skládku vykázán v pol. č. 014102.3. Plocha odečtena digitálně ze situace D.1.1.2.1.</t>
  </si>
  <si>
    <t>18,5=18,500 [A]</t>
  </si>
  <si>
    <t>Odstranění stávajících kamených obrub. Včetně odvozu bez ohledu na vzdálenost (skládka určena zhotovitelem) a uložení na skládku. Odkup zhotovitelem. Možnost navrácení zpět do stavby.</t>
  </si>
  <si>
    <t>5+10+54=69,000 [A]</t>
  </si>
  <si>
    <t>kce č. 4: (6,5+90,5+23+8,5)*0,1=12,850 [A]</t>
  </si>
  <si>
    <t>kce č. 4: ((5+120+4+28+7)+(4+2,5+23,5+1+2+2+2))*0,3=60,300 [A]</t>
  </si>
  <si>
    <t>(78+22+5,5)*0,45*0,3=14,243 [A]</t>
  </si>
  <si>
    <t>Sanace aktivní zóny při nedodržení Edef2min. Štěrkodrť ŠDa 0/63 jako vrstvy sanace vozovky v tl. 300mm. Plocha odečtena digitálně ze situace D.1.1.2.1. Položka bude čerpána dle skutečnosti se souhlasem investora.</t>
  </si>
  <si>
    <t>Separační geotextilie při sanaci aktivní zóny. 500g/m2. Plocha odečtena digitálně ze situace D.1.1.2.1. Koeficient 1,15 vyjadřuje záhyb geotextilie na krajích. Položka bude čerpána dle skutečnosti se souhlasem investora.</t>
  </si>
  <si>
    <t>kce č. 4: ((5+120+4+28+7)+(4+2,5+23,5+1+2+2+2))*1,15=231,150 [A]</t>
  </si>
  <si>
    <t>Vodorovné konstrukce</t>
  </si>
  <si>
    <t>451314</t>
  </si>
  <si>
    <t>PODKLADNÍ A VÝPLŇOVÉ VRSTVY Z PROSTÉHO BETONU C25/30</t>
  </si>
  <si>
    <t>Lože z betonu C25/30 nXF4 tl. 0,15 m pod obklad lomovým kamenem. Výměra odečtena digitálně z výkresu situace D.1.1.2.1</t>
  </si>
  <si>
    <t>3*0,15=0,450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</si>
  <si>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</si>
  <si>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465512</t>
  </si>
  <si>
    <t>DLAŽBY Z LOMOVÉHO KAMENE NA MC</t>
  </si>
  <si>
    <t>Zpevnění svahu. Lomový kámen tl. 200mm včetně vyspárování cementovou maltou M25-XF4, Výměra odečtena digitálně ze situace D.1.1.2.1</t>
  </si>
  <si>
    <t>3*0,2=0,600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</si>
  <si>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</si>
  <si>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Štěrkodrť ŠDa 0/32, tl. 150mm. Plocha odečtena digitálně ze situace D.1.1.2.1.</t>
  </si>
  <si>
    <t>Recyklát z vyfrézovaného materiálu. Plocha odečtena digitálně ze situace D.1.1.2.1.</t>
  </si>
  <si>
    <t>0,15*2*0,5=0,150 [A]</t>
  </si>
  <si>
    <t>Kryt chodníku v Jetřichovické ulici bude z mozaiky 6x6 cm (žula šedá) v kroužkové skladbě. 
Jedná se o plochu od mostu směrem k náměstí až na úroveň staničení cca km 0,040 – v situaci je uvedené znázorněné žlutou barvou.  
Plocha chodníku dál k náměstí, tj. od  staničení cca km 0,040 k nové křižovatce a rozšířené plochy budou nepojížděné v kamenné mozaice 6x6 cm „70 s dámou na koso“ z tradičního materiálu (štípaný mramor pro světlé plochy, v případě potřeby tmavé plochy štípaný čedič) v kroužkové skladbě. V situaci je uvedené znázorněné žlutou barvou s modrým šrafováním. Dlažba bude v souladu s projektem města. 
Plocha odečtena digitálně ze situace D.1.1.2.1.</t>
  </si>
  <si>
    <t>žula šedá 
kce č. 4: 116+28+7=151,000 [A] 
tradiční materiály: 4+5+4=13,000 [B] 
Celkem: A+B=164,000 [C]</t>
  </si>
  <si>
    <t>Varovné a signální pásy na chodníku do lože ze štěrkopísku.</t>
  </si>
  <si>
    <t>4+2,5+3,5+1+2+2+2=17,000 [A]</t>
  </si>
  <si>
    <t>0,75*(78+22)=75,000 [A]</t>
  </si>
  <si>
    <t>917211</t>
  </si>
  <si>
    <t>ZÁHONOVÉ OBRUBY Z BETONOVÝCH OBRUBNÍKŮ ŠÍŘ 50MM</t>
  </si>
  <si>
    <t>Bet. obruba 0,05x0,25x1m včetně bet. lože C20/25 nXF3 tl. 100mm. Délky odečteny ze situace D.1.1.2.1</t>
  </si>
  <si>
    <t>Položka zahrnuje:  
dodání a pokládku betonových obrubníků o rozměrech předepsaných zadávací dokumentací  
betonové lože i boční betonovou opěrku.</t>
  </si>
  <si>
    <t>Žulová řezaná obruba OP3 0,25 x 0,20 x 0,80m včetně bet. lože C20/25 nXF3 tl. 100mm. Délky odečteny ze situace D.1.1.2.1 
Obrubníky mohou být i ve volných délkách 0,70 - 1,20 m.</t>
  </si>
  <si>
    <t>78+22+5,5=105,500 [A]</t>
  </si>
  <si>
    <t>SO 201</t>
  </si>
  <si>
    <t>Rekonstrukce mostu ev. č. 12137-1</t>
  </si>
  <si>
    <t>Zemina, předpoklad 2000kg/m3. Bude čerpáno dle skutečnosti a požadavku TDI.</t>
  </si>
  <si>
    <t>položka 13173 2*45,456=90,912 [A]</t>
  </si>
  <si>
    <t>Kamenivo z podkladních vrstev, předpoklad 2500kg/m3. 
Bude čerpáno dle skutečnosti a požadavku TDI.</t>
  </si>
  <si>
    <t>položka 11332 2,5*22,139=55,348 [A]</t>
  </si>
  <si>
    <t>položka 96615 2,4*19,058=45,739 [A]</t>
  </si>
  <si>
    <t>Železobeton, předpoklad 2500kg/m3.</t>
  </si>
  <si>
    <t>položka 96616 2,5*110,375=275,938 [A]</t>
  </si>
  <si>
    <t>014112</t>
  </si>
  <si>
    <t>POPLATKY ZA SKLÁDKU TYP S-IO (INERTNÍ ODPAD)</t>
  </si>
  <si>
    <t>Mostní izolace, předpoklad 2400kg/m3. Skládka zvolena investorem.</t>
  </si>
  <si>
    <t>položka 97817-tl 0,01m 2,4*0,01*135=3,240 [A]</t>
  </si>
  <si>
    <t>11120</t>
  </si>
  <si>
    <t>ODSTRANĚNÍ KŘOVIN</t>
  </si>
  <si>
    <t>Odstranění křovin v okolí mostu.  
Plocha odečtena z výkresu Půdorys, řezy D.1.2.2 
Likvidace včetně odvozu v režii zhotovitele (spálení nebo štěpkování)</t>
  </si>
  <si>
    <t>plocha5+15=20,000 [A]</t>
  </si>
  <si>
    <t>odstranění křovin a stromů do průměru 100 mm  
doprava dřevin bez ohledu na vzdálenost  
spálení na hromadách nebo štěpkování</t>
  </si>
  <si>
    <t>Odstranění podkladních vrstev ze ŠD.  
Včetně odvozu bez ohledu na vzdálenost (skládka určena zhotovitelem) a uložení na skládku, poplatek za skládku vykázán v pol. č. 014102.2 
Plocha odečtena z výkresu Půdorys, řezy D.1.2.2</t>
  </si>
  <si>
    <t>2 vrstvy tl 200mm 2*((2+2)*7)*0,2=11,200 [A] 
vrstva z podkladní vrstvy na mostě tl 95mm 7*16,45*0,095=10,939 [B] 
Celkem: A+B=22,139 [C]</t>
  </si>
  <si>
    <t>Frézování živičných vrstev vč. zazubení v místě napojení. Položka zahrnuje manipulaci a dopravu suti na skládku zhotovitele. Plocha odečtena z výkresu Půdorys, řezy D.1.2.2</t>
  </si>
  <si>
    <t>2x 60mm 2*0,06*(7*16,45)=13,818 [A]</t>
  </si>
  <si>
    <t>113765</t>
  </si>
  <si>
    <t>FRÉZOVÁNÍ DRÁŽKY PRŮŘEZU DO 600MM2 V ASFALTOVÉ VOZOVCE</t>
  </si>
  <si>
    <t>Frézování drážky podél říms pro těsnící zálivku 
Plocha odečtena z výkresu Půdorys, řezy D.1.2.2</t>
  </si>
  <si>
    <t>18,4+16,8=35,200 [A]</t>
  </si>
  <si>
    <t>Položka zahrnuje veškerou manipulaci s vybouranou sutí a s vybouranými hmotami vč. uložení na skládku.</t>
  </si>
  <si>
    <t>113766</t>
  </si>
  <si>
    <t>FRÉZOVÁNÍ DRÁŽKY PRŮŘEZU DO 800MM2 V ASFALTOVÉ VOZOVCE</t>
  </si>
  <si>
    <t>Frézování drážky pro dilatační spáru 
Plocha odečtena z výkresu Půdorys, řezy D.1.2.2</t>
  </si>
  <si>
    <t>8,8+9,8=18,600 [A]</t>
  </si>
  <si>
    <t>Hloubení výkopu za opěrou a okolo křídel. 
Včetně odvozu bez ohledu na vzdálenost (skládka určena zhotovitelem) a uložení na skládku, poplatek za skládku vykázán v pol. č. 014102.1 
Předpokládá se částečné použití pro pozdější zásypy, množství zpětně využitelného materiálu schválí investor. 
Plocha odečtena z výkresu Půdorys, řezy D.1.2.2</t>
  </si>
  <si>
    <t>za opěrou-plocha z řezu 1,4m2 2*(1,4*12)=33,600 [A] 
okolo křídel pro zpevnění tl 0,4m,šikmost *1,3 0,4*(4,5+4,7+3,8+9,8)*1,3=11,856 [B] 
Celkem: A+B=45,456 [C]</t>
  </si>
  <si>
    <t>17481</t>
  </si>
  <si>
    <t>ZÁSYP JAM A RÝH Z NAKUPOVANÝCH MATERIÁLŮ</t>
  </si>
  <si>
    <t>Vnější zásyp opěr a křídel "zeminou vhodnou" nebo "zeminou podmínečně vhodou" do násypu dle ČSN 73 6133 
Min. úhel vnitřního tření 30°, max objemová hmotnos 20 kN/m3 s hutněním na Id=0,75-0,8, resp. D=95% po vrstvách max. tl 300mm. 
Předpokládá se částečné použití vytěžené zeminy, množství nakupovaného materiálu schválí investor. 
Zahrnuje i zásyp těsnící folie ze ŠP tl.150mm 
Plocha odečtena z výkresu Půdorys, řezy D.1.2.2</t>
  </si>
  <si>
    <t>za opěrou-plocha z řezu 1m2 2*(1*12)=24,000 [A] 
ŠP tl 150mm : 0,65*0,15*14,6*2=2,847 [B] 
Celkem: A+B=26,847 [C]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</si>
  <si>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</si>
  <si>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</si>
  <si>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</si>
  <si>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Úprava základové spáry š. 1,5m 
Plocha odečtena z výkresu Půdorys, řezy D.1.2.2</t>
  </si>
  <si>
    <t>2*(0,6*12)=14,400 [A]</t>
  </si>
  <si>
    <t>položka zahrnuje úpravu pláně včetně vyrovnání výškových rozdílů a začištění.</t>
  </si>
  <si>
    <t>21331</t>
  </si>
  <si>
    <t>DRENÁŽNÍ VRSTVY Z BETONU MEZEROVITÉHO (DRENÁŽNÍHO)</t>
  </si>
  <si>
    <t>Drenážní beton pro odvodnění rubu opěry. 
Plocha odečtena z výkresu Půdorys, řezy D.1.2.2</t>
  </si>
  <si>
    <t>Plocha 0,1m2 22*0,1*14,6=32,120 [A]</t>
  </si>
  <si>
    <t>Položka zahrnuje:  
- dodávku předepsaného materiálu pro drenážní vrstvu, včetně mimostaveništní a vnitrostaveništní dopravy  
- provedení drenážní vrstvy předepsaných rozměrů a předepsaného tvaru</t>
  </si>
  <si>
    <t>21341</t>
  </si>
  <si>
    <t>DRENÁŽNÍ VRSTVY Z PLASTBETONU (PLASTMALTY)</t>
  </si>
  <si>
    <t>Drenážní polymerbeton. 
Plocha odečtena z výkresu Půdorys, řezy D.1.2.2</t>
  </si>
  <si>
    <t>0,022*13,5=0,297 [A]</t>
  </si>
  <si>
    <t>Svislé konstrukce</t>
  </si>
  <si>
    <t>31717</t>
  </si>
  <si>
    <t>KOVOVÉ KONSTRUKCE PRO KOTVENÍ ŘÍMSY</t>
  </si>
  <si>
    <t>KG</t>
  </si>
  <si>
    <t>Kotvení říms z kotev ve vývrtu. Hmotnos jedné kotvy 6kg, provedení á1m. Včetně předepsaného vrtu, zálivky a protikorozní úpravy. 
Plocha odečtena z výkresu Půdorys, řezy D.1.2.2</t>
  </si>
  <si>
    <t>(19+16)*6=210,000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</si>
  <si>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</si>
  <si>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</si>
  <si>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</si>
  <si>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ŽB římsy beton C 30/37 XF4, XD3 
Plocha odečtena z výkresu Půdorys, řezy D.1.2.2</t>
  </si>
  <si>
    <t>Plocha 0,34m2 0,34*(19,4+16,8)=12,308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</si>
  <si>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</si>
  <si>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</si>
  <si>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</si>
  <si>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Výztuž říms betonářskou ocelí B500B včetně kotevního trnu pro kotvení kamenného obrubníku. 
1m3 betonu odpovídá 250kg oceli</t>
  </si>
  <si>
    <t>12,308*250*0,001=3,077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</si>
  <si>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</si>
  <si>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333325</t>
  </si>
  <si>
    <t>MOSTNÍ OPĚRY A KŘÍDLA ZE ŽELEZOVÉHO BETONU DO C30/37</t>
  </si>
  <si>
    <t>ŽB opěry a závěrné zídky beton C 30/37 XF2, XD1, XA2  
Plocha odečtena z výkresu Půdorys, řezy D.1.2.2</t>
  </si>
  <si>
    <t>plocha 2,5m2 2,5*(13,9+14,05)=69,875 [A]</t>
  </si>
  <si>
    <t>333365</t>
  </si>
  <si>
    <t>VÝZTUŽ MOSTNÍCH OPĚR A KŘÍDEL Z OCELI 10505, B500B</t>
  </si>
  <si>
    <t>Výztuž opěr a křídel betonářskou ocelí B500B 
1m3 betonu odpovídá 200kg oceli</t>
  </si>
  <si>
    <t>69,875*200*0,001=13,975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</si>
  <si>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</si>
  <si>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42132</t>
  </si>
  <si>
    <t>MOSTNÍ NOSNÉ DESKOVÉ KONSTR ZE ŽELEZOBETONU</t>
  </si>
  <si>
    <t>ŽB deska z betonu C30/37 XF3,XD1 včetně dilatační spáry 
Plocha odečtena z výkresu Půdorys, řezy D.1.2.2</t>
  </si>
  <si>
    <t>plocha 7,6m2 7,6*13,51=102,676 [A]</t>
  </si>
  <si>
    <t>421365</t>
  </si>
  <si>
    <t>VÝZTUŽ MOSTNÍ DESKOVÉ KONSTRUKCE Z OCELI 10505, B500B</t>
  </si>
  <si>
    <t>Výztuž rámu betonářskou ocelí B500B 
1m3 betonu odpovídá 200kg oceli</t>
  </si>
  <si>
    <t>102,676*200*0,001=20,535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</si>
  <si>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</si>
  <si>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42815</t>
  </si>
  <si>
    <t>MOSTNÍ LOŽISKA Z ASFALT PÁSŮ</t>
  </si>
  <si>
    <t>Mostí ložisko tvořené z natavovaných asfaltových pásu. 2vrstvy. 
Plocha odečtena z výkresu Půdorys, řezy D.1.2.2</t>
  </si>
  <si>
    <t>2*1,1*14,6=32,120 [A]</t>
  </si>
  <si>
    <t>- výrobní dokumentaci, jde-li o ložisko individuálně vyráběné  
- dodání kompletních ložisek požadované kvality  
- přípravu, očištění a úpravy úložných ploch  
- osazení ložisek podle předepsaného technologického předpisu bez ohledu na způsob uložení a kotvení  
- uložení do malty jakéhokoliv druhu včetně dodávky této malty  
- uložení na plastické vložky nebo maltu včetně dodávky této vložky nebo malty  
- uložení na vrstvu plastbetonové malty nebo podobné vrstvy jako ochranu proti průchodu bludných proudů  
- vyplnění kotevních otvorů  
- lešení a podpěrné konstrukce  
- tmelení, těsnění a výplně spar  
- nastavení ložisek a odborná prohlídka  
- dočasné zpevnění nebo naopak dočasné uvolnění ložisek  
- opatření ložisek znakem výrobce a typovým číslem  
- úpravy, očištění a ošetření okolí ložisek  
- přiměřeným způsobem je nutné zahrnout ustanovení pro TMCH 94 pro kovové konstrukce.</t>
  </si>
  <si>
    <t>451312</t>
  </si>
  <si>
    <t>PODKLADNÍ A VÝPLŇOVÉ VRSTVY Z PROSTÉHO BETONU C12/15</t>
  </si>
  <si>
    <t>Betonové lože pod zádlažbu z lomového kamene tl. 0,2m 
Plocha odečtena z výkresu Půdorys, řezy D.1.2.2</t>
  </si>
  <si>
    <t>plocha skluzu (šikmost 1,3) 1,3*(2+1,6+1,8+5)*0,2=2,704 [A] 
30% z dnové dlažby 0,3*(16,8*11*0,2)=11,088 [B] 
Celkem: A+B=13,792 [C]</t>
  </si>
  <si>
    <t>45152</t>
  </si>
  <si>
    <t>PODKLADNÍ A VÝPLŇOVÉ VRSTVY Z KAMENIVA DRCENÉHO</t>
  </si>
  <si>
    <t>ŠD podsyp pod zádlažbu z lomového kamene tl. 0,1m 
Plocha odečtena z výkresu Půdorys, řezy D.1.2.2</t>
  </si>
  <si>
    <t>plocha skluzu (šikmost 1,3) 1,3*(2+1,6+1,8+5)*0,1=1,352 [A] 
30% z dnové dlažby 0,3*(16,8*11*0,1)=5,544 [B] 
Celkem: A+B=6,896 [C]</t>
  </si>
  <si>
    <t>457312</t>
  </si>
  <si>
    <t>VYROVNÁVACÍ A SPÁDOVÝ PROSTÝ BETON C12/15</t>
  </si>
  <si>
    <t>Vyrovnávací beton pod odvodněním rubu opěry C 8/10</t>
  </si>
  <si>
    <t>Plocha 0,2m2 2*0,2*13,6=5,440 [A]</t>
  </si>
  <si>
    <t>Zádlažba z lomového kamene na konci říms včetně navazujícího skluzu a opevnění terénu tl.0,2m do betonového lože. Spáry vyplněny cementovou maltou.  
Plocha odečtena z výkresu Půdorys, řezy D.1.4.2</t>
  </si>
  <si>
    <t>572212</t>
  </si>
  <si>
    <t>SPOJOVACÍ POSTŘIK Z MODIFIK ASFALTU DO 0,5KG/M2</t>
  </si>
  <si>
    <t>Spojovací postřik z kat. asf. emulze PS-C vydatnost 0,3kg/m2</t>
  </si>
  <si>
    <t>2*112=224,000 [A]</t>
  </si>
  <si>
    <t>Obrusná vrstva vozovky tl. 40mm</t>
  </si>
  <si>
    <t>plocha 112m2 112=112,000 [A]</t>
  </si>
  <si>
    <t>574F56</t>
  </si>
  <si>
    <t>ASFALTOVÝ BETON PRO PODKLADNÍ VRSTVY MODIFIK ACP 16+, 16S TL. 60MM</t>
  </si>
  <si>
    <t>Podkladní vrstva vozovky tl. 60mm</t>
  </si>
  <si>
    <t>575C43</t>
  </si>
  <si>
    <t>LITÝ ASFALT MA IV (OCHRANA MOSTNÍ IZOLACE) 11 TL. 35MM</t>
  </si>
  <si>
    <t>Ochranná vrstva mostní izolace MA 11 IV tl. 0,035m 
Plocha odečtena z výkresu Půdorys, řezy D.1.2.2</t>
  </si>
  <si>
    <t>Dlážděný kryt z žulových kostek 8-10, uloženy do lože ze štěrkopísku tl. 0,04 m. Plocha odečtena digitálně ze situace D.1.2.2</t>
  </si>
  <si>
    <t>36,4=36,400 [A]</t>
  </si>
  <si>
    <t>Úpravy povrchů, podlahy, výplně otvorů</t>
  </si>
  <si>
    <t>626111</t>
  </si>
  <si>
    <t>REPROFILACE PODHLEDŮ, SVISLÝCH PLOCH SANAČNÍ MALTOU JEDNOVRST TL 10MM</t>
  </si>
  <si>
    <t>Sanace obnažené části opěry. Předpoklad 30% plochy. 
Plocha odečtena z výkresu Půdorys, řezy D.1.2.2</t>
  </si>
  <si>
    <t>0,3*(0,4*(14,05+13,9))=3,354 [A]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</si>
  <si>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</si>
  <si>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62631</t>
  </si>
  <si>
    <t>SPOJOVACÍ MŮSTEK MEZI STARÝM A NOVÝM BETONEM</t>
  </si>
  <si>
    <t>Spojovací můstek mezi starým a novým betonem. 
Předpokládaná šířka stávajícícho základu je 2,0m. 
Předpokládaná výška obnažené části opěry 0,4m. 
Plocha odečtena z výkresu Půdorys, řezy D.1.2.2</t>
  </si>
  <si>
    <t>(2+0,4)*(14,05+13,9)=67,080 [A]</t>
  </si>
  <si>
    <t>62641</t>
  </si>
  <si>
    <t>SJEDNOCUJÍCÍ STĚRKA JEMNOU MALTOU TL CCA 2MM</t>
  </si>
  <si>
    <t>Sjednocující stěrka obnažené části opěry. 
Plocha odečtena z výkresu Půdorys, řezy D.1.2.2</t>
  </si>
  <si>
    <t>(0,4*(14,05+13,9))=11,180 [A]</t>
  </si>
  <si>
    <t>62652</t>
  </si>
  <si>
    <t>OCHRANA VÝZTUŽE PŘI NEDOSTATEČNÉM KRYTÍ</t>
  </si>
  <si>
    <t>Ochrana výztuže dvousložkovou pryskyřicí - sanace obnažené části opěry. Předpoklad 30% plochy. 
Plocha odečtena z výkresu Půdorys, řezy D.1.2.2</t>
  </si>
  <si>
    <t>položka zahrnuje:  
dodávku veškerého materiálu potřebného pro předepsanou úpravu v předepsané kvalitě  
položení vrstvy v předepsané tloušťce  
potřebná lešení a podpěrné konstrukce</t>
  </si>
  <si>
    <t>711221</t>
  </si>
  <si>
    <t>IZOLACE ZVLÁŠT KONSTR PROTI TLAK VODĚ ASFALT NÁTĚRY</t>
  </si>
  <si>
    <t>Izolace betonových konstrukcí zasypaných ploch proti vodě. 1xALP + 2xALN 
Plocha odečtena z výkresu Půdorys, řezy D.1.2.2</t>
  </si>
  <si>
    <t>1,7*(14,05+13,9)=47,515 [A] 
ALP-1x 
A=47,515 [B] 
ALN-2x 
2*A=95,030 [C] 
B+C=142,545 [D]</t>
  </si>
  <si>
    <t>711227</t>
  </si>
  <si>
    <t>IZOLACE ZVLÁŠTNÍCH KONSTRUKCÍ PROTI TLAKOVÉ VODĚ Z PE FÓLIÍ</t>
  </si>
  <si>
    <t>těsnící folie GEOMEMBRÁNA S PEVNOSTÍ min20kN/m S PROTAŽENÍM min 20% 
Plocha odečtena z výkresu Půdorys, řezy D.1.2.2</t>
  </si>
  <si>
    <t>0,8*14,6*2=23,360 [B]</t>
  </si>
  <si>
    <t>711432</t>
  </si>
  <si>
    <t>IZOLACE MOSTOVEK POD ŘÍMSOU ASFALTOVÝMI PÁSY</t>
  </si>
  <si>
    <t>Druhá vrstva izolace pod římsou 
Plocha odečtena z výkresu Půdorys, řezy D.1.2.2</t>
  </si>
  <si>
    <t>(2*18)+(1*16,8)=52,800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</si>
  <si>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lepenku s hliníkovou vložkou, litý asfalt, asfaltový beton</t>
  </si>
  <si>
    <t>711442</t>
  </si>
  <si>
    <t>IZOLACE MOSTOVEK CELOPLOŠNÁ ASFALTOVÝMI PÁSY S PEČETÍCÍ VRSTVOU</t>
  </si>
  <si>
    <t>Celoplošná izolace z NAIP včetně očištění a otrýskání podkladní vrstvy. 
Plocha odečtena z výkresu Půdorys, řezy D.1.2.2</t>
  </si>
  <si>
    <t>(1+9,7)*(1+16,45)=186,715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</si>
  <si>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</si>
  <si>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711509</t>
  </si>
  <si>
    <t>OCHRANA IZOLACE NA POVRCHU TEXTILIÍ</t>
  </si>
  <si>
    <t>Geotextílie o minimální plošné hmotnosti 600g/m2. Součást izolačního souvrství (ALP+ALN). 
Plocha odečtena z výkresu Půdorys, řezy D.1.2.2</t>
  </si>
  <si>
    <t>plocha převzata z položky 711221 47,515=47,515 [A]</t>
  </si>
  <si>
    <t>položka zahrnuje:  
- dodání  předepsaného ochranného materiálu  
- zřízení ochrany izolace</t>
  </si>
  <si>
    <t>78382</t>
  </si>
  <si>
    <t>NÁTĚRY BETON KONSTR TYP S2 (OS-B)</t>
  </si>
  <si>
    <t>Ochranný náteř nosné konstrukce do 0,5m tl. 
Plocha odečtena z výkresu Půdorys, řezy D.1.2.2</t>
  </si>
  <si>
    <t>2*10,5*0,5=10,500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</si>
  <si>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</si>
  <si>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875332</t>
  </si>
  <si>
    <t>POTRUBÍ DREN Z TRUB PLAST DN DO 150MM DĚROVANÝCH</t>
  </si>
  <si>
    <t>Drenážní trubka DN 150.</t>
  </si>
  <si>
    <t>12+13,6=25,600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</si>
  <si>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</si>
  <si>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87534</t>
  </si>
  <si>
    <t>POTRUBÍ DREN Z TRUB PLAST DN DO 200MM</t>
  </si>
  <si>
    <t>DN 180, prostupy skrz opěry</t>
  </si>
  <si>
    <t>6*2,5=15,000 [A]</t>
  </si>
  <si>
    <t>87627</t>
  </si>
  <si>
    <t>CHRÁNIČKY Z TRUB PLASTOVÝCH DN DO 100MM</t>
  </si>
  <si>
    <t>Rezervní chránička z HDPE trubek s tuhovou kruhostí SN8 profil 75/61 
Plocha odečtena z výkresu Půdorys, řezy D.1.2.2</t>
  </si>
  <si>
    <t>2*(19,4+16,8)=72,400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</si>
  <si>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</si>
  <si>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9112A3</t>
  </si>
  <si>
    <t>ZÁBRADLÍ MOSTNÍ S VODOR MADLY - DEMONTÁŽ S PŘESUNEM</t>
  </si>
  <si>
    <t>Odstranění stávajícího zábradlí včetně sloupků s vodorovnou výplní. Včetně odvozu a likvidace. 
Plocha odečtena z výkresu Půdorys, řezy D.1.2.2</t>
  </si>
  <si>
    <t>15+2+16,5=33,500 [A]</t>
  </si>
  <si>
    <t>položka zahrnuje:  
- demontáž a odstranění zařízení  
- jeho odvoz na předepsané místo</t>
  </si>
  <si>
    <t>9112B1</t>
  </si>
  <si>
    <t>ZÁBRADLÍ MOSTNÍ SE SVISLOU VÝPLNÍ - DODÁVKA A MONTÁŽ</t>
  </si>
  <si>
    <t>Dodávka požadovaného zábradlí včetně betonových sloupků a předepsané výplně 
Plocha odečtena z výkresu Půdorys, řezy D.1.2.2</t>
  </si>
  <si>
    <t>16*2+2,5=34,500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</si>
  <si>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</si>
  <si>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917223</t>
  </si>
  <si>
    <t>SILNIČNÍ A CHODNÍKOVÉ OBRUBY Z BETONOVÝCH OBRUBNÍKŮ ŠÍŘ 100MM</t>
  </si>
  <si>
    <t>Obrubníky lemující zádlažbu do betonového lože 
Plocha odečtena z výkresu Půdorys, řezy D.1.2.2</t>
  </si>
  <si>
    <t>4,6+4,6+3,6+9,5=22,300 [A]</t>
  </si>
  <si>
    <t>Obrubníky lemující vozovku do betonového lože včetně otvorů pro kotvení obrubníku. 
Plocha odečtena z výkresu Půdorys, řezy D.1.2.2</t>
  </si>
  <si>
    <t>16,8+18,4=35,200 [A]</t>
  </si>
  <si>
    <t>931182</t>
  </si>
  <si>
    <t>VÝPLŇ DILATAČNÍCH SPAR Z POLYSTYRENU TL 20MM</t>
  </si>
  <si>
    <t>Výplň dilatační spáry polystyrénem. 
Plocha odečtena z výkresu Půdorys, řezy D.1.2.2</t>
  </si>
  <si>
    <t>2*0,8*14,6=23,360 [A]</t>
  </si>
  <si>
    <t>položka zahrnuje dodávku a osazení předepsaného materiálu, očištění ploch spáry před úpravou, očištění okolí spáry po úpravě</t>
  </si>
  <si>
    <t>931325</t>
  </si>
  <si>
    <t>TĚSNĚNÍ DILATAČ SPAR ASF ZÁLIVKOU MODIFIK PRŮŘ DO 600MM2</t>
  </si>
  <si>
    <t>Výplň drážky podél říms těsnící zálivku 
Plocha odečtena z výkresu Půdorys, řezy D.1.2.2</t>
  </si>
  <si>
    <t>položka zahrnuje dodávku a osazení předepsaného materiálu, očištění ploch spáry před úpravou, očištění okolí spáry po úpravě  
nezahrnuje těsnící profil</t>
  </si>
  <si>
    <t>931327</t>
  </si>
  <si>
    <t>TĚSNĚNÍ DILATAČ SPAR ASF ZÁLIVKOU MODIFIK PRŮŘ DO 1000MM2</t>
  </si>
  <si>
    <t>Výplň drážky pro dilatační spáru asfaltovou modifikační zálivkou 
Plocha odečtena z výkresu Půdorys, řezy D.1.2.2</t>
  </si>
  <si>
    <t>93650</t>
  </si>
  <si>
    <t>DROBNÉ DOPLŇK KONSTR KOVOVÉ</t>
  </si>
  <si>
    <t>Podélná drenáž z perforovaného hliníkovho profilu 1kg/m</t>
  </si>
  <si>
    <t>13,5=13,500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</si>
  <si>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</si>
  <si>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936533</t>
  </si>
  <si>
    <t>MOSTNÍ ODVODŇOVACÍ SOUPRAVA 500/500</t>
  </si>
  <si>
    <t>Mostní odvodňovač</t>
  </si>
  <si>
    <t>položka zahrnuje:  
- výrobní dokumentaci (včetně technologického předpisu)  
- dodání kompletní odvodňovací soupravy,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</si>
  <si>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936541</t>
  </si>
  <si>
    <t>MOSTNÍ ODVODŇOVACÍ TRUBKA (POVRCHŮ IZOLACE) Z NEREZ OCELI</t>
  </si>
  <si>
    <t>Odvodnění mostní izolace</t>
  </si>
  <si>
    <t>3=3,000 [A]</t>
  </si>
  <si>
    <t>položka zahrnuje:  
- výrobní dokumentaci (včetně technologického předpisu)  
- dodání kompletní odvodňovací soupravy z předepsaného materiálu,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</si>
  <si>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938541</t>
  </si>
  <si>
    <t>OČIŠTĚNÍ BETON KONSTR OTRYSKÁNÍM TLAK VODOU DO 200 BARŮ</t>
  </si>
  <si>
    <t>očištění obnažené části opěry.  
Plocha odečtena z výkresu Půdorys, řezy D.1.2.2</t>
  </si>
  <si>
    <t>položka zahrnuje očištění předepsaným způsobem včetně odklizení vzniklého odpadu</t>
  </si>
  <si>
    <t>96615</t>
  </si>
  <si>
    <t>BOURÁNÍ KONSTRUKCÍ Z PROSTÉHO BETONU</t>
  </si>
  <si>
    <t>Bourání říms a vyrovnávacího betonu. Rozměr skrytých konstrukcí je předpokládaný. 
Včetně odvozu bez ohledu na vzdálenost (skládka určena zhotovitelem) a uložení na skládku, poplatek za skládku vykázán v pol. č. 014102.4 
Plocha odečtena z výkresu Půdorys, řezy D.1.2.2</t>
  </si>
  <si>
    <t>římsy: plocha 0,34m2 0,34*(19,4+16,8)=12,308 [A] 
vyrovnávací beton: tl 50mm 0,05*135=6,750 [B] 
Celkem: A+B=19,058 [C]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</si>
  <si>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</si>
  <si>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96616</t>
  </si>
  <si>
    <t>BOURÁNÍ KONSTRUKCÍ ZE ŽELEZOBETONU</t>
  </si>
  <si>
    <t>Bourání ŽB předpjatých nosníků a úložného prahu včetně části opěry. 
Včetně odvozu bez ohledu na vzdálenost (skládka určena zhotovitelem) a uložení na skládku, poplatek za skládku vykázán v pol. č. 014102.3 
Plocha odečtena z výkresu Půdorys, řezy D.1.2.2</t>
  </si>
  <si>
    <t>úložný práh,opěra: plocha 2,5m2 2,5*(13,9+14,05)=69,875 [A] 
nosníky KA 61 tl0,6m (s dutinou, uvažujeme poloviční tl.) 0,6*0,5*135=40,500 [B] 
Celkem: A+B=110,375 [C]</t>
  </si>
  <si>
    <t>97817</t>
  </si>
  <si>
    <t>ODSTRANĚNÍ MOSTNÍ IZOLACE</t>
  </si>
  <si>
    <t>Odstranění mostní izolace 
Včetně odvozu bez ohledu na vzdálenost (skládka určena zhotovitelem) a uložení na skládku, poplatek za skládku vykázán v pol. č. 014112 
Plocha odečtena z výkresu Půdorys, řezy D.1.2.2</t>
  </si>
  <si>
    <t>135=135,000 [A]</t>
  </si>
  <si>
    <t>SO 301</t>
  </si>
  <si>
    <t>Úprava podzemního vedení dešťové kanalizace</t>
  </si>
  <si>
    <t>_301</t>
  </si>
  <si>
    <t>Tento rozpočet je zpracován v jiném systému mimo ASPE</t>
  </si>
  <si>
    <t>SO 302</t>
  </si>
  <si>
    <t>Rekonstrukce vodovodu Jetřichovická ulice</t>
  </si>
  <si>
    <t>_302</t>
  </si>
  <si>
    <t>SO 403</t>
  </si>
  <si>
    <t>Oprava VO, ul. Jetřichovická</t>
  </si>
  <si>
    <t>_403</t>
  </si>
  <si>
    <t>029522</t>
  </si>
  <si>
    <t>OSTATNÍ POŽADAVKY - REVIZNÍ ZPRÁVY</t>
  </si>
  <si>
    <t>Revizní zpráva pro SO 403</t>
  </si>
  <si>
    <t>SO 901</t>
  </si>
  <si>
    <t>Dopravně-inženýrské opatření</t>
  </si>
  <si>
    <t>02710</t>
  </si>
  <si>
    <t>POMOC PRÁCE ZŘÍZ NEBO ZAJIŠŤ OBJÍŽĎKY A PŘÍSTUP CESTY</t>
  </si>
  <si>
    <t>Dopravně-inženýrské opatření bude upřesněno na základě projednání zhotovitele. Zahrnuje veškeré opatření a značení včetně jeho projednání s dotčenými orgány. Včetně zřízení dočasné zastavky. 
Jedná se o předpokládanou cenu.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</si>
</sst>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5" xfId="0" applyFont="1" applyFill="1" applyBorder="1"/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 t="s">
        <v>0</v>
      </c>
      <c r="C1" s="8"/>
      <c r="D1" s="8"/>
      <c r="E1" s="8"/>
    </row>
    <row r="2" spans="1:5" ht="12.75" customHeight="1">
      <c r="A2" s="7"/>
      <c r="B2" s="6" t="s">
        <v>1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2</v>
      </c>
      <c r="C4" s="7"/>
      <c r="D4" s="7"/>
      <c r="E4" s="8"/>
    </row>
    <row r="5" spans="1:5" ht="12.75" customHeight="1">
      <c r="A5" s="8"/>
      <c r="B5" s="7" t="s">
        <v>3</v>
      </c>
      <c r="C5" s="7"/>
      <c r="D5" s="7"/>
      <c r="E5" s="8"/>
    </row>
    <row r="6" spans="1:5" ht="12.75" customHeight="1">
      <c r="A6" s="8"/>
      <c r="B6" s="10" t="s">
        <v>4</v>
      </c>
      <c r="C6" s="13">
        <f>0+C10+C11+C12+C13+C14+C15+C16+C17</f>
        <v>1344000</v>
      </c>
      <c r="D6" s="8"/>
      <c r="E6" s="8"/>
    </row>
    <row r="7" spans="1:5" ht="12.75" customHeight="1">
      <c r="A7" s="8"/>
      <c r="B7" s="10" t="s">
        <v>5</v>
      </c>
      <c r="C7" s="13">
        <f>0+E10+E11+E12+E13+E14+E15+E16+E17</f>
        <v>1626240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6</v>
      </c>
      <c r="B9" s="11" t="s">
        <v>7</v>
      </c>
      <c r="C9" s="11" t="s">
        <v>8</v>
      </c>
      <c r="D9" s="11" t="s">
        <v>9</v>
      </c>
      <c r="E9" s="11" t="s">
        <v>10</v>
      </c>
    </row>
    <row r="10" spans="1:5" ht="12.75" customHeight="1">
      <c r="A10" s="23" t="s">
        <v>24</v>
      </c>
      <c r="B10" s="23" t="s">
        <v>25</v>
      </c>
      <c r="C10" s="24">
        <f>'000'!I3</f>
        <v>1344000</v>
      </c>
      <c r="D10" s="24">
        <f>'000'!O2</f>
        <v>282240</v>
      </c>
      <c r="E10" s="24">
        <f aca="true" t="shared" si="0" ref="E10:E17">C10+D10</f>
        <v>1626240</v>
      </c>
    </row>
    <row r="11" spans="1:5" ht="12.75" customHeight="1">
      <c r="A11" s="23" t="s">
        <v>121</v>
      </c>
      <c r="B11" s="23" t="s">
        <v>122</v>
      </c>
      <c r="C11" s="24">
        <f>'SO 101'!I3</f>
        <v>0</v>
      </c>
      <c r="D11" s="24">
        <f>'SO 101'!O2</f>
        <v>0</v>
      </c>
      <c r="E11" s="24">
        <f t="shared" si="0"/>
        <v>0</v>
      </c>
    </row>
    <row r="12" spans="1:5" ht="12.75" customHeight="1">
      <c r="A12" s="23" t="s">
        <v>431</v>
      </c>
      <c r="B12" s="23" t="s">
        <v>432</v>
      </c>
      <c r="C12" s="24">
        <f>'SO 102'!I3</f>
        <v>0</v>
      </c>
      <c r="D12" s="24">
        <f>'SO 102'!O2</f>
        <v>0</v>
      </c>
      <c r="E12" s="24">
        <f t="shared" si="0"/>
        <v>0</v>
      </c>
    </row>
    <row r="13" spans="1:5" ht="12.75" customHeight="1">
      <c r="A13" s="23" t="s">
        <v>476</v>
      </c>
      <c r="B13" s="23" t="s">
        <v>477</v>
      </c>
      <c r="C13" s="24">
        <f>'SO 201'!I3</f>
        <v>0</v>
      </c>
      <c r="D13" s="24">
        <f>'SO 201'!O2</f>
        <v>0</v>
      </c>
      <c r="E13" s="24">
        <f t="shared" si="0"/>
        <v>0</v>
      </c>
    </row>
    <row r="14" spans="1:5" ht="12.75" customHeight="1">
      <c r="A14" s="23" t="s">
        <v>714</v>
      </c>
      <c r="B14" s="23" t="s">
        <v>715</v>
      </c>
      <c r="C14" s="24">
        <f>'SO 301'!I3</f>
        <v>0</v>
      </c>
      <c r="D14" s="24">
        <f>'SO 301'!O2</f>
        <v>0</v>
      </c>
      <c r="E14" s="24">
        <f t="shared" si="0"/>
        <v>0</v>
      </c>
    </row>
    <row r="15" spans="1:5" ht="12.75" customHeight="1">
      <c r="A15" s="23" t="s">
        <v>718</v>
      </c>
      <c r="B15" s="23" t="s">
        <v>719</v>
      </c>
      <c r="C15" s="24">
        <f>'SO 302'!I3</f>
        <v>0</v>
      </c>
      <c r="D15" s="24">
        <f>'SO 302'!O2</f>
        <v>0</v>
      </c>
      <c r="E15" s="24">
        <f t="shared" si="0"/>
        <v>0</v>
      </c>
    </row>
    <row r="16" spans="1:5" ht="12.75" customHeight="1">
      <c r="A16" s="23" t="s">
        <v>721</v>
      </c>
      <c r="B16" s="23" t="s">
        <v>722</v>
      </c>
      <c r="C16" s="24">
        <f>'SO 403'!I3</f>
        <v>0</v>
      </c>
      <c r="D16" s="24">
        <f>'SO 403'!O2</f>
        <v>0</v>
      </c>
      <c r="E16" s="24">
        <f t="shared" si="0"/>
        <v>0</v>
      </c>
    </row>
    <row r="17" spans="1:5" ht="12.75" customHeight="1">
      <c r="A17" s="23" t="s">
        <v>727</v>
      </c>
      <c r="B17" s="23" t="s">
        <v>728</v>
      </c>
      <c r="C17" s="24">
        <f>'SO 901'!I3</f>
        <v>0</v>
      </c>
      <c r="D17" s="24">
        <f>'SO 901'!O2</f>
        <v>0</v>
      </c>
      <c r="E17" s="24">
        <f t="shared" si="0"/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tabSelected="1" workbookViewId="0" topLeftCell="A1">
      <pane ySplit="7" topLeftCell="A65" activePane="bottomLeft" state="frozen"/>
      <selection pane="bottomLeft" activeCell="H70" sqref="H7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0+O8+O69</f>
        <v>282240</v>
      </c>
      <c r="P2" t="s">
        <v>22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24</v>
      </c>
      <c r="I3" s="40">
        <f>0+I8+I69</f>
        <v>1344000</v>
      </c>
      <c r="J3" s="16"/>
      <c r="O3" t="s">
        <v>19</v>
      </c>
      <c r="P3" t="s">
        <v>23</v>
      </c>
    </row>
    <row r="4" spans="1:16" ht="15" customHeight="1">
      <c r="A4" t="s">
        <v>17</v>
      </c>
      <c r="B4" s="20" t="s">
        <v>18</v>
      </c>
      <c r="C4" s="3" t="s">
        <v>24</v>
      </c>
      <c r="D4" s="2"/>
      <c r="E4" s="21" t="s">
        <v>25</v>
      </c>
      <c r="F4" s="12"/>
      <c r="G4" s="12"/>
      <c r="H4" s="22"/>
      <c r="I4" s="22"/>
      <c r="J4" s="12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J5" s="1" t="s">
        <v>43</v>
      </c>
      <c r="O5" t="s">
        <v>21</v>
      </c>
      <c r="P5" t="s">
        <v>23</v>
      </c>
    </row>
    <row r="6" spans="1:10" ht="12.75" customHeight="1">
      <c r="A6" s="1"/>
      <c r="B6" s="1"/>
      <c r="C6" s="1"/>
      <c r="D6" s="1"/>
      <c r="E6" s="1"/>
      <c r="F6" s="1"/>
      <c r="G6" s="1"/>
      <c r="H6" s="19" t="s">
        <v>39</v>
      </c>
      <c r="I6" s="19" t="s">
        <v>41</v>
      </c>
      <c r="J6" s="1"/>
    </row>
    <row r="7" spans="1:10" ht="12.75" customHeight="1">
      <c r="A7" s="19" t="s">
        <v>27</v>
      </c>
      <c r="B7" s="19" t="s">
        <v>29</v>
      </c>
      <c r="C7" s="19" t="s">
        <v>23</v>
      </c>
      <c r="D7" s="19" t="s">
        <v>22</v>
      </c>
      <c r="E7" s="19" t="s">
        <v>33</v>
      </c>
      <c r="F7" s="19" t="s">
        <v>35</v>
      </c>
      <c r="G7" s="19" t="s">
        <v>37</v>
      </c>
      <c r="H7" s="19" t="s">
        <v>40</v>
      </c>
      <c r="I7" s="19" t="s">
        <v>42</v>
      </c>
      <c r="J7" s="19" t="s">
        <v>44</v>
      </c>
    </row>
    <row r="8" spans="1:18" ht="12.75" customHeight="1">
      <c r="A8" s="22" t="s">
        <v>45</v>
      </c>
      <c r="B8" s="22"/>
      <c r="C8" s="26" t="s">
        <v>27</v>
      </c>
      <c r="D8" s="22"/>
      <c r="E8" s="27" t="s">
        <v>46</v>
      </c>
      <c r="F8" s="22"/>
      <c r="G8" s="22"/>
      <c r="H8" s="22"/>
      <c r="I8" s="28">
        <f>0+Q8</f>
        <v>0</v>
      </c>
      <c r="J8" s="22"/>
      <c r="O8">
        <f>0+R8</f>
        <v>0</v>
      </c>
      <c r="Q8">
        <f>0+I9+I13+I17+I21+I25+I29+I33+I37+I41+I45+I49+I53+I57+I61+I65</f>
        <v>0</v>
      </c>
      <c r="R8">
        <f>0+O9+O13+O17+O21+O25+O29+O33+O37+O41+O45+O49+O53+O57+O61+O65</f>
        <v>0</v>
      </c>
    </row>
    <row r="9" spans="1:16" ht="12.75">
      <c r="A9" s="25" t="s">
        <v>47</v>
      </c>
      <c r="B9" s="29" t="s">
        <v>29</v>
      </c>
      <c r="C9" s="29" t="s">
        <v>48</v>
      </c>
      <c r="D9" s="25" t="s">
        <v>49</v>
      </c>
      <c r="E9" s="30" t="s">
        <v>50</v>
      </c>
      <c r="F9" s="31" t="s">
        <v>51</v>
      </c>
      <c r="G9" s="32">
        <v>1</v>
      </c>
      <c r="H9" s="33">
        <v>0</v>
      </c>
      <c r="I9" s="33">
        <f>ROUND(ROUND(H9,2)*ROUND(G9,3),2)</f>
        <v>0</v>
      </c>
      <c r="J9" s="31" t="s">
        <v>52</v>
      </c>
      <c r="O9">
        <f>(I9*21)/100</f>
        <v>0</v>
      </c>
      <c r="P9" t="s">
        <v>23</v>
      </c>
    </row>
    <row r="10" spans="1:5" ht="12.75">
      <c r="A10" s="34" t="s">
        <v>53</v>
      </c>
      <c r="E10" s="35" t="s">
        <v>54</v>
      </c>
    </row>
    <row r="11" spans="1:5" ht="12.75">
      <c r="A11" s="36" t="s">
        <v>55</v>
      </c>
      <c r="E11" s="37" t="s">
        <v>56</v>
      </c>
    </row>
    <row r="12" spans="1:5" ht="12.75">
      <c r="A12" t="s">
        <v>57</v>
      </c>
      <c r="E12" s="35" t="s">
        <v>58</v>
      </c>
    </row>
    <row r="13" spans="1:16" ht="12.75">
      <c r="A13" s="25" t="s">
        <v>47</v>
      </c>
      <c r="B13" s="29" t="s">
        <v>23</v>
      </c>
      <c r="C13" s="29" t="s">
        <v>59</v>
      </c>
      <c r="D13" s="25" t="s">
        <v>49</v>
      </c>
      <c r="E13" s="30" t="s">
        <v>60</v>
      </c>
      <c r="F13" s="31" t="s">
        <v>51</v>
      </c>
      <c r="G13" s="32">
        <v>1</v>
      </c>
      <c r="H13" s="33">
        <v>0</v>
      </c>
      <c r="I13" s="33">
        <f>ROUND(ROUND(H13,2)*ROUND(G13,3),2)</f>
        <v>0</v>
      </c>
      <c r="J13" s="31" t="s">
        <v>52</v>
      </c>
      <c r="O13">
        <f>(I13*21)/100</f>
        <v>0</v>
      </c>
      <c r="P13" t="s">
        <v>23</v>
      </c>
    </row>
    <row r="14" spans="1:5" ht="51">
      <c r="A14" s="34" t="s">
        <v>53</v>
      </c>
      <c r="E14" s="35" t="s">
        <v>61</v>
      </c>
    </row>
    <row r="15" spans="1:5" ht="12.75">
      <c r="A15" s="36" t="s">
        <v>55</v>
      </c>
      <c r="E15" s="37" t="s">
        <v>56</v>
      </c>
    </row>
    <row r="16" spans="1:5" ht="12.75">
      <c r="A16" t="s">
        <v>57</v>
      </c>
      <c r="E16" s="35" t="s">
        <v>58</v>
      </c>
    </row>
    <row r="17" spans="1:16" ht="12.75">
      <c r="A17" s="25" t="s">
        <v>47</v>
      </c>
      <c r="B17" s="29" t="s">
        <v>22</v>
      </c>
      <c r="C17" s="29" t="s">
        <v>62</v>
      </c>
      <c r="D17" s="25" t="s">
        <v>49</v>
      </c>
      <c r="E17" s="30" t="s">
        <v>63</v>
      </c>
      <c r="F17" s="31" t="s">
        <v>51</v>
      </c>
      <c r="G17" s="32">
        <v>1</v>
      </c>
      <c r="H17" s="33">
        <v>0</v>
      </c>
      <c r="I17" s="33">
        <f>ROUND(ROUND(H17,2)*ROUND(G17,3),2)</f>
        <v>0</v>
      </c>
      <c r="J17" s="31" t="s">
        <v>52</v>
      </c>
      <c r="O17">
        <f>(I17*21)/100</f>
        <v>0</v>
      </c>
      <c r="P17" t="s">
        <v>23</v>
      </c>
    </row>
    <row r="18" spans="1:5" ht="63.75">
      <c r="A18" s="34" t="s">
        <v>53</v>
      </c>
      <c r="E18" s="35" t="s">
        <v>64</v>
      </c>
    </row>
    <row r="19" spans="1:5" ht="12.75">
      <c r="A19" s="36" t="s">
        <v>55</v>
      </c>
      <c r="E19" s="37" t="s">
        <v>56</v>
      </c>
    </row>
    <row r="20" spans="1:5" ht="12.75">
      <c r="A20" t="s">
        <v>57</v>
      </c>
      <c r="E20" s="35" t="s">
        <v>65</v>
      </c>
    </row>
    <row r="21" spans="1:16" ht="12.75">
      <c r="A21" s="25" t="s">
        <v>47</v>
      </c>
      <c r="B21" s="29" t="s">
        <v>33</v>
      </c>
      <c r="C21" s="29" t="s">
        <v>66</v>
      </c>
      <c r="D21" s="25" t="s">
        <v>49</v>
      </c>
      <c r="E21" s="30" t="s">
        <v>67</v>
      </c>
      <c r="F21" s="31" t="s">
        <v>51</v>
      </c>
      <c r="G21" s="32">
        <v>1</v>
      </c>
      <c r="H21" s="33">
        <v>0</v>
      </c>
      <c r="I21" s="33">
        <f>ROUND(ROUND(H21,2)*ROUND(G21,3),2)</f>
        <v>0</v>
      </c>
      <c r="J21" s="31" t="s">
        <v>52</v>
      </c>
      <c r="O21">
        <f>(I21*21)/100</f>
        <v>0</v>
      </c>
      <c r="P21" t="s">
        <v>23</v>
      </c>
    </row>
    <row r="22" spans="1:5" ht="38.25">
      <c r="A22" s="34" t="s">
        <v>53</v>
      </c>
      <c r="E22" s="35" t="s">
        <v>68</v>
      </c>
    </row>
    <row r="23" spans="1:5" ht="12.75">
      <c r="A23" s="36" t="s">
        <v>55</v>
      </c>
      <c r="E23" s="37" t="s">
        <v>56</v>
      </c>
    </row>
    <row r="24" spans="1:5" ht="12.75">
      <c r="A24" t="s">
        <v>57</v>
      </c>
      <c r="E24" s="35" t="s">
        <v>65</v>
      </c>
    </row>
    <row r="25" spans="1:16" ht="12.75">
      <c r="A25" s="25" t="s">
        <v>47</v>
      </c>
      <c r="B25" s="29" t="s">
        <v>35</v>
      </c>
      <c r="C25" s="29" t="s">
        <v>69</v>
      </c>
      <c r="D25" s="25" t="s">
        <v>49</v>
      </c>
      <c r="E25" s="30" t="s">
        <v>70</v>
      </c>
      <c r="F25" s="31" t="s">
        <v>51</v>
      </c>
      <c r="G25" s="32">
        <v>1</v>
      </c>
      <c r="H25" s="33">
        <v>0</v>
      </c>
      <c r="I25" s="33">
        <f>ROUND(ROUND(H25,2)*ROUND(G25,3),2)</f>
        <v>0</v>
      </c>
      <c r="J25" s="31" t="s">
        <v>52</v>
      </c>
      <c r="O25">
        <f>(I25*21)/100</f>
        <v>0</v>
      </c>
      <c r="P25" t="s">
        <v>23</v>
      </c>
    </row>
    <row r="26" spans="1:5" ht="12.75">
      <c r="A26" s="34" t="s">
        <v>53</v>
      </c>
      <c r="E26" s="35" t="s">
        <v>71</v>
      </c>
    </row>
    <row r="27" spans="1:5" ht="12.75">
      <c r="A27" s="36" t="s">
        <v>55</v>
      </c>
      <c r="E27" s="37" t="s">
        <v>56</v>
      </c>
    </row>
    <row r="28" spans="1:5" ht="12.75">
      <c r="A28" t="s">
        <v>57</v>
      </c>
      <c r="E28" s="35" t="s">
        <v>72</v>
      </c>
    </row>
    <row r="29" spans="1:16" ht="12.75">
      <c r="A29" s="25" t="s">
        <v>47</v>
      </c>
      <c r="B29" s="29" t="s">
        <v>37</v>
      </c>
      <c r="C29" s="29" t="s">
        <v>73</v>
      </c>
      <c r="D29" s="25" t="s">
        <v>49</v>
      </c>
      <c r="E29" s="30" t="s">
        <v>74</v>
      </c>
      <c r="F29" s="31" t="s">
        <v>51</v>
      </c>
      <c r="G29" s="32">
        <v>1</v>
      </c>
      <c r="H29" s="33">
        <v>0</v>
      </c>
      <c r="I29" s="33">
        <f>ROUND(ROUND(H29,2)*ROUND(G29,3),2)</f>
        <v>0</v>
      </c>
      <c r="J29" s="31" t="s">
        <v>52</v>
      </c>
      <c r="O29">
        <f>(I29*21)/100</f>
        <v>0</v>
      </c>
      <c r="P29" t="s">
        <v>23</v>
      </c>
    </row>
    <row r="30" spans="1:5" ht="76.5">
      <c r="A30" s="34" t="s">
        <v>53</v>
      </c>
      <c r="E30" s="35" t="s">
        <v>75</v>
      </c>
    </row>
    <row r="31" spans="1:5" ht="12.75">
      <c r="A31" s="36" t="s">
        <v>55</v>
      </c>
      <c r="E31" s="37" t="s">
        <v>56</v>
      </c>
    </row>
    <row r="32" spans="1:5" ht="38.25">
      <c r="A32" t="s">
        <v>57</v>
      </c>
      <c r="E32" s="35" t="s">
        <v>76</v>
      </c>
    </row>
    <row r="33" spans="1:16" ht="12.75">
      <c r="A33" s="25" t="s">
        <v>47</v>
      </c>
      <c r="B33" s="29" t="s">
        <v>77</v>
      </c>
      <c r="C33" s="29" t="s">
        <v>78</v>
      </c>
      <c r="D33" s="25" t="s">
        <v>49</v>
      </c>
      <c r="E33" s="30" t="s">
        <v>79</v>
      </c>
      <c r="F33" s="31" t="s">
        <v>80</v>
      </c>
      <c r="G33" s="32">
        <v>1</v>
      </c>
      <c r="H33" s="33">
        <v>0</v>
      </c>
      <c r="I33" s="33">
        <f>ROUND(ROUND(H33,2)*ROUND(G33,3),2)</f>
        <v>0</v>
      </c>
      <c r="J33" s="31" t="s">
        <v>52</v>
      </c>
      <c r="O33">
        <f>(I33*21)/100</f>
        <v>0</v>
      </c>
      <c r="P33" t="s">
        <v>23</v>
      </c>
    </row>
    <row r="34" spans="1:5" ht="12.75">
      <c r="A34" s="34" t="s">
        <v>53</v>
      </c>
      <c r="E34" s="35" t="s">
        <v>81</v>
      </c>
    </row>
    <row r="35" spans="1:5" ht="12.75">
      <c r="A35" s="36" t="s">
        <v>55</v>
      </c>
      <c r="E35" s="37" t="s">
        <v>56</v>
      </c>
    </row>
    <row r="36" spans="1:5" ht="12.75">
      <c r="A36" t="s">
        <v>57</v>
      </c>
      <c r="E36" s="35" t="s">
        <v>72</v>
      </c>
    </row>
    <row r="37" spans="1:16" ht="12.75">
      <c r="A37" s="25" t="s">
        <v>47</v>
      </c>
      <c r="B37" s="29" t="s">
        <v>82</v>
      </c>
      <c r="C37" s="29" t="s">
        <v>83</v>
      </c>
      <c r="D37" s="25" t="s">
        <v>49</v>
      </c>
      <c r="E37" s="30" t="s">
        <v>84</v>
      </c>
      <c r="F37" s="31" t="s">
        <v>51</v>
      </c>
      <c r="G37" s="32">
        <v>1</v>
      </c>
      <c r="H37" s="33">
        <v>0</v>
      </c>
      <c r="I37" s="33">
        <f>ROUND(ROUND(H37,2)*ROUND(G37,3),2)</f>
        <v>0</v>
      </c>
      <c r="J37" s="31" t="s">
        <v>52</v>
      </c>
      <c r="O37">
        <f>(I37*21)/100</f>
        <v>0</v>
      </c>
      <c r="P37" t="s">
        <v>23</v>
      </c>
    </row>
    <row r="38" spans="1:5" ht="165.75">
      <c r="A38" s="34" t="s">
        <v>53</v>
      </c>
      <c r="E38" s="35" t="s">
        <v>85</v>
      </c>
    </row>
    <row r="39" spans="1:5" ht="12.75">
      <c r="A39" s="36" t="s">
        <v>55</v>
      </c>
      <c r="E39" s="37" t="s">
        <v>56</v>
      </c>
    </row>
    <row r="40" spans="1:5" ht="12.75">
      <c r="A40" t="s">
        <v>57</v>
      </c>
      <c r="E40" s="35" t="s">
        <v>72</v>
      </c>
    </row>
    <row r="41" spans="1:16" ht="12.75">
      <c r="A41" s="25" t="s">
        <v>47</v>
      </c>
      <c r="B41" s="29" t="s">
        <v>40</v>
      </c>
      <c r="C41" s="29" t="s">
        <v>86</v>
      </c>
      <c r="D41" s="25" t="s">
        <v>49</v>
      </c>
      <c r="E41" s="30" t="s">
        <v>87</v>
      </c>
      <c r="F41" s="31" t="s">
        <v>51</v>
      </c>
      <c r="G41" s="32">
        <v>1</v>
      </c>
      <c r="H41" s="33">
        <v>0</v>
      </c>
      <c r="I41" s="33">
        <f>ROUND(ROUND(H41,2)*ROUND(G41,3),2)</f>
        <v>0</v>
      </c>
      <c r="J41" s="31" t="s">
        <v>52</v>
      </c>
      <c r="O41">
        <f>(I41*21)/100</f>
        <v>0</v>
      </c>
      <c r="P41" t="s">
        <v>23</v>
      </c>
    </row>
    <row r="42" spans="1:5" ht="63.75">
      <c r="A42" s="34" t="s">
        <v>53</v>
      </c>
      <c r="E42" s="35" t="s">
        <v>88</v>
      </c>
    </row>
    <row r="43" spans="1:5" ht="12.75">
      <c r="A43" s="36" t="s">
        <v>55</v>
      </c>
      <c r="E43" s="37" t="s">
        <v>56</v>
      </c>
    </row>
    <row r="44" spans="1:5" ht="12.75">
      <c r="A44" t="s">
        <v>57</v>
      </c>
      <c r="E44" s="35" t="s">
        <v>72</v>
      </c>
    </row>
    <row r="45" spans="1:16" ht="12.75">
      <c r="A45" s="25" t="s">
        <v>47</v>
      </c>
      <c r="B45" s="29" t="s">
        <v>42</v>
      </c>
      <c r="C45" s="29" t="s">
        <v>89</v>
      </c>
      <c r="D45" s="25" t="s">
        <v>49</v>
      </c>
      <c r="E45" s="30" t="s">
        <v>90</v>
      </c>
      <c r="F45" s="31" t="s">
        <v>91</v>
      </c>
      <c r="G45" s="32">
        <v>1</v>
      </c>
      <c r="H45" s="33">
        <v>0</v>
      </c>
      <c r="I45" s="33">
        <f>ROUND(ROUND(H45,2)*ROUND(G45,3),2)</f>
        <v>0</v>
      </c>
      <c r="J45" s="31" t="s">
        <v>52</v>
      </c>
      <c r="O45">
        <f>(I45*21)/100</f>
        <v>0</v>
      </c>
      <c r="P45" t="s">
        <v>23</v>
      </c>
    </row>
    <row r="46" spans="1:5" ht="63.75">
      <c r="A46" s="34" t="s">
        <v>53</v>
      </c>
      <c r="E46" s="35" t="s">
        <v>92</v>
      </c>
    </row>
    <row r="47" spans="1:5" ht="12.75">
      <c r="A47" s="36" t="s">
        <v>55</v>
      </c>
      <c r="E47" s="37" t="s">
        <v>56</v>
      </c>
    </row>
    <row r="48" spans="1:5" ht="76.5">
      <c r="A48" t="s">
        <v>57</v>
      </c>
      <c r="E48" s="35" t="s">
        <v>93</v>
      </c>
    </row>
    <row r="49" spans="1:16" ht="12.75">
      <c r="A49" s="25" t="s">
        <v>47</v>
      </c>
      <c r="B49" s="29" t="s">
        <v>44</v>
      </c>
      <c r="C49" s="29" t="s">
        <v>94</v>
      </c>
      <c r="D49" s="25" t="s">
        <v>49</v>
      </c>
      <c r="E49" s="30" t="s">
        <v>95</v>
      </c>
      <c r="F49" s="31" t="s">
        <v>51</v>
      </c>
      <c r="G49" s="32">
        <v>1</v>
      </c>
      <c r="H49" s="33">
        <v>0</v>
      </c>
      <c r="I49" s="33">
        <f>ROUND(ROUND(H49,2)*ROUND(G49,3),2)</f>
        <v>0</v>
      </c>
      <c r="J49" s="31" t="s">
        <v>52</v>
      </c>
      <c r="O49">
        <f>(I49*21)/100</f>
        <v>0</v>
      </c>
      <c r="P49" t="s">
        <v>23</v>
      </c>
    </row>
    <row r="50" spans="1:5" ht="51">
      <c r="A50" s="34" t="s">
        <v>53</v>
      </c>
      <c r="E50" s="35" t="s">
        <v>96</v>
      </c>
    </row>
    <row r="51" spans="1:5" ht="12.75">
      <c r="A51" s="36" t="s">
        <v>55</v>
      </c>
      <c r="E51" s="37" t="s">
        <v>56</v>
      </c>
    </row>
    <row r="52" spans="1:5" ht="63.75">
      <c r="A52" t="s">
        <v>57</v>
      </c>
      <c r="E52" s="35" t="s">
        <v>97</v>
      </c>
    </row>
    <row r="53" spans="1:16" ht="12.75">
      <c r="A53" s="25" t="s">
        <v>47</v>
      </c>
      <c r="B53" s="29" t="s">
        <v>98</v>
      </c>
      <c r="C53" s="29" t="s">
        <v>99</v>
      </c>
      <c r="D53" s="25" t="s">
        <v>49</v>
      </c>
      <c r="E53" s="30" t="s">
        <v>100</v>
      </c>
      <c r="F53" s="31" t="s">
        <v>51</v>
      </c>
      <c r="G53" s="32">
        <v>1</v>
      </c>
      <c r="H53" s="33">
        <v>0</v>
      </c>
      <c r="I53" s="33">
        <f>ROUND(ROUND(H53,2)*ROUND(G53,3),2)</f>
        <v>0</v>
      </c>
      <c r="J53" s="31" t="s">
        <v>52</v>
      </c>
      <c r="O53">
        <f>(I53*21)/100</f>
        <v>0</v>
      </c>
      <c r="P53" t="s">
        <v>23</v>
      </c>
    </row>
    <row r="54" spans="1:5" ht="76.5">
      <c r="A54" s="34" t="s">
        <v>53</v>
      </c>
      <c r="E54" s="35" t="s">
        <v>101</v>
      </c>
    </row>
    <row r="55" spans="1:5" ht="12.75">
      <c r="A55" s="36" t="s">
        <v>55</v>
      </c>
      <c r="E55" s="37" t="s">
        <v>56</v>
      </c>
    </row>
    <row r="56" spans="1:5" ht="12.75">
      <c r="A56" t="s">
        <v>57</v>
      </c>
      <c r="E56" s="35" t="s">
        <v>72</v>
      </c>
    </row>
    <row r="57" spans="1:16" ht="12.75">
      <c r="A57" s="25" t="s">
        <v>47</v>
      </c>
      <c r="B57" s="29" t="s">
        <v>102</v>
      </c>
      <c r="C57" s="29" t="s">
        <v>99</v>
      </c>
      <c r="D57" s="25" t="s">
        <v>29</v>
      </c>
      <c r="E57" s="30" t="s">
        <v>100</v>
      </c>
      <c r="F57" s="31" t="s">
        <v>51</v>
      </c>
      <c r="G57" s="32">
        <v>1</v>
      </c>
      <c r="H57" s="33">
        <v>0</v>
      </c>
      <c r="I57" s="33">
        <f>ROUND(ROUND(H57,2)*ROUND(G57,3),2)</f>
        <v>0</v>
      </c>
      <c r="J57" s="31" t="s">
        <v>52</v>
      </c>
      <c r="O57">
        <f>(I57*21)/100</f>
        <v>0</v>
      </c>
      <c r="P57" t="s">
        <v>23</v>
      </c>
    </row>
    <row r="58" spans="1:5" ht="12.75">
      <c r="A58" s="34" t="s">
        <v>53</v>
      </c>
      <c r="E58" s="35" t="s">
        <v>103</v>
      </c>
    </row>
    <row r="59" spans="1:5" ht="12.75">
      <c r="A59" s="36" t="s">
        <v>55</v>
      </c>
      <c r="E59" s="37" t="s">
        <v>56</v>
      </c>
    </row>
    <row r="60" spans="1:5" ht="12.75">
      <c r="A60" t="s">
        <v>57</v>
      </c>
      <c r="E60" s="35" t="s">
        <v>72</v>
      </c>
    </row>
    <row r="61" spans="1:16" ht="12.75">
      <c r="A61" s="25" t="s">
        <v>47</v>
      </c>
      <c r="B61" s="29" t="s">
        <v>104</v>
      </c>
      <c r="C61" s="29" t="s">
        <v>105</v>
      </c>
      <c r="D61" s="25" t="s">
        <v>49</v>
      </c>
      <c r="E61" s="30" t="s">
        <v>106</v>
      </c>
      <c r="F61" s="31" t="s">
        <v>80</v>
      </c>
      <c r="G61" s="32">
        <v>1</v>
      </c>
      <c r="H61" s="33">
        <v>0</v>
      </c>
      <c r="I61" s="33">
        <f>ROUND(ROUND(H61,2)*ROUND(G61,3),2)</f>
        <v>0</v>
      </c>
      <c r="J61" s="31" t="s">
        <v>52</v>
      </c>
      <c r="O61">
        <f>(I61*21)/100</f>
        <v>0</v>
      </c>
      <c r="P61" t="s">
        <v>23</v>
      </c>
    </row>
    <row r="62" spans="1:5" ht="38.25">
      <c r="A62" s="34" t="s">
        <v>53</v>
      </c>
      <c r="E62" s="35" t="s">
        <v>107</v>
      </c>
    </row>
    <row r="63" spans="1:5" ht="12.75">
      <c r="A63" s="36" t="s">
        <v>55</v>
      </c>
      <c r="E63" s="37" t="s">
        <v>56</v>
      </c>
    </row>
    <row r="64" spans="1:5" ht="89.25">
      <c r="A64" t="s">
        <v>57</v>
      </c>
      <c r="E64" s="35" t="s">
        <v>108</v>
      </c>
    </row>
    <row r="65" spans="1:16" ht="12.75">
      <c r="A65" s="25" t="s">
        <v>47</v>
      </c>
      <c r="B65" s="29" t="s">
        <v>109</v>
      </c>
      <c r="C65" s="29" t="s">
        <v>110</v>
      </c>
      <c r="D65" s="25" t="s">
        <v>49</v>
      </c>
      <c r="E65" s="30" t="s">
        <v>111</v>
      </c>
      <c r="F65" s="31" t="s">
        <v>51</v>
      </c>
      <c r="G65" s="32">
        <v>1</v>
      </c>
      <c r="H65" s="33">
        <v>0</v>
      </c>
      <c r="I65" s="33">
        <f>ROUND(ROUND(H65,2)*ROUND(G65,3),2)</f>
        <v>0</v>
      </c>
      <c r="J65" s="31" t="s">
        <v>52</v>
      </c>
      <c r="O65">
        <f>(I65*21)/100</f>
        <v>0</v>
      </c>
      <c r="P65" t="s">
        <v>23</v>
      </c>
    </row>
    <row r="66" spans="1:5" ht="165.75">
      <c r="A66" s="34" t="s">
        <v>53</v>
      </c>
      <c r="E66" s="35" t="s">
        <v>112</v>
      </c>
    </row>
    <row r="67" spans="1:5" ht="12.75">
      <c r="A67" s="36" t="s">
        <v>55</v>
      </c>
      <c r="E67" s="37" t="s">
        <v>56</v>
      </c>
    </row>
    <row r="68" spans="1:5" ht="25.5">
      <c r="A68" t="s">
        <v>57</v>
      </c>
      <c r="E68" s="35" t="s">
        <v>113</v>
      </c>
    </row>
    <row r="69" spans="1:18" ht="12.75" customHeight="1">
      <c r="A69" s="12" t="s">
        <v>45</v>
      </c>
      <c r="B69" s="12"/>
      <c r="C69" s="38" t="s">
        <v>35</v>
      </c>
      <c r="D69" s="12"/>
      <c r="E69" s="27" t="s">
        <v>114</v>
      </c>
      <c r="F69" s="12"/>
      <c r="G69" s="12"/>
      <c r="H69" s="12"/>
      <c r="I69" s="39">
        <f>0+Q69</f>
        <v>1344000</v>
      </c>
      <c r="J69" s="12"/>
      <c r="O69">
        <f>0+R69</f>
        <v>282240</v>
      </c>
      <c r="Q69">
        <f>0+I70</f>
        <v>1344000</v>
      </c>
      <c r="R69">
        <f>0+O70</f>
        <v>282240</v>
      </c>
    </row>
    <row r="70" spans="1:16" ht="12.75">
      <c r="A70" s="25" t="s">
        <v>47</v>
      </c>
      <c r="B70" s="29" t="s">
        <v>115</v>
      </c>
      <c r="C70" s="29" t="s">
        <v>116</v>
      </c>
      <c r="D70" s="25" t="s">
        <v>117</v>
      </c>
      <c r="E70" s="30" t="s">
        <v>118</v>
      </c>
      <c r="F70" s="31" t="s">
        <v>51</v>
      </c>
      <c r="G70" s="32">
        <v>1</v>
      </c>
      <c r="H70" s="33">
        <v>1344000</v>
      </c>
      <c r="I70" s="33">
        <f>ROUND(ROUND(H70,2)*ROUND(G70,3),2)</f>
        <v>1344000</v>
      </c>
      <c r="J70" s="31" t="s">
        <v>52</v>
      </c>
      <c r="O70">
        <f>(I70*21)/100</f>
        <v>282240</v>
      </c>
      <c r="P70" t="s">
        <v>23</v>
      </c>
    </row>
    <row r="71" spans="1:5" ht="51">
      <c r="A71" s="34" t="s">
        <v>53</v>
      </c>
      <c r="E71" s="35" t="s">
        <v>119</v>
      </c>
    </row>
    <row r="72" spans="1:5" ht="12.75">
      <c r="A72" s="36" t="s">
        <v>55</v>
      </c>
      <c r="E72" s="37" t="s">
        <v>56</v>
      </c>
    </row>
    <row r="73" spans="1:5" ht="76.5">
      <c r="A73" t="s">
        <v>57</v>
      </c>
      <c r="E73" s="35" t="s">
        <v>120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0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0+O8+O21+O90+O107+O168+O173+O194</f>
        <v>0</v>
      </c>
      <c r="P2" t="s">
        <v>22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121</v>
      </c>
      <c r="I3" s="40">
        <f>0+I8+I21+I90+I107+I168+I173+I194</f>
        <v>0</v>
      </c>
      <c r="J3" s="16"/>
      <c r="O3" t="s">
        <v>19</v>
      </c>
      <c r="P3" t="s">
        <v>23</v>
      </c>
    </row>
    <row r="4" spans="1:16" ht="15" customHeight="1">
      <c r="A4" t="s">
        <v>17</v>
      </c>
      <c r="B4" s="20" t="s">
        <v>18</v>
      </c>
      <c r="C4" s="3" t="s">
        <v>121</v>
      </c>
      <c r="D4" s="2"/>
      <c r="E4" s="21" t="s">
        <v>122</v>
      </c>
      <c r="F4" s="12"/>
      <c r="G4" s="12"/>
      <c r="H4" s="22"/>
      <c r="I4" s="22"/>
      <c r="J4" s="12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J5" s="1" t="s">
        <v>43</v>
      </c>
      <c r="O5" t="s">
        <v>21</v>
      </c>
      <c r="P5" t="s">
        <v>23</v>
      </c>
    </row>
    <row r="6" spans="1:10" ht="12.75" customHeight="1">
      <c r="A6" s="1"/>
      <c r="B6" s="1"/>
      <c r="C6" s="1"/>
      <c r="D6" s="1"/>
      <c r="E6" s="1"/>
      <c r="F6" s="1"/>
      <c r="G6" s="1"/>
      <c r="H6" s="19" t="s">
        <v>39</v>
      </c>
      <c r="I6" s="19" t="s">
        <v>41</v>
      </c>
      <c r="J6" s="1"/>
    </row>
    <row r="7" spans="1:10" ht="12.75" customHeight="1">
      <c r="A7" s="19" t="s">
        <v>27</v>
      </c>
      <c r="B7" s="19" t="s">
        <v>29</v>
      </c>
      <c r="C7" s="19" t="s">
        <v>23</v>
      </c>
      <c r="D7" s="19" t="s">
        <v>22</v>
      </c>
      <c r="E7" s="19" t="s">
        <v>33</v>
      </c>
      <c r="F7" s="19" t="s">
        <v>35</v>
      </c>
      <c r="G7" s="19" t="s">
        <v>37</v>
      </c>
      <c r="H7" s="19" t="s">
        <v>40</v>
      </c>
      <c r="I7" s="19" t="s">
        <v>42</v>
      </c>
      <c r="J7" s="19" t="s">
        <v>44</v>
      </c>
    </row>
    <row r="8" spans="1:18" ht="12.75" customHeight="1">
      <c r="A8" s="22" t="s">
        <v>45</v>
      </c>
      <c r="B8" s="22"/>
      <c r="C8" s="26" t="s">
        <v>27</v>
      </c>
      <c r="D8" s="22"/>
      <c r="E8" s="27" t="s">
        <v>46</v>
      </c>
      <c r="F8" s="22"/>
      <c r="G8" s="22"/>
      <c r="H8" s="22"/>
      <c r="I8" s="28">
        <f>0+Q8</f>
        <v>0</v>
      </c>
      <c r="J8" s="22"/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25" t="s">
        <v>47</v>
      </c>
      <c r="B9" s="29" t="s">
        <v>29</v>
      </c>
      <c r="C9" s="29" t="s">
        <v>123</v>
      </c>
      <c r="D9" s="25" t="s">
        <v>29</v>
      </c>
      <c r="E9" s="30" t="s">
        <v>124</v>
      </c>
      <c r="F9" s="31" t="s">
        <v>125</v>
      </c>
      <c r="G9" s="32">
        <v>1761.746</v>
      </c>
      <c r="H9" s="33">
        <v>0</v>
      </c>
      <c r="I9" s="33">
        <f>ROUND(ROUND(H9,2)*ROUND(G9,3),2)</f>
        <v>0</v>
      </c>
      <c r="J9" s="31" t="s">
        <v>52</v>
      </c>
      <c r="O9">
        <f>(I9*21)/100</f>
        <v>0</v>
      </c>
      <c r="P9" t="s">
        <v>23</v>
      </c>
    </row>
    <row r="10" spans="1:5" ht="25.5">
      <c r="A10" s="34" t="s">
        <v>53</v>
      </c>
      <c r="E10" s="35" t="s">
        <v>126</v>
      </c>
    </row>
    <row r="11" spans="1:5" ht="89.25">
      <c r="A11" s="36" t="s">
        <v>55</v>
      </c>
      <c r="E11" s="37" t="s">
        <v>127</v>
      </c>
    </row>
    <row r="12" spans="1:5" ht="25.5">
      <c r="A12" t="s">
        <v>57</v>
      </c>
      <c r="E12" s="35" t="s">
        <v>128</v>
      </c>
    </row>
    <row r="13" spans="1:16" ht="12.75">
      <c r="A13" s="25" t="s">
        <v>47</v>
      </c>
      <c r="B13" s="29" t="s">
        <v>23</v>
      </c>
      <c r="C13" s="29" t="s">
        <v>123</v>
      </c>
      <c r="D13" s="25" t="s">
        <v>23</v>
      </c>
      <c r="E13" s="30" t="s">
        <v>124</v>
      </c>
      <c r="F13" s="31" t="s">
        <v>125</v>
      </c>
      <c r="G13" s="32">
        <v>1012.575</v>
      </c>
      <c r="H13" s="33">
        <v>0</v>
      </c>
      <c r="I13" s="33">
        <f>ROUND(ROUND(H13,2)*ROUND(G13,3),2)</f>
        <v>0</v>
      </c>
      <c r="J13" s="31" t="s">
        <v>52</v>
      </c>
      <c r="O13">
        <f>(I13*21)/100</f>
        <v>0</v>
      </c>
      <c r="P13" t="s">
        <v>23</v>
      </c>
    </row>
    <row r="14" spans="1:5" ht="25.5">
      <c r="A14" s="34" t="s">
        <v>53</v>
      </c>
      <c r="E14" s="35" t="s">
        <v>129</v>
      </c>
    </row>
    <row r="15" spans="1:5" ht="12.75">
      <c r="A15" s="36" t="s">
        <v>55</v>
      </c>
      <c r="E15" s="37" t="s">
        <v>130</v>
      </c>
    </row>
    <row r="16" spans="1:5" ht="25.5">
      <c r="A16" t="s">
        <v>57</v>
      </c>
      <c r="E16" s="35" t="s">
        <v>128</v>
      </c>
    </row>
    <row r="17" spans="1:16" ht="12.75">
      <c r="A17" s="25" t="s">
        <v>47</v>
      </c>
      <c r="B17" s="29" t="s">
        <v>22</v>
      </c>
      <c r="C17" s="29" t="s">
        <v>123</v>
      </c>
      <c r="D17" s="25" t="s">
        <v>22</v>
      </c>
      <c r="E17" s="30" t="s">
        <v>124</v>
      </c>
      <c r="F17" s="31" t="s">
        <v>125</v>
      </c>
      <c r="G17" s="32">
        <v>30.6</v>
      </c>
      <c r="H17" s="33">
        <v>0</v>
      </c>
      <c r="I17" s="33">
        <f>ROUND(ROUND(H17,2)*ROUND(G17,3),2)</f>
        <v>0</v>
      </c>
      <c r="J17" s="31" t="s">
        <v>52</v>
      </c>
      <c r="O17">
        <f>(I17*21)/100</f>
        <v>0</v>
      </c>
      <c r="P17" t="s">
        <v>23</v>
      </c>
    </row>
    <row r="18" spans="1:5" ht="12.75">
      <c r="A18" s="34" t="s">
        <v>53</v>
      </c>
      <c r="E18" s="35" t="s">
        <v>131</v>
      </c>
    </row>
    <row r="19" spans="1:5" ht="38.25">
      <c r="A19" s="36" t="s">
        <v>55</v>
      </c>
      <c r="E19" s="37" t="s">
        <v>132</v>
      </c>
    </row>
    <row r="20" spans="1:5" ht="25.5">
      <c r="A20" t="s">
        <v>57</v>
      </c>
      <c r="E20" s="35" t="s">
        <v>128</v>
      </c>
    </row>
    <row r="21" spans="1:18" ht="12.75" customHeight="1">
      <c r="A21" s="12" t="s">
        <v>45</v>
      </c>
      <c r="B21" s="12"/>
      <c r="C21" s="38" t="s">
        <v>29</v>
      </c>
      <c r="D21" s="12"/>
      <c r="E21" s="27" t="s">
        <v>133</v>
      </c>
      <c r="F21" s="12"/>
      <c r="G21" s="12"/>
      <c r="H21" s="12"/>
      <c r="I21" s="39">
        <f>0+Q21</f>
        <v>0</v>
      </c>
      <c r="J21" s="12"/>
      <c r="O21">
        <f>0+R21</f>
        <v>0</v>
      </c>
      <c r="Q21">
        <f>0+I22+I26+I30+I34+I38+I42+I46+I50+I54+I58+I62+I66+I70+I74+I78+I82+I86</f>
        <v>0</v>
      </c>
      <c r="R21">
        <f>0+O22+O26+O30+O34+O38+O42+O46+O50+O54+O58+O62+O66+O70+O74+O78+O82+O86</f>
        <v>0</v>
      </c>
    </row>
    <row r="22" spans="1:16" ht="12.75">
      <c r="A22" s="25" t="s">
        <v>47</v>
      </c>
      <c r="B22" s="29" t="s">
        <v>33</v>
      </c>
      <c r="C22" s="29" t="s">
        <v>134</v>
      </c>
      <c r="D22" s="25" t="s">
        <v>49</v>
      </c>
      <c r="E22" s="30" t="s">
        <v>135</v>
      </c>
      <c r="F22" s="31" t="s">
        <v>136</v>
      </c>
      <c r="G22" s="32">
        <v>2.3</v>
      </c>
      <c r="H22" s="33">
        <v>0</v>
      </c>
      <c r="I22" s="33">
        <f>ROUND(ROUND(H22,2)*ROUND(G22,3),2)</f>
        <v>0</v>
      </c>
      <c r="J22" s="31" t="s">
        <v>52</v>
      </c>
      <c r="O22">
        <f>(I22*21)/100</f>
        <v>0</v>
      </c>
      <c r="P22" t="s">
        <v>23</v>
      </c>
    </row>
    <row r="23" spans="1:5" ht="38.25">
      <c r="A23" s="34" t="s">
        <v>53</v>
      </c>
      <c r="E23" s="35" t="s">
        <v>137</v>
      </c>
    </row>
    <row r="24" spans="1:5" ht="12.75">
      <c r="A24" s="36" t="s">
        <v>55</v>
      </c>
      <c r="E24" s="37" t="s">
        <v>138</v>
      </c>
    </row>
    <row r="25" spans="1:5" ht="63.75">
      <c r="A25" t="s">
        <v>57</v>
      </c>
      <c r="E25" s="35" t="s">
        <v>139</v>
      </c>
    </row>
    <row r="26" spans="1:16" ht="12.75">
      <c r="A26" s="25" t="s">
        <v>47</v>
      </c>
      <c r="B26" s="29" t="s">
        <v>35</v>
      </c>
      <c r="C26" s="29" t="s">
        <v>140</v>
      </c>
      <c r="D26" s="25" t="s">
        <v>49</v>
      </c>
      <c r="E26" s="30" t="s">
        <v>141</v>
      </c>
      <c r="F26" s="31" t="s">
        <v>136</v>
      </c>
      <c r="G26" s="32">
        <v>7.75</v>
      </c>
      <c r="H26" s="33">
        <v>0</v>
      </c>
      <c r="I26" s="33">
        <f>ROUND(ROUND(H26,2)*ROUND(G26,3),2)</f>
        <v>0</v>
      </c>
      <c r="J26" s="31" t="s">
        <v>52</v>
      </c>
      <c r="O26">
        <f>(I26*21)/100</f>
        <v>0</v>
      </c>
      <c r="P26" t="s">
        <v>23</v>
      </c>
    </row>
    <row r="27" spans="1:5" ht="38.25">
      <c r="A27" s="34" t="s">
        <v>53</v>
      </c>
      <c r="E27" s="35" t="s">
        <v>142</v>
      </c>
    </row>
    <row r="28" spans="1:5" ht="12.75">
      <c r="A28" s="36" t="s">
        <v>55</v>
      </c>
      <c r="E28" s="37" t="s">
        <v>143</v>
      </c>
    </row>
    <row r="29" spans="1:5" ht="63.75">
      <c r="A29" t="s">
        <v>57</v>
      </c>
      <c r="E29" s="35" t="s">
        <v>139</v>
      </c>
    </row>
    <row r="30" spans="1:16" ht="12.75">
      <c r="A30" s="25" t="s">
        <v>47</v>
      </c>
      <c r="B30" s="29" t="s">
        <v>37</v>
      </c>
      <c r="C30" s="29" t="s">
        <v>144</v>
      </c>
      <c r="D30" s="25" t="s">
        <v>49</v>
      </c>
      <c r="E30" s="30" t="s">
        <v>145</v>
      </c>
      <c r="F30" s="31" t="s">
        <v>136</v>
      </c>
      <c r="G30" s="32">
        <v>5</v>
      </c>
      <c r="H30" s="33">
        <v>0</v>
      </c>
      <c r="I30" s="33">
        <f>ROUND(ROUND(H30,2)*ROUND(G30,3),2)</f>
        <v>0</v>
      </c>
      <c r="J30" s="31" t="s">
        <v>52</v>
      </c>
      <c r="O30">
        <f>(I30*21)/100</f>
        <v>0</v>
      </c>
      <c r="P30" t="s">
        <v>23</v>
      </c>
    </row>
    <row r="31" spans="1:5" ht="38.25">
      <c r="A31" s="34" t="s">
        <v>53</v>
      </c>
      <c r="E31" s="35" t="s">
        <v>146</v>
      </c>
    </row>
    <row r="32" spans="1:5" ht="12.75">
      <c r="A32" s="36" t="s">
        <v>55</v>
      </c>
      <c r="E32" s="37" t="s">
        <v>147</v>
      </c>
    </row>
    <row r="33" spans="1:5" ht="63.75">
      <c r="A33" t="s">
        <v>57</v>
      </c>
      <c r="E33" s="35" t="s">
        <v>139</v>
      </c>
    </row>
    <row r="34" spans="1:16" ht="25.5">
      <c r="A34" s="25" t="s">
        <v>47</v>
      </c>
      <c r="B34" s="29" t="s">
        <v>77</v>
      </c>
      <c r="C34" s="29" t="s">
        <v>148</v>
      </c>
      <c r="D34" s="25" t="s">
        <v>49</v>
      </c>
      <c r="E34" s="30" t="s">
        <v>149</v>
      </c>
      <c r="F34" s="31" t="s">
        <v>136</v>
      </c>
      <c r="G34" s="32">
        <v>405.03</v>
      </c>
      <c r="H34" s="33">
        <v>0</v>
      </c>
      <c r="I34" s="33">
        <f>ROUND(ROUND(H34,2)*ROUND(G34,3),2)</f>
        <v>0</v>
      </c>
      <c r="J34" s="31" t="s">
        <v>52</v>
      </c>
      <c r="O34">
        <f>(I34*21)/100</f>
        <v>0</v>
      </c>
      <c r="P34" t="s">
        <v>23</v>
      </c>
    </row>
    <row r="35" spans="1:5" ht="63.75">
      <c r="A35" s="34" t="s">
        <v>53</v>
      </c>
      <c r="E35" s="35" t="s">
        <v>150</v>
      </c>
    </row>
    <row r="36" spans="1:5" ht="51">
      <c r="A36" s="36" t="s">
        <v>55</v>
      </c>
      <c r="E36" s="37" t="s">
        <v>151</v>
      </c>
    </row>
    <row r="37" spans="1:5" ht="63.75">
      <c r="A37" t="s">
        <v>57</v>
      </c>
      <c r="E37" s="35" t="s">
        <v>139</v>
      </c>
    </row>
    <row r="38" spans="1:16" ht="12.75">
      <c r="A38" s="25" t="s">
        <v>47</v>
      </c>
      <c r="B38" s="29" t="s">
        <v>82</v>
      </c>
      <c r="C38" s="29" t="s">
        <v>152</v>
      </c>
      <c r="D38" s="25" t="s">
        <v>49</v>
      </c>
      <c r="E38" s="30" t="s">
        <v>153</v>
      </c>
      <c r="F38" s="31" t="s">
        <v>154</v>
      </c>
      <c r="G38" s="32">
        <v>79</v>
      </c>
      <c r="H38" s="33">
        <v>0</v>
      </c>
      <c r="I38" s="33">
        <f>ROUND(ROUND(H38,2)*ROUND(G38,3),2)</f>
        <v>0</v>
      </c>
      <c r="J38" s="31" t="s">
        <v>52</v>
      </c>
      <c r="O38">
        <f>(I38*21)/100</f>
        <v>0</v>
      </c>
      <c r="P38" t="s">
        <v>23</v>
      </c>
    </row>
    <row r="39" spans="1:5" ht="38.25">
      <c r="A39" s="34" t="s">
        <v>53</v>
      </c>
      <c r="E39" s="35" t="s">
        <v>155</v>
      </c>
    </row>
    <row r="40" spans="1:5" ht="12.75">
      <c r="A40" s="36" t="s">
        <v>55</v>
      </c>
      <c r="E40" s="37" t="s">
        <v>156</v>
      </c>
    </row>
    <row r="41" spans="1:5" ht="63.75">
      <c r="A41" t="s">
        <v>57</v>
      </c>
      <c r="E41" s="35" t="s">
        <v>139</v>
      </c>
    </row>
    <row r="42" spans="1:16" ht="12.75">
      <c r="A42" s="25" t="s">
        <v>47</v>
      </c>
      <c r="B42" s="29" t="s">
        <v>40</v>
      </c>
      <c r="C42" s="29" t="s">
        <v>157</v>
      </c>
      <c r="D42" s="25" t="s">
        <v>117</v>
      </c>
      <c r="E42" s="30" t="s">
        <v>158</v>
      </c>
      <c r="F42" s="31" t="s">
        <v>136</v>
      </c>
      <c r="G42" s="32">
        <v>204.67</v>
      </c>
      <c r="H42" s="33">
        <v>0</v>
      </c>
      <c r="I42" s="33">
        <f>ROUND(ROUND(H42,2)*ROUND(G42,3),2)</f>
        <v>0</v>
      </c>
      <c r="J42" s="31" t="s">
        <v>52</v>
      </c>
      <c r="O42">
        <f>(I42*21)/100</f>
        <v>0</v>
      </c>
      <c r="P42" t="s">
        <v>23</v>
      </c>
    </row>
    <row r="43" spans="1:5" ht="38.25">
      <c r="A43" s="34" t="s">
        <v>53</v>
      </c>
      <c r="E43" s="35" t="s">
        <v>159</v>
      </c>
    </row>
    <row r="44" spans="1:5" ht="63.75">
      <c r="A44" s="36" t="s">
        <v>55</v>
      </c>
      <c r="E44" s="37" t="s">
        <v>160</v>
      </c>
    </row>
    <row r="45" spans="1:5" ht="25.5">
      <c r="A45" t="s">
        <v>57</v>
      </c>
      <c r="E45" s="35" t="s">
        <v>161</v>
      </c>
    </row>
    <row r="46" spans="1:16" ht="12.75">
      <c r="A46" s="25" t="s">
        <v>47</v>
      </c>
      <c r="B46" s="29" t="s">
        <v>42</v>
      </c>
      <c r="C46" s="29" t="s">
        <v>162</v>
      </c>
      <c r="D46" s="25" t="s">
        <v>49</v>
      </c>
      <c r="E46" s="30" t="s">
        <v>163</v>
      </c>
      <c r="F46" s="31" t="s">
        <v>136</v>
      </c>
      <c r="G46" s="32">
        <v>10.95</v>
      </c>
      <c r="H46" s="33">
        <v>0</v>
      </c>
      <c r="I46" s="33">
        <f>ROUND(ROUND(H46,2)*ROUND(G46,3),2)</f>
        <v>0</v>
      </c>
      <c r="J46" s="31" t="s">
        <v>52</v>
      </c>
      <c r="O46">
        <f>(I46*21)/100</f>
        <v>0</v>
      </c>
      <c r="P46" t="s">
        <v>23</v>
      </c>
    </row>
    <row r="47" spans="1:5" ht="63.75">
      <c r="A47" s="34" t="s">
        <v>53</v>
      </c>
      <c r="E47" s="35" t="s">
        <v>164</v>
      </c>
    </row>
    <row r="48" spans="1:5" ht="12.75">
      <c r="A48" s="36" t="s">
        <v>55</v>
      </c>
      <c r="E48" s="37" t="s">
        <v>165</v>
      </c>
    </row>
    <row r="49" spans="1:5" ht="38.25">
      <c r="A49" t="s">
        <v>57</v>
      </c>
      <c r="E49" s="35" t="s">
        <v>166</v>
      </c>
    </row>
    <row r="50" spans="1:16" ht="12.75">
      <c r="A50" s="25" t="s">
        <v>47</v>
      </c>
      <c r="B50" s="29" t="s">
        <v>44</v>
      </c>
      <c r="C50" s="29" t="s">
        <v>167</v>
      </c>
      <c r="D50" s="25" t="s">
        <v>29</v>
      </c>
      <c r="E50" s="30" t="s">
        <v>168</v>
      </c>
      <c r="F50" s="31" t="s">
        <v>136</v>
      </c>
      <c r="G50" s="32">
        <v>793.5</v>
      </c>
      <c r="H50" s="33">
        <v>0</v>
      </c>
      <c r="I50" s="33">
        <f>ROUND(ROUND(H50,2)*ROUND(G50,3),2)</f>
        <v>0</v>
      </c>
      <c r="J50" s="31" t="s">
        <v>52</v>
      </c>
      <c r="O50">
        <f>(I50*21)/100</f>
        <v>0</v>
      </c>
      <c r="P50" t="s">
        <v>23</v>
      </c>
    </row>
    <row r="51" spans="1:5" ht="51">
      <c r="A51" s="34" t="s">
        <v>53</v>
      </c>
      <c r="E51" s="35" t="s">
        <v>169</v>
      </c>
    </row>
    <row r="52" spans="1:5" ht="51">
      <c r="A52" s="36" t="s">
        <v>55</v>
      </c>
      <c r="E52" s="37" t="s">
        <v>170</v>
      </c>
    </row>
    <row r="53" spans="1:5" ht="369.75">
      <c r="A53" t="s">
        <v>57</v>
      </c>
      <c r="E53" s="35" t="s">
        <v>171</v>
      </c>
    </row>
    <row r="54" spans="1:16" ht="12.75">
      <c r="A54" s="25" t="s">
        <v>47</v>
      </c>
      <c r="B54" s="29" t="s">
        <v>98</v>
      </c>
      <c r="C54" s="29" t="s">
        <v>167</v>
      </c>
      <c r="D54" s="25" t="s">
        <v>23</v>
      </c>
      <c r="E54" s="30" t="s">
        <v>168</v>
      </c>
      <c r="F54" s="31" t="s">
        <v>136</v>
      </c>
      <c r="G54" s="32">
        <v>21</v>
      </c>
      <c r="H54" s="33">
        <v>0</v>
      </c>
      <c r="I54" s="33">
        <f>ROUND(ROUND(H54,2)*ROUND(G54,3),2)</f>
        <v>0</v>
      </c>
      <c r="J54" s="31" t="s">
        <v>52</v>
      </c>
      <c r="O54">
        <f>(I54*21)/100</f>
        <v>0</v>
      </c>
      <c r="P54" t="s">
        <v>23</v>
      </c>
    </row>
    <row r="55" spans="1:5" ht="51">
      <c r="A55" s="34" t="s">
        <v>53</v>
      </c>
      <c r="E55" s="35" t="s">
        <v>172</v>
      </c>
    </row>
    <row r="56" spans="1:5" ht="12.75">
      <c r="A56" s="36" t="s">
        <v>55</v>
      </c>
      <c r="E56" s="37" t="s">
        <v>173</v>
      </c>
    </row>
    <row r="57" spans="1:5" ht="369.75">
      <c r="A57" t="s">
        <v>57</v>
      </c>
      <c r="E57" s="35" t="s">
        <v>171</v>
      </c>
    </row>
    <row r="58" spans="1:16" ht="12.75">
      <c r="A58" s="25" t="s">
        <v>47</v>
      </c>
      <c r="B58" s="29" t="s">
        <v>102</v>
      </c>
      <c r="C58" s="29" t="s">
        <v>167</v>
      </c>
      <c r="D58" s="25" t="s">
        <v>22</v>
      </c>
      <c r="E58" s="30" t="s">
        <v>168</v>
      </c>
      <c r="F58" s="31" t="s">
        <v>136</v>
      </c>
      <c r="G58" s="32">
        <v>18</v>
      </c>
      <c r="H58" s="33">
        <v>0</v>
      </c>
      <c r="I58" s="33">
        <f>ROUND(ROUND(H58,2)*ROUND(G58,3),2)</f>
        <v>0</v>
      </c>
      <c r="J58" s="31" t="s">
        <v>52</v>
      </c>
      <c r="O58">
        <f>(I58*21)/100</f>
        <v>0</v>
      </c>
      <c r="P58" t="s">
        <v>23</v>
      </c>
    </row>
    <row r="59" spans="1:5" ht="51">
      <c r="A59" s="34" t="s">
        <v>53</v>
      </c>
      <c r="E59" s="35" t="s">
        <v>174</v>
      </c>
    </row>
    <row r="60" spans="1:5" ht="12.75">
      <c r="A60" s="36" t="s">
        <v>55</v>
      </c>
      <c r="E60" s="37" t="s">
        <v>175</v>
      </c>
    </row>
    <row r="61" spans="1:5" ht="369.75">
      <c r="A61" t="s">
        <v>57</v>
      </c>
      <c r="E61" s="35" t="s">
        <v>171</v>
      </c>
    </row>
    <row r="62" spans="1:16" ht="12.75">
      <c r="A62" s="25" t="s">
        <v>47</v>
      </c>
      <c r="B62" s="29" t="s">
        <v>104</v>
      </c>
      <c r="C62" s="29" t="s">
        <v>176</v>
      </c>
      <c r="D62" s="25" t="s">
        <v>49</v>
      </c>
      <c r="E62" s="30" t="s">
        <v>177</v>
      </c>
      <c r="F62" s="31" t="s">
        <v>136</v>
      </c>
      <c r="G62" s="32">
        <v>11.25</v>
      </c>
      <c r="H62" s="33">
        <v>0</v>
      </c>
      <c r="I62" s="33">
        <f>ROUND(ROUND(H62,2)*ROUND(G62,3),2)</f>
        <v>0</v>
      </c>
      <c r="J62" s="31" t="s">
        <v>52</v>
      </c>
      <c r="O62">
        <f>(I62*21)/100</f>
        <v>0</v>
      </c>
      <c r="P62" t="s">
        <v>23</v>
      </c>
    </row>
    <row r="63" spans="1:5" ht="38.25">
      <c r="A63" s="34" t="s">
        <v>53</v>
      </c>
      <c r="E63" s="35" t="s">
        <v>178</v>
      </c>
    </row>
    <row r="64" spans="1:5" ht="12.75">
      <c r="A64" s="36" t="s">
        <v>55</v>
      </c>
      <c r="E64" s="37" t="s">
        <v>179</v>
      </c>
    </row>
    <row r="65" spans="1:5" ht="318.75">
      <c r="A65" t="s">
        <v>57</v>
      </c>
      <c r="E65" s="35" t="s">
        <v>180</v>
      </c>
    </row>
    <row r="66" spans="1:16" ht="12.75">
      <c r="A66" s="25" t="s">
        <v>47</v>
      </c>
      <c r="B66" s="29" t="s">
        <v>109</v>
      </c>
      <c r="C66" s="29" t="s">
        <v>181</v>
      </c>
      <c r="D66" s="25" t="s">
        <v>49</v>
      </c>
      <c r="E66" s="30" t="s">
        <v>182</v>
      </c>
      <c r="F66" s="31" t="s">
        <v>136</v>
      </c>
      <c r="G66" s="32">
        <v>30.448</v>
      </c>
      <c r="H66" s="33">
        <v>0</v>
      </c>
      <c r="I66" s="33">
        <f>ROUND(ROUND(H66,2)*ROUND(G66,3),2)</f>
        <v>0</v>
      </c>
      <c r="J66" s="31" t="s">
        <v>52</v>
      </c>
      <c r="O66">
        <f>(I66*21)/100</f>
        <v>0</v>
      </c>
      <c r="P66" t="s">
        <v>23</v>
      </c>
    </row>
    <row r="67" spans="1:5" ht="38.25">
      <c r="A67" s="34" t="s">
        <v>53</v>
      </c>
      <c r="E67" s="35" t="s">
        <v>183</v>
      </c>
    </row>
    <row r="68" spans="1:5" ht="38.25">
      <c r="A68" s="36" t="s">
        <v>55</v>
      </c>
      <c r="E68" s="37" t="s">
        <v>184</v>
      </c>
    </row>
    <row r="69" spans="1:5" ht="318.75">
      <c r="A69" t="s">
        <v>57</v>
      </c>
      <c r="E69" s="35" t="s">
        <v>180</v>
      </c>
    </row>
    <row r="70" spans="1:16" ht="12.75">
      <c r="A70" s="25" t="s">
        <v>47</v>
      </c>
      <c r="B70" s="29" t="s">
        <v>115</v>
      </c>
      <c r="C70" s="29" t="s">
        <v>185</v>
      </c>
      <c r="D70" s="25" t="s">
        <v>49</v>
      </c>
      <c r="E70" s="30" t="s">
        <v>186</v>
      </c>
      <c r="F70" s="31" t="s">
        <v>136</v>
      </c>
      <c r="G70" s="32">
        <v>0.65</v>
      </c>
      <c r="H70" s="33">
        <v>0</v>
      </c>
      <c r="I70" s="33">
        <f>ROUND(ROUND(H70,2)*ROUND(G70,3),2)</f>
        <v>0</v>
      </c>
      <c r="J70" s="31" t="s">
        <v>52</v>
      </c>
      <c r="O70">
        <f>(I70*21)/100</f>
        <v>0</v>
      </c>
      <c r="P70" t="s">
        <v>23</v>
      </c>
    </row>
    <row r="71" spans="1:5" ht="38.25">
      <c r="A71" s="34" t="s">
        <v>53</v>
      </c>
      <c r="E71" s="35" t="s">
        <v>187</v>
      </c>
    </row>
    <row r="72" spans="1:5" ht="12.75">
      <c r="A72" s="36" t="s">
        <v>55</v>
      </c>
      <c r="E72" s="37" t="s">
        <v>188</v>
      </c>
    </row>
    <row r="73" spans="1:5" ht="242.25">
      <c r="A73" t="s">
        <v>57</v>
      </c>
      <c r="E73" s="35" t="s">
        <v>189</v>
      </c>
    </row>
    <row r="74" spans="1:16" ht="12.75">
      <c r="A74" s="25" t="s">
        <v>47</v>
      </c>
      <c r="B74" s="29" t="s">
        <v>190</v>
      </c>
      <c r="C74" s="29" t="s">
        <v>191</v>
      </c>
      <c r="D74" s="25" t="s">
        <v>49</v>
      </c>
      <c r="E74" s="30" t="s">
        <v>192</v>
      </c>
      <c r="F74" s="31" t="s">
        <v>136</v>
      </c>
      <c r="G74" s="32">
        <v>10</v>
      </c>
      <c r="H74" s="33">
        <v>0</v>
      </c>
      <c r="I74" s="33">
        <f>ROUND(ROUND(H74,2)*ROUND(G74,3),2)</f>
        <v>0</v>
      </c>
      <c r="J74" s="31" t="s">
        <v>52</v>
      </c>
      <c r="O74">
        <f>(I74*21)/100</f>
        <v>0</v>
      </c>
      <c r="P74" t="s">
        <v>23</v>
      </c>
    </row>
    <row r="75" spans="1:5" ht="12.75">
      <c r="A75" s="34" t="s">
        <v>53</v>
      </c>
      <c r="E75" s="35" t="s">
        <v>193</v>
      </c>
    </row>
    <row r="76" spans="1:5" ht="38.25">
      <c r="A76" s="36" t="s">
        <v>55</v>
      </c>
      <c r="E76" s="37" t="s">
        <v>194</v>
      </c>
    </row>
    <row r="77" spans="1:5" ht="280.5">
      <c r="A77" t="s">
        <v>57</v>
      </c>
      <c r="E77" s="35" t="s">
        <v>195</v>
      </c>
    </row>
    <row r="78" spans="1:16" ht="12.75">
      <c r="A78" s="25" t="s">
        <v>47</v>
      </c>
      <c r="B78" s="29" t="s">
        <v>196</v>
      </c>
      <c r="C78" s="29" t="s">
        <v>197</v>
      </c>
      <c r="D78" s="25" t="s">
        <v>49</v>
      </c>
      <c r="E78" s="30" t="s">
        <v>198</v>
      </c>
      <c r="F78" s="31" t="s">
        <v>199</v>
      </c>
      <c r="G78" s="32">
        <v>28.5</v>
      </c>
      <c r="H78" s="33">
        <v>0</v>
      </c>
      <c r="I78" s="33">
        <f>ROUND(ROUND(H78,2)*ROUND(G78,3),2)</f>
        <v>0</v>
      </c>
      <c r="J78" s="31" t="s">
        <v>52</v>
      </c>
      <c r="O78">
        <f>(I78*21)/100</f>
        <v>0</v>
      </c>
      <c r="P78" t="s">
        <v>23</v>
      </c>
    </row>
    <row r="79" spans="1:5" ht="25.5">
      <c r="A79" s="34" t="s">
        <v>53</v>
      </c>
      <c r="E79" s="35" t="s">
        <v>200</v>
      </c>
    </row>
    <row r="80" spans="1:5" ht="12.75">
      <c r="A80" s="36" t="s">
        <v>55</v>
      </c>
      <c r="E80" s="37" t="s">
        <v>201</v>
      </c>
    </row>
    <row r="81" spans="1:5" ht="38.25">
      <c r="A81" t="s">
        <v>57</v>
      </c>
      <c r="E81" s="35" t="s">
        <v>202</v>
      </c>
    </row>
    <row r="82" spans="1:16" ht="12.75">
      <c r="A82" s="25" t="s">
        <v>47</v>
      </c>
      <c r="B82" s="29" t="s">
        <v>203</v>
      </c>
      <c r="C82" s="29" t="s">
        <v>204</v>
      </c>
      <c r="D82" s="25" t="s">
        <v>49</v>
      </c>
      <c r="E82" s="30" t="s">
        <v>205</v>
      </c>
      <c r="F82" s="31" t="s">
        <v>199</v>
      </c>
      <c r="G82" s="32">
        <v>28.5</v>
      </c>
      <c r="H82" s="33">
        <v>0</v>
      </c>
      <c r="I82" s="33">
        <f>ROUND(ROUND(H82,2)*ROUND(G82,3),2)</f>
        <v>0</v>
      </c>
      <c r="J82" s="31" t="s">
        <v>52</v>
      </c>
      <c r="O82">
        <f>(I82*21)/100</f>
        <v>0</v>
      </c>
      <c r="P82" t="s">
        <v>23</v>
      </c>
    </row>
    <row r="83" spans="1:5" ht="12.75">
      <c r="A83" s="34" t="s">
        <v>53</v>
      </c>
      <c r="E83" s="35" t="s">
        <v>206</v>
      </c>
    </row>
    <row r="84" spans="1:5" ht="12.75">
      <c r="A84" s="36" t="s">
        <v>55</v>
      </c>
      <c r="E84" s="37" t="s">
        <v>207</v>
      </c>
    </row>
    <row r="85" spans="1:5" ht="25.5">
      <c r="A85" t="s">
        <v>57</v>
      </c>
      <c r="E85" s="35" t="s">
        <v>208</v>
      </c>
    </row>
    <row r="86" spans="1:16" ht="12.75">
      <c r="A86" s="25" t="s">
        <v>47</v>
      </c>
      <c r="B86" s="29" t="s">
        <v>209</v>
      </c>
      <c r="C86" s="29" t="s">
        <v>210</v>
      </c>
      <c r="D86" s="25" t="s">
        <v>49</v>
      </c>
      <c r="E86" s="30" t="s">
        <v>211</v>
      </c>
      <c r="F86" s="31" t="s">
        <v>199</v>
      </c>
      <c r="G86" s="32">
        <v>28.5</v>
      </c>
      <c r="H86" s="33">
        <v>0</v>
      </c>
      <c r="I86" s="33">
        <f>ROUND(ROUND(H86,2)*ROUND(G86,3),2)</f>
        <v>0</v>
      </c>
      <c r="J86" s="31" t="s">
        <v>52</v>
      </c>
      <c r="O86">
        <f>(I86*21)/100</f>
        <v>0</v>
      </c>
      <c r="P86" t="s">
        <v>23</v>
      </c>
    </row>
    <row r="87" spans="1:5" ht="12.75">
      <c r="A87" s="34" t="s">
        <v>53</v>
      </c>
      <c r="E87" s="35" t="s">
        <v>206</v>
      </c>
    </row>
    <row r="88" spans="1:5" ht="12.75">
      <c r="A88" s="36" t="s">
        <v>55</v>
      </c>
      <c r="E88" s="37" t="s">
        <v>207</v>
      </c>
    </row>
    <row r="89" spans="1:5" ht="38.25">
      <c r="A89" t="s">
        <v>57</v>
      </c>
      <c r="E89" s="35" t="s">
        <v>212</v>
      </c>
    </row>
    <row r="90" spans="1:18" ht="12.75" customHeight="1">
      <c r="A90" s="12" t="s">
        <v>45</v>
      </c>
      <c r="B90" s="12"/>
      <c r="C90" s="38" t="s">
        <v>23</v>
      </c>
      <c r="D90" s="12"/>
      <c r="E90" s="27" t="s">
        <v>213</v>
      </c>
      <c r="F90" s="12"/>
      <c r="G90" s="12"/>
      <c r="H90" s="12"/>
      <c r="I90" s="39">
        <f>0+Q90</f>
        <v>0</v>
      </c>
      <c r="J90" s="12"/>
      <c r="O90">
        <f>0+R90</f>
        <v>0</v>
      </c>
      <c r="Q90">
        <f>0+I91+I95+I99+I103</f>
        <v>0</v>
      </c>
      <c r="R90">
        <f>0+O91+O95+O99+O103</f>
        <v>0</v>
      </c>
    </row>
    <row r="91" spans="1:16" ht="12.75">
      <c r="A91" s="25" t="s">
        <v>47</v>
      </c>
      <c r="B91" s="29" t="s">
        <v>214</v>
      </c>
      <c r="C91" s="29" t="s">
        <v>215</v>
      </c>
      <c r="D91" s="25" t="s">
        <v>49</v>
      </c>
      <c r="E91" s="30" t="s">
        <v>216</v>
      </c>
      <c r="F91" s="31" t="s">
        <v>154</v>
      </c>
      <c r="G91" s="32">
        <v>269.5</v>
      </c>
      <c r="H91" s="33">
        <v>0</v>
      </c>
      <c r="I91" s="33">
        <f>ROUND(ROUND(H91,2)*ROUND(G91,3),2)</f>
        <v>0</v>
      </c>
      <c r="J91" s="31" t="s">
        <v>52</v>
      </c>
      <c r="O91">
        <f>(I91*21)/100</f>
        <v>0</v>
      </c>
      <c r="P91" t="s">
        <v>23</v>
      </c>
    </row>
    <row r="92" spans="1:5" ht="38.25">
      <c r="A92" s="34" t="s">
        <v>53</v>
      </c>
      <c r="E92" s="35" t="s">
        <v>217</v>
      </c>
    </row>
    <row r="93" spans="1:5" ht="12.75">
      <c r="A93" s="36" t="s">
        <v>55</v>
      </c>
      <c r="E93" s="37" t="s">
        <v>218</v>
      </c>
    </row>
    <row r="94" spans="1:5" ht="165.75">
      <c r="A94" t="s">
        <v>57</v>
      </c>
      <c r="E94" s="35" t="s">
        <v>219</v>
      </c>
    </row>
    <row r="95" spans="1:16" ht="12.75">
      <c r="A95" s="25" t="s">
        <v>47</v>
      </c>
      <c r="B95" s="29" t="s">
        <v>220</v>
      </c>
      <c r="C95" s="29" t="s">
        <v>221</v>
      </c>
      <c r="D95" s="25" t="s">
        <v>49</v>
      </c>
      <c r="E95" s="30" t="s">
        <v>222</v>
      </c>
      <c r="F95" s="31" t="s">
        <v>136</v>
      </c>
      <c r="G95" s="32">
        <v>814.5</v>
      </c>
      <c r="H95" s="33">
        <v>0</v>
      </c>
      <c r="I95" s="33">
        <f>ROUND(ROUND(H95,2)*ROUND(G95,3),2)</f>
        <v>0</v>
      </c>
      <c r="J95" s="31" t="s">
        <v>52</v>
      </c>
      <c r="O95">
        <f>(I95*21)/100</f>
        <v>0</v>
      </c>
      <c r="P95" t="s">
        <v>23</v>
      </c>
    </row>
    <row r="96" spans="1:5" ht="63.75">
      <c r="A96" s="34" t="s">
        <v>53</v>
      </c>
      <c r="E96" s="35" t="s">
        <v>223</v>
      </c>
    </row>
    <row r="97" spans="1:5" ht="63.75">
      <c r="A97" s="36" t="s">
        <v>55</v>
      </c>
      <c r="E97" s="37" t="s">
        <v>224</v>
      </c>
    </row>
    <row r="98" spans="1:5" ht="38.25">
      <c r="A98" t="s">
        <v>57</v>
      </c>
      <c r="E98" s="35" t="s">
        <v>225</v>
      </c>
    </row>
    <row r="99" spans="1:16" ht="12.75">
      <c r="A99" s="25" t="s">
        <v>47</v>
      </c>
      <c r="B99" s="29" t="s">
        <v>226</v>
      </c>
      <c r="C99" s="29" t="s">
        <v>227</v>
      </c>
      <c r="D99" s="25" t="s">
        <v>29</v>
      </c>
      <c r="E99" s="30" t="s">
        <v>228</v>
      </c>
      <c r="F99" s="31" t="s">
        <v>199</v>
      </c>
      <c r="G99" s="32">
        <v>1905.551</v>
      </c>
      <c r="H99" s="33">
        <v>0</v>
      </c>
      <c r="I99" s="33">
        <f>ROUND(ROUND(H99,2)*ROUND(G99,3),2)</f>
        <v>0</v>
      </c>
      <c r="J99" s="31" t="s">
        <v>52</v>
      </c>
      <c r="O99">
        <f>(I99*21)/100</f>
        <v>0</v>
      </c>
      <c r="P99" t="s">
        <v>23</v>
      </c>
    </row>
    <row r="100" spans="1:5" ht="63.75">
      <c r="A100" s="34" t="s">
        <v>53</v>
      </c>
      <c r="E100" s="35" t="s">
        <v>229</v>
      </c>
    </row>
    <row r="101" spans="1:5" ht="63.75">
      <c r="A101" s="36" t="s">
        <v>55</v>
      </c>
      <c r="E101" s="37" t="s">
        <v>230</v>
      </c>
    </row>
    <row r="102" spans="1:5" ht="114.75">
      <c r="A102" t="s">
        <v>57</v>
      </c>
      <c r="E102" s="35" t="s">
        <v>231</v>
      </c>
    </row>
    <row r="103" spans="1:16" ht="12.75">
      <c r="A103" s="25" t="s">
        <v>47</v>
      </c>
      <c r="B103" s="29" t="s">
        <v>232</v>
      </c>
      <c r="C103" s="29" t="s">
        <v>227</v>
      </c>
      <c r="D103" s="25" t="s">
        <v>23</v>
      </c>
      <c r="E103" s="30" t="s">
        <v>228</v>
      </c>
      <c r="F103" s="31" t="s">
        <v>199</v>
      </c>
      <c r="G103" s="32">
        <v>673.75</v>
      </c>
      <c r="H103" s="33">
        <v>0</v>
      </c>
      <c r="I103" s="33">
        <f>ROUND(ROUND(H103,2)*ROUND(G103,3),2)</f>
        <v>0</v>
      </c>
      <c r="J103" s="31" t="s">
        <v>52</v>
      </c>
      <c r="O103">
        <f>(I103*21)/100</f>
        <v>0</v>
      </c>
      <c r="P103" t="s">
        <v>23</v>
      </c>
    </row>
    <row r="104" spans="1:5" ht="25.5">
      <c r="A104" s="34" t="s">
        <v>53</v>
      </c>
      <c r="E104" s="35" t="s">
        <v>233</v>
      </c>
    </row>
    <row r="105" spans="1:5" ht="12.75">
      <c r="A105" s="36" t="s">
        <v>55</v>
      </c>
      <c r="E105" s="37" t="s">
        <v>234</v>
      </c>
    </row>
    <row r="106" spans="1:5" ht="102">
      <c r="A106" t="s">
        <v>57</v>
      </c>
      <c r="E106" s="35" t="s">
        <v>235</v>
      </c>
    </row>
    <row r="107" spans="1:18" ht="12.75" customHeight="1">
      <c r="A107" s="12" t="s">
        <v>45</v>
      </c>
      <c r="B107" s="12"/>
      <c r="C107" s="38" t="s">
        <v>35</v>
      </c>
      <c r="D107" s="12"/>
      <c r="E107" s="27" t="s">
        <v>114</v>
      </c>
      <c r="F107" s="12"/>
      <c r="G107" s="12"/>
      <c r="H107" s="12"/>
      <c r="I107" s="39">
        <f>0+Q107</f>
        <v>0</v>
      </c>
      <c r="J107" s="12"/>
      <c r="O107">
        <f>0+R107</f>
        <v>0</v>
      </c>
      <c r="Q107">
        <f>0+I108+I112+I116+I120+I124+I128+I132+I136+I140+I144+I148+I152+I156+I160+I164</f>
        <v>0</v>
      </c>
      <c r="R107">
        <f>0+O108+O112+O116+O120+O124+O128+O132+O136+O140+O144+O148+O152+O156+O160+O164</f>
        <v>0</v>
      </c>
    </row>
    <row r="108" spans="1:16" ht="12.75">
      <c r="A108" s="25" t="s">
        <v>47</v>
      </c>
      <c r="B108" s="29" t="s">
        <v>236</v>
      </c>
      <c r="C108" s="29" t="s">
        <v>237</v>
      </c>
      <c r="D108" s="25" t="s">
        <v>49</v>
      </c>
      <c r="E108" s="30" t="s">
        <v>238</v>
      </c>
      <c r="F108" s="31" t="s">
        <v>136</v>
      </c>
      <c r="G108" s="32">
        <v>489.563</v>
      </c>
      <c r="H108" s="33">
        <v>0</v>
      </c>
      <c r="I108" s="33">
        <f>ROUND(ROUND(H108,2)*ROUND(G108,3),2)</f>
        <v>0</v>
      </c>
      <c r="J108" s="31" t="s">
        <v>52</v>
      </c>
      <c r="O108">
        <f>(I108*21)/100</f>
        <v>0</v>
      </c>
      <c r="P108" t="s">
        <v>23</v>
      </c>
    </row>
    <row r="109" spans="1:5" ht="38.25">
      <c r="A109" s="34" t="s">
        <v>53</v>
      </c>
      <c r="E109" s="35" t="s">
        <v>239</v>
      </c>
    </row>
    <row r="110" spans="1:5" ht="63.75">
      <c r="A110" s="36" t="s">
        <v>55</v>
      </c>
      <c r="E110" s="37" t="s">
        <v>240</v>
      </c>
    </row>
    <row r="111" spans="1:5" ht="51">
      <c r="A111" t="s">
        <v>57</v>
      </c>
      <c r="E111" s="35" t="s">
        <v>241</v>
      </c>
    </row>
    <row r="112" spans="1:16" ht="12.75">
      <c r="A112" s="25" t="s">
        <v>47</v>
      </c>
      <c r="B112" s="29" t="s">
        <v>242</v>
      </c>
      <c r="C112" s="29" t="s">
        <v>243</v>
      </c>
      <c r="D112" s="25" t="s">
        <v>49</v>
      </c>
      <c r="E112" s="30" t="s">
        <v>244</v>
      </c>
      <c r="F112" s="31" t="s">
        <v>136</v>
      </c>
      <c r="G112" s="32">
        <v>390.72</v>
      </c>
      <c r="H112" s="33">
        <v>0</v>
      </c>
      <c r="I112" s="33">
        <f>ROUND(ROUND(H112,2)*ROUND(G112,3),2)</f>
        <v>0</v>
      </c>
      <c r="J112" s="31" t="s">
        <v>52</v>
      </c>
      <c r="O112">
        <f>(I112*21)/100</f>
        <v>0</v>
      </c>
      <c r="P112" t="s">
        <v>23</v>
      </c>
    </row>
    <row r="113" spans="1:5" ht="76.5">
      <c r="A113" s="34" t="s">
        <v>53</v>
      </c>
      <c r="E113" s="35" t="s">
        <v>245</v>
      </c>
    </row>
    <row r="114" spans="1:5" ht="127.5">
      <c r="A114" s="36" t="s">
        <v>55</v>
      </c>
      <c r="E114" s="37" t="s">
        <v>246</v>
      </c>
    </row>
    <row r="115" spans="1:5" ht="102">
      <c r="A115" t="s">
        <v>57</v>
      </c>
      <c r="E115" s="35" t="s">
        <v>247</v>
      </c>
    </row>
    <row r="116" spans="1:16" ht="12.75">
      <c r="A116" s="25" t="s">
        <v>47</v>
      </c>
      <c r="B116" s="29" t="s">
        <v>248</v>
      </c>
      <c r="C116" s="29" t="s">
        <v>249</v>
      </c>
      <c r="D116" s="25" t="s">
        <v>49</v>
      </c>
      <c r="E116" s="30" t="s">
        <v>250</v>
      </c>
      <c r="F116" s="31" t="s">
        <v>136</v>
      </c>
      <c r="G116" s="32">
        <v>1.463</v>
      </c>
      <c r="H116" s="33">
        <v>0</v>
      </c>
      <c r="I116" s="33">
        <f>ROUND(ROUND(H116,2)*ROUND(G116,3),2)</f>
        <v>0</v>
      </c>
      <c r="J116" s="31" t="s">
        <v>52</v>
      </c>
      <c r="O116">
        <f>(I116*21)/100</f>
        <v>0</v>
      </c>
      <c r="P116" t="s">
        <v>23</v>
      </c>
    </row>
    <row r="117" spans="1:5" ht="25.5">
      <c r="A117" s="34" t="s">
        <v>53</v>
      </c>
      <c r="E117" s="35" t="s">
        <v>251</v>
      </c>
    </row>
    <row r="118" spans="1:5" ht="12.75">
      <c r="A118" s="36" t="s">
        <v>55</v>
      </c>
      <c r="E118" s="37" t="s">
        <v>252</v>
      </c>
    </row>
    <row r="119" spans="1:5" ht="102">
      <c r="A119" t="s">
        <v>57</v>
      </c>
      <c r="E119" s="35" t="s">
        <v>247</v>
      </c>
    </row>
    <row r="120" spans="1:16" ht="12.75">
      <c r="A120" s="25" t="s">
        <v>47</v>
      </c>
      <c r="B120" s="29" t="s">
        <v>253</v>
      </c>
      <c r="C120" s="29" t="s">
        <v>254</v>
      </c>
      <c r="D120" s="25" t="s">
        <v>49</v>
      </c>
      <c r="E120" s="30" t="s">
        <v>255</v>
      </c>
      <c r="F120" s="31" t="s">
        <v>199</v>
      </c>
      <c r="G120" s="32">
        <v>1390</v>
      </c>
      <c r="H120" s="33">
        <v>0</v>
      </c>
      <c r="I120" s="33">
        <f>ROUND(ROUND(H120,2)*ROUND(G120,3),2)</f>
        <v>0</v>
      </c>
      <c r="J120" s="31" t="s">
        <v>52</v>
      </c>
      <c r="O120">
        <f>(I120*21)/100</f>
        <v>0</v>
      </c>
      <c r="P120" t="s">
        <v>23</v>
      </c>
    </row>
    <row r="121" spans="1:5" ht="38.25">
      <c r="A121" s="34" t="s">
        <v>53</v>
      </c>
      <c r="E121" s="35" t="s">
        <v>256</v>
      </c>
    </row>
    <row r="122" spans="1:5" ht="38.25">
      <c r="A122" s="36" t="s">
        <v>55</v>
      </c>
      <c r="E122" s="37" t="s">
        <v>257</v>
      </c>
    </row>
    <row r="123" spans="1:5" ht="51">
      <c r="A123" t="s">
        <v>57</v>
      </c>
      <c r="E123" s="35" t="s">
        <v>258</v>
      </c>
    </row>
    <row r="124" spans="1:16" ht="12.75">
      <c r="A124" s="25" t="s">
        <v>47</v>
      </c>
      <c r="B124" s="29" t="s">
        <v>259</v>
      </c>
      <c r="C124" s="29" t="s">
        <v>260</v>
      </c>
      <c r="D124" s="25" t="s">
        <v>29</v>
      </c>
      <c r="E124" s="30" t="s">
        <v>261</v>
      </c>
      <c r="F124" s="31" t="s">
        <v>199</v>
      </c>
      <c r="G124" s="32">
        <v>1270</v>
      </c>
      <c r="H124" s="33">
        <v>0</v>
      </c>
      <c r="I124" s="33">
        <f>ROUND(ROUND(H124,2)*ROUND(G124,3),2)</f>
        <v>0</v>
      </c>
      <c r="J124" s="31" t="s">
        <v>52</v>
      </c>
      <c r="O124">
        <f>(I124*21)/100</f>
        <v>0</v>
      </c>
      <c r="P124" t="s">
        <v>23</v>
      </c>
    </row>
    <row r="125" spans="1:5" ht="25.5">
      <c r="A125" s="34" t="s">
        <v>53</v>
      </c>
      <c r="E125" s="35" t="s">
        <v>262</v>
      </c>
    </row>
    <row r="126" spans="1:5" ht="51">
      <c r="A126" s="36" t="s">
        <v>55</v>
      </c>
      <c r="E126" s="37" t="s">
        <v>263</v>
      </c>
    </row>
    <row r="127" spans="1:5" ht="51">
      <c r="A127" t="s">
        <v>57</v>
      </c>
      <c r="E127" s="35" t="s">
        <v>258</v>
      </c>
    </row>
    <row r="128" spans="1:16" ht="12.75">
      <c r="A128" s="25" t="s">
        <v>47</v>
      </c>
      <c r="B128" s="29" t="s">
        <v>264</v>
      </c>
      <c r="C128" s="29" t="s">
        <v>260</v>
      </c>
      <c r="D128" s="25" t="s">
        <v>23</v>
      </c>
      <c r="E128" s="30" t="s">
        <v>261</v>
      </c>
      <c r="F128" s="31" t="s">
        <v>199</v>
      </c>
      <c r="G128" s="32">
        <v>1112</v>
      </c>
      <c r="H128" s="33">
        <v>0</v>
      </c>
      <c r="I128" s="33">
        <f>ROUND(ROUND(H128,2)*ROUND(G128,3),2)</f>
        <v>0</v>
      </c>
      <c r="J128" s="31" t="s">
        <v>52</v>
      </c>
      <c r="O128">
        <f>(I128*21)/100</f>
        <v>0</v>
      </c>
      <c r="P128" t="s">
        <v>23</v>
      </c>
    </row>
    <row r="129" spans="1:5" ht="25.5">
      <c r="A129" s="34" t="s">
        <v>53</v>
      </c>
      <c r="E129" s="35" t="s">
        <v>265</v>
      </c>
    </row>
    <row r="130" spans="1:5" ht="38.25">
      <c r="A130" s="36" t="s">
        <v>55</v>
      </c>
      <c r="E130" s="37" t="s">
        <v>266</v>
      </c>
    </row>
    <row r="131" spans="1:5" ht="51">
      <c r="A131" t="s">
        <v>57</v>
      </c>
      <c r="E131" s="35" t="s">
        <v>258</v>
      </c>
    </row>
    <row r="132" spans="1:16" ht="12.75">
      <c r="A132" s="25" t="s">
        <v>47</v>
      </c>
      <c r="B132" s="29" t="s">
        <v>267</v>
      </c>
      <c r="C132" s="29" t="s">
        <v>268</v>
      </c>
      <c r="D132" s="25" t="s">
        <v>29</v>
      </c>
      <c r="E132" s="30" t="s">
        <v>269</v>
      </c>
      <c r="F132" s="31" t="s">
        <v>199</v>
      </c>
      <c r="G132" s="32">
        <v>1270</v>
      </c>
      <c r="H132" s="33">
        <v>0</v>
      </c>
      <c r="I132" s="33">
        <f>ROUND(ROUND(H132,2)*ROUND(G132,3),2)</f>
        <v>0</v>
      </c>
      <c r="J132" s="31" t="s">
        <v>52</v>
      </c>
      <c r="O132">
        <f>(I132*21)/100</f>
        <v>0</v>
      </c>
      <c r="P132" t="s">
        <v>23</v>
      </c>
    </row>
    <row r="133" spans="1:5" ht="25.5">
      <c r="A133" s="34" t="s">
        <v>53</v>
      </c>
      <c r="E133" s="35" t="s">
        <v>270</v>
      </c>
    </row>
    <row r="134" spans="1:5" ht="51">
      <c r="A134" s="36" t="s">
        <v>55</v>
      </c>
      <c r="E134" s="37" t="s">
        <v>263</v>
      </c>
    </row>
    <row r="135" spans="1:5" ht="140.25">
      <c r="A135" t="s">
        <v>57</v>
      </c>
      <c r="E135" s="35" t="s">
        <v>271</v>
      </c>
    </row>
    <row r="136" spans="1:16" ht="12.75">
      <c r="A136" s="25" t="s">
        <v>47</v>
      </c>
      <c r="B136" s="29" t="s">
        <v>272</v>
      </c>
      <c r="C136" s="29" t="s">
        <v>273</v>
      </c>
      <c r="D136" s="25" t="s">
        <v>49</v>
      </c>
      <c r="E136" s="30" t="s">
        <v>274</v>
      </c>
      <c r="F136" s="31" t="s">
        <v>199</v>
      </c>
      <c r="G136" s="32">
        <v>1112</v>
      </c>
      <c r="H136" s="33">
        <v>0</v>
      </c>
      <c r="I136" s="33">
        <f>ROUND(ROUND(H136,2)*ROUND(G136,3),2)</f>
        <v>0</v>
      </c>
      <c r="J136" s="31" t="s">
        <v>52</v>
      </c>
      <c r="O136">
        <f>(I136*21)/100</f>
        <v>0</v>
      </c>
      <c r="P136" t="s">
        <v>23</v>
      </c>
    </row>
    <row r="137" spans="1:5" ht="25.5">
      <c r="A137" s="34" t="s">
        <v>53</v>
      </c>
      <c r="E137" s="35" t="s">
        <v>275</v>
      </c>
    </row>
    <row r="138" spans="1:5" ht="38.25">
      <c r="A138" s="36" t="s">
        <v>55</v>
      </c>
      <c r="E138" s="37" t="s">
        <v>266</v>
      </c>
    </row>
    <row r="139" spans="1:5" ht="140.25">
      <c r="A139" t="s">
        <v>57</v>
      </c>
      <c r="E139" s="35" t="s">
        <v>271</v>
      </c>
    </row>
    <row r="140" spans="1:16" ht="12.75">
      <c r="A140" s="25" t="s">
        <v>47</v>
      </c>
      <c r="B140" s="29" t="s">
        <v>276</v>
      </c>
      <c r="C140" s="29" t="s">
        <v>277</v>
      </c>
      <c r="D140" s="25" t="s">
        <v>49</v>
      </c>
      <c r="E140" s="30" t="s">
        <v>278</v>
      </c>
      <c r="F140" s="31" t="s">
        <v>136</v>
      </c>
      <c r="G140" s="32">
        <v>18.45</v>
      </c>
      <c r="H140" s="33">
        <v>0</v>
      </c>
      <c r="I140" s="33">
        <f>ROUND(ROUND(H140,2)*ROUND(G140,3),2)</f>
        <v>0</v>
      </c>
      <c r="J140" s="31" t="s">
        <v>52</v>
      </c>
      <c r="O140">
        <f>(I140*21)/100</f>
        <v>0</v>
      </c>
      <c r="P140" t="s">
        <v>23</v>
      </c>
    </row>
    <row r="141" spans="1:5" ht="25.5">
      <c r="A141" s="34" t="s">
        <v>53</v>
      </c>
      <c r="E141" s="35" t="s">
        <v>279</v>
      </c>
    </row>
    <row r="142" spans="1:5" ht="12.75">
      <c r="A142" s="36" t="s">
        <v>55</v>
      </c>
      <c r="E142" s="37" t="s">
        <v>280</v>
      </c>
    </row>
    <row r="143" spans="1:5" ht="140.25">
      <c r="A143" t="s">
        <v>57</v>
      </c>
      <c r="E143" s="35" t="s">
        <v>271</v>
      </c>
    </row>
    <row r="144" spans="1:16" ht="12.75">
      <c r="A144" s="25" t="s">
        <v>47</v>
      </c>
      <c r="B144" s="29" t="s">
        <v>281</v>
      </c>
      <c r="C144" s="29" t="s">
        <v>282</v>
      </c>
      <c r="D144" s="25" t="s">
        <v>49</v>
      </c>
      <c r="E144" s="30" t="s">
        <v>283</v>
      </c>
      <c r="F144" s="31" t="s">
        <v>199</v>
      </c>
      <c r="G144" s="32">
        <v>907</v>
      </c>
      <c r="H144" s="33">
        <v>0</v>
      </c>
      <c r="I144" s="33">
        <f>ROUND(ROUND(H144,2)*ROUND(G144,3),2)</f>
        <v>0</v>
      </c>
      <c r="J144" s="31" t="s">
        <v>52</v>
      </c>
      <c r="O144">
        <f>(I144*21)/100</f>
        <v>0</v>
      </c>
      <c r="P144" t="s">
        <v>23</v>
      </c>
    </row>
    <row r="145" spans="1:5" ht="25.5">
      <c r="A145" s="34" t="s">
        <v>53</v>
      </c>
      <c r="E145" s="35" t="s">
        <v>284</v>
      </c>
    </row>
    <row r="146" spans="1:5" ht="12.75">
      <c r="A146" s="36" t="s">
        <v>55</v>
      </c>
      <c r="E146" s="37" t="s">
        <v>285</v>
      </c>
    </row>
    <row r="147" spans="1:5" ht="140.25">
      <c r="A147" t="s">
        <v>57</v>
      </c>
      <c r="E147" s="35" t="s">
        <v>271</v>
      </c>
    </row>
    <row r="148" spans="1:16" ht="12.75">
      <c r="A148" s="25" t="s">
        <v>47</v>
      </c>
      <c r="B148" s="29" t="s">
        <v>286</v>
      </c>
      <c r="C148" s="29" t="s">
        <v>287</v>
      </c>
      <c r="D148" s="25" t="s">
        <v>49</v>
      </c>
      <c r="E148" s="30" t="s">
        <v>288</v>
      </c>
      <c r="F148" s="31" t="s">
        <v>199</v>
      </c>
      <c r="G148" s="32">
        <v>1390</v>
      </c>
      <c r="H148" s="33">
        <v>0</v>
      </c>
      <c r="I148" s="33">
        <f>ROUND(ROUND(H148,2)*ROUND(G148,3),2)</f>
        <v>0</v>
      </c>
      <c r="J148" s="31" t="s">
        <v>52</v>
      </c>
      <c r="O148">
        <f>(I148*21)/100</f>
        <v>0</v>
      </c>
      <c r="P148" t="s">
        <v>23</v>
      </c>
    </row>
    <row r="149" spans="1:5" ht="25.5">
      <c r="A149" s="34" t="s">
        <v>53</v>
      </c>
      <c r="E149" s="35" t="s">
        <v>289</v>
      </c>
    </row>
    <row r="150" spans="1:5" ht="12.75">
      <c r="A150" s="36" t="s">
        <v>55</v>
      </c>
      <c r="E150" s="37" t="s">
        <v>290</v>
      </c>
    </row>
    <row r="151" spans="1:5" ht="25.5">
      <c r="A151" t="s">
        <v>57</v>
      </c>
      <c r="E151" s="35" t="s">
        <v>291</v>
      </c>
    </row>
    <row r="152" spans="1:16" ht="12.75">
      <c r="A152" s="25" t="s">
        <v>47</v>
      </c>
      <c r="B152" s="29" t="s">
        <v>292</v>
      </c>
      <c r="C152" s="29" t="s">
        <v>293</v>
      </c>
      <c r="D152" s="25" t="s">
        <v>49</v>
      </c>
      <c r="E152" s="30" t="s">
        <v>294</v>
      </c>
      <c r="F152" s="31" t="s">
        <v>199</v>
      </c>
      <c r="G152" s="32">
        <v>64</v>
      </c>
      <c r="H152" s="33">
        <v>0</v>
      </c>
      <c r="I152" s="33">
        <f>ROUND(ROUND(H152,2)*ROUND(G152,3),2)</f>
        <v>0</v>
      </c>
      <c r="J152" s="31" t="s">
        <v>52</v>
      </c>
      <c r="O152">
        <f>(I152*21)/100</f>
        <v>0</v>
      </c>
      <c r="P152" t="s">
        <v>23</v>
      </c>
    </row>
    <row r="153" spans="1:5" ht="25.5">
      <c r="A153" s="34" t="s">
        <v>53</v>
      </c>
      <c r="E153" s="35" t="s">
        <v>295</v>
      </c>
    </row>
    <row r="154" spans="1:5" ht="12.75">
      <c r="A154" s="36" t="s">
        <v>55</v>
      </c>
      <c r="E154" s="37" t="s">
        <v>296</v>
      </c>
    </row>
    <row r="155" spans="1:5" ht="165.75">
      <c r="A155" t="s">
        <v>57</v>
      </c>
      <c r="E155" s="35" t="s">
        <v>297</v>
      </c>
    </row>
    <row r="156" spans="1:16" ht="12.75">
      <c r="A156" s="25" t="s">
        <v>47</v>
      </c>
      <c r="B156" s="29" t="s">
        <v>298</v>
      </c>
      <c r="C156" s="29" t="s">
        <v>299</v>
      </c>
      <c r="D156" s="25" t="s">
        <v>49</v>
      </c>
      <c r="E156" s="30" t="s">
        <v>300</v>
      </c>
      <c r="F156" s="31" t="s">
        <v>199</v>
      </c>
      <c r="G156" s="32">
        <v>197</v>
      </c>
      <c r="H156" s="33">
        <v>0</v>
      </c>
      <c r="I156" s="33">
        <f>ROUND(ROUND(H156,2)*ROUND(G156,3),2)</f>
        <v>0</v>
      </c>
      <c r="J156" s="31" t="s">
        <v>52</v>
      </c>
      <c r="O156">
        <f>(I156*21)/100</f>
        <v>0</v>
      </c>
      <c r="P156" t="s">
        <v>23</v>
      </c>
    </row>
    <row r="157" spans="1:5" ht="38.25">
      <c r="A157" s="34" t="s">
        <v>53</v>
      </c>
      <c r="E157" s="35" t="s">
        <v>301</v>
      </c>
    </row>
    <row r="158" spans="1:5" ht="12.75">
      <c r="A158" s="36" t="s">
        <v>55</v>
      </c>
      <c r="E158" s="37" t="s">
        <v>302</v>
      </c>
    </row>
    <row r="159" spans="1:5" ht="165.75">
      <c r="A159" t="s">
        <v>57</v>
      </c>
      <c r="E159" s="35" t="s">
        <v>297</v>
      </c>
    </row>
    <row r="160" spans="1:16" ht="25.5">
      <c r="A160" s="25" t="s">
        <v>47</v>
      </c>
      <c r="B160" s="29" t="s">
        <v>303</v>
      </c>
      <c r="C160" s="29" t="s">
        <v>304</v>
      </c>
      <c r="D160" s="25" t="s">
        <v>49</v>
      </c>
      <c r="E160" s="30" t="s">
        <v>305</v>
      </c>
      <c r="F160" s="31" t="s">
        <v>199</v>
      </c>
      <c r="G160" s="32">
        <v>6</v>
      </c>
      <c r="H160" s="33">
        <v>0</v>
      </c>
      <c r="I160" s="33">
        <f>ROUND(ROUND(H160,2)*ROUND(G160,3),2)</f>
        <v>0</v>
      </c>
      <c r="J160" s="31" t="s">
        <v>52</v>
      </c>
      <c r="O160">
        <f>(I160*21)/100</f>
        <v>0</v>
      </c>
      <c r="P160" t="s">
        <v>23</v>
      </c>
    </row>
    <row r="161" spans="1:5" ht="25.5">
      <c r="A161" s="34" t="s">
        <v>53</v>
      </c>
      <c r="E161" s="35" t="s">
        <v>306</v>
      </c>
    </row>
    <row r="162" spans="1:5" ht="12.75">
      <c r="A162" s="36" t="s">
        <v>55</v>
      </c>
      <c r="E162" s="37" t="s">
        <v>307</v>
      </c>
    </row>
    <row r="163" spans="1:5" ht="165.75">
      <c r="A163" t="s">
        <v>57</v>
      </c>
      <c r="E163" s="35" t="s">
        <v>297</v>
      </c>
    </row>
    <row r="164" spans="1:16" ht="12.75">
      <c r="A164" s="25" t="s">
        <v>47</v>
      </c>
      <c r="B164" s="29" t="s">
        <v>308</v>
      </c>
      <c r="C164" s="29" t="s">
        <v>309</v>
      </c>
      <c r="D164" s="25" t="s">
        <v>49</v>
      </c>
      <c r="E164" s="30" t="s">
        <v>310</v>
      </c>
      <c r="F164" s="31" t="s">
        <v>154</v>
      </c>
      <c r="G164" s="32">
        <v>261.5</v>
      </c>
      <c r="H164" s="33">
        <v>0</v>
      </c>
      <c r="I164" s="33">
        <f>ROUND(ROUND(H164,2)*ROUND(G164,3),2)</f>
        <v>0</v>
      </c>
      <c r="J164" s="31" t="s">
        <v>52</v>
      </c>
      <c r="O164">
        <f>(I164*21)/100</f>
        <v>0</v>
      </c>
      <c r="P164" t="s">
        <v>23</v>
      </c>
    </row>
    <row r="165" spans="1:5" ht="12.75">
      <c r="A165" s="34" t="s">
        <v>53</v>
      </c>
      <c r="E165" s="35" t="s">
        <v>311</v>
      </c>
    </row>
    <row r="166" spans="1:5" ht="38.25">
      <c r="A166" s="36" t="s">
        <v>55</v>
      </c>
      <c r="E166" s="37" t="s">
        <v>312</v>
      </c>
    </row>
    <row r="167" spans="1:5" ht="38.25">
      <c r="A167" t="s">
        <v>57</v>
      </c>
      <c r="E167" s="35" t="s">
        <v>313</v>
      </c>
    </row>
    <row r="168" spans="1:18" ht="12.75" customHeight="1">
      <c r="A168" s="12" t="s">
        <v>45</v>
      </c>
      <c r="B168" s="12"/>
      <c r="C168" s="38" t="s">
        <v>77</v>
      </c>
      <c r="D168" s="12"/>
      <c r="E168" s="27" t="s">
        <v>314</v>
      </c>
      <c r="F168" s="12"/>
      <c r="G168" s="12"/>
      <c r="H168" s="12"/>
      <c r="I168" s="39">
        <f>0+Q168</f>
        <v>0</v>
      </c>
      <c r="J168" s="12"/>
      <c r="O168">
        <f>0+R168</f>
        <v>0</v>
      </c>
      <c r="Q168">
        <f>0+I169</f>
        <v>0</v>
      </c>
      <c r="R168">
        <f>0+O169</f>
        <v>0</v>
      </c>
    </row>
    <row r="169" spans="1:16" ht="12.75">
      <c r="A169" s="25" t="s">
        <v>47</v>
      </c>
      <c r="B169" s="29" t="s">
        <v>315</v>
      </c>
      <c r="C169" s="29" t="s">
        <v>316</v>
      </c>
      <c r="D169" s="25" t="s">
        <v>49</v>
      </c>
      <c r="E169" s="30" t="s">
        <v>317</v>
      </c>
      <c r="F169" s="31" t="s">
        <v>199</v>
      </c>
      <c r="G169" s="32">
        <v>74.25</v>
      </c>
      <c r="H169" s="33">
        <v>0</v>
      </c>
      <c r="I169" s="33">
        <f>ROUND(ROUND(H169,2)*ROUND(G169,3),2)</f>
        <v>0</v>
      </c>
      <c r="J169" s="31" t="s">
        <v>52</v>
      </c>
      <c r="O169">
        <f>(I169*21)/100</f>
        <v>0</v>
      </c>
      <c r="P169" t="s">
        <v>23</v>
      </c>
    </row>
    <row r="170" spans="1:5" ht="12.75">
      <c r="A170" s="34" t="s">
        <v>53</v>
      </c>
      <c r="E170" s="35" t="s">
        <v>318</v>
      </c>
    </row>
    <row r="171" spans="1:5" ht="12.75">
      <c r="A171" s="36" t="s">
        <v>55</v>
      </c>
      <c r="E171" s="37" t="s">
        <v>319</v>
      </c>
    </row>
    <row r="172" spans="1:5" ht="191.25">
      <c r="A172" t="s">
        <v>57</v>
      </c>
      <c r="E172" s="35" t="s">
        <v>320</v>
      </c>
    </row>
    <row r="173" spans="1:18" ht="12.75" customHeight="1">
      <c r="A173" s="12" t="s">
        <v>45</v>
      </c>
      <c r="B173" s="12"/>
      <c r="C173" s="38" t="s">
        <v>82</v>
      </c>
      <c r="D173" s="12"/>
      <c r="E173" s="27" t="s">
        <v>321</v>
      </c>
      <c r="F173" s="12"/>
      <c r="G173" s="12"/>
      <c r="H173" s="12"/>
      <c r="I173" s="39">
        <f>0+Q173</f>
        <v>0</v>
      </c>
      <c r="J173" s="12"/>
      <c r="O173">
        <f>0+R173</f>
        <v>0</v>
      </c>
      <c r="Q173">
        <f>0+I174+I178+I182+I186+I190</f>
        <v>0</v>
      </c>
      <c r="R173">
        <f>0+O174+O178+O182+O186+O190</f>
        <v>0</v>
      </c>
    </row>
    <row r="174" spans="1:16" ht="12.75">
      <c r="A174" s="25" t="s">
        <v>47</v>
      </c>
      <c r="B174" s="29" t="s">
        <v>322</v>
      </c>
      <c r="C174" s="29" t="s">
        <v>323</v>
      </c>
      <c r="D174" s="25" t="s">
        <v>49</v>
      </c>
      <c r="E174" s="30" t="s">
        <v>324</v>
      </c>
      <c r="F174" s="31" t="s">
        <v>154</v>
      </c>
      <c r="G174" s="32">
        <v>10</v>
      </c>
      <c r="H174" s="33">
        <v>0</v>
      </c>
      <c r="I174" s="33">
        <f>ROUND(ROUND(H174,2)*ROUND(G174,3),2)</f>
        <v>0</v>
      </c>
      <c r="J174" s="31" t="s">
        <v>52</v>
      </c>
      <c r="O174">
        <f>(I174*21)/100</f>
        <v>0</v>
      </c>
      <c r="P174" t="s">
        <v>23</v>
      </c>
    </row>
    <row r="175" spans="1:5" ht="25.5">
      <c r="A175" s="34" t="s">
        <v>53</v>
      </c>
      <c r="E175" s="35" t="s">
        <v>325</v>
      </c>
    </row>
    <row r="176" spans="1:5" ht="12.75">
      <c r="A176" s="36" t="s">
        <v>55</v>
      </c>
      <c r="E176" s="37" t="s">
        <v>326</v>
      </c>
    </row>
    <row r="177" spans="1:5" ht="255">
      <c r="A177" t="s">
        <v>57</v>
      </c>
      <c r="E177" s="35" t="s">
        <v>327</v>
      </c>
    </row>
    <row r="178" spans="1:16" ht="12.75">
      <c r="A178" s="25" t="s">
        <v>47</v>
      </c>
      <c r="B178" s="29" t="s">
        <v>328</v>
      </c>
      <c r="C178" s="29" t="s">
        <v>329</v>
      </c>
      <c r="D178" s="25" t="s">
        <v>49</v>
      </c>
      <c r="E178" s="30" t="s">
        <v>330</v>
      </c>
      <c r="F178" s="31" t="s">
        <v>80</v>
      </c>
      <c r="G178" s="32">
        <v>5</v>
      </c>
      <c r="H178" s="33">
        <v>0</v>
      </c>
      <c r="I178" s="33">
        <f>ROUND(ROUND(H178,2)*ROUND(G178,3),2)</f>
        <v>0</v>
      </c>
      <c r="J178" s="31" t="s">
        <v>52</v>
      </c>
      <c r="O178">
        <f>(I178*21)/100</f>
        <v>0</v>
      </c>
      <c r="P178" t="s">
        <v>23</v>
      </c>
    </row>
    <row r="179" spans="1:5" ht="12.75">
      <c r="A179" s="34" t="s">
        <v>53</v>
      </c>
      <c r="E179" s="35" t="s">
        <v>331</v>
      </c>
    </row>
    <row r="180" spans="1:5" ht="38.25">
      <c r="A180" s="36" t="s">
        <v>55</v>
      </c>
      <c r="E180" s="37" t="s">
        <v>332</v>
      </c>
    </row>
    <row r="181" spans="1:5" ht="76.5">
      <c r="A181" t="s">
        <v>57</v>
      </c>
      <c r="E181" s="35" t="s">
        <v>333</v>
      </c>
    </row>
    <row r="182" spans="1:16" ht="12.75">
      <c r="A182" s="25" t="s">
        <v>47</v>
      </c>
      <c r="B182" s="29" t="s">
        <v>334</v>
      </c>
      <c r="C182" s="29" t="s">
        <v>335</v>
      </c>
      <c r="D182" s="25" t="s">
        <v>49</v>
      </c>
      <c r="E182" s="30" t="s">
        <v>336</v>
      </c>
      <c r="F182" s="31" t="s">
        <v>80</v>
      </c>
      <c r="G182" s="32">
        <v>5</v>
      </c>
      <c r="H182" s="33">
        <v>0</v>
      </c>
      <c r="I182" s="33">
        <f>ROUND(ROUND(H182,2)*ROUND(G182,3),2)</f>
        <v>0</v>
      </c>
      <c r="J182" s="31" t="s">
        <v>52</v>
      </c>
      <c r="O182">
        <f>(I182*21)/100</f>
        <v>0</v>
      </c>
      <c r="P182" t="s">
        <v>23</v>
      </c>
    </row>
    <row r="183" spans="1:5" ht="12.75">
      <c r="A183" s="34" t="s">
        <v>53</v>
      </c>
      <c r="E183" s="35" t="s">
        <v>337</v>
      </c>
    </row>
    <row r="184" spans="1:5" ht="12.75">
      <c r="A184" s="36" t="s">
        <v>55</v>
      </c>
      <c r="E184" s="37" t="s">
        <v>338</v>
      </c>
    </row>
    <row r="185" spans="1:5" ht="12.75">
      <c r="A185" t="s">
        <v>57</v>
      </c>
      <c r="E185" s="35" t="s">
        <v>339</v>
      </c>
    </row>
    <row r="186" spans="1:16" ht="12.75">
      <c r="A186" s="25" t="s">
        <v>47</v>
      </c>
      <c r="B186" s="29" t="s">
        <v>340</v>
      </c>
      <c r="C186" s="29" t="s">
        <v>341</v>
      </c>
      <c r="D186" s="25" t="s">
        <v>49</v>
      </c>
      <c r="E186" s="30" t="s">
        <v>342</v>
      </c>
      <c r="F186" s="31" t="s">
        <v>80</v>
      </c>
      <c r="G186" s="32">
        <v>15</v>
      </c>
      <c r="H186" s="33">
        <v>0</v>
      </c>
      <c r="I186" s="33">
        <f>ROUND(ROUND(H186,2)*ROUND(G186,3),2)</f>
        <v>0</v>
      </c>
      <c r="J186" s="31" t="s">
        <v>52</v>
      </c>
      <c r="O186">
        <f>(I186*21)/100</f>
        <v>0</v>
      </c>
      <c r="P186" t="s">
        <v>23</v>
      </c>
    </row>
    <row r="187" spans="1:5" ht="12.75">
      <c r="A187" s="34" t="s">
        <v>53</v>
      </c>
      <c r="E187" s="35" t="s">
        <v>343</v>
      </c>
    </row>
    <row r="188" spans="1:5" ht="12.75">
      <c r="A188" s="36" t="s">
        <v>55</v>
      </c>
      <c r="E188" s="37" t="s">
        <v>344</v>
      </c>
    </row>
    <row r="189" spans="1:5" ht="38.25">
      <c r="A189" t="s">
        <v>57</v>
      </c>
      <c r="E189" s="35" t="s">
        <v>345</v>
      </c>
    </row>
    <row r="190" spans="1:16" ht="12.75">
      <c r="A190" s="25" t="s">
        <v>47</v>
      </c>
      <c r="B190" s="29" t="s">
        <v>346</v>
      </c>
      <c r="C190" s="29" t="s">
        <v>347</v>
      </c>
      <c r="D190" s="25" t="s">
        <v>49</v>
      </c>
      <c r="E190" s="30" t="s">
        <v>348</v>
      </c>
      <c r="F190" s="31" t="s">
        <v>80</v>
      </c>
      <c r="G190" s="32">
        <v>15</v>
      </c>
      <c r="H190" s="33">
        <v>0</v>
      </c>
      <c r="I190" s="33">
        <f>ROUND(ROUND(H190,2)*ROUND(G190,3),2)</f>
        <v>0</v>
      </c>
      <c r="J190" s="31" t="s">
        <v>52</v>
      </c>
      <c r="O190">
        <f>(I190*21)/100</f>
        <v>0</v>
      </c>
      <c r="P190" t="s">
        <v>23</v>
      </c>
    </row>
    <row r="191" spans="1:5" ht="12.75">
      <c r="A191" s="34" t="s">
        <v>53</v>
      </c>
      <c r="E191" s="35" t="s">
        <v>343</v>
      </c>
    </row>
    <row r="192" spans="1:5" ht="12.75">
      <c r="A192" s="36" t="s">
        <v>55</v>
      </c>
      <c r="E192" s="37" t="s">
        <v>344</v>
      </c>
    </row>
    <row r="193" spans="1:5" ht="38.25">
      <c r="A193" t="s">
        <v>57</v>
      </c>
      <c r="E193" s="35" t="s">
        <v>345</v>
      </c>
    </row>
    <row r="194" spans="1:18" ht="12.75" customHeight="1">
      <c r="A194" s="12" t="s">
        <v>45</v>
      </c>
      <c r="B194" s="12"/>
      <c r="C194" s="38" t="s">
        <v>40</v>
      </c>
      <c r="D194" s="12"/>
      <c r="E194" s="27" t="s">
        <v>349</v>
      </c>
      <c r="F194" s="12"/>
      <c r="G194" s="12"/>
      <c r="H194" s="12"/>
      <c r="I194" s="39">
        <f>0+Q194</f>
        <v>0</v>
      </c>
      <c r="J194" s="12"/>
      <c r="O194">
        <f>0+R194</f>
        <v>0</v>
      </c>
      <c r="Q194">
        <f>0+I195+I199+I203+I207+I211+I215+I219+I223+I227+I231+I235+I239+I243+I247</f>
        <v>0</v>
      </c>
      <c r="R194">
        <f>0+O195+O199+O203+O207+O211+O215+O219+O223+O227+O231+O235+O239+O243+O247</f>
        <v>0</v>
      </c>
    </row>
    <row r="195" spans="1:16" ht="12.75">
      <c r="A195" s="25" t="s">
        <v>47</v>
      </c>
      <c r="B195" s="29" t="s">
        <v>350</v>
      </c>
      <c r="C195" s="29" t="s">
        <v>351</v>
      </c>
      <c r="D195" s="25" t="s">
        <v>49</v>
      </c>
      <c r="E195" s="30" t="s">
        <v>352</v>
      </c>
      <c r="F195" s="31" t="s">
        <v>80</v>
      </c>
      <c r="G195" s="32">
        <v>4</v>
      </c>
      <c r="H195" s="33">
        <v>0</v>
      </c>
      <c r="I195" s="33">
        <f>ROUND(ROUND(H195,2)*ROUND(G195,3),2)</f>
        <v>0</v>
      </c>
      <c r="J195" s="31" t="s">
        <v>52</v>
      </c>
      <c r="O195">
        <f>(I195*21)/100</f>
        <v>0</v>
      </c>
      <c r="P195" t="s">
        <v>23</v>
      </c>
    </row>
    <row r="196" spans="1:5" ht="12.75">
      <c r="A196" s="34" t="s">
        <v>53</v>
      </c>
      <c r="E196" s="35" t="s">
        <v>353</v>
      </c>
    </row>
    <row r="197" spans="1:5" ht="12.75">
      <c r="A197" s="36" t="s">
        <v>55</v>
      </c>
      <c r="E197" s="37" t="s">
        <v>354</v>
      </c>
    </row>
    <row r="198" spans="1:5" ht="51">
      <c r="A198" t="s">
        <v>57</v>
      </c>
      <c r="E198" s="35" t="s">
        <v>355</v>
      </c>
    </row>
    <row r="199" spans="1:16" ht="12.75">
      <c r="A199" s="25" t="s">
        <v>47</v>
      </c>
      <c r="B199" s="29" t="s">
        <v>356</v>
      </c>
      <c r="C199" s="29" t="s">
        <v>357</v>
      </c>
      <c r="D199" s="25" t="s">
        <v>49</v>
      </c>
      <c r="E199" s="30" t="s">
        <v>358</v>
      </c>
      <c r="F199" s="31" t="s">
        <v>80</v>
      </c>
      <c r="G199" s="32">
        <v>1</v>
      </c>
      <c r="H199" s="33">
        <v>0</v>
      </c>
      <c r="I199" s="33">
        <f>ROUND(ROUND(H199,2)*ROUND(G199,3),2)</f>
        <v>0</v>
      </c>
      <c r="J199" s="31" t="s">
        <v>52</v>
      </c>
      <c r="O199">
        <f>(I199*21)/100</f>
        <v>0</v>
      </c>
      <c r="P199" t="s">
        <v>23</v>
      </c>
    </row>
    <row r="200" spans="1:5" ht="38.25">
      <c r="A200" s="34" t="s">
        <v>53</v>
      </c>
      <c r="E200" s="35" t="s">
        <v>359</v>
      </c>
    </row>
    <row r="201" spans="1:5" ht="12.75">
      <c r="A201" s="36" t="s">
        <v>55</v>
      </c>
      <c r="E201" s="37" t="s">
        <v>56</v>
      </c>
    </row>
    <row r="202" spans="1:5" ht="63.75">
      <c r="A202" t="s">
        <v>57</v>
      </c>
      <c r="E202" s="35" t="s">
        <v>360</v>
      </c>
    </row>
    <row r="203" spans="1:16" ht="25.5">
      <c r="A203" s="25" t="s">
        <v>47</v>
      </c>
      <c r="B203" s="29" t="s">
        <v>361</v>
      </c>
      <c r="C203" s="29" t="s">
        <v>362</v>
      </c>
      <c r="D203" s="25" t="s">
        <v>49</v>
      </c>
      <c r="E203" s="30" t="s">
        <v>363</v>
      </c>
      <c r="F203" s="31" t="s">
        <v>80</v>
      </c>
      <c r="G203" s="32">
        <v>24</v>
      </c>
      <c r="H203" s="33">
        <v>0</v>
      </c>
      <c r="I203" s="33">
        <f>ROUND(ROUND(H203,2)*ROUND(G203,3),2)</f>
        <v>0</v>
      </c>
      <c r="J203" s="31" t="s">
        <v>52</v>
      </c>
      <c r="O203">
        <f>(I203*21)/100</f>
        <v>0</v>
      </c>
      <c r="P203" t="s">
        <v>23</v>
      </c>
    </row>
    <row r="204" spans="1:5" ht="51">
      <c r="A204" s="34" t="s">
        <v>53</v>
      </c>
      <c r="E204" s="35" t="s">
        <v>364</v>
      </c>
    </row>
    <row r="205" spans="1:5" ht="12.75">
      <c r="A205" s="36" t="s">
        <v>55</v>
      </c>
      <c r="E205" s="37" t="s">
        <v>365</v>
      </c>
    </row>
    <row r="206" spans="1:5" ht="25.5">
      <c r="A206" t="s">
        <v>57</v>
      </c>
      <c r="E206" s="35" t="s">
        <v>366</v>
      </c>
    </row>
    <row r="207" spans="1:16" ht="25.5">
      <c r="A207" s="25" t="s">
        <v>47</v>
      </c>
      <c r="B207" s="29" t="s">
        <v>367</v>
      </c>
      <c r="C207" s="29" t="s">
        <v>368</v>
      </c>
      <c r="D207" s="25" t="s">
        <v>49</v>
      </c>
      <c r="E207" s="30" t="s">
        <v>369</v>
      </c>
      <c r="F207" s="31" t="s">
        <v>80</v>
      </c>
      <c r="G207" s="32">
        <v>23</v>
      </c>
      <c r="H207" s="33">
        <v>0</v>
      </c>
      <c r="I207" s="33">
        <f>ROUND(ROUND(H207,2)*ROUND(G207,3),2)</f>
        <v>0</v>
      </c>
      <c r="J207" s="31" t="s">
        <v>52</v>
      </c>
      <c r="O207">
        <f>(I207*21)/100</f>
        <v>0</v>
      </c>
      <c r="P207" t="s">
        <v>23</v>
      </c>
    </row>
    <row r="208" spans="1:5" ht="51">
      <c r="A208" s="34" t="s">
        <v>53</v>
      </c>
      <c r="E208" s="35" t="s">
        <v>370</v>
      </c>
    </row>
    <row r="209" spans="1:5" ht="12.75">
      <c r="A209" s="36" t="s">
        <v>55</v>
      </c>
      <c r="E209" s="37" t="s">
        <v>371</v>
      </c>
    </row>
    <row r="210" spans="1:5" ht="25.5">
      <c r="A210" t="s">
        <v>57</v>
      </c>
      <c r="E210" s="35" t="s">
        <v>372</v>
      </c>
    </row>
    <row r="211" spans="1:16" ht="25.5">
      <c r="A211" s="25" t="s">
        <v>47</v>
      </c>
      <c r="B211" s="29" t="s">
        <v>373</v>
      </c>
      <c r="C211" s="29" t="s">
        <v>374</v>
      </c>
      <c r="D211" s="25" t="s">
        <v>49</v>
      </c>
      <c r="E211" s="30" t="s">
        <v>375</v>
      </c>
      <c r="F211" s="31" t="s">
        <v>80</v>
      </c>
      <c r="G211" s="32">
        <v>21</v>
      </c>
      <c r="H211" s="33">
        <v>0</v>
      </c>
      <c r="I211" s="33">
        <f>ROUND(ROUND(H211,2)*ROUND(G211,3),2)</f>
        <v>0</v>
      </c>
      <c r="J211" s="31" t="s">
        <v>52</v>
      </c>
      <c r="O211">
        <f>(I211*21)/100</f>
        <v>0</v>
      </c>
      <c r="P211" t="s">
        <v>23</v>
      </c>
    </row>
    <row r="212" spans="1:5" ht="51">
      <c r="A212" s="34" t="s">
        <v>53</v>
      </c>
      <c r="E212" s="35" t="s">
        <v>376</v>
      </c>
    </row>
    <row r="213" spans="1:5" ht="12.75">
      <c r="A213" s="36" t="s">
        <v>55</v>
      </c>
      <c r="E213" s="37" t="s">
        <v>377</v>
      </c>
    </row>
    <row r="214" spans="1:5" ht="38.25">
      <c r="A214" t="s">
        <v>57</v>
      </c>
      <c r="E214" s="35" t="s">
        <v>378</v>
      </c>
    </row>
    <row r="215" spans="1:16" ht="12.75">
      <c r="A215" s="25" t="s">
        <v>47</v>
      </c>
      <c r="B215" s="29" t="s">
        <v>379</v>
      </c>
      <c r="C215" s="29" t="s">
        <v>380</v>
      </c>
      <c r="D215" s="25" t="s">
        <v>49</v>
      </c>
      <c r="E215" s="30" t="s">
        <v>381</v>
      </c>
      <c r="F215" s="31" t="s">
        <v>80</v>
      </c>
      <c r="G215" s="32">
        <v>14</v>
      </c>
      <c r="H215" s="33">
        <v>0</v>
      </c>
      <c r="I215" s="33">
        <f>ROUND(ROUND(H215,2)*ROUND(G215,3),2)</f>
        <v>0</v>
      </c>
      <c r="J215" s="31" t="s">
        <v>52</v>
      </c>
      <c r="O215">
        <f>(I215*21)/100</f>
        <v>0</v>
      </c>
      <c r="P215" t="s">
        <v>23</v>
      </c>
    </row>
    <row r="216" spans="1:5" ht="25.5">
      <c r="A216" s="34" t="s">
        <v>53</v>
      </c>
      <c r="E216" s="35" t="s">
        <v>382</v>
      </c>
    </row>
    <row r="217" spans="1:5" ht="12.75">
      <c r="A217" s="36" t="s">
        <v>55</v>
      </c>
      <c r="E217" s="37" t="s">
        <v>383</v>
      </c>
    </row>
    <row r="218" spans="1:5" ht="25.5">
      <c r="A218" t="s">
        <v>57</v>
      </c>
      <c r="E218" s="35" t="s">
        <v>372</v>
      </c>
    </row>
    <row r="219" spans="1:16" ht="25.5">
      <c r="A219" s="25" t="s">
        <v>47</v>
      </c>
      <c r="B219" s="29" t="s">
        <v>384</v>
      </c>
      <c r="C219" s="29" t="s">
        <v>385</v>
      </c>
      <c r="D219" s="25" t="s">
        <v>49</v>
      </c>
      <c r="E219" s="30" t="s">
        <v>386</v>
      </c>
      <c r="F219" s="31" t="s">
        <v>199</v>
      </c>
      <c r="G219" s="32">
        <v>65.074</v>
      </c>
      <c r="H219" s="33">
        <v>0</v>
      </c>
      <c r="I219" s="33">
        <f>ROUND(ROUND(H219,2)*ROUND(G219,3),2)</f>
        <v>0</v>
      </c>
      <c r="J219" s="31" t="s">
        <v>52</v>
      </c>
      <c r="O219">
        <f>(I219*21)/100</f>
        <v>0</v>
      </c>
      <c r="P219" t="s">
        <v>23</v>
      </c>
    </row>
    <row r="220" spans="1:5" ht="38.25">
      <c r="A220" s="34" t="s">
        <v>53</v>
      </c>
      <c r="E220" s="35" t="s">
        <v>387</v>
      </c>
    </row>
    <row r="221" spans="1:5" ht="12.75">
      <c r="A221" s="36" t="s">
        <v>55</v>
      </c>
      <c r="E221" s="37" t="s">
        <v>388</v>
      </c>
    </row>
    <row r="222" spans="1:5" ht="38.25">
      <c r="A222" t="s">
        <v>57</v>
      </c>
      <c r="E222" s="35" t="s">
        <v>389</v>
      </c>
    </row>
    <row r="223" spans="1:16" ht="25.5">
      <c r="A223" s="25" t="s">
        <v>47</v>
      </c>
      <c r="B223" s="29" t="s">
        <v>390</v>
      </c>
      <c r="C223" s="29" t="s">
        <v>391</v>
      </c>
      <c r="D223" s="25" t="s">
        <v>49</v>
      </c>
      <c r="E223" s="30" t="s">
        <v>392</v>
      </c>
      <c r="F223" s="31" t="s">
        <v>199</v>
      </c>
      <c r="G223" s="32">
        <v>65.074</v>
      </c>
      <c r="H223" s="33">
        <v>0</v>
      </c>
      <c r="I223" s="33">
        <f>ROUND(ROUND(H223,2)*ROUND(G223,3),2)</f>
        <v>0</v>
      </c>
      <c r="J223" s="31" t="s">
        <v>52</v>
      </c>
      <c r="O223">
        <f>(I223*21)/100</f>
        <v>0</v>
      </c>
      <c r="P223" t="s">
        <v>23</v>
      </c>
    </row>
    <row r="224" spans="1:5" ht="25.5">
      <c r="A224" s="34" t="s">
        <v>53</v>
      </c>
      <c r="E224" s="35" t="s">
        <v>393</v>
      </c>
    </row>
    <row r="225" spans="1:5" ht="102">
      <c r="A225" s="36" t="s">
        <v>55</v>
      </c>
      <c r="E225" s="37" t="s">
        <v>394</v>
      </c>
    </row>
    <row r="226" spans="1:5" ht="38.25">
      <c r="A226" t="s">
        <v>57</v>
      </c>
      <c r="E226" s="35" t="s">
        <v>389</v>
      </c>
    </row>
    <row r="227" spans="1:16" ht="12.75">
      <c r="A227" s="25" t="s">
        <v>47</v>
      </c>
      <c r="B227" s="29" t="s">
        <v>395</v>
      </c>
      <c r="C227" s="29" t="s">
        <v>396</v>
      </c>
      <c r="D227" s="25" t="s">
        <v>49</v>
      </c>
      <c r="E227" s="30" t="s">
        <v>397</v>
      </c>
      <c r="F227" s="31" t="s">
        <v>154</v>
      </c>
      <c r="G227" s="32">
        <v>188.5</v>
      </c>
      <c r="H227" s="33">
        <v>0</v>
      </c>
      <c r="I227" s="33">
        <f>ROUND(ROUND(H227,2)*ROUND(G227,3),2)</f>
        <v>0</v>
      </c>
      <c r="J227" s="31" t="s">
        <v>52</v>
      </c>
      <c r="O227">
        <f>(I227*21)/100</f>
        <v>0</v>
      </c>
      <c r="P227" t="s">
        <v>23</v>
      </c>
    </row>
    <row r="228" spans="1:5" ht="25.5">
      <c r="A228" s="34" t="s">
        <v>53</v>
      </c>
      <c r="E228" s="35" t="s">
        <v>398</v>
      </c>
    </row>
    <row r="229" spans="1:5" ht="12.75">
      <c r="A229" s="36" t="s">
        <v>55</v>
      </c>
      <c r="E229" s="37" t="s">
        <v>399</v>
      </c>
    </row>
    <row r="230" spans="1:5" ht="51">
      <c r="A230" t="s">
        <v>57</v>
      </c>
      <c r="E230" s="35" t="s">
        <v>400</v>
      </c>
    </row>
    <row r="231" spans="1:16" ht="12.75">
      <c r="A231" s="25" t="s">
        <v>47</v>
      </c>
      <c r="B231" s="29" t="s">
        <v>401</v>
      </c>
      <c r="C231" s="29" t="s">
        <v>402</v>
      </c>
      <c r="D231" s="25" t="s">
        <v>49</v>
      </c>
      <c r="E231" s="30" t="s">
        <v>403</v>
      </c>
      <c r="F231" s="31" t="s">
        <v>154</v>
      </c>
      <c r="G231" s="32">
        <v>26</v>
      </c>
      <c r="H231" s="33">
        <v>0</v>
      </c>
      <c r="I231" s="33">
        <f>ROUND(ROUND(H231,2)*ROUND(G231,3),2)</f>
        <v>0</v>
      </c>
      <c r="J231" s="31" t="s">
        <v>52</v>
      </c>
      <c r="O231">
        <f>(I231*21)/100</f>
        <v>0</v>
      </c>
      <c r="P231" t="s">
        <v>23</v>
      </c>
    </row>
    <row r="232" spans="1:5" ht="38.25">
      <c r="A232" s="34" t="s">
        <v>53</v>
      </c>
      <c r="E232" s="35" t="s">
        <v>404</v>
      </c>
    </row>
    <row r="233" spans="1:5" ht="12.75">
      <c r="A233" s="36" t="s">
        <v>55</v>
      </c>
      <c r="E233" s="37" t="s">
        <v>405</v>
      </c>
    </row>
    <row r="234" spans="1:5" ht="51">
      <c r="A234" t="s">
        <v>57</v>
      </c>
      <c r="E234" s="35" t="s">
        <v>406</v>
      </c>
    </row>
    <row r="235" spans="1:16" ht="12.75">
      <c r="A235" s="25" t="s">
        <v>47</v>
      </c>
      <c r="B235" s="29" t="s">
        <v>407</v>
      </c>
      <c r="C235" s="29" t="s">
        <v>408</v>
      </c>
      <c r="D235" s="25" t="s">
        <v>49</v>
      </c>
      <c r="E235" s="30" t="s">
        <v>409</v>
      </c>
      <c r="F235" s="31" t="s">
        <v>154</v>
      </c>
      <c r="G235" s="32">
        <v>261.5</v>
      </c>
      <c r="H235" s="33">
        <v>0</v>
      </c>
      <c r="I235" s="33">
        <f>ROUND(ROUND(H235,2)*ROUND(G235,3),2)</f>
        <v>0</v>
      </c>
      <c r="J235" s="31" t="s">
        <v>52</v>
      </c>
      <c r="O235">
        <f>(I235*21)/100</f>
        <v>0</v>
      </c>
      <c r="P235" t="s">
        <v>23</v>
      </c>
    </row>
    <row r="236" spans="1:5" ht="25.5">
      <c r="A236" s="34" t="s">
        <v>53</v>
      </c>
      <c r="E236" s="35" t="s">
        <v>410</v>
      </c>
    </row>
    <row r="237" spans="1:5" ht="38.25">
      <c r="A237" s="36" t="s">
        <v>55</v>
      </c>
      <c r="E237" s="37" t="s">
        <v>411</v>
      </c>
    </row>
    <row r="238" spans="1:5" ht="25.5">
      <c r="A238" t="s">
        <v>57</v>
      </c>
      <c r="E238" s="35" t="s">
        <v>412</v>
      </c>
    </row>
    <row r="239" spans="1:16" ht="25.5">
      <c r="A239" s="25" t="s">
        <v>47</v>
      </c>
      <c r="B239" s="29" t="s">
        <v>413</v>
      </c>
      <c r="C239" s="29" t="s">
        <v>414</v>
      </c>
      <c r="D239" s="25" t="s">
        <v>49</v>
      </c>
      <c r="E239" s="30" t="s">
        <v>415</v>
      </c>
      <c r="F239" s="31" t="s">
        <v>154</v>
      </c>
      <c r="G239" s="32">
        <v>4</v>
      </c>
      <c r="H239" s="33">
        <v>0</v>
      </c>
      <c r="I239" s="33">
        <f>ROUND(ROUND(H239,2)*ROUND(G239,3),2)</f>
        <v>0</v>
      </c>
      <c r="J239" s="31" t="s">
        <v>52</v>
      </c>
      <c r="O239">
        <f>(I239*21)/100</f>
        <v>0</v>
      </c>
      <c r="P239" t="s">
        <v>23</v>
      </c>
    </row>
    <row r="240" spans="1:5" ht="12.75">
      <c r="A240" s="34" t="s">
        <v>53</v>
      </c>
      <c r="E240" s="35" t="s">
        <v>416</v>
      </c>
    </row>
    <row r="241" spans="1:5" ht="12.75">
      <c r="A241" s="36" t="s">
        <v>55</v>
      </c>
      <c r="E241" s="37" t="s">
        <v>417</v>
      </c>
    </row>
    <row r="242" spans="1:5" ht="89.25">
      <c r="A242" t="s">
        <v>57</v>
      </c>
      <c r="E242" s="35" t="s">
        <v>418</v>
      </c>
    </row>
    <row r="243" spans="1:16" ht="12.75">
      <c r="A243" s="25" t="s">
        <v>47</v>
      </c>
      <c r="B243" s="29" t="s">
        <v>419</v>
      </c>
      <c r="C243" s="29" t="s">
        <v>420</v>
      </c>
      <c r="D243" s="25" t="s">
        <v>49</v>
      </c>
      <c r="E243" s="30" t="s">
        <v>421</v>
      </c>
      <c r="F243" s="31" t="s">
        <v>80</v>
      </c>
      <c r="G243" s="32">
        <v>4</v>
      </c>
      <c r="H243" s="33">
        <v>0</v>
      </c>
      <c r="I243" s="33">
        <f>ROUND(ROUND(H243,2)*ROUND(G243,3),2)</f>
        <v>0</v>
      </c>
      <c r="J243" s="31" t="s">
        <v>52</v>
      </c>
      <c r="O243">
        <f>(I243*21)/100</f>
        <v>0</v>
      </c>
      <c r="P243" t="s">
        <v>23</v>
      </c>
    </row>
    <row r="244" spans="1:5" ht="25.5">
      <c r="A244" s="34" t="s">
        <v>53</v>
      </c>
      <c r="E244" s="35" t="s">
        <v>422</v>
      </c>
    </row>
    <row r="245" spans="1:5" ht="12.75">
      <c r="A245" s="36" t="s">
        <v>55</v>
      </c>
      <c r="E245" s="37" t="s">
        <v>423</v>
      </c>
    </row>
    <row r="246" spans="1:5" ht="89.25">
      <c r="A246" t="s">
        <v>57</v>
      </c>
      <c r="E246" s="35" t="s">
        <v>424</v>
      </c>
    </row>
    <row r="247" spans="1:16" ht="12.75">
      <c r="A247" s="25" t="s">
        <v>47</v>
      </c>
      <c r="B247" s="29" t="s">
        <v>425</v>
      </c>
      <c r="C247" s="29" t="s">
        <v>426</v>
      </c>
      <c r="D247" s="25" t="s">
        <v>49</v>
      </c>
      <c r="E247" s="30" t="s">
        <v>427</v>
      </c>
      <c r="F247" s="31" t="s">
        <v>136</v>
      </c>
      <c r="G247" s="32">
        <v>0.24</v>
      </c>
      <c r="H247" s="33">
        <v>0</v>
      </c>
      <c r="I247" s="33">
        <f>ROUND(ROUND(H247,2)*ROUND(G247,3),2)</f>
        <v>0</v>
      </c>
      <c r="J247" s="31" t="s">
        <v>52</v>
      </c>
      <c r="O247">
        <f>(I247*21)/100</f>
        <v>0</v>
      </c>
      <c r="P247" t="s">
        <v>23</v>
      </c>
    </row>
    <row r="248" spans="1:5" ht="38.25">
      <c r="A248" s="34" t="s">
        <v>53</v>
      </c>
      <c r="E248" s="35" t="s">
        <v>428</v>
      </c>
    </row>
    <row r="249" spans="1:5" ht="12.75">
      <c r="A249" s="36" t="s">
        <v>55</v>
      </c>
      <c r="E249" s="37" t="s">
        <v>429</v>
      </c>
    </row>
    <row r="250" spans="1:5" ht="89.25">
      <c r="A250" t="s">
        <v>57</v>
      </c>
      <c r="E250" s="35" t="s">
        <v>430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0+O8+O21+O54+O63+O72+O89+O94</f>
        <v>0</v>
      </c>
      <c r="P2" t="s">
        <v>22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431</v>
      </c>
      <c r="I3" s="40">
        <f>0+I8+I21+I54+I63+I72+I89+I94</f>
        <v>0</v>
      </c>
      <c r="J3" s="16"/>
      <c r="O3" t="s">
        <v>19</v>
      </c>
      <c r="P3" t="s">
        <v>23</v>
      </c>
    </row>
    <row r="4" spans="1:16" ht="15" customHeight="1">
      <c r="A4" t="s">
        <v>17</v>
      </c>
      <c r="B4" s="20" t="s">
        <v>18</v>
      </c>
      <c r="C4" s="3" t="s">
        <v>431</v>
      </c>
      <c r="D4" s="2"/>
      <c r="E4" s="21" t="s">
        <v>432</v>
      </c>
      <c r="F4" s="12"/>
      <c r="G4" s="12"/>
      <c r="H4" s="22"/>
      <c r="I4" s="22"/>
      <c r="J4" s="12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J5" s="1" t="s">
        <v>43</v>
      </c>
      <c r="O5" t="s">
        <v>21</v>
      </c>
      <c r="P5" t="s">
        <v>23</v>
      </c>
    </row>
    <row r="6" spans="1:10" ht="12.75" customHeight="1">
      <c r="A6" s="1"/>
      <c r="B6" s="1"/>
      <c r="C6" s="1"/>
      <c r="D6" s="1"/>
      <c r="E6" s="1"/>
      <c r="F6" s="1"/>
      <c r="G6" s="1"/>
      <c r="H6" s="19" t="s">
        <v>39</v>
      </c>
      <c r="I6" s="19" t="s">
        <v>41</v>
      </c>
      <c r="J6" s="1"/>
    </row>
    <row r="7" spans="1:10" ht="12.75" customHeight="1">
      <c r="A7" s="19" t="s">
        <v>27</v>
      </c>
      <c r="B7" s="19" t="s">
        <v>29</v>
      </c>
      <c r="C7" s="19" t="s">
        <v>23</v>
      </c>
      <c r="D7" s="19" t="s">
        <v>22</v>
      </c>
      <c r="E7" s="19" t="s">
        <v>33</v>
      </c>
      <c r="F7" s="19" t="s">
        <v>35</v>
      </c>
      <c r="G7" s="19" t="s">
        <v>37</v>
      </c>
      <c r="H7" s="19" t="s">
        <v>40</v>
      </c>
      <c r="I7" s="19" t="s">
        <v>42</v>
      </c>
      <c r="J7" s="19" t="s">
        <v>44</v>
      </c>
    </row>
    <row r="8" spans="1:18" ht="12.75" customHeight="1">
      <c r="A8" s="22" t="s">
        <v>45</v>
      </c>
      <c r="B8" s="22"/>
      <c r="C8" s="26" t="s">
        <v>27</v>
      </c>
      <c r="D8" s="22"/>
      <c r="E8" s="27" t="s">
        <v>46</v>
      </c>
      <c r="F8" s="22"/>
      <c r="G8" s="22"/>
      <c r="H8" s="22"/>
      <c r="I8" s="28">
        <f>0+Q8</f>
        <v>0</v>
      </c>
      <c r="J8" s="22"/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25" t="s">
        <v>47</v>
      </c>
      <c r="B9" s="29" t="s">
        <v>29</v>
      </c>
      <c r="C9" s="29" t="s">
        <v>123</v>
      </c>
      <c r="D9" s="25" t="s">
        <v>29</v>
      </c>
      <c r="E9" s="30" t="s">
        <v>124</v>
      </c>
      <c r="F9" s="31" t="s">
        <v>125</v>
      </c>
      <c r="G9" s="32">
        <v>149.086</v>
      </c>
      <c r="H9" s="33">
        <v>0</v>
      </c>
      <c r="I9" s="33">
        <f>ROUND(ROUND(H9,2)*ROUND(G9,3),2)</f>
        <v>0</v>
      </c>
      <c r="J9" s="31" t="s">
        <v>52</v>
      </c>
      <c r="O9">
        <f>(I9*21)/100</f>
        <v>0</v>
      </c>
      <c r="P9" t="s">
        <v>23</v>
      </c>
    </row>
    <row r="10" spans="1:5" ht="25.5">
      <c r="A10" s="34" t="s">
        <v>53</v>
      </c>
      <c r="E10" s="35" t="s">
        <v>126</v>
      </c>
    </row>
    <row r="11" spans="1:5" ht="38.25">
      <c r="A11" s="36" t="s">
        <v>55</v>
      </c>
      <c r="E11" s="37" t="s">
        <v>433</v>
      </c>
    </row>
    <row r="12" spans="1:5" ht="25.5">
      <c r="A12" t="s">
        <v>57</v>
      </c>
      <c r="E12" s="35" t="s">
        <v>128</v>
      </c>
    </row>
    <row r="13" spans="1:16" ht="12.75">
      <c r="A13" s="25" t="s">
        <v>47</v>
      </c>
      <c r="B13" s="29" t="s">
        <v>23</v>
      </c>
      <c r="C13" s="29" t="s">
        <v>123</v>
      </c>
      <c r="D13" s="25" t="s">
        <v>23</v>
      </c>
      <c r="E13" s="30" t="s">
        <v>124</v>
      </c>
      <c r="F13" s="31" t="s">
        <v>125</v>
      </c>
      <c r="G13" s="32">
        <v>75.375</v>
      </c>
      <c r="H13" s="33">
        <v>0</v>
      </c>
      <c r="I13" s="33">
        <f>ROUND(ROUND(H13,2)*ROUND(G13,3),2)</f>
        <v>0</v>
      </c>
      <c r="J13" s="31" t="s">
        <v>52</v>
      </c>
      <c r="O13">
        <f>(I13*21)/100</f>
        <v>0</v>
      </c>
      <c r="P13" t="s">
        <v>23</v>
      </c>
    </row>
    <row r="14" spans="1:5" ht="25.5">
      <c r="A14" s="34" t="s">
        <v>53</v>
      </c>
      <c r="E14" s="35" t="s">
        <v>129</v>
      </c>
    </row>
    <row r="15" spans="1:5" ht="12.75">
      <c r="A15" s="36" t="s">
        <v>55</v>
      </c>
      <c r="E15" s="37" t="s">
        <v>434</v>
      </c>
    </row>
    <row r="16" spans="1:5" ht="25.5">
      <c r="A16" t="s">
        <v>57</v>
      </c>
      <c r="E16" s="35" t="s">
        <v>128</v>
      </c>
    </row>
    <row r="17" spans="1:16" ht="12.75">
      <c r="A17" s="25" t="s">
        <v>47</v>
      </c>
      <c r="B17" s="29" t="s">
        <v>22</v>
      </c>
      <c r="C17" s="29" t="s">
        <v>123</v>
      </c>
      <c r="D17" s="25" t="s">
        <v>22</v>
      </c>
      <c r="E17" s="30" t="s">
        <v>124</v>
      </c>
      <c r="F17" s="31" t="s">
        <v>125</v>
      </c>
      <c r="G17" s="32">
        <v>2.865</v>
      </c>
      <c r="H17" s="33">
        <v>0</v>
      </c>
      <c r="I17" s="33">
        <f>ROUND(ROUND(H17,2)*ROUND(G17,3),2)</f>
        <v>0</v>
      </c>
      <c r="J17" s="31" t="s">
        <v>52</v>
      </c>
      <c r="O17">
        <f>(I17*21)/100</f>
        <v>0</v>
      </c>
      <c r="P17" t="s">
        <v>23</v>
      </c>
    </row>
    <row r="18" spans="1:5" ht="12.75">
      <c r="A18" s="34" t="s">
        <v>53</v>
      </c>
      <c r="E18" s="35" t="s">
        <v>131</v>
      </c>
    </row>
    <row r="19" spans="1:5" ht="38.25">
      <c r="A19" s="36" t="s">
        <v>55</v>
      </c>
      <c r="E19" s="37" t="s">
        <v>435</v>
      </c>
    </row>
    <row r="20" spans="1:5" ht="25.5">
      <c r="A20" t="s">
        <v>57</v>
      </c>
      <c r="E20" s="35" t="s">
        <v>128</v>
      </c>
    </row>
    <row r="21" spans="1:18" ht="12.75" customHeight="1">
      <c r="A21" s="12" t="s">
        <v>45</v>
      </c>
      <c r="B21" s="12"/>
      <c r="C21" s="38" t="s">
        <v>29</v>
      </c>
      <c r="D21" s="12"/>
      <c r="E21" s="27" t="s">
        <v>133</v>
      </c>
      <c r="F21" s="12"/>
      <c r="G21" s="12"/>
      <c r="H21" s="12"/>
      <c r="I21" s="39">
        <f>0+Q21</f>
        <v>0</v>
      </c>
      <c r="J21" s="12"/>
      <c r="O21">
        <f>0+R21</f>
        <v>0</v>
      </c>
      <c r="Q21">
        <f>0+I22+I26+I30+I34+I38+I42+I46+I50</f>
        <v>0</v>
      </c>
      <c r="R21">
        <f>0+O22+O26+O30+O34+O38+O42+O46+O50</f>
        <v>0</v>
      </c>
    </row>
    <row r="22" spans="1:16" ht="12.75">
      <c r="A22" s="25" t="s">
        <v>47</v>
      </c>
      <c r="B22" s="29" t="s">
        <v>33</v>
      </c>
      <c r="C22" s="29" t="s">
        <v>134</v>
      </c>
      <c r="D22" s="25" t="s">
        <v>49</v>
      </c>
      <c r="E22" s="30" t="s">
        <v>135</v>
      </c>
      <c r="F22" s="31" t="s">
        <v>136</v>
      </c>
      <c r="G22" s="32">
        <v>3.5</v>
      </c>
      <c r="H22" s="33">
        <v>0</v>
      </c>
      <c r="I22" s="33">
        <f>ROUND(ROUND(H22,2)*ROUND(G22,3),2)</f>
        <v>0</v>
      </c>
      <c r="J22" s="31" t="s">
        <v>52</v>
      </c>
      <c r="O22">
        <f>(I22*21)/100</f>
        <v>0</v>
      </c>
      <c r="P22" t="s">
        <v>23</v>
      </c>
    </row>
    <row r="23" spans="1:5" ht="38.25">
      <c r="A23" s="34" t="s">
        <v>53</v>
      </c>
      <c r="E23" s="35" t="s">
        <v>137</v>
      </c>
    </row>
    <row r="24" spans="1:5" ht="12.75">
      <c r="A24" s="36" t="s">
        <v>55</v>
      </c>
      <c r="E24" s="37" t="s">
        <v>436</v>
      </c>
    </row>
    <row r="25" spans="1:5" ht="63.75">
      <c r="A25" t="s">
        <v>57</v>
      </c>
      <c r="E25" s="35" t="s">
        <v>139</v>
      </c>
    </row>
    <row r="26" spans="1:16" ht="12.75">
      <c r="A26" s="25" t="s">
        <v>47</v>
      </c>
      <c r="B26" s="29" t="s">
        <v>35</v>
      </c>
      <c r="C26" s="29" t="s">
        <v>140</v>
      </c>
      <c r="D26" s="25" t="s">
        <v>49</v>
      </c>
      <c r="E26" s="30" t="s">
        <v>141</v>
      </c>
      <c r="F26" s="31" t="s">
        <v>136</v>
      </c>
      <c r="G26" s="32">
        <v>0.5</v>
      </c>
      <c r="H26" s="33">
        <v>0</v>
      </c>
      <c r="I26" s="33">
        <f>ROUND(ROUND(H26,2)*ROUND(G26,3),2)</f>
        <v>0</v>
      </c>
      <c r="J26" s="31" t="s">
        <v>52</v>
      </c>
      <c r="O26">
        <f>(I26*21)/100</f>
        <v>0</v>
      </c>
      <c r="P26" t="s">
        <v>23</v>
      </c>
    </row>
    <row r="27" spans="1:5" ht="38.25">
      <c r="A27" s="34" t="s">
        <v>53</v>
      </c>
      <c r="E27" s="35" t="s">
        <v>142</v>
      </c>
    </row>
    <row r="28" spans="1:5" ht="12.75">
      <c r="A28" s="36" t="s">
        <v>55</v>
      </c>
      <c r="E28" s="37" t="s">
        <v>437</v>
      </c>
    </row>
    <row r="29" spans="1:5" ht="63.75">
      <c r="A29" t="s">
        <v>57</v>
      </c>
      <c r="E29" s="35" t="s">
        <v>139</v>
      </c>
    </row>
    <row r="30" spans="1:16" ht="25.5">
      <c r="A30" s="25" t="s">
        <v>47</v>
      </c>
      <c r="B30" s="29" t="s">
        <v>37</v>
      </c>
      <c r="C30" s="29" t="s">
        <v>148</v>
      </c>
      <c r="D30" s="25" t="s">
        <v>49</v>
      </c>
      <c r="E30" s="30" t="s">
        <v>149</v>
      </c>
      <c r="F30" s="31" t="s">
        <v>136</v>
      </c>
      <c r="G30" s="32">
        <v>30.15</v>
      </c>
      <c r="H30" s="33">
        <v>0</v>
      </c>
      <c r="I30" s="33">
        <f>ROUND(ROUND(H30,2)*ROUND(G30,3),2)</f>
        <v>0</v>
      </c>
      <c r="J30" s="31" t="s">
        <v>52</v>
      </c>
      <c r="O30">
        <f>(I30*21)/100</f>
        <v>0</v>
      </c>
      <c r="P30" t="s">
        <v>23</v>
      </c>
    </row>
    <row r="31" spans="1:5" ht="63.75">
      <c r="A31" s="34" t="s">
        <v>53</v>
      </c>
      <c r="E31" s="35" t="s">
        <v>150</v>
      </c>
    </row>
    <row r="32" spans="1:5" ht="12.75">
      <c r="A32" s="36" t="s">
        <v>55</v>
      </c>
      <c r="E32" s="37" t="s">
        <v>438</v>
      </c>
    </row>
    <row r="33" spans="1:5" ht="63.75">
      <c r="A33" t="s">
        <v>57</v>
      </c>
      <c r="E33" s="35" t="s">
        <v>139</v>
      </c>
    </row>
    <row r="34" spans="1:16" ht="12.75">
      <c r="A34" s="25" t="s">
        <v>47</v>
      </c>
      <c r="B34" s="29" t="s">
        <v>77</v>
      </c>
      <c r="C34" s="29" t="s">
        <v>439</v>
      </c>
      <c r="D34" s="25" t="s">
        <v>49</v>
      </c>
      <c r="E34" s="30" t="s">
        <v>440</v>
      </c>
      <c r="F34" s="31" t="s">
        <v>154</v>
      </c>
      <c r="G34" s="32">
        <v>18.5</v>
      </c>
      <c r="H34" s="33">
        <v>0</v>
      </c>
      <c r="I34" s="33">
        <f>ROUND(ROUND(H34,2)*ROUND(G34,3),2)</f>
        <v>0</v>
      </c>
      <c r="J34" s="31" t="s">
        <v>52</v>
      </c>
      <c r="O34">
        <f>(I34*21)/100</f>
        <v>0</v>
      </c>
      <c r="P34" t="s">
        <v>23</v>
      </c>
    </row>
    <row r="35" spans="1:5" ht="38.25">
      <c r="A35" s="34" t="s">
        <v>53</v>
      </c>
      <c r="E35" s="35" t="s">
        <v>441</v>
      </c>
    </row>
    <row r="36" spans="1:5" ht="12.75">
      <c r="A36" s="36" t="s">
        <v>55</v>
      </c>
      <c r="E36" s="37" t="s">
        <v>442</v>
      </c>
    </row>
    <row r="37" spans="1:5" ht="63.75">
      <c r="A37" t="s">
        <v>57</v>
      </c>
      <c r="E37" s="35" t="s">
        <v>139</v>
      </c>
    </row>
    <row r="38" spans="1:16" ht="12.75">
      <c r="A38" s="25" t="s">
        <v>47</v>
      </c>
      <c r="B38" s="29" t="s">
        <v>82</v>
      </c>
      <c r="C38" s="29" t="s">
        <v>152</v>
      </c>
      <c r="D38" s="25" t="s">
        <v>49</v>
      </c>
      <c r="E38" s="30" t="s">
        <v>153</v>
      </c>
      <c r="F38" s="31" t="s">
        <v>154</v>
      </c>
      <c r="G38" s="32">
        <v>69</v>
      </c>
      <c r="H38" s="33">
        <v>0</v>
      </c>
      <c r="I38" s="33">
        <f>ROUND(ROUND(H38,2)*ROUND(G38,3),2)</f>
        <v>0</v>
      </c>
      <c r="J38" s="31" t="s">
        <v>52</v>
      </c>
      <c r="O38">
        <f>(I38*21)/100</f>
        <v>0</v>
      </c>
      <c r="P38" t="s">
        <v>23</v>
      </c>
    </row>
    <row r="39" spans="1:5" ht="38.25">
      <c r="A39" s="34" t="s">
        <v>53</v>
      </c>
      <c r="E39" s="35" t="s">
        <v>443</v>
      </c>
    </row>
    <row r="40" spans="1:5" ht="12.75">
      <c r="A40" s="36" t="s">
        <v>55</v>
      </c>
      <c r="E40" s="37" t="s">
        <v>444</v>
      </c>
    </row>
    <row r="41" spans="1:5" ht="63.75">
      <c r="A41" t="s">
        <v>57</v>
      </c>
      <c r="E41" s="35" t="s">
        <v>139</v>
      </c>
    </row>
    <row r="42" spans="1:16" ht="12.75">
      <c r="A42" s="25" t="s">
        <v>47</v>
      </c>
      <c r="B42" s="29" t="s">
        <v>40</v>
      </c>
      <c r="C42" s="29" t="s">
        <v>157</v>
      </c>
      <c r="D42" s="25" t="s">
        <v>117</v>
      </c>
      <c r="E42" s="30" t="s">
        <v>158</v>
      </c>
      <c r="F42" s="31" t="s">
        <v>136</v>
      </c>
      <c r="G42" s="32">
        <v>12.85</v>
      </c>
      <c r="H42" s="33">
        <v>0</v>
      </c>
      <c r="I42" s="33">
        <f>ROUND(ROUND(H42,2)*ROUND(G42,3),2)</f>
        <v>0</v>
      </c>
      <c r="J42" s="31" t="s">
        <v>52</v>
      </c>
      <c r="O42">
        <f>(I42*21)/100</f>
        <v>0</v>
      </c>
      <c r="P42" t="s">
        <v>23</v>
      </c>
    </row>
    <row r="43" spans="1:5" ht="38.25">
      <c r="A43" s="34" t="s">
        <v>53</v>
      </c>
      <c r="E43" s="35" t="s">
        <v>159</v>
      </c>
    </row>
    <row r="44" spans="1:5" ht="12.75">
      <c r="A44" s="36" t="s">
        <v>55</v>
      </c>
      <c r="E44" s="37" t="s">
        <v>445</v>
      </c>
    </row>
    <row r="45" spans="1:5" ht="25.5">
      <c r="A45" t="s">
        <v>57</v>
      </c>
      <c r="E45" s="35" t="s">
        <v>161</v>
      </c>
    </row>
    <row r="46" spans="1:16" ht="12.75">
      <c r="A46" s="25" t="s">
        <v>47</v>
      </c>
      <c r="B46" s="29" t="s">
        <v>42</v>
      </c>
      <c r="C46" s="29" t="s">
        <v>167</v>
      </c>
      <c r="D46" s="25" t="s">
        <v>49</v>
      </c>
      <c r="E46" s="30" t="s">
        <v>168</v>
      </c>
      <c r="F46" s="31" t="s">
        <v>136</v>
      </c>
      <c r="G46" s="32">
        <v>60.3</v>
      </c>
      <c r="H46" s="33">
        <v>0</v>
      </c>
      <c r="I46" s="33">
        <f>ROUND(ROUND(H46,2)*ROUND(G46,3),2)</f>
        <v>0</v>
      </c>
      <c r="J46" s="31" t="s">
        <v>52</v>
      </c>
      <c r="O46">
        <f>(I46*21)/100</f>
        <v>0</v>
      </c>
      <c r="P46" t="s">
        <v>23</v>
      </c>
    </row>
    <row r="47" spans="1:5" ht="51">
      <c r="A47" s="34" t="s">
        <v>53</v>
      </c>
      <c r="E47" s="35" t="s">
        <v>172</v>
      </c>
    </row>
    <row r="48" spans="1:5" ht="12.75">
      <c r="A48" s="36" t="s">
        <v>55</v>
      </c>
      <c r="E48" s="37" t="s">
        <v>446</v>
      </c>
    </row>
    <row r="49" spans="1:5" ht="369.75">
      <c r="A49" t="s">
        <v>57</v>
      </c>
      <c r="E49" s="35" t="s">
        <v>171</v>
      </c>
    </row>
    <row r="50" spans="1:16" ht="12.75">
      <c r="A50" s="25" t="s">
        <v>47</v>
      </c>
      <c r="B50" s="29" t="s">
        <v>44</v>
      </c>
      <c r="C50" s="29" t="s">
        <v>181</v>
      </c>
      <c r="D50" s="25" t="s">
        <v>49</v>
      </c>
      <c r="E50" s="30" t="s">
        <v>182</v>
      </c>
      <c r="F50" s="31" t="s">
        <v>136</v>
      </c>
      <c r="G50" s="32">
        <v>14.243</v>
      </c>
      <c r="H50" s="33">
        <v>0</v>
      </c>
      <c r="I50" s="33">
        <f>ROUND(ROUND(H50,2)*ROUND(G50,3),2)</f>
        <v>0</v>
      </c>
      <c r="J50" s="31" t="s">
        <v>52</v>
      </c>
      <c r="O50">
        <f>(I50*21)/100</f>
        <v>0</v>
      </c>
      <c r="P50" t="s">
        <v>23</v>
      </c>
    </row>
    <row r="51" spans="1:5" ht="38.25">
      <c r="A51" s="34" t="s">
        <v>53</v>
      </c>
      <c r="E51" s="35" t="s">
        <v>183</v>
      </c>
    </row>
    <row r="52" spans="1:5" ht="12.75">
      <c r="A52" s="36" t="s">
        <v>55</v>
      </c>
      <c r="E52" s="37" t="s">
        <v>447</v>
      </c>
    </row>
    <row r="53" spans="1:5" ht="318.75">
      <c r="A53" t="s">
        <v>57</v>
      </c>
      <c r="E53" s="35" t="s">
        <v>180</v>
      </c>
    </row>
    <row r="54" spans="1:18" ht="12.75" customHeight="1">
      <c r="A54" s="12" t="s">
        <v>45</v>
      </c>
      <c r="B54" s="12"/>
      <c r="C54" s="38" t="s">
        <v>23</v>
      </c>
      <c r="D54" s="12"/>
      <c r="E54" s="27" t="s">
        <v>213</v>
      </c>
      <c r="F54" s="12"/>
      <c r="G54" s="12"/>
      <c r="H54" s="12"/>
      <c r="I54" s="39">
        <f>0+Q54</f>
        <v>0</v>
      </c>
      <c r="J54" s="12"/>
      <c r="O54">
        <f>0+R54</f>
        <v>0</v>
      </c>
      <c r="Q54">
        <f>0+I55+I59</f>
        <v>0</v>
      </c>
      <c r="R54">
        <f>0+O55+O59</f>
        <v>0</v>
      </c>
    </row>
    <row r="55" spans="1:16" ht="12.75">
      <c r="A55" s="25" t="s">
        <v>47</v>
      </c>
      <c r="B55" s="29" t="s">
        <v>98</v>
      </c>
      <c r="C55" s="29" t="s">
        <v>221</v>
      </c>
      <c r="D55" s="25" t="s">
        <v>49</v>
      </c>
      <c r="E55" s="30" t="s">
        <v>222</v>
      </c>
      <c r="F55" s="31" t="s">
        <v>136</v>
      </c>
      <c r="G55" s="32">
        <v>60.3</v>
      </c>
      <c r="H55" s="33">
        <v>0</v>
      </c>
      <c r="I55" s="33">
        <f>ROUND(ROUND(H55,2)*ROUND(G55,3),2)</f>
        <v>0</v>
      </c>
      <c r="J55" s="31" t="s">
        <v>52</v>
      </c>
      <c r="O55">
        <f>(I55*21)/100</f>
        <v>0</v>
      </c>
      <c r="P55" t="s">
        <v>23</v>
      </c>
    </row>
    <row r="56" spans="1:5" ht="38.25">
      <c r="A56" s="34" t="s">
        <v>53</v>
      </c>
      <c r="E56" s="35" t="s">
        <v>448</v>
      </c>
    </row>
    <row r="57" spans="1:5" ht="12.75">
      <c r="A57" s="36" t="s">
        <v>55</v>
      </c>
      <c r="E57" s="37" t="s">
        <v>446</v>
      </c>
    </row>
    <row r="58" spans="1:5" ht="38.25">
      <c r="A58" t="s">
        <v>57</v>
      </c>
      <c r="E58" s="35" t="s">
        <v>225</v>
      </c>
    </row>
    <row r="59" spans="1:16" ht="12.75">
      <c r="A59" s="25" t="s">
        <v>47</v>
      </c>
      <c r="B59" s="29" t="s">
        <v>102</v>
      </c>
      <c r="C59" s="29" t="s">
        <v>227</v>
      </c>
      <c r="D59" s="25" t="s">
        <v>29</v>
      </c>
      <c r="E59" s="30" t="s">
        <v>228</v>
      </c>
      <c r="F59" s="31" t="s">
        <v>199</v>
      </c>
      <c r="G59" s="32">
        <v>231.15</v>
      </c>
      <c r="H59" s="33">
        <v>0</v>
      </c>
      <c r="I59" s="33">
        <f>ROUND(ROUND(H59,2)*ROUND(G59,3),2)</f>
        <v>0</v>
      </c>
      <c r="J59" s="31" t="s">
        <v>52</v>
      </c>
      <c r="O59">
        <f>(I59*21)/100</f>
        <v>0</v>
      </c>
      <c r="P59" t="s">
        <v>23</v>
      </c>
    </row>
    <row r="60" spans="1:5" ht="38.25">
      <c r="A60" s="34" t="s">
        <v>53</v>
      </c>
      <c r="E60" s="35" t="s">
        <v>449</v>
      </c>
    </row>
    <row r="61" spans="1:5" ht="12.75">
      <c r="A61" s="36" t="s">
        <v>55</v>
      </c>
      <c r="E61" s="37" t="s">
        <v>450</v>
      </c>
    </row>
    <row r="62" spans="1:5" ht="114.75">
      <c r="A62" t="s">
        <v>57</v>
      </c>
      <c r="E62" s="35" t="s">
        <v>231</v>
      </c>
    </row>
    <row r="63" spans="1:18" ht="12.75" customHeight="1">
      <c r="A63" s="12" t="s">
        <v>45</v>
      </c>
      <c r="B63" s="12"/>
      <c r="C63" s="38" t="s">
        <v>33</v>
      </c>
      <c r="D63" s="12"/>
      <c r="E63" s="27" t="s">
        <v>451</v>
      </c>
      <c r="F63" s="12"/>
      <c r="G63" s="12"/>
      <c r="H63" s="12"/>
      <c r="I63" s="39">
        <f>0+Q63</f>
        <v>0</v>
      </c>
      <c r="J63" s="12"/>
      <c r="O63">
        <f>0+R63</f>
        <v>0</v>
      </c>
      <c r="Q63">
        <f>0+I64+I68</f>
        <v>0</v>
      </c>
      <c r="R63">
        <f>0+O64+O68</f>
        <v>0</v>
      </c>
    </row>
    <row r="64" spans="1:16" ht="12.75">
      <c r="A64" s="25" t="s">
        <v>47</v>
      </c>
      <c r="B64" s="29" t="s">
        <v>104</v>
      </c>
      <c r="C64" s="29" t="s">
        <v>452</v>
      </c>
      <c r="D64" s="25" t="s">
        <v>49</v>
      </c>
      <c r="E64" s="30" t="s">
        <v>453</v>
      </c>
      <c r="F64" s="31" t="s">
        <v>136</v>
      </c>
      <c r="G64" s="32">
        <v>0.45</v>
      </c>
      <c r="H64" s="33">
        <v>0</v>
      </c>
      <c r="I64" s="33">
        <f>ROUND(ROUND(H64,2)*ROUND(G64,3),2)</f>
        <v>0</v>
      </c>
      <c r="J64" s="31" t="s">
        <v>52</v>
      </c>
      <c r="O64">
        <f>(I64*21)/100</f>
        <v>0</v>
      </c>
      <c r="P64" t="s">
        <v>23</v>
      </c>
    </row>
    <row r="65" spans="1:5" ht="25.5">
      <c r="A65" s="34" t="s">
        <v>53</v>
      </c>
      <c r="E65" s="35" t="s">
        <v>454</v>
      </c>
    </row>
    <row r="66" spans="1:5" ht="12.75">
      <c r="A66" s="36" t="s">
        <v>55</v>
      </c>
      <c r="E66" s="37" t="s">
        <v>455</v>
      </c>
    </row>
    <row r="67" spans="1:5" ht="369.75">
      <c r="A67" t="s">
        <v>57</v>
      </c>
      <c r="E67" s="35" t="s">
        <v>456</v>
      </c>
    </row>
    <row r="68" spans="1:16" ht="12.75">
      <c r="A68" s="25" t="s">
        <v>47</v>
      </c>
      <c r="B68" s="29" t="s">
        <v>109</v>
      </c>
      <c r="C68" s="29" t="s">
        <v>457</v>
      </c>
      <c r="D68" s="25" t="s">
        <v>49</v>
      </c>
      <c r="E68" s="30" t="s">
        <v>458</v>
      </c>
      <c r="F68" s="31" t="s">
        <v>136</v>
      </c>
      <c r="G68" s="32">
        <v>0.6</v>
      </c>
      <c r="H68" s="33">
        <v>0</v>
      </c>
      <c r="I68" s="33">
        <f>ROUND(ROUND(H68,2)*ROUND(G68,3),2)</f>
        <v>0</v>
      </c>
      <c r="J68" s="31" t="s">
        <v>52</v>
      </c>
      <c r="O68">
        <f>(I68*21)/100</f>
        <v>0</v>
      </c>
      <c r="P68" t="s">
        <v>23</v>
      </c>
    </row>
    <row r="69" spans="1:5" ht="25.5">
      <c r="A69" s="34" t="s">
        <v>53</v>
      </c>
      <c r="E69" s="35" t="s">
        <v>459</v>
      </c>
    </row>
    <row r="70" spans="1:5" ht="12.75">
      <c r="A70" s="36" t="s">
        <v>55</v>
      </c>
      <c r="E70" s="37" t="s">
        <v>460</v>
      </c>
    </row>
    <row r="71" spans="1:5" ht="102">
      <c r="A71" t="s">
        <v>57</v>
      </c>
      <c r="E71" s="35" t="s">
        <v>461</v>
      </c>
    </row>
    <row r="72" spans="1:18" ht="12.75" customHeight="1">
      <c r="A72" s="12" t="s">
        <v>45</v>
      </c>
      <c r="B72" s="12"/>
      <c r="C72" s="38" t="s">
        <v>35</v>
      </c>
      <c r="D72" s="12"/>
      <c r="E72" s="27" t="s">
        <v>114</v>
      </c>
      <c r="F72" s="12"/>
      <c r="G72" s="12"/>
      <c r="H72" s="12"/>
      <c r="I72" s="39">
        <f>0+Q72</f>
        <v>0</v>
      </c>
      <c r="J72" s="12"/>
      <c r="O72">
        <f>0+R72</f>
        <v>0</v>
      </c>
      <c r="Q72">
        <f>0+I73+I77+I81+I85</f>
        <v>0</v>
      </c>
      <c r="R72">
        <f>0+O73+O77+O81+O85</f>
        <v>0</v>
      </c>
    </row>
    <row r="73" spans="1:16" ht="12.75">
      <c r="A73" s="25" t="s">
        <v>47</v>
      </c>
      <c r="B73" s="29" t="s">
        <v>115</v>
      </c>
      <c r="C73" s="29" t="s">
        <v>237</v>
      </c>
      <c r="D73" s="25" t="s">
        <v>49</v>
      </c>
      <c r="E73" s="30" t="s">
        <v>238</v>
      </c>
      <c r="F73" s="31" t="s">
        <v>136</v>
      </c>
      <c r="G73" s="32">
        <v>30.15</v>
      </c>
      <c r="H73" s="33">
        <v>0</v>
      </c>
      <c r="I73" s="33">
        <f>ROUND(ROUND(H73,2)*ROUND(G73,3),2)</f>
        <v>0</v>
      </c>
      <c r="J73" s="31" t="s">
        <v>52</v>
      </c>
      <c r="O73">
        <f>(I73*21)/100</f>
        <v>0</v>
      </c>
      <c r="P73" t="s">
        <v>23</v>
      </c>
    </row>
    <row r="74" spans="1:5" ht="12.75">
      <c r="A74" s="34" t="s">
        <v>53</v>
      </c>
      <c r="E74" s="35" t="s">
        <v>462</v>
      </c>
    </row>
    <row r="75" spans="1:5" ht="12.75">
      <c r="A75" s="36" t="s">
        <v>55</v>
      </c>
      <c r="E75" s="37" t="s">
        <v>438</v>
      </c>
    </row>
    <row r="76" spans="1:5" ht="51">
      <c r="A76" t="s">
        <v>57</v>
      </c>
      <c r="E76" s="35" t="s">
        <v>241</v>
      </c>
    </row>
    <row r="77" spans="1:16" ht="12.75">
      <c r="A77" s="25" t="s">
        <v>47</v>
      </c>
      <c r="B77" s="29" t="s">
        <v>190</v>
      </c>
      <c r="C77" s="29" t="s">
        <v>243</v>
      </c>
      <c r="D77" s="25" t="s">
        <v>49</v>
      </c>
      <c r="E77" s="30" t="s">
        <v>244</v>
      </c>
      <c r="F77" s="31" t="s">
        <v>136</v>
      </c>
      <c r="G77" s="32">
        <v>0.15</v>
      </c>
      <c r="H77" s="33">
        <v>0</v>
      </c>
      <c r="I77" s="33">
        <f>ROUND(ROUND(H77,2)*ROUND(G77,3),2)</f>
        <v>0</v>
      </c>
      <c r="J77" s="31" t="s">
        <v>52</v>
      </c>
      <c r="O77">
        <f>(I77*21)/100</f>
        <v>0</v>
      </c>
      <c r="P77" t="s">
        <v>23</v>
      </c>
    </row>
    <row r="78" spans="1:5" ht="25.5">
      <c r="A78" s="34" t="s">
        <v>53</v>
      </c>
      <c r="E78" s="35" t="s">
        <v>463</v>
      </c>
    </row>
    <row r="79" spans="1:5" ht="12.75">
      <c r="A79" s="36" t="s">
        <v>55</v>
      </c>
      <c r="E79" s="37" t="s">
        <v>464</v>
      </c>
    </row>
    <row r="80" spans="1:5" ht="102">
      <c r="A80" t="s">
        <v>57</v>
      </c>
      <c r="E80" s="35" t="s">
        <v>247</v>
      </c>
    </row>
    <row r="81" spans="1:16" ht="25.5">
      <c r="A81" s="25" t="s">
        <v>47</v>
      </c>
      <c r="B81" s="29" t="s">
        <v>196</v>
      </c>
      <c r="C81" s="29" t="s">
        <v>304</v>
      </c>
      <c r="D81" s="25" t="s">
        <v>29</v>
      </c>
      <c r="E81" s="30" t="s">
        <v>305</v>
      </c>
      <c r="F81" s="31" t="s">
        <v>199</v>
      </c>
      <c r="G81" s="32">
        <v>164</v>
      </c>
      <c r="H81" s="33">
        <v>0</v>
      </c>
      <c r="I81" s="33">
        <f>ROUND(ROUND(H81,2)*ROUND(G81,3),2)</f>
        <v>0</v>
      </c>
      <c r="J81" s="31" t="s">
        <v>52</v>
      </c>
      <c r="O81">
        <f>(I81*21)/100</f>
        <v>0</v>
      </c>
      <c r="P81" t="s">
        <v>23</v>
      </c>
    </row>
    <row r="82" spans="1:5" ht="165.75">
      <c r="A82" s="34" t="s">
        <v>53</v>
      </c>
      <c r="E82" s="35" t="s">
        <v>465</v>
      </c>
    </row>
    <row r="83" spans="1:5" ht="63.75">
      <c r="A83" s="36" t="s">
        <v>55</v>
      </c>
      <c r="E83" s="37" t="s">
        <v>466</v>
      </c>
    </row>
    <row r="84" spans="1:5" ht="165.75">
      <c r="A84" t="s">
        <v>57</v>
      </c>
      <c r="E84" s="35" t="s">
        <v>297</v>
      </c>
    </row>
    <row r="85" spans="1:16" ht="25.5">
      <c r="A85" s="25" t="s">
        <v>47</v>
      </c>
      <c r="B85" s="29" t="s">
        <v>203</v>
      </c>
      <c r="C85" s="29" t="s">
        <v>304</v>
      </c>
      <c r="D85" s="25" t="s">
        <v>23</v>
      </c>
      <c r="E85" s="30" t="s">
        <v>305</v>
      </c>
      <c r="F85" s="31" t="s">
        <v>199</v>
      </c>
      <c r="G85" s="32">
        <v>17</v>
      </c>
      <c r="H85" s="33">
        <v>0</v>
      </c>
      <c r="I85" s="33">
        <f>ROUND(ROUND(H85,2)*ROUND(G85,3),2)</f>
        <v>0</v>
      </c>
      <c r="J85" s="31" t="s">
        <v>52</v>
      </c>
      <c r="O85">
        <f>(I85*21)/100</f>
        <v>0</v>
      </c>
      <c r="P85" t="s">
        <v>23</v>
      </c>
    </row>
    <row r="86" spans="1:5" ht="12.75">
      <c r="A86" s="34" t="s">
        <v>53</v>
      </c>
      <c r="E86" s="35" t="s">
        <v>467</v>
      </c>
    </row>
    <row r="87" spans="1:5" ht="12.75">
      <c r="A87" s="36" t="s">
        <v>55</v>
      </c>
      <c r="E87" s="37" t="s">
        <v>468</v>
      </c>
    </row>
    <row r="88" spans="1:5" ht="165.75">
      <c r="A88" t="s">
        <v>57</v>
      </c>
      <c r="E88" s="35" t="s">
        <v>297</v>
      </c>
    </row>
    <row r="89" spans="1:18" ht="12.75" customHeight="1">
      <c r="A89" s="12" t="s">
        <v>45</v>
      </c>
      <c r="B89" s="12"/>
      <c r="C89" s="38" t="s">
        <v>77</v>
      </c>
      <c r="D89" s="12"/>
      <c r="E89" s="27" t="s">
        <v>314</v>
      </c>
      <c r="F89" s="12"/>
      <c r="G89" s="12"/>
      <c r="H89" s="12"/>
      <c r="I89" s="39">
        <f>0+Q89</f>
        <v>0</v>
      </c>
      <c r="J89" s="12"/>
      <c r="O89">
        <f>0+R89</f>
        <v>0</v>
      </c>
      <c r="Q89">
        <f>0+I90</f>
        <v>0</v>
      </c>
      <c r="R89">
        <f>0+O90</f>
        <v>0</v>
      </c>
    </row>
    <row r="90" spans="1:16" ht="12.75">
      <c r="A90" s="25" t="s">
        <v>47</v>
      </c>
      <c r="B90" s="29" t="s">
        <v>209</v>
      </c>
      <c r="C90" s="29" t="s">
        <v>316</v>
      </c>
      <c r="D90" s="25" t="s">
        <v>49</v>
      </c>
      <c r="E90" s="30" t="s">
        <v>317</v>
      </c>
      <c r="F90" s="31" t="s">
        <v>199</v>
      </c>
      <c r="G90" s="32">
        <v>75</v>
      </c>
      <c r="H90" s="33">
        <v>0</v>
      </c>
      <c r="I90" s="33">
        <f>ROUND(ROUND(H90,2)*ROUND(G90,3),2)</f>
        <v>0</v>
      </c>
      <c r="J90" s="31" t="s">
        <v>52</v>
      </c>
      <c r="O90">
        <f>(I90*21)/100</f>
        <v>0</v>
      </c>
      <c r="P90" t="s">
        <v>23</v>
      </c>
    </row>
    <row r="91" spans="1:5" ht="12.75">
      <c r="A91" s="34" t="s">
        <v>53</v>
      </c>
      <c r="E91" s="35" t="s">
        <v>318</v>
      </c>
    </row>
    <row r="92" spans="1:5" ht="12.75">
      <c r="A92" s="36" t="s">
        <v>55</v>
      </c>
      <c r="E92" s="37" t="s">
        <v>469</v>
      </c>
    </row>
    <row r="93" spans="1:5" ht="191.25">
      <c r="A93" t="s">
        <v>57</v>
      </c>
      <c r="E93" s="35" t="s">
        <v>320</v>
      </c>
    </row>
    <row r="94" spans="1:18" ht="12.75" customHeight="1">
      <c r="A94" s="12" t="s">
        <v>45</v>
      </c>
      <c r="B94" s="12"/>
      <c r="C94" s="38" t="s">
        <v>40</v>
      </c>
      <c r="D94" s="12"/>
      <c r="E94" s="27" t="s">
        <v>349</v>
      </c>
      <c r="F94" s="12"/>
      <c r="G94" s="12"/>
      <c r="H94" s="12"/>
      <c r="I94" s="39">
        <f>0+Q94</f>
        <v>0</v>
      </c>
      <c r="J94" s="12"/>
      <c r="O94">
        <f>0+R94</f>
        <v>0</v>
      </c>
      <c r="Q94">
        <f>0+I95+I99</f>
        <v>0</v>
      </c>
      <c r="R94">
        <f>0+O95+O99</f>
        <v>0</v>
      </c>
    </row>
    <row r="95" spans="1:16" ht="12.75">
      <c r="A95" s="25" t="s">
        <v>47</v>
      </c>
      <c r="B95" s="29" t="s">
        <v>214</v>
      </c>
      <c r="C95" s="29" t="s">
        <v>470</v>
      </c>
      <c r="D95" s="25" t="s">
        <v>49</v>
      </c>
      <c r="E95" s="30" t="s">
        <v>471</v>
      </c>
      <c r="F95" s="31" t="s">
        <v>154</v>
      </c>
      <c r="G95" s="32">
        <v>3.5</v>
      </c>
      <c r="H95" s="33">
        <v>0</v>
      </c>
      <c r="I95" s="33">
        <f>ROUND(ROUND(H95,2)*ROUND(G95,3),2)</f>
        <v>0</v>
      </c>
      <c r="J95" s="31" t="s">
        <v>52</v>
      </c>
      <c r="O95">
        <f>(I95*21)/100</f>
        <v>0</v>
      </c>
      <c r="P95" t="s">
        <v>23</v>
      </c>
    </row>
    <row r="96" spans="1:5" ht="25.5">
      <c r="A96" s="34" t="s">
        <v>53</v>
      </c>
      <c r="E96" s="35" t="s">
        <v>472</v>
      </c>
    </row>
    <row r="97" spans="1:5" ht="12.75">
      <c r="A97" s="36" t="s">
        <v>55</v>
      </c>
      <c r="E97" s="37" t="s">
        <v>436</v>
      </c>
    </row>
    <row r="98" spans="1:5" ht="51">
      <c r="A98" t="s">
        <v>57</v>
      </c>
      <c r="E98" s="35" t="s">
        <v>473</v>
      </c>
    </row>
    <row r="99" spans="1:16" ht="12.75">
      <c r="A99" s="25" t="s">
        <v>47</v>
      </c>
      <c r="B99" s="29" t="s">
        <v>220</v>
      </c>
      <c r="C99" s="29" t="s">
        <v>396</v>
      </c>
      <c r="D99" s="25" t="s">
        <v>49</v>
      </c>
      <c r="E99" s="30" t="s">
        <v>397</v>
      </c>
      <c r="F99" s="31" t="s">
        <v>154</v>
      </c>
      <c r="G99" s="32">
        <v>105.5</v>
      </c>
      <c r="H99" s="33">
        <v>0</v>
      </c>
      <c r="I99" s="33">
        <f>ROUND(ROUND(H99,2)*ROUND(G99,3),2)</f>
        <v>0</v>
      </c>
      <c r="J99" s="31" t="s">
        <v>52</v>
      </c>
      <c r="O99">
        <f>(I99*21)/100</f>
        <v>0</v>
      </c>
      <c r="P99" t="s">
        <v>23</v>
      </c>
    </row>
    <row r="100" spans="1:5" ht="38.25">
      <c r="A100" s="34" t="s">
        <v>53</v>
      </c>
      <c r="E100" s="35" t="s">
        <v>474</v>
      </c>
    </row>
    <row r="101" spans="1:5" ht="12.75">
      <c r="A101" s="36" t="s">
        <v>55</v>
      </c>
      <c r="E101" s="37" t="s">
        <v>475</v>
      </c>
    </row>
    <row r="102" spans="1:5" ht="51">
      <c r="A102" t="s">
        <v>57</v>
      </c>
      <c r="E102" s="35" t="s">
        <v>400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3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0+O8+O29+O62+O71+O100+O121+O142+O159+O184+O197</f>
        <v>0</v>
      </c>
      <c r="P2" t="s">
        <v>22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476</v>
      </c>
      <c r="I3" s="40">
        <f>0+I8+I29+I62+I71+I100+I121+I142+I159+I184+I197</f>
        <v>0</v>
      </c>
      <c r="J3" s="16"/>
      <c r="O3" t="s">
        <v>19</v>
      </c>
      <c r="P3" t="s">
        <v>23</v>
      </c>
    </row>
    <row r="4" spans="1:16" ht="15" customHeight="1">
      <c r="A4" t="s">
        <v>17</v>
      </c>
      <c r="B4" s="20" t="s">
        <v>18</v>
      </c>
      <c r="C4" s="3" t="s">
        <v>476</v>
      </c>
      <c r="D4" s="2"/>
      <c r="E4" s="21" t="s">
        <v>477</v>
      </c>
      <c r="F4" s="12"/>
      <c r="G4" s="12"/>
      <c r="H4" s="22"/>
      <c r="I4" s="22"/>
      <c r="J4" s="12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J5" s="1" t="s">
        <v>43</v>
      </c>
      <c r="O5" t="s">
        <v>21</v>
      </c>
      <c r="P5" t="s">
        <v>23</v>
      </c>
    </row>
    <row r="6" spans="1:10" ht="12.75" customHeight="1">
      <c r="A6" s="1"/>
      <c r="B6" s="1"/>
      <c r="C6" s="1"/>
      <c r="D6" s="1"/>
      <c r="E6" s="1"/>
      <c r="F6" s="1"/>
      <c r="G6" s="1"/>
      <c r="H6" s="19" t="s">
        <v>39</v>
      </c>
      <c r="I6" s="19" t="s">
        <v>41</v>
      </c>
      <c r="J6" s="1"/>
    </row>
    <row r="7" spans="1:10" ht="12.75" customHeight="1">
      <c r="A7" s="19" t="s">
        <v>27</v>
      </c>
      <c r="B7" s="19" t="s">
        <v>29</v>
      </c>
      <c r="C7" s="19" t="s">
        <v>23</v>
      </c>
      <c r="D7" s="19" t="s">
        <v>22</v>
      </c>
      <c r="E7" s="19" t="s">
        <v>33</v>
      </c>
      <c r="F7" s="19" t="s">
        <v>35</v>
      </c>
      <c r="G7" s="19" t="s">
        <v>37</v>
      </c>
      <c r="H7" s="19" t="s">
        <v>40</v>
      </c>
      <c r="I7" s="19" t="s">
        <v>42</v>
      </c>
      <c r="J7" s="19" t="s">
        <v>44</v>
      </c>
    </row>
    <row r="8" spans="1:18" ht="12.75" customHeight="1">
      <c r="A8" s="22" t="s">
        <v>45</v>
      </c>
      <c r="B8" s="22"/>
      <c r="C8" s="26" t="s">
        <v>27</v>
      </c>
      <c r="D8" s="22"/>
      <c r="E8" s="27" t="s">
        <v>46</v>
      </c>
      <c r="F8" s="22"/>
      <c r="G8" s="22"/>
      <c r="H8" s="22"/>
      <c r="I8" s="28">
        <f>0+Q8</f>
        <v>0</v>
      </c>
      <c r="J8" s="22"/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25" t="s">
        <v>47</v>
      </c>
      <c r="B9" s="29" t="s">
        <v>29</v>
      </c>
      <c r="C9" s="29" t="s">
        <v>123</v>
      </c>
      <c r="D9" s="25" t="s">
        <v>29</v>
      </c>
      <c r="E9" s="30" t="s">
        <v>124</v>
      </c>
      <c r="F9" s="31" t="s">
        <v>125</v>
      </c>
      <c r="G9" s="32">
        <v>90.912</v>
      </c>
      <c r="H9" s="33">
        <v>0</v>
      </c>
      <c r="I9" s="33">
        <f>ROUND(ROUND(H9,2)*ROUND(G9,3),2)</f>
        <v>0</v>
      </c>
      <c r="J9" s="31" t="s">
        <v>52</v>
      </c>
      <c r="O9">
        <f>(I9*21)/100</f>
        <v>0</v>
      </c>
      <c r="P9" t="s">
        <v>23</v>
      </c>
    </row>
    <row r="10" spans="1:5" ht="12.75">
      <c r="A10" s="34" t="s">
        <v>53</v>
      </c>
      <c r="E10" s="35" t="s">
        <v>478</v>
      </c>
    </row>
    <row r="11" spans="1:5" ht="12.75">
      <c r="A11" s="36" t="s">
        <v>55</v>
      </c>
      <c r="E11" s="37" t="s">
        <v>479</v>
      </c>
    </row>
    <row r="12" spans="1:5" ht="25.5">
      <c r="A12" t="s">
        <v>57</v>
      </c>
      <c r="E12" s="35" t="s">
        <v>128</v>
      </c>
    </row>
    <row r="13" spans="1:16" ht="12.75">
      <c r="A13" s="25" t="s">
        <v>47</v>
      </c>
      <c r="B13" s="29" t="s">
        <v>23</v>
      </c>
      <c r="C13" s="29" t="s">
        <v>123</v>
      </c>
      <c r="D13" s="25" t="s">
        <v>23</v>
      </c>
      <c r="E13" s="30" t="s">
        <v>124</v>
      </c>
      <c r="F13" s="31" t="s">
        <v>125</v>
      </c>
      <c r="G13" s="32">
        <v>55.348</v>
      </c>
      <c r="H13" s="33">
        <v>0</v>
      </c>
      <c r="I13" s="33">
        <f>ROUND(ROUND(H13,2)*ROUND(G13,3),2)</f>
        <v>0</v>
      </c>
      <c r="J13" s="31" t="s">
        <v>52</v>
      </c>
      <c r="O13">
        <f>(I13*21)/100</f>
        <v>0</v>
      </c>
      <c r="P13" t="s">
        <v>23</v>
      </c>
    </row>
    <row r="14" spans="1:5" ht="25.5">
      <c r="A14" s="34" t="s">
        <v>53</v>
      </c>
      <c r="E14" s="35" t="s">
        <v>480</v>
      </c>
    </row>
    <row r="15" spans="1:5" ht="12.75">
      <c r="A15" s="36" t="s">
        <v>55</v>
      </c>
      <c r="E15" s="37" t="s">
        <v>481</v>
      </c>
    </row>
    <row r="16" spans="1:5" ht="25.5">
      <c r="A16" t="s">
        <v>57</v>
      </c>
      <c r="E16" s="35" t="s">
        <v>128</v>
      </c>
    </row>
    <row r="17" spans="1:16" ht="12.75">
      <c r="A17" s="25" t="s">
        <v>47</v>
      </c>
      <c r="B17" s="29" t="s">
        <v>22</v>
      </c>
      <c r="C17" s="29" t="s">
        <v>123</v>
      </c>
      <c r="D17" s="25" t="s">
        <v>22</v>
      </c>
      <c r="E17" s="30" t="s">
        <v>124</v>
      </c>
      <c r="F17" s="31" t="s">
        <v>125</v>
      </c>
      <c r="G17" s="32">
        <v>45.739</v>
      </c>
      <c r="H17" s="33">
        <v>0</v>
      </c>
      <c r="I17" s="33">
        <f>ROUND(ROUND(H17,2)*ROUND(G17,3),2)</f>
        <v>0</v>
      </c>
      <c r="J17" s="31" t="s">
        <v>52</v>
      </c>
      <c r="O17">
        <f>(I17*21)/100</f>
        <v>0</v>
      </c>
      <c r="P17" t="s">
        <v>23</v>
      </c>
    </row>
    <row r="18" spans="1:5" ht="12.75">
      <c r="A18" s="34" t="s">
        <v>53</v>
      </c>
      <c r="E18" s="35" t="s">
        <v>131</v>
      </c>
    </row>
    <row r="19" spans="1:5" ht="12.75">
      <c r="A19" s="36" t="s">
        <v>55</v>
      </c>
      <c r="E19" s="37" t="s">
        <v>482</v>
      </c>
    </row>
    <row r="20" spans="1:5" ht="25.5">
      <c r="A20" t="s">
        <v>57</v>
      </c>
      <c r="E20" s="35" t="s">
        <v>128</v>
      </c>
    </row>
    <row r="21" spans="1:16" ht="12.75">
      <c r="A21" s="25" t="s">
        <v>47</v>
      </c>
      <c r="B21" s="29" t="s">
        <v>33</v>
      </c>
      <c r="C21" s="29" t="s">
        <v>123</v>
      </c>
      <c r="D21" s="25" t="s">
        <v>33</v>
      </c>
      <c r="E21" s="30" t="s">
        <v>124</v>
      </c>
      <c r="F21" s="31" t="s">
        <v>125</v>
      </c>
      <c r="G21" s="32">
        <v>275.938</v>
      </c>
      <c r="H21" s="33">
        <v>0</v>
      </c>
      <c r="I21" s="33">
        <f>ROUND(ROUND(H21,2)*ROUND(G21,3),2)</f>
        <v>0</v>
      </c>
      <c r="J21" s="31" t="s">
        <v>52</v>
      </c>
      <c r="O21">
        <f>(I21*21)/100</f>
        <v>0</v>
      </c>
      <c r="P21" t="s">
        <v>23</v>
      </c>
    </row>
    <row r="22" spans="1:5" ht="12.75">
      <c r="A22" s="34" t="s">
        <v>53</v>
      </c>
      <c r="E22" s="35" t="s">
        <v>483</v>
      </c>
    </row>
    <row r="23" spans="1:5" ht="12.75">
      <c r="A23" s="36" t="s">
        <v>55</v>
      </c>
      <c r="E23" s="37" t="s">
        <v>484</v>
      </c>
    </row>
    <row r="24" spans="1:5" ht="25.5">
      <c r="A24" t="s">
        <v>57</v>
      </c>
      <c r="E24" s="35" t="s">
        <v>128</v>
      </c>
    </row>
    <row r="25" spans="1:16" ht="12.75">
      <c r="A25" s="25" t="s">
        <v>47</v>
      </c>
      <c r="B25" s="29" t="s">
        <v>35</v>
      </c>
      <c r="C25" s="29" t="s">
        <v>485</v>
      </c>
      <c r="D25" s="25" t="s">
        <v>49</v>
      </c>
      <c r="E25" s="30" t="s">
        <v>486</v>
      </c>
      <c r="F25" s="31" t="s">
        <v>125</v>
      </c>
      <c r="G25" s="32">
        <v>3.24</v>
      </c>
      <c r="H25" s="33">
        <v>0</v>
      </c>
      <c r="I25" s="33">
        <f>ROUND(ROUND(H25,2)*ROUND(G25,3),2)</f>
        <v>0</v>
      </c>
      <c r="J25" s="31" t="s">
        <v>52</v>
      </c>
      <c r="O25">
        <f>(I25*21)/100</f>
        <v>0</v>
      </c>
      <c r="P25" t="s">
        <v>23</v>
      </c>
    </row>
    <row r="26" spans="1:5" ht="12.75">
      <c r="A26" s="34" t="s">
        <v>53</v>
      </c>
      <c r="E26" s="35" t="s">
        <v>487</v>
      </c>
    </row>
    <row r="27" spans="1:5" ht="12.75">
      <c r="A27" s="36" t="s">
        <v>55</v>
      </c>
      <c r="E27" s="37" t="s">
        <v>488</v>
      </c>
    </row>
    <row r="28" spans="1:5" ht="25.5">
      <c r="A28" t="s">
        <v>57</v>
      </c>
      <c r="E28" s="35" t="s">
        <v>128</v>
      </c>
    </row>
    <row r="29" spans="1:18" ht="12.75" customHeight="1">
      <c r="A29" s="12" t="s">
        <v>45</v>
      </c>
      <c r="B29" s="12"/>
      <c r="C29" s="38" t="s">
        <v>29</v>
      </c>
      <c r="D29" s="12"/>
      <c r="E29" s="27" t="s">
        <v>133</v>
      </c>
      <c r="F29" s="12"/>
      <c r="G29" s="12"/>
      <c r="H29" s="12"/>
      <c r="I29" s="39">
        <f>0+Q29</f>
        <v>0</v>
      </c>
      <c r="J29" s="12"/>
      <c r="O29">
        <f>0+R29</f>
        <v>0</v>
      </c>
      <c r="Q29">
        <f>0+I30+I34+I38+I42+I46+I50+I54+I58</f>
        <v>0</v>
      </c>
      <c r="R29">
        <f>0+O30+O34+O38+O42+O46+O50+O54+O58</f>
        <v>0</v>
      </c>
    </row>
    <row r="30" spans="1:16" ht="12.75">
      <c r="A30" s="25" t="s">
        <v>47</v>
      </c>
      <c r="B30" s="29" t="s">
        <v>37</v>
      </c>
      <c r="C30" s="29" t="s">
        <v>489</v>
      </c>
      <c r="D30" s="25" t="s">
        <v>49</v>
      </c>
      <c r="E30" s="30" t="s">
        <v>490</v>
      </c>
      <c r="F30" s="31" t="s">
        <v>199</v>
      </c>
      <c r="G30" s="32">
        <v>20</v>
      </c>
      <c r="H30" s="33">
        <v>0</v>
      </c>
      <c r="I30" s="33">
        <f>ROUND(ROUND(H30,2)*ROUND(G30,3),2)</f>
        <v>0</v>
      </c>
      <c r="J30" s="31" t="s">
        <v>52</v>
      </c>
      <c r="O30">
        <f>(I30*21)/100</f>
        <v>0</v>
      </c>
      <c r="P30" t="s">
        <v>23</v>
      </c>
    </row>
    <row r="31" spans="1:5" ht="38.25">
      <c r="A31" s="34" t="s">
        <v>53</v>
      </c>
      <c r="E31" s="35" t="s">
        <v>491</v>
      </c>
    </row>
    <row r="32" spans="1:5" ht="12.75">
      <c r="A32" s="36" t="s">
        <v>55</v>
      </c>
      <c r="E32" s="37" t="s">
        <v>492</v>
      </c>
    </row>
    <row r="33" spans="1:5" ht="38.25">
      <c r="A33" t="s">
        <v>57</v>
      </c>
      <c r="E33" s="35" t="s">
        <v>493</v>
      </c>
    </row>
    <row r="34" spans="1:16" ht="25.5">
      <c r="A34" s="25" t="s">
        <v>47</v>
      </c>
      <c r="B34" s="29" t="s">
        <v>77</v>
      </c>
      <c r="C34" s="29" t="s">
        <v>148</v>
      </c>
      <c r="D34" s="25" t="s">
        <v>49</v>
      </c>
      <c r="E34" s="30" t="s">
        <v>149</v>
      </c>
      <c r="F34" s="31" t="s">
        <v>136</v>
      </c>
      <c r="G34" s="32">
        <v>22.139</v>
      </c>
      <c r="H34" s="33">
        <v>0</v>
      </c>
      <c r="I34" s="33">
        <f>ROUND(ROUND(H34,2)*ROUND(G34,3),2)</f>
        <v>0</v>
      </c>
      <c r="J34" s="31" t="s">
        <v>52</v>
      </c>
      <c r="O34">
        <f>(I34*21)/100</f>
        <v>0</v>
      </c>
      <c r="P34" t="s">
        <v>23</v>
      </c>
    </row>
    <row r="35" spans="1:5" ht="51">
      <c r="A35" s="34" t="s">
        <v>53</v>
      </c>
      <c r="E35" s="35" t="s">
        <v>494</v>
      </c>
    </row>
    <row r="36" spans="1:5" ht="38.25">
      <c r="A36" s="36" t="s">
        <v>55</v>
      </c>
      <c r="E36" s="37" t="s">
        <v>495</v>
      </c>
    </row>
    <row r="37" spans="1:5" ht="63.75">
      <c r="A37" t="s">
        <v>57</v>
      </c>
      <c r="E37" s="35" t="s">
        <v>139</v>
      </c>
    </row>
    <row r="38" spans="1:16" ht="12.75">
      <c r="A38" s="25" t="s">
        <v>47</v>
      </c>
      <c r="B38" s="29" t="s">
        <v>82</v>
      </c>
      <c r="C38" s="29" t="s">
        <v>157</v>
      </c>
      <c r="D38" s="25" t="s">
        <v>117</v>
      </c>
      <c r="E38" s="30" t="s">
        <v>158</v>
      </c>
      <c r="F38" s="31" t="s">
        <v>136</v>
      </c>
      <c r="G38" s="32">
        <v>13.818</v>
      </c>
      <c r="H38" s="33">
        <v>0</v>
      </c>
      <c r="I38" s="33">
        <f>ROUND(ROUND(H38,2)*ROUND(G38,3),2)</f>
        <v>0</v>
      </c>
      <c r="J38" s="31" t="s">
        <v>52</v>
      </c>
      <c r="O38">
        <f>(I38*21)/100</f>
        <v>0</v>
      </c>
      <c r="P38" t="s">
        <v>23</v>
      </c>
    </row>
    <row r="39" spans="1:5" ht="38.25">
      <c r="A39" s="34" t="s">
        <v>53</v>
      </c>
      <c r="E39" s="35" t="s">
        <v>496</v>
      </c>
    </row>
    <row r="40" spans="1:5" ht="12.75">
      <c r="A40" s="36" t="s">
        <v>55</v>
      </c>
      <c r="E40" s="37" t="s">
        <v>497</v>
      </c>
    </row>
    <row r="41" spans="1:5" ht="25.5">
      <c r="A41" t="s">
        <v>57</v>
      </c>
      <c r="E41" s="35" t="s">
        <v>161</v>
      </c>
    </row>
    <row r="42" spans="1:16" ht="12.75">
      <c r="A42" s="25" t="s">
        <v>47</v>
      </c>
      <c r="B42" s="29" t="s">
        <v>40</v>
      </c>
      <c r="C42" s="29" t="s">
        <v>498</v>
      </c>
      <c r="D42" s="25" t="s">
        <v>49</v>
      </c>
      <c r="E42" s="30" t="s">
        <v>499</v>
      </c>
      <c r="F42" s="31" t="s">
        <v>154</v>
      </c>
      <c r="G42" s="32">
        <v>35.2</v>
      </c>
      <c r="H42" s="33">
        <v>0</v>
      </c>
      <c r="I42" s="33">
        <f>ROUND(ROUND(H42,2)*ROUND(G42,3),2)</f>
        <v>0</v>
      </c>
      <c r="J42" s="31" t="s">
        <v>52</v>
      </c>
      <c r="O42">
        <f>(I42*21)/100</f>
        <v>0</v>
      </c>
      <c r="P42" t="s">
        <v>23</v>
      </c>
    </row>
    <row r="43" spans="1:5" ht="25.5">
      <c r="A43" s="34" t="s">
        <v>53</v>
      </c>
      <c r="E43" s="35" t="s">
        <v>500</v>
      </c>
    </row>
    <row r="44" spans="1:5" ht="12.75">
      <c r="A44" s="36" t="s">
        <v>55</v>
      </c>
      <c r="E44" s="37" t="s">
        <v>501</v>
      </c>
    </row>
    <row r="45" spans="1:5" ht="25.5">
      <c r="A45" t="s">
        <v>57</v>
      </c>
      <c r="E45" s="35" t="s">
        <v>502</v>
      </c>
    </row>
    <row r="46" spans="1:16" ht="12.75">
      <c r="A46" s="25" t="s">
        <v>47</v>
      </c>
      <c r="B46" s="29" t="s">
        <v>42</v>
      </c>
      <c r="C46" s="29" t="s">
        <v>503</v>
      </c>
      <c r="D46" s="25" t="s">
        <v>49</v>
      </c>
      <c r="E46" s="30" t="s">
        <v>504</v>
      </c>
      <c r="F46" s="31" t="s">
        <v>154</v>
      </c>
      <c r="G46" s="32">
        <v>18.6</v>
      </c>
      <c r="H46" s="33">
        <v>0</v>
      </c>
      <c r="I46" s="33">
        <f>ROUND(ROUND(H46,2)*ROUND(G46,3),2)</f>
        <v>0</v>
      </c>
      <c r="J46" s="31" t="s">
        <v>52</v>
      </c>
      <c r="O46">
        <f>(I46*21)/100</f>
        <v>0</v>
      </c>
      <c r="P46" t="s">
        <v>23</v>
      </c>
    </row>
    <row r="47" spans="1:5" ht="25.5">
      <c r="A47" s="34" t="s">
        <v>53</v>
      </c>
      <c r="E47" s="35" t="s">
        <v>505</v>
      </c>
    </row>
    <row r="48" spans="1:5" ht="12.75">
      <c r="A48" s="36" t="s">
        <v>55</v>
      </c>
      <c r="E48" s="37" t="s">
        <v>506</v>
      </c>
    </row>
    <row r="49" spans="1:5" ht="25.5">
      <c r="A49" t="s">
        <v>57</v>
      </c>
      <c r="E49" s="35" t="s">
        <v>502</v>
      </c>
    </row>
    <row r="50" spans="1:16" ht="12.75">
      <c r="A50" s="25" t="s">
        <v>47</v>
      </c>
      <c r="B50" s="29" t="s">
        <v>44</v>
      </c>
      <c r="C50" s="29" t="s">
        <v>176</v>
      </c>
      <c r="D50" s="25" t="s">
        <v>49</v>
      </c>
      <c r="E50" s="30" t="s">
        <v>177</v>
      </c>
      <c r="F50" s="31" t="s">
        <v>136</v>
      </c>
      <c r="G50" s="32">
        <v>45.456</v>
      </c>
      <c r="H50" s="33">
        <v>0</v>
      </c>
      <c r="I50" s="33">
        <f>ROUND(ROUND(H50,2)*ROUND(G50,3),2)</f>
        <v>0</v>
      </c>
      <c r="J50" s="31" t="s">
        <v>52</v>
      </c>
      <c r="O50">
        <f>(I50*21)/100</f>
        <v>0</v>
      </c>
      <c r="P50" t="s">
        <v>23</v>
      </c>
    </row>
    <row r="51" spans="1:5" ht="76.5">
      <c r="A51" s="34" t="s">
        <v>53</v>
      </c>
      <c r="E51" s="35" t="s">
        <v>507</v>
      </c>
    </row>
    <row r="52" spans="1:5" ht="51">
      <c r="A52" s="36" t="s">
        <v>55</v>
      </c>
      <c r="E52" s="37" t="s">
        <v>508</v>
      </c>
    </row>
    <row r="53" spans="1:5" ht="318.75">
      <c r="A53" t="s">
        <v>57</v>
      </c>
      <c r="E53" s="35" t="s">
        <v>180</v>
      </c>
    </row>
    <row r="54" spans="1:16" ht="12.75">
      <c r="A54" s="25" t="s">
        <v>47</v>
      </c>
      <c r="B54" s="29" t="s">
        <v>98</v>
      </c>
      <c r="C54" s="29" t="s">
        <v>509</v>
      </c>
      <c r="D54" s="25" t="s">
        <v>49</v>
      </c>
      <c r="E54" s="30" t="s">
        <v>510</v>
      </c>
      <c r="F54" s="31" t="s">
        <v>136</v>
      </c>
      <c r="G54" s="32">
        <v>26.847</v>
      </c>
      <c r="H54" s="33">
        <v>0</v>
      </c>
      <c r="I54" s="33">
        <f>ROUND(ROUND(H54,2)*ROUND(G54,3),2)</f>
        <v>0</v>
      </c>
      <c r="J54" s="31" t="s">
        <v>52</v>
      </c>
      <c r="O54">
        <f>(I54*21)/100</f>
        <v>0</v>
      </c>
      <c r="P54" t="s">
        <v>23</v>
      </c>
    </row>
    <row r="55" spans="1:5" ht="102">
      <c r="A55" s="34" t="s">
        <v>53</v>
      </c>
      <c r="E55" s="35" t="s">
        <v>511</v>
      </c>
    </row>
    <row r="56" spans="1:5" ht="38.25">
      <c r="A56" s="36" t="s">
        <v>55</v>
      </c>
      <c r="E56" s="37" t="s">
        <v>512</v>
      </c>
    </row>
    <row r="57" spans="1:5" ht="229.5">
      <c r="A57" t="s">
        <v>57</v>
      </c>
      <c r="E57" s="35" t="s">
        <v>513</v>
      </c>
    </row>
    <row r="58" spans="1:16" ht="12.75">
      <c r="A58" s="25" t="s">
        <v>47</v>
      </c>
      <c r="B58" s="29" t="s">
        <v>102</v>
      </c>
      <c r="C58" s="29" t="s">
        <v>514</v>
      </c>
      <c r="D58" s="25" t="s">
        <v>49</v>
      </c>
      <c r="E58" s="30" t="s">
        <v>515</v>
      </c>
      <c r="F58" s="31" t="s">
        <v>199</v>
      </c>
      <c r="G58" s="32">
        <v>14.4</v>
      </c>
      <c r="H58" s="33">
        <v>0</v>
      </c>
      <c r="I58" s="33">
        <f>ROUND(ROUND(H58,2)*ROUND(G58,3),2)</f>
        <v>0</v>
      </c>
      <c r="J58" s="31" t="s">
        <v>52</v>
      </c>
      <c r="O58">
        <f>(I58*21)/100</f>
        <v>0</v>
      </c>
      <c r="P58" t="s">
        <v>23</v>
      </c>
    </row>
    <row r="59" spans="1:5" ht="25.5">
      <c r="A59" s="34" t="s">
        <v>53</v>
      </c>
      <c r="E59" s="35" t="s">
        <v>516</v>
      </c>
    </row>
    <row r="60" spans="1:5" ht="12.75">
      <c r="A60" s="36" t="s">
        <v>55</v>
      </c>
      <c r="E60" s="37" t="s">
        <v>517</v>
      </c>
    </row>
    <row r="61" spans="1:5" ht="12.75">
      <c r="A61" t="s">
        <v>57</v>
      </c>
      <c r="E61" s="35" t="s">
        <v>518</v>
      </c>
    </row>
    <row r="62" spans="1:18" ht="12.75" customHeight="1">
      <c r="A62" s="12" t="s">
        <v>45</v>
      </c>
      <c r="B62" s="12"/>
      <c r="C62" s="38" t="s">
        <v>23</v>
      </c>
      <c r="D62" s="12"/>
      <c r="E62" s="27" t="s">
        <v>213</v>
      </c>
      <c r="F62" s="12"/>
      <c r="G62" s="12"/>
      <c r="H62" s="12"/>
      <c r="I62" s="39">
        <f>0+Q62</f>
        <v>0</v>
      </c>
      <c r="J62" s="12"/>
      <c r="O62">
        <f>0+R62</f>
        <v>0</v>
      </c>
      <c r="Q62">
        <f>0+I63+I67</f>
        <v>0</v>
      </c>
      <c r="R62">
        <f>0+O63+O67</f>
        <v>0</v>
      </c>
    </row>
    <row r="63" spans="1:16" ht="12.75">
      <c r="A63" s="25" t="s">
        <v>47</v>
      </c>
      <c r="B63" s="29" t="s">
        <v>104</v>
      </c>
      <c r="C63" s="29" t="s">
        <v>519</v>
      </c>
      <c r="D63" s="25" t="s">
        <v>49</v>
      </c>
      <c r="E63" s="30" t="s">
        <v>520</v>
      </c>
      <c r="F63" s="31" t="s">
        <v>136</v>
      </c>
      <c r="G63" s="32">
        <v>32.12</v>
      </c>
      <c r="H63" s="33">
        <v>0</v>
      </c>
      <c r="I63" s="33">
        <f>ROUND(ROUND(H63,2)*ROUND(G63,3),2)</f>
        <v>0</v>
      </c>
      <c r="J63" s="31" t="s">
        <v>52</v>
      </c>
      <c r="O63">
        <f>(I63*0)/100</f>
        <v>0</v>
      </c>
      <c r="P63" t="s">
        <v>27</v>
      </c>
    </row>
    <row r="64" spans="1:5" ht="25.5">
      <c r="A64" s="34" t="s">
        <v>53</v>
      </c>
      <c r="E64" s="35" t="s">
        <v>521</v>
      </c>
    </row>
    <row r="65" spans="1:5" ht="12.75">
      <c r="A65" s="36" t="s">
        <v>55</v>
      </c>
      <c r="E65" s="37" t="s">
        <v>522</v>
      </c>
    </row>
    <row r="66" spans="1:5" ht="51">
      <c r="A66" t="s">
        <v>57</v>
      </c>
      <c r="E66" s="35" t="s">
        <v>523</v>
      </c>
    </row>
    <row r="67" spans="1:16" ht="12.75">
      <c r="A67" s="25" t="s">
        <v>47</v>
      </c>
      <c r="B67" s="29" t="s">
        <v>109</v>
      </c>
      <c r="C67" s="29" t="s">
        <v>524</v>
      </c>
      <c r="D67" s="25" t="s">
        <v>49</v>
      </c>
      <c r="E67" s="30" t="s">
        <v>525</v>
      </c>
      <c r="F67" s="31" t="s">
        <v>136</v>
      </c>
      <c r="G67" s="32">
        <v>0.297</v>
      </c>
      <c r="H67" s="33">
        <v>0</v>
      </c>
      <c r="I67" s="33">
        <f>ROUND(ROUND(H67,2)*ROUND(G67,3),2)</f>
        <v>0</v>
      </c>
      <c r="J67" s="31" t="s">
        <v>52</v>
      </c>
      <c r="O67">
        <f>(I67*0)/100</f>
        <v>0</v>
      </c>
      <c r="P67" t="s">
        <v>27</v>
      </c>
    </row>
    <row r="68" spans="1:5" ht="25.5">
      <c r="A68" s="34" t="s">
        <v>53</v>
      </c>
      <c r="E68" s="35" t="s">
        <v>526</v>
      </c>
    </row>
    <row r="69" spans="1:5" ht="12.75">
      <c r="A69" s="36" t="s">
        <v>55</v>
      </c>
      <c r="E69" s="37" t="s">
        <v>527</v>
      </c>
    </row>
    <row r="70" spans="1:5" ht="51">
      <c r="A70" t="s">
        <v>57</v>
      </c>
      <c r="E70" s="35" t="s">
        <v>523</v>
      </c>
    </row>
    <row r="71" spans="1:18" ht="12.75" customHeight="1">
      <c r="A71" s="12" t="s">
        <v>45</v>
      </c>
      <c r="B71" s="12"/>
      <c r="C71" s="38" t="s">
        <v>22</v>
      </c>
      <c r="D71" s="12"/>
      <c r="E71" s="27" t="s">
        <v>528</v>
      </c>
      <c r="F71" s="12"/>
      <c r="G71" s="12"/>
      <c r="H71" s="12"/>
      <c r="I71" s="39">
        <f>0+Q71</f>
        <v>0</v>
      </c>
      <c r="J71" s="12"/>
      <c r="O71">
        <f>0+R71</f>
        <v>0</v>
      </c>
      <c r="Q71">
        <f>0+I72+I76+I80+I84+I88+I92+I96</f>
        <v>0</v>
      </c>
      <c r="R71">
        <f>0+O72+O76+O80+O84+O88+O92+O96</f>
        <v>0</v>
      </c>
    </row>
    <row r="72" spans="1:16" ht="12.75">
      <c r="A72" s="25" t="s">
        <v>47</v>
      </c>
      <c r="B72" s="29" t="s">
        <v>115</v>
      </c>
      <c r="C72" s="29" t="s">
        <v>529</v>
      </c>
      <c r="D72" s="25" t="s">
        <v>49</v>
      </c>
      <c r="E72" s="30" t="s">
        <v>530</v>
      </c>
      <c r="F72" s="31" t="s">
        <v>531</v>
      </c>
      <c r="G72" s="32">
        <v>210</v>
      </c>
      <c r="H72" s="33">
        <v>0</v>
      </c>
      <c r="I72" s="33">
        <f>ROUND(ROUND(H72,2)*ROUND(G72,3),2)</f>
        <v>0</v>
      </c>
      <c r="J72" s="31" t="s">
        <v>52</v>
      </c>
      <c r="O72">
        <f>(I72*21)/100</f>
        <v>0</v>
      </c>
      <c r="P72" t="s">
        <v>23</v>
      </c>
    </row>
    <row r="73" spans="1:5" ht="38.25">
      <c r="A73" s="34" t="s">
        <v>53</v>
      </c>
      <c r="E73" s="35" t="s">
        <v>532</v>
      </c>
    </row>
    <row r="74" spans="1:5" ht="12.75">
      <c r="A74" s="36" t="s">
        <v>55</v>
      </c>
      <c r="E74" s="37" t="s">
        <v>533</v>
      </c>
    </row>
    <row r="75" spans="1:5" ht="25.5">
      <c r="A75" t="s">
        <v>57</v>
      </c>
      <c r="E75" s="35" t="s">
        <v>534</v>
      </c>
    </row>
    <row r="76" spans="1:16" ht="12.75">
      <c r="A76" s="25" t="s">
        <v>47</v>
      </c>
      <c r="B76" s="29" t="s">
        <v>190</v>
      </c>
      <c r="C76" s="29" t="s">
        <v>535</v>
      </c>
      <c r="D76" s="25" t="s">
        <v>49</v>
      </c>
      <c r="E76" s="30" t="s">
        <v>536</v>
      </c>
      <c r="F76" s="31" t="s">
        <v>136</v>
      </c>
      <c r="G76" s="32">
        <v>12.308</v>
      </c>
      <c r="H76" s="33">
        <v>0</v>
      </c>
      <c r="I76" s="33">
        <f>ROUND(ROUND(H76,2)*ROUND(G76,3),2)</f>
        <v>0</v>
      </c>
      <c r="J76" s="31" t="s">
        <v>52</v>
      </c>
      <c r="O76">
        <f>(I76*21)/100</f>
        <v>0</v>
      </c>
      <c r="P76" t="s">
        <v>23</v>
      </c>
    </row>
    <row r="77" spans="1:5" ht="25.5">
      <c r="A77" s="34" t="s">
        <v>53</v>
      </c>
      <c r="E77" s="35" t="s">
        <v>537</v>
      </c>
    </row>
    <row r="78" spans="1:5" ht="12.75">
      <c r="A78" s="36" t="s">
        <v>55</v>
      </c>
      <c r="E78" s="37" t="s">
        <v>538</v>
      </c>
    </row>
    <row r="79" spans="1:5" ht="382.5">
      <c r="A79" t="s">
        <v>57</v>
      </c>
      <c r="E79" s="35" t="s">
        <v>539</v>
      </c>
    </row>
    <row r="80" spans="1:16" ht="12.75">
      <c r="A80" s="25" t="s">
        <v>47</v>
      </c>
      <c r="B80" s="29" t="s">
        <v>196</v>
      </c>
      <c r="C80" s="29" t="s">
        <v>540</v>
      </c>
      <c r="D80" s="25" t="s">
        <v>49</v>
      </c>
      <c r="E80" s="30" t="s">
        <v>541</v>
      </c>
      <c r="F80" s="31" t="s">
        <v>125</v>
      </c>
      <c r="G80" s="32">
        <v>3.077</v>
      </c>
      <c r="H80" s="33">
        <v>0</v>
      </c>
      <c r="I80" s="33">
        <f>ROUND(ROUND(H80,2)*ROUND(G80,3),2)</f>
        <v>0</v>
      </c>
      <c r="J80" s="31" t="s">
        <v>52</v>
      </c>
      <c r="O80">
        <f>(I80*21)/100</f>
        <v>0</v>
      </c>
      <c r="P80" t="s">
        <v>23</v>
      </c>
    </row>
    <row r="81" spans="1:5" ht="38.25">
      <c r="A81" s="34" t="s">
        <v>53</v>
      </c>
      <c r="E81" s="35" t="s">
        <v>542</v>
      </c>
    </row>
    <row r="82" spans="1:5" ht="12.75">
      <c r="A82" s="36" t="s">
        <v>55</v>
      </c>
      <c r="E82" s="37" t="s">
        <v>543</v>
      </c>
    </row>
    <row r="83" spans="1:5" ht="242.25">
      <c r="A83" t="s">
        <v>57</v>
      </c>
      <c r="E83" s="35" t="s">
        <v>544</v>
      </c>
    </row>
    <row r="84" spans="1:16" ht="12.75">
      <c r="A84" s="25" t="s">
        <v>47</v>
      </c>
      <c r="B84" s="29" t="s">
        <v>203</v>
      </c>
      <c r="C84" s="29" t="s">
        <v>545</v>
      </c>
      <c r="D84" s="25" t="s">
        <v>49</v>
      </c>
      <c r="E84" s="30" t="s">
        <v>546</v>
      </c>
      <c r="F84" s="31" t="s">
        <v>136</v>
      </c>
      <c r="G84" s="32">
        <v>69.875</v>
      </c>
      <c r="H84" s="33">
        <v>0</v>
      </c>
      <c r="I84" s="33">
        <f>ROUND(ROUND(H84,2)*ROUND(G84,3),2)</f>
        <v>0</v>
      </c>
      <c r="J84" s="31" t="s">
        <v>52</v>
      </c>
      <c r="O84">
        <f>(I84*21)/100</f>
        <v>0</v>
      </c>
      <c r="P84" t="s">
        <v>23</v>
      </c>
    </row>
    <row r="85" spans="1:5" ht="25.5">
      <c r="A85" s="34" t="s">
        <v>53</v>
      </c>
      <c r="E85" s="35" t="s">
        <v>547</v>
      </c>
    </row>
    <row r="86" spans="1:5" ht="12.75">
      <c r="A86" s="36" t="s">
        <v>55</v>
      </c>
      <c r="E86" s="37" t="s">
        <v>548</v>
      </c>
    </row>
    <row r="87" spans="1:5" ht="369.75">
      <c r="A87" t="s">
        <v>57</v>
      </c>
      <c r="E87" s="35" t="s">
        <v>456</v>
      </c>
    </row>
    <row r="88" spans="1:16" ht="12.75">
      <c r="A88" s="25" t="s">
        <v>47</v>
      </c>
      <c r="B88" s="29" t="s">
        <v>209</v>
      </c>
      <c r="C88" s="29" t="s">
        <v>549</v>
      </c>
      <c r="D88" s="25" t="s">
        <v>49</v>
      </c>
      <c r="E88" s="30" t="s">
        <v>550</v>
      </c>
      <c r="F88" s="31" t="s">
        <v>125</v>
      </c>
      <c r="G88" s="32">
        <v>13.975</v>
      </c>
      <c r="H88" s="33">
        <v>0</v>
      </c>
      <c r="I88" s="33">
        <f>ROUND(ROUND(H88,2)*ROUND(G88,3),2)</f>
        <v>0</v>
      </c>
      <c r="J88" s="31" t="s">
        <v>52</v>
      </c>
      <c r="O88">
        <f>(I88*21)/100</f>
        <v>0</v>
      </c>
      <c r="P88" t="s">
        <v>23</v>
      </c>
    </row>
    <row r="89" spans="1:5" ht="25.5">
      <c r="A89" s="34" t="s">
        <v>53</v>
      </c>
      <c r="E89" s="35" t="s">
        <v>551</v>
      </c>
    </row>
    <row r="90" spans="1:5" ht="12.75">
      <c r="A90" s="36" t="s">
        <v>55</v>
      </c>
      <c r="E90" s="37" t="s">
        <v>552</v>
      </c>
    </row>
    <row r="91" spans="1:5" ht="267.75">
      <c r="A91" t="s">
        <v>57</v>
      </c>
      <c r="E91" s="35" t="s">
        <v>553</v>
      </c>
    </row>
    <row r="92" spans="1:16" ht="12.75">
      <c r="A92" s="25" t="s">
        <v>47</v>
      </c>
      <c r="B92" s="29" t="s">
        <v>214</v>
      </c>
      <c r="C92" s="29" t="s">
        <v>554</v>
      </c>
      <c r="D92" s="25" t="s">
        <v>49</v>
      </c>
      <c r="E92" s="30" t="s">
        <v>555</v>
      </c>
      <c r="F92" s="31" t="s">
        <v>136</v>
      </c>
      <c r="G92" s="32">
        <v>102.676</v>
      </c>
      <c r="H92" s="33">
        <v>0</v>
      </c>
      <c r="I92" s="33">
        <f>ROUND(ROUND(H92,2)*ROUND(G92,3),2)</f>
        <v>0</v>
      </c>
      <c r="J92" s="31" t="s">
        <v>52</v>
      </c>
      <c r="O92">
        <f>(I92*21)/100</f>
        <v>0</v>
      </c>
      <c r="P92" t="s">
        <v>23</v>
      </c>
    </row>
    <row r="93" spans="1:5" ht="25.5">
      <c r="A93" s="34" t="s">
        <v>53</v>
      </c>
      <c r="E93" s="35" t="s">
        <v>556</v>
      </c>
    </row>
    <row r="94" spans="1:5" ht="12.75">
      <c r="A94" s="36" t="s">
        <v>55</v>
      </c>
      <c r="E94" s="37" t="s">
        <v>557</v>
      </c>
    </row>
    <row r="95" spans="1:5" ht="369.75">
      <c r="A95" t="s">
        <v>57</v>
      </c>
      <c r="E95" s="35" t="s">
        <v>456</v>
      </c>
    </row>
    <row r="96" spans="1:16" ht="12.75">
      <c r="A96" s="25" t="s">
        <v>47</v>
      </c>
      <c r="B96" s="29" t="s">
        <v>220</v>
      </c>
      <c r="C96" s="29" t="s">
        <v>558</v>
      </c>
      <c r="D96" s="25" t="s">
        <v>49</v>
      </c>
      <c r="E96" s="30" t="s">
        <v>559</v>
      </c>
      <c r="F96" s="31" t="s">
        <v>125</v>
      </c>
      <c r="G96" s="32">
        <v>20.535</v>
      </c>
      <c r="H96" s="33">
        <v>0</v>
      </c>
      <c r="I96" s="33">
        <f>ROUND(ROUND(H96,2)*ROUND(G96,3),2)</f>
        <v>0</v>
      </c>
      <c r="J96" s="31" t="s">
        <v>52</v>
      </c>
      <c r="O96">
        <f>(I96*21)/100</f>
        <v>0</v>
      </c>
      <c r="P96" t="s">
        <v>23</v>
      </c>
    </row>
    <row r="97" spans="1:5" ht="25.5">
      <c r="A97" s="34" t="s">
        <v>53</v>
      </c>
      <c r="E97" s="35" t="s">
        <v>560</v>
      </c>
    </row>
    <row r="98" spans="1:5" ht="12.75">
      <c r="A98" s="36" t="s">
        <v>55</v>
      </c>
      <c r="E98" s="37" t="s">
        <v>561</v>
      </c>
    </row>
    <row r="99" spans="1:5" ht="267.75">
      <c r="A99" t="s">
        <v>57</v>
      </c>
      <c r="E99" s="35" t="s">
        <v>562</v>
      </c>
    </row>
    <row r="100" spans="1:18" ht="12.75" customHeight="1">
      <c r="A100" s="12" t="s">
        <v>45</v>
      </c>
      <c r="B100" s="12"/>
      <c r="C100" s="38" t="s">
        <v>33</v>
      </c>
      <c r="D100" s="12"/>
      <c r="E100" s="27" t="s">
        <v>451</v>
      </c>
      <c r="F100" s="12"/>
      <c r="G100" s="12"/>
      <c r="H100" s="12"/>
      <c r="I100" s="39">
        <f>0+Q100</f>
        <v>0</v>
      </c>
      <c r="J100" s="12"/>
      <c r="O100">
        <f>0+R100</f>
        <v>0</v>
      </c>
      <c r="Q100">
        <f>0+I101+I105+I109+I113+I117</f>
        <v>0</v>
      </c>
      <c r="R100">
        <f>0+O101+O105+O109+O113+O117</f>
        <v>0</v>
      </c>
    </row>
    <row r="101" spans="1:16" ht="12.75">
      <c r="A101" s="25" t="s">
        <v>47</v>
      </c>
      <c r="B101" s="29" t="s">
        <v>226</v>
      </c>
      <c r="C101" s="29" t="s">
        <v>563</v>
      </c>
      <c r="D101" s="25" t="s">
        <v>49</v>
      </c>
      <c r="E101" s="30" t="s">
        <v>564</v>
      </c>
      <c r="F101" s="31" t="s">
        <v>199</v>
      </c>
      <c r="G101" s="32">
        <v>32.12</v>
      </c>
      <c r="H101" s="33">
        <v>0</v>
      </c>
      <c r="I101" s="33">
        <f>ROUND(ROUND(H101,2)*ROUND(G101,3),2)</f>
        <v>0</v>
      </c>
      <c r="J101" s="31" t="s">
        <v>52</v>
      </c>
      <c r="O101">
        <f>(I101*0)/100</f>
        <v>0</v>
      </c>
      <c r="P101" t="s">
        <v>27</v>
      </c>
    </row>
    <row r="102" spans="1:5" ht="25.5">
      <c r="A102" s="34" t="s">
        <v>53</v>
      </c>
      <c r="E102" s="35" t="s">
        <v>565</v>
      </c>
    </row>
    <row r="103" spans="1:5" ht="12.75">
      <c r="A103" s="36" t="s">
        <v>55</v>
      </c>
      <c r="E103" s="37" t="s">
        <v>566</v>
      </c>
    </row>
    <row r="104" spans="1:5" ht="229.5">
      <c r="A104" t="s">
        <v>57</v>
      </c>
      <c r="E104" s="35" t="s">
        <v>567</v>
      </c>
    </row>
    <row r="105" spans="1:16" ht="12.75">
      <c r="A105" s="25" t="s">
        <v>47</v>
      </c>
      <c r="B105" s="29" t="s">
        <v>232</v>
      </c>
      <c r="C105" s="29" t="s">
        <v>568</v>
      </c>
      <c r="D105" s="25" t="s">
        <v>49</v>
      </c>
      <c r="E105" s="30" t="s">
        <v>569</v>
      </c>
      <c r="F105" s="31" t="s">
        <v>136</v>
      </c>
      <c r="G105" s="32">
        <v>13.792</v>
      </c>
      <c r="H105" s="33">
        <v>0</v>
      </c>
      <c r="I105" s="33">
        <f>ROUND(ROUND(H105,2)*ROUND(G105,3),2)</f>
        <v>0</v>
      </c>
      <c r="J105" s="31" t="s">
        <v>52</v>
      </c>
      <c r="O105">
        <f>(I105*21)/100</f>
        <v>0</v>
      </c>
      <c r="P105" t="s">
        <v>23</v>
      </c>
    </row>
    <row r="106" spans="1:5" ht="25.5">
      <c r="A106" s="34" t="s">
        <v>53</v>
      </c>
      <c r="E106" s="35" t="s">
        <v>570</v>
      </c>
    </row>
    <row r="107" spans="1:5" ht="38.25">
      <c r="A107" s="36" t="s">
        <v>55</v>
      </c>
      <c r="E107" s="37" t="s">
        <v>571</v>
      </c>
    </row>
    <row r="108" spans="1:5" ht="369.75">
      <c r="A108" t="s">
        <v>57</v>
      </c>
      <c r="E108" s="35" t="s">
        <v>456</v>
      </c>
    </row>
    <row r="109" spans="1:16" ht="12.75">
      <c r="A109" s="25" t="s">
        <v>47</v>
      </c>
      <c r="B109" s="29" t="s">
        <v>236</v>
      </c>
      <c r="C109" s="29" t="s">
        <v>572</v>
      </c>
      <c r="D109" s="25" t="s">
        <v>49</v>
      </c>
      <c r="E109" s="30" t="s">
        <v>573</v>
      </c>
      <c r="F109" s="31" t="s">
        <v>136</v>
      </c>
      <c r="G109" s="32">
        <v>6.896</v>
      </c>
      <c r="H109" s="33">
        <v>0</v>
      </c>
      <c r="I109" s="33">
        <f>ROUND(ROUND(H109,2)*ROUND(G109,3),2)</f>
        <v>0</v>
      </c>
      <c r="J109" s="31" t="s">
        <v>52</v>
      </c>
      <c r="O109">
        <f>(I109*21)/100</f>
        <v>0</v>
      </c>
      <c r="P109" t="s">
        <v>23</v>
      </c>
    </row>
    <row r="110" spans="1:5" ht="25.5">
      <c r="A110" s="34" t="s">
        <v>53</v>
      </c>
      <c r="E110" s="35" t="s">
        <v>574</v>
      </c>
    </row>
    <row r="111" spans="1:5" ht="38.25">
      <c r="A111" s="36" t="s">
        <v>55</v>
      </c>
      <c r="E111" s="37" t="s">
        <v>575</v>
      </c>
    </row>
    <row r="112" spans="1:5" ht="38.25">
      <c r="A112" t="s">
        <v>57</v>
      </c>
      <c r="E112" s="35" t="s">
        <v>225</v>
      </c>
    </row>
    <row r="113" spans="1:16" ht="12.75">
      <c r="A113" s="25" t="s">
        <v>47</v>
      </c>
      <c r="B113" s="29" t="s">
        <v>242</v>
      </c>
      <c r="C113" s="29" t="s">
        <v>576</v>
      </c>
      <c r="D113" s="25" t="s">
        <v>49</v>
      </c>
      <c r="E113" s="30" t="s">
        <v>577</v>
      </c>
      <c r="F113" s="31" t="s">
        <v>136</v>
      </c>
      <c r="G113" s="32">
        <v>5.44</v>
      </c>
      <c r="H113" s="33">
        <v>0</v>
      </c>
      <c r="I113" s="33">
        <f>ROUND(ROUND(H113,2)*ROUND(G113,3),2)</f>
        <v>0</v>
      </c>
      <c r="J113" s="31" t="s">
        <v>52</v>
      </c>
      <c r="O113">
        <f>(I113*0)/100</f>
        <v>0</v>
      </c>
      <c r="P113" t="s">
        <v>27</v>
      </c>
    </row>
    <row r="114" spans="1:5" ht="12.75">
      <c r="A114" s="34" t="s">
        <v>53</v>
      </c>
      <c r="E114" s="35" t="s">
        <v>578</v>
      </c>
    </row>
    <row r="115" spans="1:5" ht="12.75">
      <c r="A115" s="36" t="s">
        <v>55</v>
      </c>
      <c r="E115" s="37" t="s">
        <v>579</v>
      </c>
    </row>
    <row r="116" spans="1:5" ht="369.75">
      <c r="A116" t="s">
        <v>57</v>
      </c>
      <c r="E116" s="35" t="s">
        <v>456</v>
      </c>
    </row>
    <row r="117" spans="1:16" ht="12.75">
      <c r="A117" s="25" t="s">
        <v>47</v>
      </c>
      <c r="B117" s="29" t="s">
        <v>248</v>
      </c>
      <c r="C117" s="29" t="s">
        <v>457</v>
      </c>
      <c r="D117" s="25" t="s">
        <v>49</v>
      </c>
      <c r="E117" s="30" t="s">
        <v>458</v>
      </c>
      <c r="F117" s="31" t="s">
        <v>136</v>
      </c>
      <c r="G117" s="32">
        <v>13.792</v>
      </c>
      <c r="H117" s="33">
        <v>0</v>
      </c>
      <c r="I117" s="33">
        <f>ROUND(ROUND(H117,2)*ROUND(G117,3),2)</f>
        <v>0</v>
      </c>
      <c r="J117" s="31" t="s">
        <v>52</v>
      </c>
      <c r="O117">
        <f>(I117*21)/100</f>
        <v>0</v>
      </c>
      <c r="P117" t="s">
        <v>23</v>
      </c>
    </row>
    <row r="118" spans="1:5" ht="38.25">
      <c r="A118" s="34" t="s">
        <v>53</v>
      </c>
      <c r="E118" s="35" t="s">
        <v>580</v>
      </c>
    </row>
    <row r="119" spans="1:5" ht="38.25">
      <c r="A119" s="36" t="s">
        <v>55</v>
      </c>
      <c r="E119" s="37" t="s">
        <v>571</v>
      </c>
    </row>
    <row r="120" spans="1:5" ht="102">
      <c r="A120" t="s">
        <v>57</v>
      </c>
      <c r="E120" s="35" t="s">
        <v>461</v>
      </c>
    </row>
    <row r="121" spans="1:18" ht="12.75" customHeight="1">
      <c r="A121" s="12" t="s">
        <v>45</v>
      </c>
      <c r="B121" s="12"/>
      <c r="C121" s="38" t="s">
        <v>35</v>
      </c>
      <c r="D121" s="12"/>
      <c r="E121" s="27" t="s">
        <v>114</v>
      </c>
      <c r="F121" s="12"/>
      <c r="G121" s="12"/>
      <c r="H121" s="12"/>
      <c r="I121" s="39">
        <f>0+Q121</f>
        <v>0</v>
      </c>
      <c r="J121" s="12"/>
      <c r="O121">
        <f>0+R121</f>
        <v>0</v>
      </c>
      <c r="Q121">
        <f>0+I122+I126+I130+I134+I138</f>
        <v>0</v>
      </c>
      <c r="R121">
        <f>0+O122+O126+O130+O134+O138</f>
        <v>0</v>
      </c>
    </row>
    <row r="122" spans="1:16" ht="12.75">
      <c r="A122" s="25" t="s">
        <v>47</v>
      </c>
      <c r="B122" s="29" t="s">
        <v>253</v>
      </c>
      <c r="C122" s="29" t="s">
        <v>581</v>
      </c>
      <c r="D122" s="25" t="s">
        <v>49</v>
      </c>
      <c r="E122" s="30" t="s">
        <v>582</v>
      </c>
      <c r="F122" s="31" t="s">
        <v>199</v>
      </c>
      <c r="G122" s="32">
        <v>224</v>
      </c>
      <c r="H122" s="33">
        <v>0</v>
      </c>
      <c r="I122" s="33">
        <f>ROUND(ROUND(H122,2)*ROUND(G122,3),2)</f>
        <v>0</v>
      </c>
      <c r="J122" s="31" t="s">
        <v>52</v>
      </c>
      <c r="O122">
        <f>(I122*0)/100</f>
        <v>0</v>
      </c>
      <c r="P122" t="s">
        <v>27</v>
      </c>
    </row>
    <row r="123" spans="1:5" ht="12.75">
      <c r="A123" s="34" t="s">
        <v>53</v>
      </c>
      <c r="E123" s="35" t="s">
        <v>583</v>
      </c>
    </row>
    <row r="124" spans="1:5" ht="12.75">
      <c r="A124" s="36" t="s">
        <v>55</v>
      </c>
      <c r="E124" s="37" t="s">
        <v>584</v>
      </c>
    </row>
    <row r="125" spans="1:5" ht="51">
      <c r="A125" t="s">
        <v>57</v>
      </c>
      <c r="E125" s="35" t="s">
        <v>258</v>
      </c>
    </row>
    <row r="126" spans="1:16" ht="12.75">
      <c r="A126" s="25" t="s">
        <v>47</v>
      </c>
      <c r="B126" s="29" t="s">
        <v>259</v>
      </c>
      <c r="C126" s="29" t="s">
        <v>268</v>
      </c>
      <c r="D126" s="25" t="s">
        <v>49</v>
      </c>
      <c r="E126" s="30" t="s">
        <v>269</v>
      </c>
      <c r="F126" s="31" t="s">
        <v>199</v>
      </c>
      <c r="G126" s="32">
        <v>112</v>
      </c>
      <c r="H126" s="33">
        <v>0</v>
      </c>
      <c r="I126" s="33">
        <f>ROUND(ROUND(H126,2)*ROUND(G126,3),2)</f>
        <v>0</v>
      </c>
      <c r="J126" s="31" t="s">
        <v>52</v>
      </c>
      <c r="O126">
        <f>(I126*0)/100</f>
        <v>0</v>
      </c>
      <c r="P126" t="s">
        <v>27</v>
      </c>
    </row>
    <row r="127" spans="1:5" ht="12.75">
      <c r="A127" s="34" t="s">
        <v>53</v>
      </c>
      <c r="E127" s="35" t="s">
        <v>585</v>
      </c>
    </row>
    <row r="128" spans="1:5" ht="12.75">
      <c r="A128" s="36" t="s">
        <v>55</v>
      </c>
      <c r="E128" s="37" t="s">
        <v>586</v>
      </c>
    </row>
    <row r="129" spans="1:5" ht="140.25">
      <c r="A129" t="s">
        <v>57</v>
      </c>
      <c r="E129" s="35" t="s">
        <v>271</v>
      </c>
    </row>
    <row r="130" spans="1:16" ht="25.5">
      <c r="A130" s="25" t="s">
        <v>47</v>
      </c>
      <c r="B130" s="29" t="s">
        <v>264</v>
      </c>
      <c r="C130" s="29" t="s">
        <v>587</v>
      </c>
      <c r="D130" s="25" t="s">
        <v>49</v>
      </c>
      <c r="E130" s="30" t="s">
        <v>588</v>
      </c>
      <c r="F130" s="31" t="s">
        <v>199</v>
      </c>
      <c r="G130" s="32">
        <v>112</v>
      </c>
      <c r="H130" s="33">
        <v>0</v>
      </c>
      <c r="I130" s="33">
        <f>ROUND(ROUND(H130,2)*ROUND(G130,3),2)</f>
        <v>0</v>
      </c>
      <c r="J130" s="31" t="s">
        <v>52</v>
      </c>
      <c r="O130">
        <f>(I130*21)/100</f>
        <v>0</v>
      </c>
      <c r="P130" t="s">
        <v>23</v>
      </c>
    </row>
    <row r="131" spans="1:5" ht="12.75">
      <c r="A131" s="34" t="s">
        <v>53</v>
      </c>
      <c r="E131" s="35" t="s">
        <v>589</v>
      </c>
    </row>
    <row r="132" spans="1:5" ht="12.75">
      <c r="A132" s="36" t="s">
        <v>55</v>
      </c>
      <c r="E132" s="37" t="s">
        <v>586</v>
      </c>
    </row>
    <row r="133" spans="1:5" ht="140.25">
      <c r="A133" t="s">
        <v>57</v>
      </c>
      <c r="E133" s="35" t="s">
        <v>271</v>
      </c>
    </row>
    <row r="134" spans="1:16" ht="12.75">
      <c r="A134" s="25" t="s">
        <v>47</v>
      </c>
      <c r="B134" s="29" t="s">
        <v>267</v>
      </c>
      <c r="C134" s="29" t="s">
        <v>590</v>
      </c>
      <c r="D134" s="25" t="s">
        <v>49</v>
      </c>
      <c r="E134" s="30" t="s">
        <v>591</v>
      </c>
      <c r="F134" s="31" t="s">
        <v>199</v>
      </c>
      <c r="G134" s="32">
        <v>112</v>
      </c>
      <c r="H134" s="33">
        <v>0</v>
      </c>
      <c r="I134" s="33">
        <f>ROUND(ROUND(H134,2)*ROUND(G134,3),2)</f>
        <v>0</v>
      </c>
      <c r="J134" s="31" t="s">
        <v>52</v>
      </c>
      <c r="O134">
        <f>(I134*21)/100</f>
        <v>0</v>
      </c>
      <c r="P134" t="s">
        <v>23</v>
      </c>
    </row>
    <row r="135" spans="1:5" ht="25.5">
      <c r="A135" s="34" t="s">
        <v>53</v>
      </c>
      <c r="E135" s="35" t="s">
        <v>592</v>
      </c>
    </row>
    <row r="136" spans="1:5" ht="12.75">
      <c r="A136" s="36" t="s">
        <v>55</v>
      </c>
      <c r="E136" s="37" t="s">
        <v>586</v>
      </c>
    </row>
    <row r="137" spans="1:5" ht="140.25">
      <c r="A137" t="s">
        <v>57</v>
      </c>
      <c r="E137" s="35" t="s">
        <v>271</v>
      </c>
    </row>
    <row r="138" spans="1:16" ht="12.75">
      <c r="A138" s="25" t="s">
        <v>47</v>
      </c>
      <c r="B138" s="29" t="s">
        <v>272</v>
      </c>
      <c r="C138" s="29" t="s">
        <v>293</v>
      </c>
      <c r="D138" s="25" t="s">
        <v>49</v>
      </c>
      <c r="E138" s="30" t="s">
        <v>294</v>
      </c>
      <c r="F138" s="31" t="s">
        <v>199</v>
      </c>
      <c r="G138" s="32">
        <v>36.4</v>
      </c>
      <c r="H138" s="33">
        <v>0</v>
      </c>
      <c r="I138" s="33">
        <f>ROUND(ROUND(H138,2)*ROUND(G138,3),2)</f>
        <v>0</v>
      </c>
      <c r="J138" s="31" t="s">
        <v>52</v>
      </c>
      <c r="O138">
        <f>(I138*21)/100</f>
        <v>0</v>
      </c>
      <c r="P138" t="s">
        <v>23</v>
      </c>
    </row>
    <row r="139" spans="1:5" ht="25.5">
      <c r="A139" s="34" t="s">
        <v>53</v>
      </c>
      <c r="E139" s="35" t="s">
        <v>593</v>
      </c>
    </row>
    <row r="140" spans="1:5" ht="12.75">
      <c r="A140" s="36" t="s">
        <v>55</v>
      </c>
      <c r="E140" s="37" t="s">
        <v>594</v>
      </c>
    </row>
    <row r="141" spans="1:5" ht="165.75">
      <c r="A141" t="s">
        <v>57</v>
      </c>
      <c r="E141" s="35" t="s">
        <v>297</v>
      </c>
    </row>
    <row r="142" spans="1:18" ht="12.75" customHeight="1">
      <c r="A142" s="12" t="s">
        <v>45</v>
      </c>
      <c r="B142" s="12"/>
      <c r="C142" s="38" t="s">
        <v>37</v>
      </c>
      <c r="D142" s="12"/>
      <c r="E142" s="27" t="s">
        <v>595</v>
      </c>
      <c r="F142" s="12"/>
      <c r="G142" s="12"/>
      <c r="H142" s="12"/>
      <c r="I142" s="39">
        <f>0+Q142</f>
        <v>0</v>
      </c>
      <c r="J142" s="12"/>
      <c r="O142">
        <f>0+R142</f>
        <v>0</v>
      </c>
      <c r="Q142">
        <f>0+I143+I147+I151+I155</f>
        <v>0</v>
      </c>
      <c r="R142">
        <f>0+O143+O147+O151+O155</f>
        <v>0</v>
      </c>
    </row>
    <row r="143" spans="1:16" ht="25.5">
      <c r="A143" s="25" t="s">
        <v>47</v>
      </c>
      <c r="B143" s="29" t="s">
        <v>276</v>
      </c>
      <c r="C143" s="29" t="s">
        <v>596</v>
      </c>
      <c r="D143" s="25" t="s">
        <v>49</v>
      </c>
      <c r="E143" s="30" t="s">
        <v>597</v>
      </c>
      <c r="F143" s="31" t="s">
        <v>199</v>
      </c>
      <c r="G143" s="32">
        <v>3.354</v>
      </c>
      <c r="H143" s="33">
        <v>0</v>
      </c>
      <c r="I143" s="33">
        <f>ROUND(ROUND(H143,2)*ROUND(G143,3),2)</f>
        <v>0</v>
      </c>
      <c r="J143" s="31" t="s">
        <v>52</v>
      </c>
      <c r="O143">
        <f>(I143*0)/100</f>
        <v>0</v>
      </c>
      <c r="P143" t="s">
        <v>27</v>
      </c>
    </row>
    <row r="144" spans="1:5" ht="25.5">
      <c r="A144" s="34" t="s">
        <v>53</v>
      </c>
      <c r="E144" s="35" t="s">
        <v>598</v>
      </c>
    </row>
    <row r="145" spans="1:5" ht="12.75">
      <c r="A145" s="36" t="s">
        <v>55</v>
      </c>
      <c r="E145" s="37" t="s">
        <v>599</v>
      </c>
    </row>
    <row r="146" spans="1:5" ht="76.5">
      <c r="A146" t="s">
        <v>57</v>
      </c>
      <c r="E146" s="35" t="s">
        <v>600</v>
      </c>
    </row>
    <row r="147" spans="1:16" ht="12.75">
      <c r="A147" s="25" t="s">
        <v>47</v>
      </c>
      <c r="B147" s="29" t="s">
        <v>281</v>
      </c>
      <c r="C147" s="29" t="s">
        <v>601</v>
      </c>
      <c r="D147" s="25" t="s">
        <v>49</v>
      </c>
      <c r="E147" s="30" t="s">
        <v>602</v>
      </c>
      <c r="F147" s="31" t="s">
        <v>199</v>
      </c>
      <c r="G147" s="32">
        <v>67.08</v>
      </c>
      <c r="H147" s="33">
        <v>0</v>
      </c>
      <c r="I147" s="33">
        <f>ROUND(ROUND(H147,2)*ROUND(G147,3),2)</f>
        <v>0</v>
      </c>
      <c r="J147" s="31" t="s">
        <v>52</v>
      </c>
      <c r="O147">
        <f>(I147*21)/100</f>
        <v>0</v>
      </c>
      <c r="P147" t="s">
        <v>23</v>
      </c>
    </row>
    <row r="148" spans="1:5" ht="51">
      <c r="A148" s="34" t="s">
        <v>53</v>
      </c>
      <c r="E148" s="35" t="s">
        <v>603</v>
      </c>
    </row>
    <row r="149" spans="1:5" ht="12.75">
      <c r="A149" s="36" t="s">
        <v>55</v>
      </c>
      <c r="E149" s="37" t="s">
        <v>604</v>
      </c>
    </row>
    <row r="150" spans="1:5" ht="76.5">
      <c r="A150" t="s">
        <v>57</v>
      </c>
      <c r="E150" s="35" t="s">
        <v>600</v>
      </c>
    </row>
    <row r="151" spans="1:16" ht="12.75">
      <c r="A151" s="25" t="s">
        <v>47</v>
      </c>
      <c r="B151" s="29" t="s">
        <v>286</v>
      </c>
      <c r="C151" s="29" t="s">
        <v>605</v>
      </c>
      <c r="D151" s="25" t="s">
        <v>49</v>
      </c>
      <c r="E151" s="30" t="s">
        <v>606</v>
      </c>
      <c r="F151" s="31" t="s">
        <v>199</v>
      </c>
      <c r="G151" s="32">
        <v>11.18</v>
      </c>
      <c r="H151" s="33">
        <v>0</v>
      </c>
      <c r="I151" s="33">
        <f>ROUND(ROUND(H151,2)*ROUND(G151,3),2)</f>
        <v>0</v>
      </c>
      <c r="J151" s="31" t="s">
        <v>52</v>
      </c>
      <c r="O151">
        <f>(I151*0)/100</f>
        <v>0</v>
      </c>
      <c r="P151" t="s">
        <v>27</v>
      </c>
    </row>
    <row r="152" spans="1:5" ht="25.5">
      <c r="A152" s="34" t="s">
        <v>53</v>
      </c>
      <c r="E152" s="35" t="s">
        <v>607</v>
      </c>
    </row>
    <row r="153" spans="1:5" ht="12.75">
      <c r="A153" s="36" t="s">
        <v>55</v>
      </c>
      <c r="E153" s="37" t="s">
        <v>608</v>
      </c>
    </row>
    <row r="154" spans="1:5" ht="76.5">
      <c r="A154" t="s">
        <v>57</v>
      </c>
      <c r="E154" s="35" t="s">
        <v>600</v>
      </c>
    </row>
    <row r="155" spans="1:16" ht="12.75">
      <c r="A155" s="25" t="s">
        <v>47</v>
      </c>
      <c r="B155" s="29" t="s">
        <v>292</v>
      </c>
      <c r="C155" s="29" t="s">
        <v>609</v>
      </c>
      <c r="D155" s="25" t="s">
        <v>49</v>
      </c>
      <c r="E155" s="30" t="s">
        <v>610</v>
      </c>
      <c r="F155" s="31" t="s">
        <v>199</v>
      </c>
      <c r="G155" s="32">
        <v>3.354</v>
      </c>
      <c r="H155" s="33">
        <v>0</v>
      </c>
      <c r="I155" s="33">
        <f>ROUND(ROUND(H155,2)*ROUND(G155,3),2)</f>
        <v>0</v>
      </c>
      <c r="J155" s="31" t="s">
        <v>52</v>
      </c>
      <c r="O155">
        <f>(I155*0)/100</f>
        <v>0</v>
      </c>
      <c r="P155" t="s">
        <v>27</v>
      </c>
    </row>
    <row r="156" spans="1:5" ht="38.25">
      <c r="A156" s="34" t="s">
        <v>53</v>
      </c>
      <c r="E156" s="35" t="s">
        <v>611</v>
      </c>
    </row>
    <row r="157" spans="1:5" ht="12.75">
      <c r="A157" s="36" t="s">
        <v>55</v>
      </c>
      <c r="E157" s="37" t="s">
        <v>599</v>
      </c>
    </row>
    <row r="158" spans="1:5" ht="63.75">
      <c r="A158" t="s">
        <v>57</v>
      </c>
      <c r="E158" s="35" t="s">
        <v>612</v>
      </c>
    </row>
    <row r="159" spans="1:18" ht="12.75" customHeight="1">
      <c r="A159" s="12" t="s">
        <v>45</v>
      </c>
      <c r="B159" s="12"/>
      <c r="C159" s="38" t="s">
        <v>77</v>
      </c>
      <c r="D159" s="12"/>
      <c r="E159" s="27" t="s">
        <v>314</v>
      </c>
      <c r="F159" s="12"/>
      <c r="G159" s="12"/>
      <c r="H159" s="12"/>
      <c r="I159" s="39">
        <f>0+Q159</f>
        <v>0</v>
      </c>
      <c r="J159" s="12"/>
      <c r="O159">
        <f>0+R159</f>
        <v>0</v>
      </c>
      <c r="Q159">
        <f>0+I160+I164+I168+I172+I176+I180</f>
        <v>0</v>
      </c>
      <c r="R159">
        <f>0+O160+O164+O168+O172+O176+O180</f>
        <v>0</v>
      </c>
    </row>
    <row r="160" spans="1:16" ht="12.75">
      <c r="A160" s="25" t="s">
        <v>47</v>
      </c>
      <c r="B160" s="29" t="s">
        <v>298</v>
      </c>
      <c r="C160" s="29" t="s">
        <v>613</v>
      </c>
      <c r="D160" s="25" t="s">
        <v>49</v>
      </c>
      <c r="E160" s="30" t="s">
        <v>614</v>
      </c>
      <c r="F160" s="31" t="s">
        <v>199</v>
      </c>
      <c r="G160" s="32">
        <v>142.545</v>
      </c>
      <c r="H160" s="33">
        <v>0</v>
      </c>
      <c r="I160" s="33">
        <f>ROUND(ROUND(H160,2)*ROUND(G160,3),2)</f>
        <v>0</v>
      </c>
      <c r="J160" s="31" t="s">
        <v>52</v>
      </c>
      <c r="O160">
        <f>(I160*21)/100</f>
        <v>0</v>
      </c>
      <c r="P160" t="s">
        <v>23</v>
      </c>
    </row>
    <row r="161" spans="1:5" ht="25.5">
      <c r="A161" s="34" t="s">
        <v>53</v>
      </c>
      <c r="E161" s="35" t="s">
        <v>615</v>
      </c>
    </row>
    <row r="162" spans="1:5" ht="89.25">
      <c r="A162" s="36" t="s">
        <v>55</v>
      </c>
      <c r="E162" s="37" t="s">
        <v>616</v>
      </c>
    </row>
    <row r="163" spans="1:5" ht="191.25">
      <c r="A163" t="s">
        <v>57</v>
      </c>
      <c r="E163" s="35" t="s">
        <v>320</v>
      </c>
    </row>
    <row r="164" spans="1:16" ht="12.75">
      <c r="A164" s="25" t="s">
        <v>47</v>
      </c>
      <c r="B164" s="29" t="s">
        <v>303</v>
      </c>
      <c r="C164" s="29" t="s">
        <v>617</v>
      </c>
      <c r="D164" s="25" t="s">
        <v>49</v>
      </c>
      <c r="E164" s="30" t="s">
        <v>618</v>
      </c>
      <c r="F164" s="31" t="s">
        <v>199</v>
      </c>
      <c r="G164" s="32">
        <v>23.36</v>
      </c>
      <c r="H164" s="33">
        <v>0</v>
      </c>
      <c r="I164" s="33">
        <f>ROUND(ROUND(H164,2)*ROUND(G164,3),2)</f>
        <v>0</v>
      </c>
      <c r="J164" s="31" t="s">
        <v>52</v>
      </c>
      <c r="O164">
        <f>(I164*0)/100</f>
        <v>0</v>
      </c>
      <c r="P164" t="s">
        <v>27</v>
      </c>
    </row>
    <row r="165" spans="1:5" ht="38.25">
      <c r="A165" s="34" t="s">
        <v>53</v>
      </c>
      <c r="E165" s="35" t="s">
        <v>619</v>
      </c>
    </row>
    <row r="166" spans="1:5" ht="12.75">
      <c r="A166" s="36" t="s">
        <v>55</v>
      </c>
      <c r="E166" s="37" t="s">
        <v>620</v>
      </c>
    </row>
    <row r="167" spans="1:5" ht="191.25">
      <c r="A167" t="s">
        <v>57</v>
      </c>
      <c r="E167" s="35" t="s">
        <v>320</v>
      </c>
    </row>
    <row r="168" spans="1:16" ht="12.75">
      <c r="A168" s="25" t="s">
        <v>47</v>
      </c>
      <c r="B168" s="29" t="s">
        <v>308</v>
      </c>
      <c r="C168" s="29" t="s">
        <v>621</v>
      </c>
      <c r="D168" s="25" t="s">
        <v>49</v>
      </c>
      <c r="E168" s="30" t="s">
        <v>622</v>
      </c>
      <c r="F168" s="31" t="s">
        <v>199</v>
      </c>
      <c r="G168" s="32">
        <v>52.8</v>
      </c>
      <c r="H168" s="33">
        <v>0</v>
      </c>
      <c r="I168" s="33">
        <f>ROUND(ROUND(H168,2)*ROUND(G168,3),2)</f>
        <v>0</v>
      </c>
      <c r="J168" s="31" t="s">
        <v>52</v>
      </c>
      <c r="O168">
        <f>(I168*21)/100</f>
        <v>0</v>
      </c>
      <c r="P168" t="s">
        <v>23</v>
      </c>
    </row>
    <row r="169" spans="1:5" ht="25.5">
      <c r="A169" s="34" t="s">
        <v>53</v>
      </c>
      <c r="E169" s="35" t="s">
        <v>623</v>
      </c>
    </row>
    <row r="170" spans="1:5" ht="12.75">
      <c r="A170" s="36" t="s">
        <v>55</v>
      </c>
      <c r="E170" s="37" t="s">
        <v>624</v>
      </c>
    </row>
    <row r="171" spans="1:5" ht="204">
      <c r="A171" t="s">
        <v>57</v>
      </c>
      <c r="E171" s="35" t="s">
        <v>625</v>
      </c>
    </row>
    <row r="172" spans="1:16" ht="25.5">
      <c r="A172" s="25" t="s">
        <v>47</v>
      </c>
      <c r="B172" s="29" t="s">
        <v>315</v>
      </c>
      <c r="C172" s="29" t="s">
        <v>626</v>
      </c>
      <c r="D172" s="25" t="s">
        <v>49</v>
      </c>
      <c r="E172" s="30" t="s">
        <v>627</v>
      </c>
      <c r="F172" s="31" t="s">
        <v>199</v>
      </c>
      <c r="G172" s="32">
        <v>186.715</v>
      </c>
      <c r="H172" s="33">
        <v>0</v>
      </c>
      <c r="I172" s="33">
        <f>ROUND(ROUND(H172,2)*ROUND(G172,3),2)</f>
        <v>0</v>
      </c>
      <c r="J172" s="31" t="s">
        <v>52</v>
      </c>
      <c r="O172">
        <f>(I172*21)/100</f>
        <v>0</v>
      </c>
      <c r="P172" t="s">
        <v>23</v>
      </c>
    </row>
    <row r="173" spans="1:5" ht="25.5">
      <c r="A173" s="34" t="s">
        <v>53</v>
      </c>
      <c r="E173" s="35" t="s">
        <v>628</v>
      </c>
    </row>
    <row r="174" spans="1:5" ht="12.75">
      <c r="A174" s="36" t="s">
        <v>55</v>
      </c>
      <c r="E174" s="37" t="s">
        <v>629</v>
      </c>
    </row>
    <row r="175" spans="1:5" ht="216.75">
      <c r="A175" t="s">
        <v>57</v>
      </c>
      <c r="E175" s="35" t="s">
        <v>630</v>
      </c>
    </row>
    <row r="176" spans="1:16" ht="12.75">
      <c r="A176" s="25" t="s">
        <v>47</v>
      </c>
      <c r="B176" s="29" t="s">
        <v>322</v>
      </c>
      <c r="C176" s="29" t="s">
        <v>631</v>
      </c>
      <c r="D176" s="25" t="s">
        <v>49</v>
      </c>
      <c r="E176" s="30" t="s">
        <v>632</v>
      </c>
      <c r="F176" s="31" t="s">
        <v>199</v>
      </c>
      <c r="G176" s="32">
        <v>47.515</v>
      </c>
      <c r="H176" s="33">
        <v>0</v>
      </c>
      <c r="I176" s="33">
        <f>ROUND(ROUND(H176,2)*ROUND(G176,3),2)</f>
        <v>0</v>
      </c>
      <c r="J176" s="31" t="s">
        <v>52</v>
      </c>
      <c r="O176">
        <f>(I176*21)/100</f>
        <v>0</v>
      </c>
      <c r="P176" t="s">
        <v>23</v>
      </c>
    </row>
    <row r="177" spans="1:5" ht="38.25">
      <c r="A177" s="34" t="s">
        <v>53</v>
      </c>
      <c r="E177" s="35" t="s">
        <v>633</v>
      </c>
    </row>
    <row r="178" spans="1:5" ht="12.75">
      <c r="A178" s="36" t="s">
        <v>55</v>
      </c>
      <c r="E178" s="37" t="s">
        <v>634</v>
      </c>
    </row>
    <row r="179" spans="1:5" ht="38.25">
      <c r="A179" t="s">
        <v>57</v>
      </c>
      <c r="E179" s="35" t="s">
        <v>635</v>
      </c>
    </row>
    <row r="180" spans="1:16" ht="12.75">
      <c r="A180" s="25" t="s">
        <v>47</v>
      </c>
      <c r="B180" s="29" t="s">
        <v>328</v>
      </c>
      <c r="C180" s="29" t="s">
        <v>636</v>
      </c>
      <c r="D180" s="25" t="s">
        <v>49</v>
      </c>
      <c r="E180" s="30" t="s">
        <v>637</v>
      </c>
      <c r="F180" s="31" t="s">
        <v>199</v>
      </c>
      <c r="G180" s="32">
        <v>10.5</v>
      </c>
      <c r="H180" s="33">
        <v>0</v>
      </c>
      <c r="I180" s="33">
        <f>ROUND(ROUND(H180,2)*ROUND(G180,3),2)</f>
        <v>0</v>
      </c>
      <c r="J180" s="31" t="s">
        <v>52</v>
      </c>
      <c r="O180">
        <f>(I180*21)/100</f>
        <v>0</v>
      </c>
      <c r="P180" t="s">
        <v>23</v>
      </c>
    </row>
    <row r="181" spans="1:5" ht="25.5">
      <c r="A181" s="34" t="s">
        <v>53</v>
      </c>
      <c r="E181" s="35" t="s">
        <v>638</v>
      </c>
    </row>
    <row r="182" spans="1:5" ht="12.75">
      <c r="A182" s="36" t="s">
        <v>55</v>
      </c>
      <c r="E182" s="37" t="s">
        <v>639</v>
      </c>
    </row>
    <row r="183" spans="1:5" ht="51">
      <c r="A183" t="s">
        <v>57</v>
      </c>
      <c r="E183" s="35" t="s">
        <v>640</v>
      </c>
    </row>
    <row r="184" spans="1:18" ht="12.75" customHeight="1">
      <c r="A184" s="12" t="s">
        <v>45</v>
      </c>
      <c r="B184" s="12"/>
      <c r="C184" s="38" t="s">
        <v>82</v>
      </c>
      <c r="D184" s="12"/>
      <c r="E184" s="27" t="s">
        <v>321</v>
      </c>
      <c r="F184" s="12"/>
      <c r="G184" s="12"/>
      <c r="H184" s="12"/>
      <c r="I184" s="39">
        <f>0+Q184</f>
        <v>0</v>
      </c>
      <c r="J184" s="12"/>
      <c r="O184">
        <f>0+R184</f>
        <v>0</v>
      </c>
      <c r="Q184">
        <f>0+I185+I189+I193</f>
        <v>0</v>
      </c>
      <c r="R184">
        <f>0+O185+O189+O193</f>
        <v>0</v>
      </c>
    </row>
    <row r="185" spans="1:16" ht="12.75">
      <c r="A185" s="25" t="s">
        <v>47</v>
      </c>
      <c r="B185" s="29" t="s">
        <v>334</v>
      </c>
      <c r="C185" s="29" t="s">
        <v>641</v>
      </c>
      <c r="D185" s="25" t="s">
        <v>49</v>
      </c>
      <c r="E185" s="30" t="s">
        <v>642</v>
      </c>
      <c r="F185" s="31" t="s">
        <v>154</v>
      </c>
      <c r="G185" s="32">
        <v>25.6</v>
      </c>
      <c r="H185" s="33">
        <v>0</v>
      </c>
      <c r="I185" s="33">
        <f>ROUND(ROUND(H185,2)*ROUND(G185,3),2)</f>
        <v>0</v>
      </c>
      <c r="J185" s="31" t="s">
        <v>52</v>
      </c>
      <c r="O185">
        <f>(I185*0)/100</f>
        <v>0</v>
      </c>
      <c r="P185" t="s">
        <v>27</v>
      </c>
    </row>
    <row r="186" spans="1:5" ht="12.75">
      <c r="A186" s="34" t="s">
        <v>53</v>
      </c>
      <c r="E186" s="35" t="s">
        <v>643</v>
      </c>
    </row>
    <row r="187" spans="1:5" ht="12.75">
      <c r="A187" s="36" t="s">
        <v>55</v>
      </c>
      <c r="E187" s="37" t="s">
        <v>644</v>
      </c>
    </row>
    <row r="188" spans="1:5" ht="242.25">
      <c r="A188" t="s">
        <v>57</v>
      </c>
      <c r="E188" s="35" t="s">
        <v>645</v>
      </c>
    </row>
    <row r="189" spans="1:16" ht="12.75">
      <c r="A189" s="25" t="s">
        <v>47</v>
      </c>
      <c r="B189" s="29" t="s">
        <v>340</v>
      </c>
      <c r="C189" s="29" t="s">
        <v>646</v>
      </c>
      <c r="D189" s="25" t="s">
        <v>49</v>
      </c>
      <c r="E189" s="30" t="s">
        <v>647</v>
      </c>
      <c r="F189" s="31" t="s">
        <v>154</v>
      </c>
      <c r="G189" s="32">
        <v>15</v>
      </c>
      <c r="H189" s="33">
        <v>0</v>
      </c>
      <c r="I189" s="33">
        <f>ROUND(ROUND(H189,2)*ROUND(G189,3),2)</f>
        <v>0</v>
      </c>
      <c r="J189" s="31" t="s">
        <v>52</v>
      </c>
      <c r="O189">
        <f>(I189*0)/100</f>
        <v>0</v>
      </c>
      <c r="P189" t="s">
        <v>27</v>
      </c>
    </row>
    <row r="190" spans="1:5" ht="12.75">
      <c r="A190" s="34" t="s">
        <v>53</v>
      </c>
      <c r="E190" s="35" t="s">
        <v>648</v>
      </c>
    </row>
    <row r="191" spans="1:5" ht="12.75">
      <c r="A191" s="36" t="s">
        <v>55</v>
      </c>
      <c r="E191" s="37" t="s">
        <v>649</v>
      </c>
    </row>
    <row r="192" spans="1:5" ht="242.25">
      <c r="A192" t="s">
        <v>57</v>
      </c>
      <c r="E192" s="35" t="s">
        <v>645</v>
      </c>
    </row>
    <row r="193" spans="1:16" ht="12.75">
      <c r="A193" s="25" t="s">
        <v>47</v>
      </c>
      <c r="B193" s="29" t="s">
        <v>346</v>
      </c>
      <c r="C193" s="29" t="s">
        <v>650</v>
      </c>
      <c r="D193" s="25" t="s">
        <v>49</v>
      </c>
      <c r="E193" s="30" t="s">
        <v>651</v>
      </c>
      <c r="F193" s="31" t="s">
        <v>154</v>
      </c>
      <c r="G193" s="32">
        <v>72.4</v>
      </c>
      <c r="H193" s="33">
        <v>0</v>
      </c>
      <c r="I193" s="33">
        <f>ROUND(ROUND(H193,2)*ROUND(G193,3),2)</f>
        <v>0</v>
      </c>
      <c r="J193" s="31" t="s">
        <v>52</v>
      </c>
      <c r="O193">
        <f>(I193*21)/100</f>
        <v>0</v>
      </c>
      <c r="P193" t="s">
        <v>23</v>
      </c>
    </row>
    <row r="194" spans="1:5" ht="25.5">
      <c r="A194" s="34" t="s">
        <v>53</v>
      </c>
      <c r="E194" s="35" t="s">
        <v>652</v>
      </c>
    </row>
    <row r="195" spans="1:5" ht="12.75">
      <c r="A195" s="36" t="s">
        <v>55</v>
      </c>
      <c r="E195" s="37" t="s">
        <v>653</v>
      </c>
    </row>
    <row r="196" spans="1:5" ht="242.25">
      <c r="A196" t="s">
        <v>57</v>
      </c>
      <c r="E196" s="35" t="s">
        <v>654</v>
      </c>
    </row>
    <row r="197" spans="1:18" ht="12.75" customHeight="1">
      <c r="A197" s="12" t="s">
        <v>45</v>
      </c>
      <c r="B197" s="12"/>
      <c r="C197" s="38" t="s">
        <v>40</v>
      </c>
      <c r="D197" s="12"/>
      <c r="E197" s="27" t="s">
        <v>349</v>
      </c>
      <c r="F197" s="12"/>
      <c r="G197" s="12"/>
      <c r="H197" s="12"/>
      <c r="I197" s="39">
        <f>0+Q197</f>
        <v>0</v>
      </c>
      <c r="J197" s="12"/>
      <c r="O197">
        <f>0+R197</f>
        <v>0</v>
      </c>
      <c r="Q197">
        <f>0+I198+I202+I206+I210+I214+I218+I222+I226+I230+I234+I238+I242+I246+I250</f>
        <v>0</v>
      </c>
      <c r="R197">
        <f>0+O198+O202+O206+O210+O214+O218+O222+O226+O230+O234+O238+O242+O246+O250</f>
        <v>0</v>
      </c>
    </row>
    <row r="198" spans="1:16" ht="12.75">
      <c r="A198" s="25" t="s">
        <v>47</v>
      </c>
      <c r="B198" s="29" t="s">
        <v>350</v>
      </c>
      <c r="C198" s="29" t="s">
        <v>655</v>
      </c>
      <c r="D198" s="25" t="s">
        <v>49</v>
      </c>
      <c r="E198" s="30" t="s">
        <v>656</v>
      </c>
      <c r="F198" s="31" t="s">
        <v>154</v>
      </c>
      <c r="G198" s="32">
        <v>33.5</v>
      </c>
      <c r="H198" s="33">
        <v>0</v>
      </c>
      <c r="I198" s="33">
        <f>ROUND(ROUND(H198,2)*ROUND(G198,3),2)</f>
        <v>0</v>
      </c>
      <c r="J198" s="31" t="s">
        <v>52</v>
      </c>
      <c r="O198">
        <f>(I198*21)/100</f>
        <v>0</v>
      </c>
      <c r="P198" t="s">
        <v>23</v>
      </c>
    </row>
    <row r="199" spans="1:5" ht="38.25">
      <c r="A199" s="34" t="s">
        <v>53</v>
      </c>
      <c r="E199" s="35" t="s">
        <v>657</v>
      </c>
    </row>
    <row r="200" spans="1:5" ht="12.75">
      <c r="A200" s="36" t="s">
        <v>55</v>
      </c>
      <c r="E200" s="37" t="s">
        <v>658</v>
      </c>
    </row>
    <row r="201" spans="1:5" ht="38.25">
      <c r="A201" t="s">
        <v>57</v>
      </c>
      <c r="E201" s="35" t="s">
        <v>659</v>
      </c>
    </row>
    <row r="202" spans="1:16" ht="12.75">
      <c r="A202" s="25" t="s">
        <v>47</v>
      </c>
      <c r="B202" s="29" t="s">
        <v>356</v>
      </c>
      <c r="C202" s="29" t="s">
        <v>660</v>
      </c>
      <c r="D202" s="25" t="s">
        <v>117</v>
      </c>
      <c r="E202" s="30" t="s">
        <v>661</v>
      </c>
      <c r="F202" s="31" t="s">
        <v>154</v>
      </c>
      <c r="G202" s="32">
        <v>34.5</v>
      </c>
      <c r="H202" s="33">
        <v>0</v>
      </c>
      <c r="I202" s="33">
        <f>ROUND(ROUND(H202,2)*ROUND(G202,3),2)</f>
        <v>0</v>
      </c>
      <c r="J202" s="31" t="s">
        <v>52</v>
      </c>
      <c r="O202">
        <f>(I202*0)/100</f>
        <v>0</v>
      </c>
      <c r="P202" t="s">
        <v>27</v>
      </c>
    </row>
    <row r="203" spans="1:5" ht="25.5">
      <c r="A203" s="34" t="s">
        <v>53</v>
      </c>
      <c r="E203" s="35" t="s">
        <v>662</v>
      </c>
    </row>
    <row r="204" spans="1:5" ht="12.75">
      <c r="A204" s="36" t="s">
        <v>55</v>
      </c>
      <c r="E204" s="37" t="s">
        <v>663</v>
      </c>
    </row>
    <row r="205" spans="1:5" ht="63.75">
      <c r="A205" t="s">
        <v>57</v>
      </c>
      <c r="E205" s="35" t="s">
        <v>664</v>
      </c>
    </row>
    <row r="206" spans="1:16" ht="12.75">
      <c r="A206" s="25" t="s">
        <v>47</v>
      </c>
      <c r="B206" s="29" t="s">
        <v>361</v>
      </c>
      <c r="C206" s="29" t="s">
        <v>665</v>
      </c>
      <c r="D206" s="25" t="s">
        <v>49</v>
      </c>
      <c r="E206" s="30" t="s">
        <v>666</v>
      </c>
      <c r="F206" s="31" t="s">
        <v>154</v>
      </c>
      <c r="G206" s="32">
        <v>22.3</v>
      </c>
      <c r="H206" s="33">
        <v>0</v>
      </c>
      <c r="I206" s="33">
        <f>ROUND(ROUND(H206,2)*ROUND(G206,3),2)</f>
        <v>0</v>
      </c>
      <c r="J206" s="31" t="s">
        <v>52</v>
      </c>
      <c r="O206">
        <f>(I206*21)/100</f>
        <v>0</v>
      </c>
      <c r="P206" t="s">
        <v>23</v>
      </c>
    </row>
    <row r="207" spans="1:5" ht="25.5">
      <c r="A207" s="34" t="s">
        <v>53</v>
      </c>
      <c r="E207" s="35" t="s">
        <v>667</v>
      </c>
    </row>
    <row r="208" spans="1:5" ht="12.75">
      <c r="A208" s="36" t="s">
        <v>55</v>
      </c>
      <c r="E208" s="37" t="s">
        <v>668</v>
      </c>
    </row>
    <row r="209" spans="1:5" ht="51">
      <c r="A209" t="s">
        <v>57</v>
      </c>
      <c r="E209" s="35" t="s">
        <v>473</v>
      </c>
    </row>
    <row r="210" spans="1:16" ht="12.75">
      <c r="A210" s="25" t="s">
        <v>47</v>
      </c>
      <c r="B210" s="29" t="s">
        <v>367</v>
      </c>
      <c r="C210" s="29" t="s">
        <v>396</v>
      </c>
      <c r="D210" s="25" t="s">
        <v>49</v>
      </c>
      <c r="E210" s="30" t="s">
        <v>397</v>
      </c>
      <c r="F210" s="31" t="s">
        <v>154</v>
      </c>
      <c r="G210" s="32">
        <v>35.2</v>
      </c>
      <c r="H210" s="33">
        <v>0</v>
      </c>
      <c r="I210" s="33">
        <f>ROUND(ROUND(H210,2)*ROUND(G210,3),2)</f>
        <v>0</v>
      </c>
      <c r="J210" s="31" t="s">
        <v>52</v>
      </c>
      <c r="O210">
        <f>(I210*21)/100</f>
        <v>0</v>
      </c>
      <c r="P210" t="s">
        <v>23</v>
      </c>
    </row>
    <row r="211" spans="1:5" ht="38.25">
      <c r="A211" s="34" t="s">
        <v>53</v>
      </c>
      <c r="E211" s="35" t="s">
        <v>669</v>
      </c>
    </row>
    <row r="212" spans="1:5" ht="12.75">
      <c r="A212" s="36" t="s">
        <v>55</v>
      </c>
      <c r="E212" s="37" t="s">
        <v>670</v>
      </c>
    </row>
    <row r="213" spans="1:5" ht="51">
      <c r="A213" t="s">
        <v>57</v>
      </c>
      <c r="E213" s="35" t="s">
        <v>400</v>
      </c>
    </row>
    <row r="214" spans="1:16" ht="12.75">
      <c r="A214" s="25" t="s">
        <v>47</v>
      </c>
      <c r="B214" s="29" t="s">
        <v>373</v>
      </c>
      <c r="C214" s="29" t="s">
        <v>671</v>
      </c>
      <c r="D214" s="25" t="s">
        <v>49</v>
      </c>
      <c r="E214" s="30" t="s">
        <v>672</v>
      </c>
      <c r="F214" s="31" t="s">
        <v>199</v>
      </c>
      <c r="G214" s="32">
        <v>23.36</v>
      </c>
      <c r="H214" s="33">
        <v>0</v>
      </c>
      <c r="I214" s="33">
        <f>ROUND(ROUND(H214,2)*ROUND(G214,3),2)</f>
        <v>0</v>
      </c>
      <c r="J214" s="31" t="s">
        <v>52</v>
      </c>
      <c r="O214">
        <f>(I214*0)/100</f>
        <v>0</v>
      </c>
      <c r="P214" t="s">
        <v>27</v>
      </c>
    </row>
    <row r="215" spans="1:5" ht="25.5">
      <c r="A215" s="34" t="s">
        <v>53</v>
      </c>
      <c r="E215" s="35" t="s">
        <v>673</v>
      </c>
    </row>
    <row r="216" spans="1:5" ht="12.75">
      <c r="A216" s="36" t="s">
        <v>55</v>
      </c>
      <c r="E216" s="37" t="s">
        <v>674</v>
      </c>
    </row>
    <row r="217" spans="1:5" ht="25.5">
      <c r="A217" t="s">
        <v>57</v>
      </c>
      <c r="E217" s="35" t="s">
        <v>675</v>
      </c>
    </row>
    <row r="218" spans="1:16" ht="12.75">
      <c r="A218" s="25" t="s">
        <v>47</v>
      </c>
      <c r="B218" s="29" t="s">
        <v>379</v>
      </c>
      <c r="C218" s="29" t="s">
        <v>676</v>
      </c>
      <c r="D218" s="25" t="s">
        <v>49</v>
      </c>
      <c r="E218" s="30" t="s">
        <v>677</v>
      </c>
      <c r="F218" s="31" t="s">
        <v>154</v>
      </c>
      <c r="G218" s="32">
        <v>35.2</v>
      </c>
      <c r="H218" s="33">
        <v>0</v>
      </c>
      <c r="I218" s="33">
        <f>ROUND(ROUND(H218,2)*ROUND(G218,3),2)</f>
        <v>0</v>
      </c>
      <c r="J218" s="31" t="s">
        <v>52</v>
      </c>
      <c r="O218">
        <f>(I218*21)/100</f>
        <v>0</v>
      </c>
      <c r="P218" t="s">
        <v>23</v>
      </c>
    </row>
    <row r="219" spans="1:5" ht="25.5">
      <c r="A219" s="34" t="s">
        <v>53</v>
      </c>
      <c r="E219" s="35" t="s">
        <v>678</v>
      </c>
    </row>
    <row r="220" spans="1:5" ht="12.75">
      <c r="A220" s="36" t="s">
        <v>55</v>
      </c>
      <c r="E220" s="37" t="s">
        <v>670</v>
      </c>
    </row>
    <row r="221" spans="1:5" ht="38.25">
      <c r="A221" t="s">
        <v>57</v>
      </c>
      <c r="E221" s="35" t="s">
        <v>679</v>
      </c>
    </row>
    <row r="222" spans="1:16" ht="12.75">
      <c r="A222" s="25" t="s">
        <v>47</v>
      </c>
      <c r="B222" s="29" t="s">
        <v>384</v>
      </c>
      <c r="C222" s="29" t="s">
        <v>680</v>
      </c>
      <c r="D222" s="25" t="s">
        <v>49</v>
      </c>
      <c r="E222" s="30" t="s">
        <v>681</v>
      </c>
      <c r="F222" s="31" t="s">
        <v>154</v>
      </c>
      <c r="G222" s="32">
        <v>18.6</v>
      </c>
      <c r="H222" s="33">
        <v>0</v>
      </c>
      <c r="I222" s="33">
        <f>ROUND(ROUND(H222,2)*ROUND(G222,3),2)</f>
        <v>0</v>
      </c>
      <c r="J222" s="31" t="s">
        <v>52</v>
      </c>
      <c r="O222">
        <f>(I222*21)/100</f>
        <v>0</v>
      </c>
      <c r="P222" t="s">
        <v>23</v>
      </c>
    </row>
    <row r="223" spans="1:5" ht="25.5">
      <c r="A223" s="34" t="s">
        <v>53</v>
      </c>
      <c r="E223" s="35" t="s">
        <v>682</v>
      </c>
    </row>
    <row r="224" spans="1:5" ht="12.75">
      <c r="A224" s="36" t="s">
        <v>55</v>
      </c>
      <c r="E224" s="37" t="s">
        <v>506</v>
      </c>
    </row>
    <row r="225" spans="1:5" ht="38.25">
      <c r="A225" t="s">
        <v>57</v>
      </c>
      <c r="E225" s="35" t="s">
        <v>679</v>
      </c>
    </row>
    <row r="226" spans="1:16" ht="12.75">
      <c r="A226" s="25" t="s">
        <v>47</v>
      </c>
      <c r="B226" s="29" t="s">
        <v>390</v>
      </c>
      <c r="C226" s="29" t="s">
        <v>683</v>
      </c>
      <c r="D226" s="25" t="s">
        <v>49</v>
      </c>
      <c r="E226" s="30" t="s">
        <v>684</v>
      </c>
      <c r="F226" s="31" t="s">
        <v>531</v>
      </c>
      <c r="G226" s="32">
        <v>13.5</v>
      </c>
      <c r="H226" s="33">
        <v>0</v>
      </c>
      <c r="I226" s="33">
        <f>ROUND(ROUND(H226,2)*ROUND(G226,3),2)</f>
        <v>0</v>
      </c>
      <c r="J226" s="31" t="s">
        <v>52</v>
      </c>
      <c r="O226">
        <f>(I226*0)/100</f>
        <v>0</v>
      </c>
      <c r="P226" t="s">
        <v>27</v>
      </c>
    </row>
    <row r="227" spans="1:5" ht="12.75">
      <c r="A227" s="34" t="s">
        <v>53</v>
      </c>
      <c r="E227" s="35" t="s">
        <v>685</v>
      </c>
    </row>
    <row r="228" spans="1:5" ht="12.75">
      <c r="A228" s="36" t="s">
        <v>55</v>
      </c>
      <c r="E228" s="37" t="s">
        <v>686</v>
      </c>
    </row>
    <row r="229" spans="1:5" ht="409.5">
      <c r="A229" t="s">
        <v>57</v>
      </c>
      <c r="E229" s="35" t="s">
        <v>687</v>
      </c>
    </row>
    <row r="230" spans="1:16" ht="12.75">
      <c r="A230" s="25" t="s">
        <v>47</v>
      </c>
      <c r="B230" s="29" t="s">
        <v>395</v>
      </c>
      <c r="C230" s="29" t="s">
        <v>688</v>
      </c>
      <c r="D230" s="25" t="s">
        <v>49</v>
      </c>
      <c r="E230" s="30" t="s">
        <v>689</v>
      </c>
      <c r="F230" s="31" t="s">
        <v>80</v>
      </c>
      <c r="G230" s="32">
        <v>1</v>
      </c>
      <c r="H230" s="33">
        <v>0</v>
      </c>
      <c r="I230" s="33">
        <f>ROUND(ROUND(H230,2)*ROUND(G230,3),2)</f>
        <v>0</v>
      </c>
      <c r="J230" s="31" t="s">
        <v>52</v>
      </c>
      <c r="O230">
        <f>(I230*0)/100</f>
        <v>0</v>
      </c>
      <c r="P230" t="s">
        <v>27</v>
      </c>
    </row>
    <row r="231" spans="1:5" ht="12.75">
      <c r="A231" s="34" t="s">
        <v>53</v>
      </c>
      <c r="E231" s="35" t="s">
        <v>690</v>
      </c>
    </row>
    <row r="232" spans="1:5" ht="12.75">
      <c r="A232" s="36" t="s">
        <v>55</v>
      </c>
      <c r="E232" s="37" t="s">
        <v>56</v>
      </c>
    </row>
    <row r="233" spans="1:5" ht="267.75">
      <c r="A233" t="s">
        <v>57</v>
      </c>
      <c r="E233" s="35" t="s">
        <v>691</v>
      </c>
    </row>
    <row r="234" spans="1:16" ht="12.75">
      <c r="A234" s="25" t="s">
        <v>47</v>
      </c>
      <c r="B234" s="29" t="s">
        <v>401</v>
      </c>
      <c r="C234" s="29" t="s">
        <v>692</v>
      </c>
      <c r="D234" s="25" t="s">
        <v>49</v>
      </c>
      <c r="E234" s="30" t="s">
        <v>693</v>
      </c>
      <c r="F234" s="31" t="s">
        <v>80</v>
      </c>
      <c r="G234" s="32">
        <v>3</v>
      </c>
      <c r="H234" s="33">
        <v>0</v>
      </c>
      <c r="I234" s="33">
        <f>ROUND(ROUND(H234,2)*ROUND(G234,3),2)</f>
        <v>0</v>
      </c>
      <c r="J234" s="31" t="s">
        <v>52</v>
      </c>
      <c r="O234">
        <f>(I234*0)/100</f>
        <v>0</v>
      </c>
      <c r="P234" t="s">
        <v>27</v>
      </c>
    </row>
    <row r="235" spans="1:5" ht="12.75">
      <c r="A235" s="34" t="s">
        <v>53</v>
      </c>
      <c r="E235" s="35" t="s">
        <v>694</v>
      </c>
    </row>
    <row r="236" spans="1:5" ht="12.75">
      <c r="A236" s="36" t="s">
        <v>55</v>
      </c>
      <c r="E236" s="37" t="s">
        <v>695</v>
      </c>
    </row>
    <row r="237" spans="1:5" ht="267.75">
      <c r="A237" t="s">
        <v>57</v>
      </c>
      <c r="E237" s="35" t="s">
        <v>696</v>
      </c>
    </row>
    <row r="238" spans="1:16" ht="12.75">
      <c r="A238" s="25" t="s">
        <v>47</v>
      </c>
      <c r="B238" s="29" t="s">
        <v>407</v>
      </c>
      <c r="C238" s="29" t="s">
        <v>697</v>
      </c>
      <c r="D238" s="25" t="s">
        <v>49</v>
      </c>
      <c r="E238" s="30" t="s">
        <v>698</v>
      </c>
      <c r="F238" s="31" t="s">
        <v>199</v>
      </c>
      <c r="G238" s="32">
        <v>11.18</v>
      </c>
      <c r="H238" s="33">
        <v>0</v>
      </c>
      <c r="I238" s="33">
        <f>ROUND(ROUND(H238,2)*ROUND(G238,3),2)</f>
        <v>0</v>
      </c>
      <c r="J238" s="31" t="s">
        <v>52</v>
      </c>
      <c r="O238">
        <f>(I238*0)/100</f>
        <v>0</v>
      </c>
      <c r="P238" t="s">
        <v>27</v>
      </c>
    </row>
    <row r="239" spans="1:5" ht="25.5">
      <c r="A239" s="34" t="s">
        <v>53</v>
      </c>
      <c r="E239" s="35" t="s">
        <v>699</v>
      </c>
    </row>
    <row r="240" spans="1:5" ht="12.75">
      <c r="A240" s="36" t="s">
        <v>55</v>
      </c>
      <c r="E240" s="37" t="s">
        <v>608</v>
      </c>
    </row>
    <row r="241" spans="1:5" ht="25.5">
      <c r="A241" t="s">
        <v>57</v>
      </c>
      <c r="E241" s="35" t="s">
        <v>700</v>
      </c>
    </row>
    <row r="242" spans="1:16" ht="12.75">
      <c r="A242" s="25" t="s">
        <v>47</v>
      </c>
      <c r="B242" s="29" t="s">
        <v>413</v>
      </c>
      <c r="C242" s="29" t="s">
        <v>701</v>
      </c>
      <c r="D242" s="25" t="s">
        <v>49</v>
      </c>
      <c r="E242" s="30" t="s">
        <v>702</v>
      </c>
      <c r="F242" s="31" t="s">
        <v>136</v>
      </c>
      <c r="G242" s="32">
        <v>19.058</v>
      </c>
      <c r="H242" s="33">
        <v>0</v>
      </c>
      <c r="I242" s="33">
        <f>ROUND(ROUND(H242,2)*ROUND(G242,3),2)</f>
        <v>0</v>
      </c>
      <c r="J242" s="31" t="s">
        <v>52</v>
      </c>
      <c r="O242">
        <f>(I242*21)/100</f>
        <v>0</v>
      </c>
      <c r="P242" t="s">
        <v>23</v>
      </c>
    </row>
    <row r="243" spans="1:5" ht="63.75">
      <c r="A243" s="34" t="s">
        <v>53</v>
      </c>
      <c r="E243" s="35" t="s">
        <v>703</v>
      </c>
    </row>
    <row r="244" spans="1:5" ht="38.25">
      <c r="A244" s="36" t="s">
        <v>55</v>
      </c>
      <c r="E244" s="37" t="s">
        <v>704</v>
      </c>
    </row>
    <row r="245" spans="1:5" ht="114.75">
      <c r="A245" t="s">
        <v>57</v>
      </c>
      <c r="E245" s="35" t="s">
        <v>705</v>
      </c>
    </row>
    <row r="246" spans="1:16" ht="12.75">
      <c r="A246" s="25" t="s">
        <v>47</v>
      </c>
      <c r="B246" s="29" t="s">
        <v>419</v>
      </c>
      <c r="C246" s="29" t="s">
        <v>706</v>
      </c>
      <c r="D246" s="25" t="s">
        <v>49</v>
      </c>
      <c r="E246" s="30" t="s">
        <v>707</v>
      </c>
      <c r="F246" s="31" t="s">
        <v>136</v>
      </c>
      <c r="G246" s="32">
        <v>110.375</v>
      </c>
      <c r="H246" s="33">
        <v>0</v>
      </c>
      <c r="I246" s="33">
        <f>ROUND(ROUND(H246,2)*ROUND(G246,3),2)</f>
        <v>0</v>
      </c>
      <c r="J246" s="31" t="s">
        <v>52</v>
      </c>
      <c r="O246">
        <f>(I246*21)/100</f>
        <v>0</v>
      </c>
      <c r="P246" t="s">
        <v>23</v>
      </c>
    </row>
    <row r="247" spans="1:5" ht="51">
      <c r="A247" s="34" t="s">
        <v>53</v>
      </c>
      <c r="E247" s="35" t="s">
        <v>708</v>
      </c>
    </row>
    <row r="248" spans="1:5" ht="38.25">
      <c r="A248" s="36" t="s">
        <v>55</v>
      </c>
      <c r="E248" s="37" t="s">
        <v>709</v>
      </c>
    </row>
    <row r="249" spans="1:5" ht="114.75">
      <c r="A249" t="s">
        <v>57</v>
      </c>
      <c r="E249" s="35" t="s">
        <v>705</v>
      </c>
    </row>
    <row r="250" spans="1:16" ht="12.75">
      <c r="A250" s="25" t="s">
        <v>47</v>
      </c>
      <c r="B250" s="29" t="s">
        <v>425</v>
      </c>
      <c r="C250" s="29" t="s">
        <v>710</v>
      </c>
      <c r="D250" s="25" t="s">
        <v>49</v>
      </c>
      <c r="E250" s="30" t="s">
        <v>711</v>
      </c>
      <c r="F250" s="31" t="s">
        <v>199</v>
      </c>
      <c r="G250" s="32">
        <v>135</v>
      </c>
      <c r="H250" s="33">
        <v>0</v>
      </c>
      <c r="I250" s="33">
        <f>ROUND(ROUND(H250,2)*ROUND(G250,3),2)</f>
        <v>0</v>
      </c>
      <c r="J250" s="31" t="s">
        <v>52</v>
      </c>
      <c r="O250">
        <f>(I250*21)/100</f>
        <v>0</v>
      </c>
      <c r="P250" t="s">
        <v>23</v>
      </c>
    </row>
    <row r="251" spans="1:5" ht="51">
      <c r="A251" s="34" t="s">
        <v>53</v>
      </c>
      <c r="E251" s="35" t="s">
        <v>712</v>
      </c>
    </row>
    <row r="252" spans="1:5" ht="12.75">
      <c r="A252" s="36" t="s">
        <v>55</v>
      </c>
      <c r="E252" s="37" t="s">
        <v>713</v>
      </c>
    </row>
    <row r="253" spans="1:5" ht="89.25">
      <c r="A253" t="s">
        <v>57</v>
      </c>
      <c r="E253" s="35" t="s">
        <v>424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0+O8</f>
        <v>0</v>
      </c>
      <c r="P2" t="s">
        <v>22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714</v>
      </c>
      <c r="I3" s="40">
        <f>0+I8</f>
        <v>0</v>
      </c>
      <c r="J3" s="16"/>
      <c r="O3" t="s">
        <v>19</v>
      </c>
      <c r="P3" t="s">
        <v>23</v>
      </c>
    </row>
    <row r="4" spans="1:16" ht="15" customHeight="1">
      <c r="A4" t="s">
        <v>17</v>
      </c>
      <c r="B4" s="20" t="s">
        <v>18</v>
      </c>
      <c r="C4" s="3" t="s">
        <v>714</v>
      </c>
      <c r="D4" s="2"/>
      <c r="E4" s="21" t="s">
        <v>715</v>
      </c>
      <c r="F4" s="12"/>
      <c r="G4" s="12"/>
      <c r="H4" s="22"/>
      <c r="I4" s="22"/>
      <c r="J4" s="12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J5" s="1" t="s">
        <v>43</v>
      </c>
      <c r="O5" t="s">
        <v>21</v>
      </c>
      <c r="P5" t="s">
        <v>23</v>
      </c>
    </row>
    <row r="6" spans="1:10" ht="12.75" customHeight="1">
      <c r="A6" s="1"/>
      <c r="B6" s="1"/>
      <c r="C6" s="1"/>
      <c r="D6" s="1"/>
      <c r="E6" s="1"/>
      <c r="F6" s="1"/>
      <c r="G6" s="1"/>
      <c r="H6" s="19" t="s">
        <v>39</v>
      </c>
      <c r="I6" s="19" t="s">
        <v>41</v>
      </c>
      <c r="J6" s="1"/>
    </row>
    <row r="7" spans="1:10" ht="12.75" customHeight="1">
      <c r="A7" s="19" t="s">
        <v>27</v>
      </c>
      <c r="B7" s="19" t="s">
        <v>29</v>
      </c>
      <c r="C7" s="19" t="s">
        <v>23</v>
      </c>
      <c r="D7" s="19" t="s">
        <v>22</v>
      </c>
      <c r="E7" s="19" t="s">
        <v>33</v>
      </c>
      <c r="F7" s="19" t="s">
        <v>35</v>
      </c>
      <c r="G7" s="19" t="s">
        <v>37</v>
      </c>
      <c r="H7" s="19" t="s">
        <v>40</v>
      </c>
      <c r="I7" s="19" t="s">
        <v>42</v>
      </c>
      <c r="J7" s="19" t="s">
        <v>44</v>
      </c>
    </row>
    <row r="8" spans="1:18" ht="12.75" customHeight="1">
      <c r="A8" s="22" t="s">
        <v>45</v>
      </c>
      <c r="B8" s="22"/>
      <c r="C8" s="26" t="s">
        <v>27</v>
      </c>
      <c r="D8" s="22"/>
      <c r="E8" s="27" t="s">
        <v>46</v>
      </c>
      <c r="F8" s="22"/>
      <c r="G8" s="22"/>
      <c r="H8" s="22"/>
      <c r="I8" s="28">
        <f>0+Q8</f>
        <v>0</v>
      </c>
      <c r="J8" s="22"/>
      <c r="O8">
        <f>0+R8</f>
        <v>0</v>
      </c>
      <c r="Q8">
        <f>0+I9</f>
        <v>0</v>
      </c>
      <c r="R8">
        <f>0+O9</f>
        <v>0</v>
      </c>
    </row>
    <row r="9" spans="1:16" ht="12.75">
      <c r="A9" s="25" t="s">
        <v>47</v>
      </c>
      <c r="B9" s="29" t="s">
        <v>29</v>
      </c>
      <c r="C9" s="29" t="s">
        <v>716</v>
      </c>
      <c r="D9" s="25" t="s">
        <v>49</v>
      </c>
      <c r="E9" s="30" t="s">
        <v>715</v>
      </c>
      <c r="F9" s="31" t="s">
        <v>49</v>
      </c>
      <c r="G9" s="32">
        <v>1</v>
      </c>
      <c r="H9" s="33">
        <v>0</v>
      </c>
      <c r="I9" s="33">
        <f>ROUND(ROUND(H9,2)*ROUND(G9,3),2)</f>
        <v>0</v>
      </c>
      <c r="J9" s="31"/>
      <c r="O9">
        <f>(I9*21)/100</f>
        <v>0</v>
      </c>
      <c r="P9" t="s">
        <v>23</v>
      </c>
    </row>
    <row r="10" spans="1:5" ht="12.75">
      <c r="A10" s="34" t="s">
        <v>53</v>
      </c>
      <c r="E10" s="35" t="s">
        <v>717</v>
      </c>
    </row>
    <row r="11" spans="1:5" ht="12.75">
      <c r="A11" s="36" t="s">
        <v>55</v>
      </c>
      <c r="E11" s="37" t="s">
        <v>56</v>
      </c>
    </row>
    <row r="12" spans="1:5" ht="12.75">
      <c r="A12" t="s">
        <v>57</v>
      </c>
      <c r="E12" s="35" t="s">
        <v>49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0+O8</f>
        <v>0</v>
      </c>
      <c r="P2" t="s">
        <v>22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718</v>
      </c>
      <c r="I3" s="40">
        <f>0+I8</f>
        <v>0</v>
      </c>
      <c r="J3" s="16"/>
      <c r="O3" t="s">
        <v>19</v>
      </c>
      <c r="P3" t="s">
        <v>23</v>
      </c>
    </row>
    <row r="4" spans="1:16" ht="15" customHeight="1">
      <c r="A4" t="s">
        <v>17</v>
      </c>
      <c r="B4" s="20" t="s">
        <v>18</v>
      </c>
      <c r="C4" s="3" t="s">
        <v>718</v>
      </c>
      <c r="D4" s="2"/>
      <c r="E4" s="21" t="s">
        <v>719</v>
      </c>
      <c r="F4" s="12"/>
      <c r="G4" s="12"/>
      <c r="H4" s="22"/>
      <c r="I4" s="22"/>
      <c r="J4" s="12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J5" s="1" t="s">
        <v>43</v>
      </c>
      <c r="O5" t="s">
        <v>21</v>
      </c>
      <c r="P5" t="s">
        <v>23</v>
      </c>
    </row>
    <row r="6" spans="1:10" ht="12.75" customHeight="1">
      <c r="A6" s="1"/>
      <c r="B6" s="1"/>
      <c r="C6" s="1"/>
      <c r="D6" s="1"/>
      <c r="E6" s="1"/>
      <c r="F6" s="1"/>
      <c r="G6" s="1"/>
      <c r="H6" s="19" t="s">
        <v>39</v>
      </c>
      <c r="I6" s="19" t="s">
        <v>41</v>
      </c>
      <c r="J6" s="1"/>
    </row>
    <row r="7" spans="1:10" ht="12.75" customHeight="1">
      <c r="A7" s="19" t="s">
        <v>27</v>
      </c>
      <c r="B7" s="19" t="s">
        <v>29</v>
      </c>
      <c r="C7" s="19" t="s">
        <v>23</v>
      </c>
      <c r="D7" s="19" t="s">
        <v>22</v>
      </c>
      <c r="E7" s="19" t="s">
        <v>33</v>
      </c>
      <c r="F7" s="19" t="s">
        <v>35</v>
      </c>
      <c r="G7" s="19" t="s">
        <v>37</v>
      </c>
      <c r="H7" s="19" t="s">
        <v>40</v>
      </c>
      <c r="I7" s="19" t="s">
        <v>42</v>
      </c>
      <c r="J7" s="19" t="s">
        <v>44</v>
      </c>
    </row>
    <row r="8" spans="1:18" ht="12.75" customHeight="1">
      <c r="A8" s="22" t="s">
        <v>45</v>
      </c>
      <c r="B8" s="22"/>
      <c r="C8" s="26" t="s">
        <v>27</v>
      </c>
      <c r="D8" s="22"/>
      <c r="E8" s="27" t="s">
        <v>46</v>
      </c>
      <c r="F8" s="22"/>
      <c r="G8" s="22"/>
      <c r="H8" s="22"/>
      <c r="I8" s="28">
        <f>0+Q8</f>
        <v>0</v>
      </c>
      <c r="J8" s="22"/>
      <c r="O8">
        <f>0+R8</f>
        <v>0</v>
      </c>
      <c r="Q8">
        <f>0+I9</f>
        <v>0</v>
      </c>
      <c r="R8">
        <f>0+O9</f>
        <v>0</v>
      </c>
    </row>
    <row r="9" spans="1:16" ht="12.75">
      <c r="A9" s="25" t="s">
        <v>47</v>
      </c>
      <c r="B9" s="29" t="s">
        <v>29</v>
      </c>
      <c r="C9" s="29" t="s">
        <v>720</v>
      </c>
      <c r="D9" s="25" t="s">
        <v>49</v>
      </c>
      <c r="E9" s="30" t="s">
        <v>719</v>
      </c>
      <c r="F9" s="31" t="s">
        <v>49</v>
      </c>
      <c r="G9" s="32">
        <v>1</v>
      </c>
      <c r="H9" s="33">
        <v>0</v>
      </c>
      <c r="I9" s="33">
        <f>ROUND(ROUND(H9,2)*ROUND(G9,3),2)</f>
        <v>0</v>
      </c>
      <c r="J9" s="31"/>
      <c r="O9">
        <f>(I9*21)/100</f>
        <v>0</v>
      </c>
      <c r="P9" t="s">
        <v>23</v>
      </c>
    </row>
    <row r="10" spans="1:5" ht="12.75">
      <c r="A10" s="34" t="s">
        <v>53</v>
      </c>
      <c r="E10" s="35" t="s">
        <v>717</v>
      </c>
    </row>
    <row r="11" spans="1:5" ht="12.75">
      <c r="A11" s="36" t="s">
        <v>55</v>
      </c>
      <c r="E11" s="37" t="s">
        <v>56</v>
      </c>
    </row>
    <row r="12" spans="1:5" ht="12.75">
      <c r="A12" t="s">
        <v>57</v>
      </c>
      <c r="E12" s="35" t="s">
        <v>49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0+O8</f>
        <v>0</v>
      </c>
      <c r="P2" t="s">
        <v>22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721</v>
      </c>
      <c r="I3" s="40">
        <f>0+I8</f>
        <v>0</v>
      </c>
      <c r="J3" s="16"/>
      <c r="O3" t="s">
        <v>19</v>
      </c>
      <c r="P3" t="s">
        <v>23</v>
      </c>
    </row>
    <row r="4" spans="1:16" ht="15" customHeight="1">
      <c r="A4" t="s">
        <v>17</v>
      </c>
      <c r="B4" s="20" t="s">
        <v>18</v>
      </c>
      <c r="C4" s="3" t="s">
        <v>721</v>
      </c>
      <c r="D4" s="2"/>
      <c r="E4" s="21" t="s">
        <v>722</v>
      </c>
      <c r="F4" s="12"/>
      <c r="G4" s="12"/>
      <c r="H4" s="22"/>
      <c r="I4" s="22"/>
      <c r="J4" s="12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J5" s="1" t="s">
        <v>43</v>
      </c>
      <c r="O5" t="s">
        <v>21</v>
      </c>
      <c r="P5" t="s">
        <v>23</v>
      </c>
    </row>
    <row r="6" spans="1:10" ht="12.75" customHeight="1">
      <c r="A6" s="1"/>
      <c r="B6" s="1"/>
      <c r="C6" s="1"/>
      <c r="D6" s="1"/>
      <c r="E6" s="1"/>
      <c r="F6" s="1"/>
      <c r="G6" s="1"/>
      <c r="H6" s="19" t="s">
        <v>39</v>
      </c>
      <c r="I6" s="19" t="s">
        <v>41</v>
      </c>
      <c r="J6" s="1"/>
    </row>
    <row r="7" spans="1:10" ht="12.75" customHeight="1">
      <c r="A7" s="19" t="s">
        <v>27</v>
      </c>
      <c r="B7" s="19" t="s">
        <v>29</v>
      </c>
      <c r="C7" s="19" t="s">
        <v>23</v>
      </c>
      <c r="D7" s="19" t="s">
        <v>22</v>
      </c>
      <c r="E7" s="19" t="s">
        <v>33</v>
      </c>
      <c r="F7" s="19" t="s">
        <v>35</v>
      </c>
      <c r="G7" s="19" t="s">
        <v>37</v>
      </c>
      <c r="H7" s="19" t="s">
        <v>40</v>
      </c>
      <c r="I7" s="19" t="s">
        <v>42</v>
      </c>
      <c r="J7" s="19" t="s">
        <v>44</v>
      </c>
    </row>
    <row r="8" spans="1:18" ht="12.75" customHeight="1">
      <c r="A8" s="22" t="s">
        <v>45</v>
      </c>
      <c r="B8" s="22"/>
      <c r="C8" s="26" t="s">
        <v>27</v>
      </c>
      <c r="D8" s="22"/>
      <c r="E8" s="27" t="s">
        <v>46</v>
      </c>
      <c r="F8" s="22"/>
      <c r="G8" s="22"/>
      <c r="H8" s="22"/>
      <c r="I8" s="28">
        <f>0+Q8</f>
        <v>0</v>
      </c>
      <c r="J8" s="22"/>
      <c r="O8">
        <f>0+R8</f>
        <v>0</v>
      </c>
      <c r="Q8">
        <f>0+I9+I13</f>
        <v>0</v>
      </c>
      <c r="R8">
        <f>0+O9+O13</f>
        <v>0</v>
      </c>
    </row>
    <row r="9" spans="1:16" ht="12.75">
      <c r="A9" s="25" t="s">
        <v>47</v>
      </c>
      <c r="B9" s="29" t="s">
        <v>29</v>
      </c>
      <c r="C9" s="29" t="s">
        <v>723</v>
      </c>
      <c r="D9" s="25" t="s">
        <v>49</v>
      </c>
      <c r="E9" s="30" t="s">
        <v>722</v>
      </c>
      <c r="F9" s="31" t="s">
        <v>49</v>
      </c>
      <c r="G9" s="32">
        <v>1</v>
      </c>
      <c r="H9" s="33">
        <v>0</v>
      </c>
      <c r="I9" s="33">
        <f>ROUND(ROUND(H9,2)*ROUND(G9,3),2)</f>
        <v>0</v>
      </c>
      <c r="J9" s="31"/>
      <c r="O9">
        <f>(I9*21)/100</f>
        <v>0</v>
      </c>
      <c r="P9" t="s">
        <v>23</v>
      </c>
    </row>
    <row r="10" spans="1:5" ht="12.75">
      <c r="A10" s="34" t="s">
        <v>53</v>
      </c>
      <c r="E10" s="35" t="s">
        <v>717</v>
      </c>
    </row>
    <row r="11" spans="1:5" ht="12.75">
      <c r="A11" s="36" t="s">
        <v>55</v>
      </c>
      <c r="E11" s="37" t="s">
        <v>56</v>
      </c>
    </row>
    <row r="12" spans="1:5" ht="12.75">
      <c r="A12" t="s">
        <v>57</v>
      </c>
      <c r="E12" s="35" t="s">
        <v>49</v>
      </c>
    </row>
    <row r="13" spans="1:16" ht="12.75">
      <c r="A13" s="25" t="s">
        <v>47</v>
      </c>
      <c r="B13" s="29" t="s">
        <v>23</v>
      </c>
      <c r="C13" s="29" t="s">
        <v>724</v>
      </c>
      <c r="D13" s="25" t="s">
        <v>49</v>
      </c>
      <c r="E13" s="30" t="s">
        <v>725</v>
      </c>
      <c r="F13" s="31" t="s">
        <v>80</v>
      </c>
      <c r="G13" s="32">
        <v>1</v>
      </c>
      <c r="H13" s="33">
        <v>0</v>
      </c>
      <c r="I13" s="33">
        <f>ROUND(ROUND(H13,2)*ROUND(G13,3),2)</f>
        <v>0</v>
      </c>
      <c r="J13" s="31" t="s">
        <v>52</v>
      </c>
      <c r="O13">
        <f>(I13*21)/100</f>
        <v>0</v>
      </c>
      <c r="P13" t="s">
        <v>23</v>
      </c>
    </row>
    <row r="14" spans="1:5" ht="12.75">
      <c r="A14" s="34" t="s">
        <v>53</v>
      </c>
      <c r="E14" s="35" t="s">
        <v>726</v>
      </c>
    </row>
    <row r="15" spans="1:5" ht="12.75">
      <c r="A15" s="36" t="s">
        <v>55</v>
      </c>
      <c r="E15" s="37" t="s">
        <v>56</v>
      </c>
    </row>
    <row r="16" spans="1:5" ht="12.75">
      <c r="A16" t="s">
        <v>57</v>
      </c>
      <c r="E16" s="35" t="s">
        <v>72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8"/>
      <c r="C1" s="8"/>
      <c r="D1" s="8"/>
      <c r="E1" s="8" t="s">
        <v>0</v>
      </c>
      <c r="F1" s="8"/>
      <c r="G1" s="8"/>
      <c r="H1" s="8"/>
      <c r="I1" s="8"/>
      <c r="J1" s="8"/>
      <c r="P1" t="s">
        <v>22</v>
      </c>
    </row>
    <row r="2" spans="2:16" ht="24.95" customHeight="1">
      <c r="B2" s="8"/>
      <c r="C2" s="8"/>
      <c r="D2" s="8"/>
      <c r="E2" s="9" t="s">
        <v>13</v>
      </c>
      <c r="F2" s="8"/>
      <c r="G2" s="8"/>
      <c r="H2" s="12"/>
      <c r="I2" s="12"/>
      <c r="J2" s="8"/>
      <c r="O2">
        <f>0+O8</f>
        <v>0</v>
      </c>
      <c r="P2" t="s">
        <v>22</v>
      </c>
    </row>
    <row r="3" spans="1:16" ht="15" customHeight="1">
      <c r="A3" t="s">
        <v>12</v>
      </c>
      <c r="B3" s="17" t="s">
        <v>14</v>
      </c>
      <c r="C3" s="4" t="s">
        <v>15</v>
      </c>
      <c r="D3" s="7"/>
      <c r="E3" s="18" t="s">
        <v>16</v>
      </c>
      <c r="F3" s="8"/>
      <c r="G3" s="15"/>
      <c r="H3" s="14" t="s">
        <v>727</v>
      </c>
      <c r="I3" s="40">
        <f>0+I8</f>
        <v>0</v>
      </c>
      <c r="J3" s="16"/>
      <c r="O3" t="s">
        <v>19</v>
      </c>
      <c r="P3" t="s">
        <v>23</v>
      </c>
    </row>
    <row r="4" spans="1:16" ht="15" customHeight="1">
      <c r="A4" t="s">
        <v>17</v>
      </c>
      <c r="B4" s="20" t="s">
        <v>18</v>
      </c>
      <c r="C4" s="3" t="s">
        <v>727</v>
      </c>
      <c r="D4" s="2"/>
      <c r="E4" s="21" t="s">
        <v>728</v>
      </c>
      <c r="F4" s="12"/>
      <c r="G4" s="12"/>
      <c r="H4" s="22"/>
      <c r="I4" s="22"/>
      <c r="J4" s="12"/>
      <c r="O4" t="s">
        <v>20</v>
      </c>
      <c r="P4" t="s">
        <v>23</v>
      </c>
    </row>
    <row r="5" spans="1:16" ht="12.75" customHeight="1">
      <c r="A5" s="1" t="s">
        <v>26</v>
      </c>
      <c r="B5" s="1" t="s">
        <v>28</v>
      </c>
      <c r="C5" s="1" t="s">
        <v>30</v>
      </c>
      <c r="D5" s="1" t="s">
        <v>31</v>
      </c>
      <c r="E5" s="1" t="s">
        <v>32</v>
      </c>
      <c r="F5" s="1" t="s">
        <v>34</v>
      </c>
      <c r="G5" s="1" t="s">
        <v>36</v>
      </c>
      <c r="H5" s="1" t="s">
        <v>38</v>
      </c>
      <c r="I5" s="1"/>
      <c r="J5" s="1" t="s">
        <v>43</v>
      </c>
      <c r="O5" t="s">
        <v>21</v>
      </c>
      <c r="P5" t="s">
        <v>23</v>
      </c>
    </row>
    <row r="6" spans="1:10" ht="12.75" customHeight="1">
      <c r="A6" s="1"/>
      <c r="B6" s="1"/>
      <c r="C6" s="1"/>
      <c r="D6" s="1"/>
      <c r="E6" s="1"/>
      <c r="F6" s="1"/>
      <c r="G6" s="1"/>
      <c r="H6" s="19" t="s">
        <v>39</v>
      </c>
      <c r="I6" s="19" t="s">
        <v>41</v>
      </c>
      <c r="J6" s="1"/>
    </row>
    <row r="7" spans="1:10" ht="12.75" customHeight="1">
      <c r="A7" s="19" t="s">
        <v>27</v>
      </c>
      <c r="B7" s="19" t="s">
        <v>29</v>
      </c>
      <c r="C7" s="19" t="s">
        <v>23</v>
      </c>
      <c r="D7" s="19" t="s">
        <v>22</v>
      </c>
      <c r="E7" s="19" t="s">
        <v>33</v>
      </c>
      <c r="F7" s="19" t="s">
        <v>35</v>
      </c>
      <c r="G7" s="19" t="s">
        <v>37</v>
      </c>
      <c r="H7" s="19" t="s">
        <v>40</v>
      </c>
      <c r="I7" s="19" t="s">
        <v>42</v>
      </c>
      <c r="J7" s="19" t="s">
        <v>44</v>
      </c>
    </row>
    <row r="8" spans="1:18" ht="12.75" customHeight="1">
      <c r="A8" s="22" t="s">
        <v>45</v>
      </c>
      <c r="B8" s="22"/>
      <c r="C8" s="26" t="s">
        <v>27</v>
      </c>
      <c r="D8" s="22"/>
      <c r="E8" s="27" t="s">
        <v>46</v>
      </c>
      <c r="F8" s="22"/>
      <c r="G8" s="22"/>
      <c r="H8" s="22"/>
      <c r="I8" s="28">
        <f>0+Q8</f>
        <v>0</v>
      </c>
      <c r="J8" s="22"/>
      <c r="O8">
        <f>0+R8</f>
        <v>0</v>
      </c>
      <c r="Q8">
        <f>0+I9</f>
        <v>0</v>
      </c>
      <c r="R8">
        <f>0+O9</f>
        <v>0</v>
      </c>
    </row>
    <row r="9" spans="1:16" ht="12.75">
      <c r="A9" s="25" t="s">
        <v>47</v>
      </c>
      <c r="B9" s="29" t="s">
        <v>29</v>
      </c>
      <c r="C9" s="29" t="s">
        <v>729</v>
      </c>
      <c r="D9" s="25" t="s">
        <v>49</v>
      </c>
      <c r="E9" s="30" t="s">
        <v>730</v>
      </c>
      <c r="F9" s="31" t="s">
        <v>51</v>
      </c>
      <c r="G9" s="32">
        <v>1</v>
      </c>
      <c r="H9" s="33">
        <v>0</v>
      </c>
      <c r="I9" s="33">
        <f>ROUND(ROUND(H9,2)*ROUND(G9,3),2)</f>
        <v>0</v>
      </c>
      <c r="J9" s="31" t="s">
        <v>52</v>
      </c>
      <c r="O9">
        <f>(I9*21)/100</f>
        <v>0</v>
      </c>
      <c r="P9" t="s">
        <v>23</v>
      </c>
    </row>
    <row r="10" spans="1:5" ht="51">
      <c r="A10" s="34" t="s">
        <v>53</v>
      </c>
      <c r="E10" s="35" t="s">
        <v>731</v>
      </c>
    </row>
    <row r="11" spans="1:5" ht="12.75">
      <c r="A11" s="36" t="s">
        <v>55</v>
      </c>
      <c r="E11" s="37" t="s">
        <v>56</v>
      </c>
    </row>
    <row r="12" spans="1:5" ht="12.75">
      <c r="A12" t="s">
        <v>57</v>
      </c>
      <c r="E12" s="35" t="s">
        <v>65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Balog Lukas</cp:lastModifiedBy>
  <dcterms:modified xsi:type="dcterms:W3CDTF">2020-12-17T10:31:56Z</dcterms:modified>
  <cp:category/>
  <cp:version/>
  <cp:contentType/>
  <cp:contentStatus/>
</cp:coreProperties>
</file>