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rekapitulace" sheetId="1" r:id="rId1"/>
    <sheet name="000" sheetId="2" r:id="rId2"/>
    <sheet name="SO 101" sheetId="3" r:id="rId3"/>
    <sheet name="SO 102" sheetId="4" r:id="rId4"/>
    <sheet name="SO 201" sheetId="5" r:id="rId5"/>
    <sheet name="SO 301" sheetId="6" r:id="rId6"/>
    <sheet name="SO 302" sheetId="7" r:id="rId7"/>
    <sheet name="SO 403" sheetId="8" r:id="rId8"/>
    <sheet name="SO 901" sheetId="9" r:id="rId9"/>
    <sheet name="rekapitulace (původní)" sheetId="10" r:id="rId10"/>
  </sheets>
  <definedNames/>
  <calcPr fullCalcOnLoad="1"/>
</workbook>
</file>

<file path=xl/sharedStrings.xml><?xml version="1.0" encoding="utf-8"?>
<sst xmlns="http://schemas.openxmlformats.org/spreadsheetml/2006/main" count="1465" uniqueCount="561">
  <si>
    <t>Soupis objektů s DPH</t>
  </si>
  <si>
    <t>Stavba:19-015-03 - III/12137 Sedlec, Jetřichovická ul., rek. silnice a mostu 12137-1</t>
  </si>
  <si>
    <t xml:space="preserve">Varianta:ZŘ - </t>
  </si>
  <si>
    <t>Odbytová cena:</t>
  </si>
  <si>
    <t>OC+DPH:</t>
  </si>
  <si>
    <t>Sazba 1</t>
  </si>
  <si>
    <t>Sazba 2</t>
  </si>
  <si>
    <t>Sazba 3</t>
  </si>
  <si>
    <t>Objekt</t>
  </si>
  <si>
    <t>Popis</t>
  </si>
  <si>
    <t>OC</t>
  </si>
  <si>
    <t>DPH</t>
  </si>
  <si>
    <t>OC+DPH</t>
  </si>
  <si>
    <t>Aspe</t>
  </si>
  <si>
    <t>Firma: M-PROJEKCE s.r.o.</t>
  </si>
  <si>
    <t>Příloha k formuláři pro ocenění nabídky</t>
  </si>
  <si>
    <t>Stavba</t>
  </si>
  <si>
    <t>číslo a název SO</t>
  </si>
  <si>
    <t>číslo a název rozpočtu:</t>
  </si>
  <si>
    <t>19-015-03</t>
  </si>
  <si>
    <t>III/12137 Sedlec, Jetřichovická ul., rek. silnice a mostu 12137-1</t>
  </si>
  <si>
    <t>000</t>
  </si>
  <si>
    <t>Všeobecné a předběžné položky</t>
  </si>
  <si>
    <t>Poř.
č.pol.</t>
  </si>
  <si>
    <t>1</t>
  </si>
  <si>
    <t>Kód
položky</t>
  </si>
  <si>
    <t>Varianta
položky</t>
  </si>
  <si>
    <t>Název položky</t>
  </si>
  <si>
    <t>jednotka</t>
  </si>
  <si>
    <t>Počet
jednotek</t>
  </si>
  <si>
    <t>CENA</t>
  </si>
  <si>
    <t>jednotková</t>
  </si>
  <si>
    <t>celkem</t>
  </si>
  <si>
    <t>Sazba</t>
  </si>
  <si>
    <t>2</t>
  </si>
  <si>
    <t>3</t>
  </si>
  <si>
    <t>4</t>
  </si>
  <si>
    <t>5</t>
  </si>
  <si>
    <t>6</t>
  </si>
  <si>
    <t>7</t>
  </si>
  <si>
    <t>8</t>
  </si>
  <si>
    <t>Všeobecné konstrukce a práce</t>
  </si>
  <si>
    <t>0</t>
  </si>
  <si>
    <t>02510</t>
  </si>
  <si>
    <t/>
  </si>
  <si>
    <t>ZKOUŠENÍ MATERIÁLŮ ZKUŠEBNOU ZHOTOVITELE
nad rámec normou požadovaných zkoušek</t>
  </si>
  <si>
    <t xml:space="preserve">KPL       </t>
  </si>
  <si>
    <t>1=1,000 [A]</t>
  </si>
  <si>
    <t>zahrnuje veškeré náklady spojené s objednatelem požadovanými zkouškami</t>
  </si>
  <si>
    <t>02620</t>
  </si>
  <si>
    <t>ZKOUŠENÍ KONSTRUKCÍ A PRACÍ NEZÁVISLOU ZKUŠEBNOU
Zkoušky nad rámec předepsaných ČSN.
Jedná se o zkoušky nad rámec zkoušek předepsaných ČSN. Počet a typ zkoušek
bude záviset od průběhu prací a požadavku TDS.</t>
  </si>
  <si>
    <t>02720</t>
  </si>
  <si>
    <t>POMOC PRÁCE ZŘÍZ NEBO ZAJIŠŤ REGULACI A OCHRANU DOPRAVY
Náklady na všechny dočasné úpravy pro regulaci dopravy po staveništi a náklady
na veškeré dočasné dopravní značení včetně jeho odstranění, které není součástí DIO a je nutné pro zachování bezpečnosti provozu.
Zahrnuje veškeré práce, pro zajištění dopravy, které vyplynou během výstavby.
Například pro zajištění průchodu pěších.</t>
  </si>
  <si>
    <t>zahrnuje veškeré náklady spojené s objednatelem požadovanými zařízeními</t>
  </si>
  <si>
    <t>02730</t>
  </si>
  <si>
    <t>POMOC PRÁCE ZŘÍZ NEBO ZAJIŠŤ OCHRANU INŽENÝRSKÝCH SÍTÍ
Ověření uložení podzemních vedení kopanými sondami vodovod, telekomunikační sítě, kanalizace, elektrické vedení, plyn. Zabezpečení stávajících inženýrských sítí proti poškození zaměření, vytýčení, manipulace, ochrana.</t>
  </si>
  <si>
    <t>02821</t>
  </si>
  <si>
    <t>PRŮZKUMNÉ PRÁCE ARCHEOLOGICKÉ NA POVRCHU
archeologický průzkum vykopávek</t>
  </si>
  <si>
    <t>zahrnuje veškeré náklady spojené s objednatelem požadovanými pracemi</t>
  </si>
  <si>
    <t>02910</t>
  </si>
  <si>
    <t>OSTATNÍ POŽADAVKY - ZEMĚMĚŘIČSKÁ MĚŘENÍ
Geodetická činnost v průběhu provádění stavebních prací (geodet zhotovitele stavby) včetně vytyčení stavby a skutečného zjištění průběhu inženýrských sítí. Součástí je vybudování potřebné vytyčovací sítě. Zajištění inženýrských sítí během realizace stavby dle požadavku správců. Nutné
vytyčení všech podzemních sítí s protokolárním zápisem příslušných správců. Přesnou polohu podzemních vedení ověřit ručně kopanými sondami.</t>
  </si>
  <si>
    <t>zahrnuje veškeré náklady spojené s objednatelem požadovanými pracemi, 
- pro stanovení orientační investorské ceny určete jednotkovou cenu jako 1% odhadované ceny stavby</t>
  </si>
  <si>
    <t>029113</t>
  </si>
  <si>
    <t>OSTATNÍ POŽADAVKY - GEODETICKÉ ZAMĚŘENÍ - CELKY
zaměření skutečného provedení díla ke kolaudaci stavby</t>
  </si>
  <si>
    <t xml:space="preserve">KUS       </t>
  </si>
  <si>
    <t>02943</t>
  </si>
  <si>
    <t>OSTATNÍ POŽADAVKY - VYPRACOVÁNÍ RDS
Realizační dokumentace stavby v rozsahu dle požadavků objednatele včetně zapracování všech podmínek a požadavků sloučeného řízení a podmínek
stanovených zadávací dokumentací. Zahrnuje veškeré nutné podrobné projekty pro stavbu, havarijní plán a projekt dopravně inženýrských opatření.
Dokumentace bude obsahovat:
-RDS pro objekt SO 201
- rozdělení na fáze výstavby
- příčné řezy vjezdy
- kladecí schéma obrubníků a dlažby
- projektové vrstevnice v místech křižovatek
-aktualizace Povodňového plánu
Součástí je předání dokumentace v tištěné podobě v počtu 4 paré a předání v elektonické podobě (rozsah a uspořádání odpovídající podobě tištěné)</t>
  </si>
  <si>
    <t>02944</t>
  </si>
  <si>
    <t>OSTAT POŽADAVKY - DOKUMENTACE SKUTEČ PROVEDENÍ V DIGIT FORMĚ
Dokumentace skutečného provedení stavby.
Zahrnuje také tisk dokumentace v počtu 4 paré.
DSPS (součástí dokladů při předání dokončeného díla budou rovněž veškeré atesty, prohlášení o shodě, certifikáty na použité materiály a výrobky a protokoly o  výsledcích provedených kontrolních zkoušek).</t>
  </si>
  <si>
    <t>02945</t>
  </si>
  <si>
    <t>OSTAT POŽADAVKY - GEOMETRICKÝ PLÁN
Zajištění geometrických plánů skutečného provedení objektů a inženýrských sítí a geometrických plánů věcných břemen v požadovaném formátu s hranicemi pozemků jako podklad pro vklad do katastrální mapy pro evidenci změn na katastrálním úřadu. Tato dokumentace bude potvrzena příslušným katastrálním
úřadem a předána v 6 ti vyhotovení v termínu dle potřeb investora.</t>
  </si>
  <si>
    <t xml:space="preserve">HM        </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</si>
  <si>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</si>
  <si>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</si>
  <si>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 POŽADAVKY - FOTODOKUMENTACE
Jednou měsíčně zajištění jedné sady barevných fotografií v tištěné formě i na CD dokumentující postup výstavby. Sadu uspořádat do alba s popisy stručně určujícími místo, čas a předmět fotografie. Po převzetí stavby zajistit zvláštní sadu z průběhu stavby ve 2 vyhotoveních včetně uložení na CD.</t>
  </si>
  <si>
    <t>položka zahrnuje:
- fotodokumentaci zadavatelem požadovaného děje a konstrukcí v požadovaných časových intervalech
- zadavatelem specifikované výstupy (fotografie v papírovém a digitálním formátu) v požadovaném počtu</t>
  </si>
  <si>
    <t>02950</t>
  </si>
  <si>
    <t>OSTATNÍ POŽADAVKY - POSUDKY, KONTROLY, REVIZNÍ ZPRÁVY
Dokumentace stavu okolní zástavby před započetím prací a po ukončení (fotodokumentace).
Projednání pasportizace provedené před zahájením prací. Následně pasportizace po dokončení akce s projednáním a prokázáním stavů konstrukcí, objektů a pozemků před a po akci.
Odevzdáno bude 2x v tištěné podobě + 2x na digitálním nosiči.</t>
  </si>
  <si>
    <t xml:space="preserve">OSTATNÍ POŽADAVKY - POSUDKY, KONTROLY, REVIZNÍ ZPRÁVY
Stanovení skutečné zatížitelnosti. 6x tisk + CD. Pevná cena. </t>
  </si>
  <si>
    <t>02991</t>
  </si>
  <si>
    <t xml:space="preserve">OSTATNÍ POŽADAVKY - INFORMAČNÍ TABULE
Náklady na zřízení a udržování informačních tabulí (po dobu výstavby) s údaji o stavbě s textem dle vzoru objednatele. Po ukončení stavby jejich odstranění. Pevná cena. </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</si>
  <si>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</si>
  <si>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</si>
  <si>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
Položka zahrnuje náklady spojené se staveništními komunikacemi, oplocením staveniště,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pracoviště.Poplatky a náklady  
za spotřebované energie, plyn a vodu atd. v době výstavby až do předání díla.Zajištění údržby veřejných komunikací a komunikací pro pěší v průběhu celé stavby, včetně případné zimní údržby.</t>
  </si>
  <si>
    <t>zahrnuje objednatelem povolené náklady na pořízení (event. pronájem), provozování, udržování a likvidaci zhotovitelova zařízení</t>
  </si>
  <si>
    <t>Komunikace</t>
  </si>
  <si>
    <t>57790A</t>
  </si>
  <si>
    <t>R</t>
  </si>
  <si>
    <t>VÝSPRAVA VÝTLUKŮ OBJÍZDNÝCH TRAS
Položka bude realizována pouze na přímý příkaz TDI a investora.
Konkrétní rozsah oprav se určí na místě za účasti investora, správce komunikace, TDI a zhotovitele.</t>
  </si>
  <si>
    <t>C e l k e m</t>
  </si>
  <si>
    <t>Ostatní ve výkazu nespecifikované práce</t>
  </si>
  <si>
    <t>Vícepráce</t>
  </si>
  <si>
    <t>Vícepráce celkem</t>
  </si>
  <si>
    <t>Méněpráce</t>
  </si>
  <si>
    <t>Méněpráce celkem</t>
  </si>
  <si>
    <t>Celkem</t>
  </si>
  <si>
    <t>SO 101</t>
  </si>
  <si>
    <t>Oprava ul. Jetřichovická</t>
  </si>
  <si>
    <t>014102</t>
  </si>
  <si>
    <t>POPLATKY ZA SKLÁDKU
Zemina předpoklad 2000kg/m3.
Bude čerpáno dle skutečnosti a požadavku TDI.</t>
  </si>
  <si>
    <t xml:space="preserve">T         </t>
  </si>
  <si>
    <t>pol. č. 12110-18232: (10,95-28,5*0,15)*2=13,350 [A]
pol. č. 12373.1: 793,5*2=1 587,000 [B]
pol. č. 12373.2: 21*2=42,000 [C]
pol. č. 12373.3: 18*2=36,000 [D]
pol. č. 13173: 11,25*2=22,500 [E]
pol. č. 13273: 30,448*2=60,896 [F]
Celkem: A+B+C+D+E+F=1 761,746 [G]</t>
  </si>
  <si>
    <t>zahrnuje veškeré poplatky provozovateli skládky související s uložením odpadu na skládce.</t>
  </si>
  <si>
    <t>POPLATKY ZA SKLÁDKU
Kamenivo z podkladních vrstev, předpoklad 2500kg/m3.
Bude čerpáno dle skutečnosti a požadavku TDI.</t>
  </si>
  <si>
    <t>pol. č. 11332: 405,03*2,5=1 012,575 [A]</t>
  </si>
  <si>
    <t>POPLATKY ZA SKLÁDKU
Betonový odpad předpoklad 2400kg/m3</t>
  </si>
  <si>
    <t>pol. č. 11318: 7,75*2,4=18,600 [A]
pol. č. 1131A: 5*2,4=12,000 [B]
Celkem: A+B=30,600 [C]</t>
  </si>
  <si>
    <t>Zemní práce</t>
  </si>
  <si>
    <t>11317</t>
  </si>
  <si>
    <t>ODSTRAN KRYTU ZPEVNĚNÝCH PLOCH Z DLAŽEB KOSTEK
Odstranění kryt z žul. kostek. Včetně odvozu bez ohledu na vzdálenost (skládka určena zhotovitelem) a uložení na skládku. Odkup zhotovitelem. Možno zapracovat zpět do stavby. Plocha odečtena digitálně ze situace D.1.1.2.1.</t>
  </si>
  <si>
    <t xml:space="preserve">M3        </t>
  </si>
  <si>
    <t>km 0,070: 11,5*0,2=2,300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</si>
  <si>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</si>
  <si>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11318</t>
  </si>
  <si>
    <t>ODSTRANĚNÍ KRYTU ZPEVNĚNÝCH PLOCH Z DLAŽDIC
Odstranění krytu z bet. dlaždic. Včetně odvozu bez ohledu na vzdálenost (skládka určena zhotovitelem) a uložení na skládku. Poplatek za skládku vykázán v pol. č. 014102.3. Plocha odečtena digitálně ze situace D.1.1.2.1.</t>
  </si>
  <si>
    <t>km 0,090: 31*0,25=7,750 [A]</t>
  </si>
  <si>
    <t>1131A</t>
  </si>
  <si>
    <t>ODSTRANĚNÍ KRYTU ZPEVNĚNÝCH PLOCH Z BETONU VYZTUŽENÉHO
Odstranění bet. krytu. Včetně odvozu bez ohledu na vzdálenost (skládka určena zhotovitelem) a uložení na skládku. Poplatek za skládku vykázán v pol. č. 014102.3. Plocha odečtena digitálně ze situace D.1.1.2.1.</t>
  </si>
  <si>
    <t>km 0,120: 20*0,25=5,000 [A]</t>
  </si>
  <si>
    <t>11332</t>
  </si>
  <si>
    <t>ODSTRANĚNÍ PODKLADŮ ZPEVNĚNÝCH PLOCH Z KAMENIVA NESTMELENÉHO
Vykopání stávajících podkladních vrstev včetně zemní krajnice. Plocha odečtena digitálně ze situace D.1.1.2.1. Koeficient 1,25 vyjadřuje přesah vrstvy pod obrubou a ukončení vrstev vozovky viz vzorové příčné řezy D.1.1.2.3.
Včetně odvozu a uložení na skládku (skládka určena zhotovitelem). Poplatek za skládku započítán v pol. č. 014102.2.</t>
  </si>
  <si>
    <t>kce č. 1, tl. 300mm: (289+503+145)*0,3=281,100 [A]
kce č. 2, tl. 390mm: 242*0,39=94,380 [B]
dlážděný povrch, tl. 150mm: 197*0,15=29,550 [C]
Celkem: A+B+C=405,030 [D]</t>
  </si>
  <si>
    <t>11353</t>
  </si>
  <si>
    <t>ODSTRANĚNÍ CHODNÍKOVÝCH KAMENNÝCH OBRUBNÍKŮ
Odstranění stávajících kamených obrub podél odrazného proužku. Včetně odvozu bez ohledu na vzdálenost (skládka určena zhotovitelem) a uložení na skládku. V maximální možné míře navrácení zpět do stavby (pro SO 101 nebo pro SO 102).</t>
  </si>
  <si>
    <t xml:space="preserve">M         </t>
  </si>
  <si>
    <t>30+2,5+16+30,5=79,000 [A]</t>
  </si>
  <si>
    <t>11372</t>
  </si>
  <si>
    <t>FRÉZOVÁNÍ ZPEVNĚNÝCH PLOCH ASFALTOVÝCH
Frézování živičných vrstev vč. zazubení v místě napojení. Položka zahrnuje manipulaci a dopravu suti na skládku zhotovitele. Výměra odečtena digitálně ze situace D.1.1.2.1.</t>
  </si>
  <si>
    <t>kce č. 1 a 2, tl. 150mm: (289+242+503+145)*0,15=176,850 [A]
zpevněné sjezdy a napojení, tl. 40mm: (47+24+28+15+33+11)*0,04=6,320 [B]
dlážděný povrch, tl. 100mm: 197*0,10=19,700 [C]
odrazný proužek: 18*0,1=1,800 [D]
Celkem: A+B+C+D=204,670 [E]</t>
  </si>
  <si>
    <t>Položka zahrnuje veškerou manipulaci s vybouranou sutí a s vybouranými hmotami.</t>
  </si>
  <si>
    <t>12110</t>
  </si>
  <si>
    <t>SEJMUTÍ ORNICE NEBO LESNÍ PŮDY
Sejmutí ornice  v tl. 150mm včetně odvozu a uložení na dočasnou mezideponii. V pol. č. 18231.R zpětné rozprostření ornice, zbytek  včetně odvozu bez ohledu na vzdálenosti (skládka zvolena investorem) a uložení na skládku, poplatek za skládku vykázán v pol. č. 014102.1. Plocha odečtena digitálně ze situace D.1.1.2.1.</t>
  </si>
  <si>
    <t>(59+8+6)*0,15=10,950 [A]</t>
  </si>
  <si>
    <t>položka zahrnuje sejmutí ornice bez ohledu na tloušťku vrstvy a její vodorovnou dopravu
nezahrnuje uložení na trvalou skládku</t>
  </si>
  <si>
    <t>12373</t>
  </si>
  <si>
    <t>ODKOP PRO SPOD STAVBU SILNIC A ŽELEZNIC TŘ. I
Odkop pro sanaci aktivní zóny při nedodržení Edef.2.min=45MPa. Plocha odečtena digitálně ze situace D.1.1.2.1. Včetně odvozu a uložení na skládku (skládka určena zhotovitelem). Poplatek za skládku započítán v pol. č. 014102.1. Položka bude čerpána dle skutečnosti se souhlasem investora.</t>
  </si>
  <si>
    <t>kce č. 1: (308+458+141)*1,25*(0,25+0,25)=566,875 [A]
kce č. 2: 205*1,25*(0,25+0,25)=128,125 [B]
dlážděný povrch: 197*(0,25+0,25)=98,500 [C]
Celkem: A+B+C=793,500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</si>
  <si>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</si>
  <si>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ODKOP PRO SPOD STAVBU SILNIC A ŽELEZNIC TŘ. I
Odkop pro sanaci aktivní zóny při nedodržení Edef.2.min=30MPa. Plocha odečtena digitálně ze situace D.1.1.2.1. Včetně odvozu a uložení na skládku (skládka určena zhotovitelem). Poplatek za skládku započítán v pol. č. 014102.1. Položka bude čerpána dle skutečnosti se souhlasem investora.</t>
  </si>
  <si>
    <t>odrazný proužek: ((20+29+3+12)+(2+2+2))*0,3=21,000 [A]</t>
  </si>
  <si>
    <t>ODKOP PRO SPOD STAVBU SILNIC A ŽELEZNIC TŘ. I
Odkop zeminy z ostrůvku na křižovatce na náměstí pro stavbu komunikace v tl. 0,45m (viz tl. kce č. 1). Včetně odvozu bez ohledu na vzdálenosti (skládka zvolena investorem) a uložení na skládku, poplatek za skládku vykázán v pol. č. 014102.1. Plocha odečtena digitálně ze situace D.1.1.2.1.</t>
  </si>
  <si>
    <t>40*0,45=18,000 [A]</t>
  </si>
  <si>
    <t>13173</t>
  </si>
  <si>
    <t>HLOUBENÍ JAM ZAPAŽ I NEPAŽ TŘ. I
Výkop pro nově umístěné UV včetně odvozu bez ohledu na vzdálenost (skládka určena zhotovitelem) auložení na skládku, poplatek za skládku vykázán v pol. č. 014102.1</t>
  </si>
  <si>
    <t>UV: 5*1,5*1,5*1,0=11,250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</si>
  <si>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</si>
  <si>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</si>
  <si>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
Hloubení rýh pro obrubníky, pro přípojky včetně odvozu bez ohledu na vzdálenost (skládka určena zhotovitelem) a uložení na skládku, poplatek za skládku vykázán v pol. č. 014102.1.</t>
  </si>
  <si>
    <t>obruba: (19+15+44+41+58+11,5)*0,45*0,3=25,448 [A]
rýha pro přípojky: (2+2+2+2+2)*1*0,5=5,000 [B]
Celkem: A+B=30,448 [C]</t>
  </si>
  <si>
    <t>17380</t>
  </si>
  <si>
    <t>ZEMNÍ KRAJNICE A DOSYPÁVKY Z NAKUPOVANÝCH MATERIÁLŮ
Zemina vhodná do násypu pro komunikace dle ČSN 73 6133 a zhutněno dle ČSN 72 1006. Plocha odečtena ze vzorových příčných řezů D.1.1.2.3, délky odměřeny ze situace D.1.1.2.1.</t>
  </si>
  <si>
    <t>0,05*13=0,650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</si>
  <si>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</si>
  <si>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17561</t>
  </si>
  <si>
    <t>OBSYP POTRUBÍ A OBJEKTŮ Z HORNIN KAMENITÝCH
Zásyp UV a přípojek</t>
  </si>
  <si>
    <t>UV: 5*1*1*1=5,000 [A]
přípojky: 0,5*1*(2+2+2+2+2)=5,000 [B]
Celkem: A+B=10,000 [C]</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</si>
  <si>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</si>
  <si>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18232</t>
  </si>
  <si>
    <t>ROZPROSTŘENÍ ORNICE V ROVINĚ V TL DO 0,15M
Ohumusovíní v tl. 150mm, včetně dovozu z dočasné skládky pol. č. 12110. Plocha odečtena digitálně ze situace D.1.1.2.1.</t>
  </si>
  <si>
    <t xml:space="preserve">M2        </t>
  </si>
  <si>
    <t xml:space="preserve">17+6,5+5=28,500 [A] </t>
  </si>
  <si>
    <t>položka zahrnuje:
nutné přemístění ornice z dočasných skládek vzdálených do 50m
rozprostření ornice v předepsané tloušťce v rovině a ve svahu do 1:5</t>
  </si>
  <si>
    <t>18241</t>
  </si>
  <si>
    <t>ZALOŽENÍ TRÁVNÍKU RUČNÍM VÝSEVEM
Osetí travním semenem. Plocha převzata z pol. č. 18232</t>
  </si>
  <si>
    <t>pol č. 18232: 28,5=28,500 [A]</t>
  </si>
  <si>
    <t>Zahrnuje dodání předepsané travní směsi, její výsev na ornici, zalévání, první pokosení, to vše bez ohledu na sklon terénu</t>
  </si>
  <si>
    <t>18247</t>
  </si>
  <si>
    <t>OŠETŘOVÁNÍ TRÁVNÍKU
Osetí travním semenem. Plocha převzata z pol. č. 18232</t>
  </si>
  <si>
    <t>Zahrnuje pokosení se shrabáním, naložení shrabků na dopravní prostředek, s odvozem a se složením, to vše bez ohledu na sklon terénu
zahrnuje nutné zalití a hnojení</t>
  </si>
  <si>
    <t>Základy</t>
  </si>
  <si>
    <t>21203</t>
  </si>
  <si>
    <t>TRATIVODY KOMPLET Z TRUB NEKOV DN DO 150MM
Drenáž, včetně drenážní trubky PP DN150, obsyp ŠDa 8/16 tl. min 200mm, pískové lože tl. 100mm. Délky trativodů zaznačeny v situaci D.1.1.2.1, tvar ve vzorových řezech D.1.1.2.3</t>
  </si>
  <si>
    <t>137,5+132=269,500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</si>
  <si>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</si>
  <si>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21452</t>
  </si>
  <si>
    <t>SANAČNÍ VRSTVY Z KAMENIVA DRCENÉHO
Sanace aktivní zóny při nedodržení Edef2min. Štěrkodrť ŠDa 0/63 jako vrstvy sanace vozovky v tl. 250 a 300mm v jedné nebo dvou vrstvách. Plocha odečtena digitálně ze situace D.1.1.2.1. Koeficient 1,25 vyjadřuje přesah vrstvy pod obrubou a ukončení vrstev vozovky viz vzorové příčné řezy D.1.1.2.3. Položka bude čerpána dle skutečnosti se souhlasem investora.</t>
  </si>
  <si>
    <t>kce č. 1: (308+458+141)*1,25*(0,25+0,25)=566,875 [A]
kce č. 2: 205*1,25*(0,25+0,25)=128,125 [B]
dlážděný povrch: 197*(0,25+0,25)=98,500 [C]
odrazný proužek: ((20+29+3+12)+(2+2+2))*0,3=21,000 [D]
Celkem: A+B+C+D=814,500 [E]</t>
  </si>
  <si>
    <t>položka zahrnuje dodávku předepsaného kameniva, mimostaveništní a vnitrostaveništní dopravu a jeho uložení
není-li v zadávací dokumentaci uvedeno jinak, jedná se o nakupovaný materiál</t>
  </si>
  <si>
    <t>21461</t>
  </si>
  <si>
    <t>SEPARAČNÍ GEOTEXTILIE
Separační geotextilie při sanaci aktivní zóny. 500g/m2. Plocha odečtena digitálně ze situace D.1.1.2.1. Koeficient 1,25 vyjadřuje přesah vrstvy pod obrubou a ukončení vrstev vozovky viz vzorové příčné řezy D.1.1.2.3. Koeficient 1,15 vyjadřuje záhyb geotextilie na krajích. Položka bude čerpána dle skutečnosti se souhlasem investora.</t>
  </si>
  <si>
    <t>kce č. 1: (308+458+141)*1,25*1,15=1 303,813 [A]
kce č. 2: 205*1,25*1,15=294,688 [B]
dlážděný povrch: 197*1,15=226,550 [C]
odrazný proužek: ((20+29+3+12)+(2+2+2))*1,15=80,500 [D]
Celkem: A+B+C+D=1 905,551 [E]</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</si>
  <si>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
není-li v zadávací dokumentaci uvedeno jinak, jedná se o nakupovaný materiál</t>
  </si>
  <si>
    <t>SEPARAČNÍ GEOTEXTILIE
Separační geotextilie pro trativody 300g/m2. Délka odečtena digitálně z řezu D.1.1.2.3 a ze situace D.1.1.2.1.</t>
  </si>
  <si>
    <t>(137,5+132)*2,5=673,750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</si>
  <si>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</si>
  <si>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56330</t>
  </si>
  <si>
    <t>VOZOVKOVÉ VRSTVY ZE ŠTĚRKODRTI
Štěrkodrť ŠDa 0/32, tl. 150, 200 a 250mm. Plocha odečtena digitálně ze situace D.1.1.2.1. Koeficient 1,25 vyjadřuje přesah vrstvy pod obrubou a ukončení vrstev vozovky viz vzorové příčné řezy D.1.1.2.3.</t>
  </si>
  <si>
    <t>kce č. 1: (308+458+141)*1,25*(0,15+0,15)=340,125 [A]
kce č. 2: 205*1,25*(0,2+0,15)=89,688 [B]
dlážděný povrch: 197*0,25=49,250 [C]
odrazný proužek: ((20+29+3+12)+(2+2+2))*0,15=10,500 [D]
Celkem: A+B+C+D=489,563 [E]</t>
  </si>
  <si>
    <t>- dodání kameniva předepsané kvality a zrnitosti
- rozprostření a zhutnění vrstvy v předepsané tloušťce
- zřízení vrstvy bez rozlišení šířky, pokládání vrstvy po etapách
- nezahrnuje postřiky, nátěry</t>
  </si>
  <si>
    <t>56360</t>
  </si>
  <si>
    <t>VOZOVKOVÉ VRSTVY Z RECYKLOVANÉHO MATERIÁLU
Sanace aktivní zóny při nedodržení Edef2min=45MPa. Recyklát z vyfrézovaného materiálu a podkladních vrstev, přidán do ŠD v poměru 30:70 (30% recyklát 70% ŠD), tl. 250mm ve dvou vrstvách. Položka obsahuje patřičné úpravy a případné předcení recyklovaného materiálu. Plocha odečtena digitálně z řezu D.1.1.2.3 a délky odečteny digitálně ze situace D.1.1.2.1. Položka bude čerpána dle skutečnosti se souhlasem investora.</t>
  </si>
  <si>
    <t>kce č. 4 s trativodem na jedné straně: 3,7*(195+55+52+50)*0,3
kce č. 4 s trativodem na obou stranách: 2,7*(378+380+652)*0,3
kce č. 4 bez trativodu: 4,7*(45+10+15+50+35)*0,3
kce č. 5: 1,5*1050*2*0,3
kce č. 6: 1,5*167*2*0,3
kce č. 7: 1,5*1301*2*0,3
kce č. 8: 1,5*375*2*0,3
autobusová zastávka km 4,005 - 4,040: 88*0,5*0,3
zřízení potrubí v km 4,235: 31*0,5*0,3
zřízení potrubí v km 8,580: 6*1,5*0,5*0,3</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</si>
  <si>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</si>
  <si>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56960</t>
  </si>
  <si>
    <t>ZPEVNĚNÍ KRAJNIC Z RECYKLOVANÉHO MATERIÁLU
Nezpevněná krajnice z vyfrézovaného materiálu tl. 150mm. Délky odečteny ze Situace D.1.1.2.1.</t>
  </si>
  <si>
    <t>0,75*0,15*13=1,463 [A]</t>
  </si>
  <si>
    <t>572123</t>
  </si>
  <si>
    <t>INFILTRAČNÍ POSTŘIK Z EMULZE DO 1,0KG/M2
Infiltrační postřik kat. asf. emulzí PI - C, 0,6kg/m2. Naneseno na vrstvu ŠD. Plocha odečtena digitálně ze situace D.1.1.2.1. Koeficient 1,25 vyjadřuje přesah vrstvy pod obrubou a ukončení vrstev vozovky viz vzorové příčné řezy D.1.1.2.3.</t>
  </si>
  <si>
    <t>kce č. 1: (308+458+141)*1,25=1 133,750 [A]
kce č. 2: 205*1,25=256,250 [B]
Celkem: A+B=1 390,000 [C]</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</si>
  <si>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</si>
  <si>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</si>
  <si>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
Spojovací postřik ket. asf. emulzí PS - C, 0,3 kg/m2. Plocha odečtena digitálně ze situace D.1.1.2.1. Naneseno na vrstvu ACL nebo na asfalt po odfrézování.</t>
  </si>
  <si>
    <t>kce č. 1: 308+458+141=907,000 [A]
kce č. 2: 205=205,000 [B]
zpevněné sjezdy a napojení: 47+24+28+15+33+11=158,000 [C]
Celkem: A+B+C=1 270,000 [D]</t>
  </si>
  <si>
    <t>SPOJOVACÍ POSTŘIK Z EMULZE DO 0,5KG/M2
Spojovací postřik kat. asf. emulzí PS - C 0,45 kg/m2. Plocha odečtena digitálně ze situace D.1.1.2.1. Naneseno na vrstvu ACP.</t>
  </si>
  <si>
    <t>kce č. 1: 308+458+141=907,000 [A]
kce č. 2: 205=205,000 [B]
Celkem: A+B=1 112,000 [C]</t>
  </si>
  <si>
    <t>574A34</t>
  </si>
  <si>
    <t>ASFALTOVÝ BETON PRO OBRUSNÉ VRSTVY ACO 11+, 11S TL. 40MM
Asfaltový beton pro obrusné vrstvy ACO 11+ 50/70, tl. 40mm. Plocha odečtena digitálně ze situace D.1.1.2.1</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</si>
  <si>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</si>
  <si>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574C56</t>
  </si>
  <si>
    <t>ASFALTOVÝ BETON PRO LOŽNÍ VRSTVY ACL 16+, 16S TL. 60MM
Asf. beton pro ložní vrstvy ACL 16+ 50/70, tl. 60mm. Plocha odečtena digitálně ze situace D.1.1.2.1.</t>
  </si>
  <si>
    <t>574E06</t>
  </si>
  <si>
    <t>ASFALTOVÝ BETON PRO PODKLADNÍ VRSTVY ACP 16+, 16S
 Asf. beton pro podkladní vrstvy ACP 16+ 50/70, tl. 90mm. Plocha odečtena digitálně ze situace D.1.1.2.1</t>
  </si>
  <si>
    <t>kce č. 2: 205*0,09=18,450 [A]</t>
  </si>
  <si>
    <t>574E46</t>
  </si>
  <si>
    <t>ASFALTOVÝ BETON PRO PODKLADNÍ VRSTVY ACP 16+, 16S TL. 50MM
Asf. beton pro podkladní vrstvy ACP 16+ 50/70, tl. 50mm. Plocha odečtena digitálně ze situace D.1.1.2.1.</t>
  </si>
  <si>
    <t>kce č. 1: 308+458+141=907,000 [A]</t>
  </si>
  <si>
    <t>57621</t>
  </si>
  <si>
    <t>POSYP KAMENIVEM DRCENÝM 5KG/M2
Posyp infiltračního postřiku drceným kamenicem fr. 2/4, 2,0kg/m2. Plocha odečtena digitálně ze situace C.1.2.1.</t>
  </si>
  <si>
    <t>převzato z pol. č. 572123: 1390=1 390,000 [A]</t>
  </si>
  <si>
    <t>- dodání kameniva předepsané kvality a zrnitosti
- posyp předepsaným množstvím</t>
  </si>
  <si>
    <t>58221</t>
  </si>
  <si>
    <t>DLÁŽDĚNÉ KRYTY Z DROBNÝCH KOSTEK DO LOŽE Z KAMENIVA
Dlážděný kryt z žulových kostek 8-10, uloženy do lože ze štěrkopísku tl. 0,04 m. Plocha odečtena digitálně ze situace D.1.1.2.1.</t>
  </si>
  <si>
    <t>Odrazný proužek: 20+29+3+12=64,000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</si>
  <si>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</si>
  <si>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58222</t>
  </si>
  <si>
    <t>DLÁŽDĚNÉ KRYTY Z DROBNÝCH KOSTEK DO LOŽE Z MC
Dlážděný kryt (vlevo na ZÚ) z žulových kostek 8-10, spárované cem. maltou M25-XF4. Jsou uloženy do betonového lože tl. 0,1 m z betonu C20/25 nXF3. Plocha odečtena digitálně ze situace D.1.1.2.1.</t>
  </si>
  <si>
    <t>dlážděný kryt: 197=197,000 [A]</t>
  </si>
  <si>
    <t>582312</t>
  </si>
  <si>
    <t>DLÁŽDĚNÉ KRYTY Z MOZAIK KOSTEK VÍCEBAREVNÝCH DO LOŽE Z KAMENIVA
Varovné a signální pásy na pravé straně komunikace (odrazný proužek, zásah do chodníku v pravo na náměstí) do lože ze štěrkopísku.</t>
  </si>
  <si>
    <t>2+2+2=6,000 [A]</t>
  </si>
  <si>
    <t>58920</t>
  </si>
  <si>
    <t>VÝPLŇ SPAR MODIFIKOVANÝM ASFALTEM
Zalití spár asf. zálivkou. Výměry odečteny ze situace D.1.1.2.1.</t>
  </si>
  <si>
    <t>napojení: 51+6+5+5,5+7+12=86,500 [A]
sředová spára: 175=175,000 [B]
Celkem: A+B=261,500 [C]</t>
  </si>
  <si>
    <t>položka zahrnuje:
- dodávku předepsaného materiálu
- vyčištění a výplň spar tímto materiálem</t>
  </si>
  <si>
    <t>Přidružená stavební výroba</t>
  </si>
  <si>
    <t>711117</t>
  </si>
  <si>
    <t>IZOLACE BĚŽNÝCH KONSTRUKCÍ PROTI ZEMNÍ VLHKOSTI Z PE FÓLIÍ
Nopová folie podél odrazného proužku</t>
  </si>
  <si>
    <t>0,75*(41+58)=74,250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</si>
  <si>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</si>
  <si>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Potrubí</t>
  </si>
  <si>
    <t>87434</t>
  </si>
  <si>
    <t>POTRUBÍ Z TRUB PLASTOVÝCH ODPADNÍCH DN DO 200MM
Přípojky z PP trub DN 200 včetně pískového lože. Výměry odečteny ze situace D.1.1.2.1.</t>
  </si>
  <si>
    <t>2+2+2+2+2=10,000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</si>
  <si>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</si>
  <si>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89712</t>
  </si>
  <si>
    <t>VPUSŤ KANALIZAČNÍ ULIČNÍ KOMPLETNÍ Z BETONOVÝCH DÍLCŮ
Podobrubníková nebo klasická ul. vpust. Výměry odečteny ze situace D.1.1.2.1.</t>
  </si>
  <si>
    <t>podobrubníková: 1+1+1+1=4,000 [A]
klasická: 1=1,000 [B]
Celkem: A+B=5,000 [C]</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</si>
  <si>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</si>
  <si>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899122</t>
  </si>
  <si>
    <t>MŘÍŽE LITINOVÉ SAMOSTATNÉ
Litinový poklop na UV D400 o rozměrech 500x500mm otevíratelný, uzamykatelný.</t>
  </si>
  <si>
    <t>1+1+1+1+1=5,000 [A]</t>
  </si>
  <si>
    <t>Položka zahrnuje dodávku a osazení předepsané mříže včetně rámu</t>
  </si>
  <si>
    <t>89921</t>
  </si>
  <si>
    <t>VÝŠKOVÁ ÚPRAVA POKLOPŮ
Položka bude čerpána dle skutečnosti.</t>
  </si>
  <si>
    <t>15=15,000 [A]</t>
  </si>
  <si>
    <t>- položka výškové úpravy zahrnuje všechny nutné práce a materiály pro zvýšení nebo snížení zařízení (včetně nutné úpravy stávajícího povrchu vozovky nebo chodníku).</t>
  </si>
  <si>
    <t>89923</t>
  </si>
  <si>
    <t>VÝŠKOVÁ ÚPRAVA KRYCÍCH HRNCŮ
Položka bude čerpána dle skutečnosti.</t>
  </si>
  <si>
    <t>Ostatní konstrukce a práce</t>
  </si>
  <si>
    <t>9</t>
  </si>
  <si>
    <t>91228</t>
  </si>
  <si>
    <t>SMĚROVÉ SLOUPKY Z PLAST HMOT VČETNĚ ODRAZNÉHO PÁSKU
Typ Z11a a Z11b ve vzájemných vzdálenostech dle TP 58</t>
  </si>
  <si>
    <t>Z11a a Z11b: 4=4,000 [A]</t>
  </si>
  <si>
    <t>položka zahrnuje:
- dodání a osazení sloupku včetně nutných zemních prací
- vnitrostaveništní a mimostaveništní doprava
- odrazky plastové nebo z retroreflexní fólie</t>
  </si>
  <si>
    <t>91297</t>
  </si>
  <si>
    <t>DOPRAVNÍ ZRCADLO
Včetně upevňovacích prvků a osazení
Provedeno dle výkresu Situace dopravního značení D.1.1.2.5</t>
  </si>
  <si>
    <t>položka zahrnuje:
- dodání a osazení zrcadla včetně nutných zemních prací
- předepsaná povrchová úprava
- vnitrostaveništní a mimostaveništní doprava
- odrazky plastové nebo z retroreflexní fólie.</t>
  </si>
  <si>
    <t>914131</t>
  </si>
  <si>
    <t>DOPRAVNÍ ZNAČKY ZÁKLADNÍ VELIKOSTI OCELOVÉ FÓLIE TŘ 2 - DODÁVKA A MONTÁŽ
Včetně upevňovacích prvků a osazení
A6a; C4a; P2 - 5x; P3; P4 - 6x; P6; P7; P8; E2b -2x; IS2c; IS3b ; IS3d; IS16b; IS24b
Provedeno dle výkresu Situace dopravního značení D.1.1.2.5</t>
  </si>
  <si>
    <t>24=24,000 [A]</t>
  </si>
  <si>
    <t>položka zahrnuje:
- dodávku a montáž značek v požadovaném provedení</t>
  </si>
  <si>
    <t>914133</t>
  </si>
  <si>
    <t>DOPRAVNÍ ZNAČKY ZÁKLADNÍ VELIKOSTI OCELOVÉ FÓLIE TŘ 2 - DEMONTÁŽ
Odstranění nevyhovujících stávajících SDZ, včetně skládkovného 
B13 - 2x; B28; C4a; E2b-2x; E13 - 3x; P2 - 3x; P3; P4 - 4x; P6; IS2b; IS2c; IS2d; IS16b; IS24b
Provedeno dle výkresu Situace dopravního značení D.1.1.2.5</t>
  </si>
  <si>
    <t>23=23,000 [A]</t>
  </si>
  <si>
    <t>Položka zahrnuje odstranění, demontáž a odklizení materiálu s odvozem na předepsané místo</t>
  </si>
  <si>
    <t>914921</t>
  </si>
  <si>
    <t>SLOUPKY A STOJKY DOPRAVNÍCH ZNAČEK Z OCEL TRUBEK DO PATKY - DODÁVKA A MONTÁŽ
Z ocel. žárově zinkovaných trubek, včetně upevňovacího zařízení, včetně bet. prefa patky a příruby v patce
Provedeno dle výkresu Situace dopravního značení D.1.1.2.5</t>
  </si>
  <si>
    <t>21</t>
  </si>
  <si>
    <t>položka zahrnuje:
- sloupky a upevňovací zařízení včetně jejich osazení (betonová patka, zemní práce)</t>
  </si>
  <si>
    <t>914923</t>
  </si>
  <si>
    <t>SLOUPKY A STOJKY DZ Z OCEL TRUBEK DO PATKY DEMONTÁŽ
demontáž stávajících sloupků včetně odstranění bet. patky a zásypu po patce
Provedeno dle výkresu Situace dopravního značení D.1.1.2.5</t>
  </si>
  <si>
    <t>16</t>
  </si>
  <si>
    <t>915111</t>
  </si>
  <si>
    <t>VODOROVNÉ DOPRAVNÍ ZNAČENÍ BARVOU HLADKÉ - DODÁVKA A POKLÁDKA
Bílá barva, předznačení rozpouštědlovou barvou s obsahem sušiny min. 75% nebo vodou ředitelnou barvou, na kterou lze následně aplikovat dlouhoživotný materiál
Provedeno dle výkresu Situace dopravního značení D.1.1.2.5</t>
  </si>
  <si>
    <t>pol. č. 915211: 65,074=65,074 [A]</t>
  </si>
  <si>
    <t>položka zahrnuje:
- dodání a pokládku nátěrového materiálu (měří se pouze natíraná plocha)
- předznačení a reflexní úpravu</t>
  </si>
  <si>
    <t>915211</t>
  </si>
  <si>
    <t>VODOROVNÉ DOPRAVNÍ ZNAČENÍ PLASTEM HLADKÉ - DODÁVKA A POKLÁDKA
Definitivní VDZ plastem
Provedeno dle výkresu Situace dopravního značení D.1.1.2.5</t>
  </si>
  <si>
    <t>V1a 0,125: (28,5+12,5+5+36,5+7,5+6,5)*0,125=12,063 [A]
V2b (1,5/1,5)0,125: (22,5+11+7+14)*0,5*0,125=3,406 [B]
V2b (3/1,5)0,125: (8,5+13)*2/3*0,125=1,792 [C]
V4 0,125: (26,5+15+9+25+32,5+10+13+5+53,5+9+14,5+5+14,5+35,5+12+5+36,5+11+13,5+7,5)*0,125=44,188 [D]
V13a: 13*0,125+4/2=3,625 [E]
Celkem: A+B+C+D+E=65,074 [F]</t>
  </si>
  <si>
    <t>917426</t>
  </si>
  <si>
    <t>CHODNÍKOVÉ OBRUBY Z KAMENNÝCH OBRUBNÍKŮ ŠÍŘ 250MM
Žulová řezaná obruba OP3 0,25 x 0,20 x 0,80m včetně bet. lože C20/25 nXF3 tl. 100mm. Délky odečteny ze situace D.1.1.2.1</t>
  </si>
  <si>
    <t>19+15+44+41+58+11,5=188,500 [A]</t>
  </si>
  <si>
    <t>Položka zahrnuje:
dodání a pokládku kamenných obrubníků o rozměrech předepsaných zadávací dokumentací
betonové lože i boční betonovou opěrku.</t>
  </si>
  <si>
    <t>91772</t>
  </si>
  <si>
    <t>OBRUBA Z DLAŽEBNÍCH KOSTEK DROBNÝCH
Žulová xlinka z kostek 8-10, spárované cem. maltou M25-XF4. Jsou uloženy do betonového lože tl. 0,1 m z betonu C20/25 nXF3. Plocha odečtena digitálně ze situace D.1.1.2.1.</t>
  </si>
  <si>
    <t>dvojlinka: 26=26,000 [A]</t>
  </si>
  <si>
    <t>Položka zahrnuje:
dodání a pokládku jedné řady dlažebních kostek o rozměrech předepsaných zadávací dokumentací
betonové lože i boční betonovou opěrku.</t>
  </si>
  <si>
    <t>919111</t>
  </si>
  <si>
    <t>ŘEZÁNÍ ASFALTOVÉHO KRYTU VOZOVEK TL DO 50MM
Řezání asfaltového krytu v napojeních konstrukcí, podél obrub a říms, pracovní spára ACO. Položka bez ohledu na šířku prořezu. Dle výkresu Situace D.1.1.2.1</t>
  </si>
  <si>
    <t>napojení: 51+6+5+5,5+7+12=86,500 [A]
středová spára: 175=175,000 [B]
Celkem: A+B=261,500 [C]</t>
  </si>
  <si>
    <t>položka zahrnuje řezání vozovkové vrstvy v předepsané tloušťce, včetně spotřeby vody</t>
  </si>
  <si>
    <t>935111</t>
  </si>
  <si>
    <t>ŠTĚRBINOVÉ ŽLABY Z BETONOVÝCH DÍLCŮ ŠÍŘ DO 400MM VÝŠ DO 500MM BEZ OBRUBY
Štěrbinový žlab, včetně čistícího kusu, včetně uložení do bet. lože C20/25 nXF3.</t>
  </si>
  <si>
    <t>km 0,125: 4=4,000 [A]</t>
  </si>
  <si>
    <t>položka zahrnuje:
- veškerý materiál, výrobky a polotovary, včetně mimostaveništní a vnitrostaveništní dopravy (rovněž přesuny), včetně naložení a složení,případně s uložením.
- veškeré práce nutné pro zřízení těchto konstrukcí, včetně zemních prací, lože, ukončení, patek, spárování, úpravy vtoku a výtoku. Měří se v [m] délky osy žlabu bez čistících kusů a odtokových vpustí.</t>
  </si>
  <si>
    <t>96687</t>
  </si>
  <si>
    <t>VYBOURÁNÍ ULIČNÍCH VPUSTÍ KOMPLETNÍCH
Vybourání stávajících ul. vpustí. Viz Situace D.1.1.2.1. Položka zahrnuje poplatek za skládku.</t>
  </si>
  <si>
    <t>1+1+1+1=4,000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</si>
  <si>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</si>
  <si>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96711</t>
  </si>
  <si>
    <t>VYBOURÁNÍ ČÁSTÍ KONSTRUKCÍ Z BETON DÍLCŮ
Odstranění stávajícího štěrbinového žlabu. Včetně odvozu bez ohledu na vzdálenost (skládka určena zhotovitelem) a uložení na skládku. Položka zahrnuje poplatek za skládku.</t>
  </si>
  <si>
    <t>štěrbinový žlab km 0,125: 4*0,2*0,3=0,240 [A]</t>
  </si>
  <si>
    <t>položka zahrnuje: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</si>
  <si>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102</t>
  </si>
  <si>
    <t>Oprava ul. Jetřichovická - chodníky</t>
  </si>
  <si>
    <t>pol. č. 12373: 60,3*2=120,600 [A]
pol. č. 13273: 14,243*2=28,486 [B]
Celkem: A+B=149,086 [C]</t>
  </si>
  <si>
    <t>pol. č. 11332: 30,15*2,5=75,375 [A]</t>
  </si>
  <si>
    <t>pol. č. 11318: 0,5*2,4=1,200 [A]
pol. č. 11352: 18,5*0,25*0,15*2,4=1,665 [B]
Celkem: A+B=2,865 [C]</t>
  </si>
  <si>
    <t>3,5=3,500 [A]</t>
  </si>
  <si>
    <t>2*0,25=0,500 [A]</t>
  </si>
  <si>
    <t>kce č. 4: ((5+120+4+28+7)+(4+2,5+23,5+1+2+2+2))*0,15=30,150 [A]</t>
  </si>
  <si>
    <t>11352</t>
  </si>
  <si>
    <t>ODSTRANĚNÍ CHODNÍKOVÝCH A SILNIČNÍCH OBRUBNÍKŮ BETONOVÝCH
Odstranění stávajících kamených obrub. Včetně odvozu bez ohledu na vzdálenost (skládka určena zhotovitelem) a uložení na skládku. Poplatek za skládku vykázán v pol. č. 014102.3. Plocha odečtena digitálně ze situace D.1.1.2.1.</t>
  </si>
  <si>
    <t>18,5=18,500 [A]</t>
  </si>
  <si>
    <t>ODSTRANĚNÍ CHODNÍKOVÝCH KAMENNÝCH OBRUBNÍKŮ
Odstranění stávajících kamených obrub. Včetně odvozu bez ohledu na vzdálenost (skládka určena zhotovitelem) a uložení na skládku. Odkup zhotovitelem. Možnost navrácení zpět do stavby.</t>
  </si>
  <si>
    <t>5+10+54=69,000 [A]</t>
  </si>
  <si>
    <t>kce č. 4: (6,5+90,5+23+8,5)*0,1=12,850 [A]</t>
  </si>
  <si>
    <t>kce č. 4: ((5+120+4+28+7)+(4+2,5+23,5+1+2+2+2))*0,3=60,300 [A]</t>
  </si>
  <si>
    <t>(78+22+5,5)*0,45*0,3=14,243 [A]</t>
  </si>
  <si>
    <t>SANAČNÍ VRSTVY Z KAMENIVA DRCENÉHO
Sanace aktivní zóny při nedodržení Edef2min. Štěrkodrť ŠDa 0/63 jako vrstvy sanace vozovky v tl. 300mm. Plocha odečtena digitálně ze situace D.1.1.2.1. Položka bude čerpána dle skutečnosti se souhlasem investora.</t>
  </si>
  <si>
    <t>SEPARAČNÍ GEOTEXTILIE
Separační geotextilie při sanaci aktivní zóny. 500g/m2. Plocha odečtena digitálně ze situace D.1.1.2.1. Koeficient 1,15 vyjadřuje záhyb geotextilie na krajích. Položka bude čerpána dle skutečnosti se souhlasem investora.</t>
  </si>
  <si>
    <t>kce č. 4: ((5+120+4+28+7)+(4+2,5+23,5+1+2+2+2))*1,15=231,150 [A]</t>
  </si>
  <si>
    <t>Vodorovné konstrukce</t>
  </si>
  <si>
    <t>451314</t>
  </si>
  <si>
    <t>PODKLADNÍ A VÝPLŇOVÉ VRSTVY Z PROSTÉHO BETONU C25/30
Lože z betonu C25/30 nXF4 tl. 0,15 m pod obklad lomovým kamenem. Výměra odečtena digitálně z výkresu situace D.1.1.2.1</t>
  </si>
  <si>
    <t>3*0,15=0,450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</si>
  <si>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</si>
  <si>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465512</t>
  </si>
  <si>
    <t>DLAŽBY Z LOMOVÉHO KAMENE NA MC
Zpevnění svahu. Lomový kámen tl. 200mm včetně vyspárování cementovou maltou M25-XF4, Výměra odečtena digitálně ze situace D.1.1.2.1</t>
  </si>
  <si>
    <t>3*0,2=0,600 [A]</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</si>
  <si>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</si>
  <si>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VOZOVKOVÉ VRSTVY ZE ŠTĚRKODRTI
Štěrkodrť ŠDa 0/32, tl. 150mm. Plocha odečtena digitálně ze situace D.1.1.2.1.</t>
  </si>
  <si>
    <t>VOZOVKOVÉ VRSTVY Z RECYKLOVANÉHO MATERIÁLU
Recyklát z vyfrézovaného materiálu. Plocha odečtena digitálně ze situace D.1.1.2.1.</t>
  </si>
  <si>
    <t>0,15*2*0,5=0,150 [A]</t>
  </si>
  <si>
    <t>kce č. 4: 5+120+4+28+7=164,000 [A]</t>
  </si>
  <si>
    <t>DLÁŽDĚNÉ KRYTY Z MOZAIK KOSTEK VÍCEBAREVNÝCH DO LOŽE Z KAMENIVA
Varovné a signální pásy na chodníku do lože ze štěrkopísku.</t>
  </si>
  <si>
    <t>4+2,5+3,5+1+2+2+2=17,000 [A]</t>
  </si>
  <si>
    <t>0,75*(78+22)=75,000 [A]</t>
  </si>
  <si>
    <t>917211</t>
  </si>
  <si>
    <t>ZÁHONOVÉ OBRUBY Z BETONOVÝCH OBRUBNÍKŮ ŠÍŘ 50MM
Bet. obruba 0,05x0,25x1m včetně bet. lože C20/25 nXF3 tl. 100mm. Délky odečteny ze situace D.1.1.2.1</t>
  </si>
  <si>
    <t>Položka zahrnuje:
dodání a pokládku betonových obrubníků o rozměrech předepsaných zadávací dokumentací
betonové lože i boční betonovou opěrku.</t>
  </si>
  <si>
    <t>78+22+5,5=105,500 [A]</t>
  </si>
  <si>
    <t>SO 201</t>
  </si>
  <si>
    <t>Rekonstrukce mostu ev. č. 12137-1</t>
  </si>
  <si>
    <t>POPLATKY ZA SKLÁDKU
Zemina, předpoklad 2000kg/m3. Bude čerpáno dle skutečnosti a požadavku TDI.</t>
  </si>
  <si>
    <t>položka 13173 2*45,456=90,912 [A]</t>
  </si>
  <si>
    <t>POPLATKY ZA SKLÁDKU
Kamenivo z podkladních vrstev, předpoklad 2500kg/m3.
Bude čerpáno dle skutečnosti a požadavku TDI.</t>
  </si>
  <si>
    <t>položka 11332 2,5*22,139=55,348 [A]</t>
  </si>
  <si>
    <t>položka 96615 2,4*19,058=45,739 [A]</t>
  </si>
  <si>
    <t xml:space="preserve">POPLATKY ZA SKLÁDKU
Železobeton, předpoklad 2500kg/m3. </t>
  </si>
  <si>
    <t>položka 96616 2,5*110,375=275,938 [A]</t>
  </si>
  <si>
    <t>014112</t>
  </si>
  <si>
    <t>POPLATKY ZA SKLÁDKU TYP S-IO (INERTNÍ ODPAD)
Mostní izolace, předpoklad 2400kg/m3. Skládka zvolena investorem.</t>
  </si>
  <si>
    <t>položka 97817-tl 0,01m 2,4*0,01*135=3,240 [A]</t>
  </si>
  <si>
    <t>11120</t>
  </si>
  <si>
    <t>ODSTRANĚNÍ KŘOVIN
Odstranění křovin v okolí mostu. 
Plocha odečtena z výkresu Půdorys, řezy D.1.2.2
Likvidace včetně odvozu v režii zhotovitele (spálení nebo štěpkování)</t>
  </si>
  <si>
    <t>plocha5+15=20,000 [A]</t>
  </si>
  <si>
    <t>odstranění křovin a stromů do průměru 100 mm
doprava dřevin bez ohledu na vzdálenost
spálení na hromadách nebo štěpkování</t>
  </si>
  <si>
    <t>ODSTRANĚNÍ PODKLADŮ ZPEVNĚNÝCH PLOCH Z KAMENIVA NESTMELENÉHO
Odstranění podkladních vrstev ze ŠD. 
Včetně odvozu bez ohledu na vzdálenost (skládka určena zhotovitelem) a uložení na skládku, poplatek za skládku vykázán v pol. č. 014102.2
Plocha odečtena z výkresu Půdorys, řezy D.1.2.2</t>
  </si>
  <si>
    <t>2 vrstvy tl 200mm 2*((2+2)*7)*0,2=11,200 [A]
vrstva z podkladní vrstvy na mostě tl 95mm 7*16,45*0,095=10,939 [B]
Celkem: A+B=22,139 [C]</t>
  </si>
  <si>
    <t>FRÉZOVÁNÍ ZPEVNĚNÝCH PLOCH ASFALTOVÝCH
Frézování živičných vrstev vč. zazubení v místě napojení. Položka zahrnuje manipulaci a dopravu suti na skládku zhotovitele. Plocha odečtena z výkresu Půdorys, řezy D.1.2.2</t>
  </si>
  <si>
    <t>2x 60mm 2*0,06*(7*16,45)=13,818 [A]</t>
  </si>
  <si>
    <t>113765</t>
  </si>
  <si>
    <t>FRÉZOVÁNÍ DRÁŽKY PRŮŘEZU DO 600MM2 V ASFALTOVÉ VOZOVCE
Frézování drážky podél říms pro těsnící zálivku
Plocha odečtena z výkresu Půdorys, řezy D.1.2.2</t>
  </si>
  <si>
    <t>18,4+16,8=35,200 [A]</t>
  </si>
  <si>
    <t>Položka zahrnuje veškerou manipulaci s vybouranou sutí a s vybouranými hmotami vč. uložení na skládku.</t>
  </si>
  <si>
    <t>113766</t>
  </si>
  <si>
    <t>FRÉZOVÁNÍ DRÁŽKY PRŮŘEZU DO 800MM2 V ASFALTOVÉ VOZOVCE
Frézování drážky pro dilatační spáru
Plocha odečtena z výkresu Půdorys, řezy D.1.2.2</t>
  </si>
  <si>
    <t>8,8+9,8=18,600 [A]</t>
  </si>
  <si>
    <t>HLOUBENÍ JAM ZAPAŽ I NEPAŽ TŘ. I
Hloubení výkopu za opěrou a okolo křídel.
Včetně odvozu bez ohledu na vzdálenost (skládka určena zhotovitelem) a uložení na skládku, poplatek za skládku vykázán v pol. č. 014102.1
Předpokládá se částečné použití pro pozdější zásypy, množství zpětně využitelného materiálu schválí investor.
Plocha odečtena z výkresu Půdorys, řezy D.1.2.2</t>
  </si>
  <si>
    <t>za opěrou-plocha z řezu 1,4m2 2*(1,4*12)=33,600 [A]
okolo křídel pro zpevnění tl 0,4m,šikmost *1,3 0,4*(4,5+4,7+3,8+9,8)*1,3=11,856 [B]
Celkem: A+B=45,456 [C]</t>
  </si>
  <si>
    <t>17481</t>
  </si>
  <si>
    <t>ZÁSYP JAM A RÝH Z NAKUPOVANÝCH MATERIÁLŮ
Vnější zásyp opěr a křídel "zeminou vhodnou" nebo "zeminou podmínečně vhodou" do násypu dle ČSN 73 6133
Min. úhel vnitřního tření 30°, max objemová hmotnos 20 kN/m3 s hutněním na Id=0,75-0,8, resp. D=95% po vrstvách max. tl 300mm.
Předpokládá se částečné použití vytěžené zeminy, množství nakupovaného materiálu schválí investor.
Zahrnuje i zásyp těsnící folie ze ŠP tl.150mm
Plocha odečtena z výkresu Půdorys, řezy D.1.2.2</t>
  </si>
  <si>
    <t>za opěrou-plocha z řezu 1m2 2*(1*12)=24,000 [A]
ŠP tl 150mm : 0,65*0,15*14,6*2=2,847 [B]
Celkem: A+B=26,847 [C]</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</si>
  <si>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</si>
  <si>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</si>
  <si>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
Úprava základové spáry š. 1,5m
Plocha odečtena z výkresu Půdorys, řezy D.1.2.2</t>
  </si>
  <si>
    <t>2*(0,6*12)=14,400 [A]</t>
  </si>
  <si>
    <t>položka zahrnuje úpravu pláně včetně vyrovnání výškových rozdílů a začištění.</t>
  </si>
  <si>
    <t>21331</t>
  </si>
  <si>
    <t>DRENÁŽNÍ VRSTVY Z BETONU MEZEROVITÉHO (DRENÁŽNÍHO)
Drenážní beton pro odvodnění rubu opěry.
Plocha odečtena z výkresu Půdorys, řezy D.1.2.2</t>
  </si>
  <si>
    <t>Plocha 0,1m2 22*0,1*14,6=32,120 [A]</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</si>
  <si>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</si>
  <si>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</si>
  <si>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
Drenážní polymerbeton.
Plocha odečtena z výkresu Půdorys, řezy D.1.2.2</t>
  </si>
  <si>
    <t>0,022*13,5=0,297 [A]</t>
  </si>
  <si>
    <t>Svislé konstrukce</t>
  </si>
  <si>
    <t>31717</t>
  </si>
  <si>
    <t>KOVOVÉ KONSTRUKCE PRO KOTVENÍ ŘÍMSY
Kotvení říms z kotev ve vývrtu. Hmotnos jedné kotvy 6kg, provedení á1m. Včetně předepsaného vrtu, zálivky a protikorozní úpravy.
Plocha odečtena z výkresu Půdorys, řezy D.1.2.2</t>
  </si>
  <si>
    <t xml:space="preserve">KG        </t>
  </si>
  <si>
    <t>(19+16)*6=210,000 [A]</t>
  </si>
  <si>
    <t>Položka zahrnuje dodávku (výrobu) kotevního prvku předepsaného tvaru a jeho osazení do předepsané polohy včetně nezbytných prací (vrty, zálivky apod.)</t>
  </si>
  <si>
    <t>317325</t>
  </si>
  <si>
    <t>ŘÍMSY ZE ŽELEZOBETONU DO C30/37
ŽB římsy beton C 30/37 XF4, XD3
Plocha odečtena z výkresu Půdorys, řezy D.1.2.2</t>
  </si>
  <si>
    <t>Plocha 0,34m2 0,34*(19,4+16,8)=12,308 [A]</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</si>
  <si>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</si>
  <si>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</si>
  <si>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
Výztuž říms betonářskou ocelí B500B včetně kotevního trnu pro kotvení kamenného obrubníku.
1m3 betonu odpovídá 250kg oceli</t>
  </si>
  <si>
    <t>12,308*250*0,001=3,077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</si>
  <si>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</si>
  <si>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</si>
  <si>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
ŽB opěry a závěrné zídky beton C 30/37 XF2, XD1, XA2 
Plocha odečtena z výkresu Půdorys, řezy D.1.2.2</t>
  </si>
  <si>
    <t>plocha 2,5m2 2,5*(13,9+14,05)=69,875 [A]</t>
  </si>
  <si>
    <t>333365</t>
  </si>
  <si>
    <t>VÝZTUŽ MOSTNÍCH OPĚR A KŘÍDEL Z OCELI 10505, B500B
Výztuž opěr a křídel betonářskou ocelí B500B
1m3 betonu odpovídá 200kg oceli</t>
  </si>
  <si>
    <t>69,875*200*0,001=13,975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</si>
  <si>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</si>
  <si>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42132</t>
  </si>
  <si>
    <t>MOSTNÍ NOSNÉ DESKOVÉ KONSTR ZE ŽELEZOBETONU
ŽB deska z betonu C30/37 XF3,XD1 včetně dilatační spáry
Plocha odečtena z výkresu Půdorys, řezy D.1.2.2</t>
  </si>
  <si>
    <t>plocha 7,6m2 7,6*13,51=102,676 [A]</t>
  </si>
  <si>
    <t>421365</t>
  </si>
  <si>
    <t>VÝZTUŽ MOSTNÍ DESKOVÉ KONSTRUKCE Z OCELI 10505, B500B
Výztuž rámu betonářskou ocelí B500B
1m3 betonu odpovídá 200kg oceli</t>
  </si>
  <si>
    <t>102,676*200*0,001=20,535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</si>
  <si>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</si>
  <si>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42815</t>
  </si>
  <si>
    <t>MOSTNÍ LOŽISKA Z ASFALT PÁSŮ
Mostí ložisko tvořené z natavovaných asfaltových pásu. 2vrstvy.
Plocha odečtena z výkresu Půdorys, řezy D.1.2.2</t>
  </si>
  <si>
    <t>2*1,1*14,6=32,120 [A]</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</si>
  <si>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</si>
  <si>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451312</t>
  </si>
  <si>
    <t>PODKLADNÍ A VÝPLŇOVÉ VRSTVY Z PROSTÉHO BETONU C12/15
Betonové lože pod zádlažbu z lomového kamene tl. 0,2m
Plocha odečtena z výkresu Půdorys, řezy D.1.2.2</t>
  </si>
  <si>
    <t>plocha skluzu (šikmost 1,3) 1,3*(2+1,6+1,8+5)*0,2=2,704 [A]
30% z dnové dlažby 0,3*(16,8*11*0,2)=11,088 [B]
Celkem: A+B=13,792 [C]</t>
  </si>
  <si>
    <t>45152</t>
  </si>
  <si>
    <t>PODKLADNÍ A VÝPLŇOVÉ VRSTVY Z KAMENIVA DRCENÉHO
ŠD podsyp pod zádlažbu z lomového kamene tl. 0,1m
Plocha odečtena z výkresu Půdorys, řezy D.1.2.2</t>
  </si>
  <si>
    <t>plocha skluzu (šikmost 1,3) 1,3*(2+1,6+1,8+5)*0,1=1,352 [A]
30% z dnové dlažby 0,3*(16,8*11*0,1)=5,544 [B]
Celkem: A+B=6,896 [C]</t>
  </si>
  <si>
    <t>457312</t>
  </si>
  <si>
    <t>VYROVNÁVACÍ A SPÁDOVÝ PROSTÝ BETON C12/15
Vyrovnávací beton pod odvodněním rubu opěry C 8/10</t>
  </si>
  <si>
    <t>Plocha 0,2m2 2*0,2*13,6=5,440 [A]</t>
  </si>
  <si>
    <t>DLAŽBY Z LOMOVÉHO KAMENE NA MC
Zádlažba z lomového kamene na konci říms včetně navazujícího skluzu a opevnění terénu tl.0,2m do betonového lože. Spáry vyplněny cementovou maltou.
Plocha odečtena z výkresu Půdorys, řezy D.1.4.2</t>
  </si>
  <si>
    <t>572212</t>
  </si>
  <si>
    <t>SPOJOVACÍ POSTŘIK Z MODIFIK ASFALTU DO 0,5KG/M2
Spojovací postřik z kat. asf. emulze PS-C vydatnost 0,3kg/m2</t>
  </si>
  <si>
    <t>2*112=224,000 [A]</t>
  </si>
  <si>
    <t>ASFALTOVÝ BETON PRO OBRUSNÉ VRSTVY ACO 11+, 11S TL. 40MM
Obrusná vrstva vozovky tl. 40mm</t>
  </si>
  <si>
    <t>plocha 112m2 112=112,000 [A]</t>
  </si>
  <si>
    <t>574F56</t>
  </si>
  <si>
    <t>ASFALTOVÝ BETON PRO PODKLADNÍ VRSTVY MODIFIK ACP 16+, 16S TL. 60MM
Podkladní vrstva vozovky tl. 60mm</t>
  </si>
  <si>
    <t>575C43</t>
  </si>
  <si>
    <t>LITÝ ASFALT MA IV (OCHRANA MOSTNÍ IZOLACE) 11 TL. 35MM
Ochranná vrstva mostní izolace MA 11 IV tl. 0,035m
Plocha odečtena z výkresu Půdorys, řezy D.1.2.2</t>
  </si>
  <si>
    <t>DLÁŽDĚNÉ KRYTY Z DROBNÝCH KOSTEK DO LOŽE Z KAMENIVA
Dlážděný kryt z žulových kostek 8-10, uloženy do lože ze štěrkopísku tl. 0,04 m. Plocha odečtena digitálně ze situace D.1.2.2</t>
  </si>
  <si>
    <t>36,4=36,400 [A]</t>
  </si>
  <si>
    <t>Úpravy povrchů, podlahy, výplně otvorů</t>
  </si>
  <si>
    <t>626111</t>
  </si>
  <si>
    <t>REPROFILACE PODHLEDŮ, SVISLÝCH PLOCH SANAČNÍ MALTOU JEDNOVRST TL 10MM
Sanace obnažené části opěry. Předpoklad 30% plochy.
Plocha odečtena z výkresu Půdorys, řezy D.1.2.2</t>
  </si>
  <si>
    <t>0,3*(0,4*(14,05+13,9))=3,354 [A]</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</si>
  <si>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</si>
  <si>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62631</t>
  </si>
  <si>
    <t>SPOJOVACÍ MŮSTEK MEZI STARÝM A NOVÝM BETONEM
Spojovací můstek mezi starým a novým betonem.
Předpokládaná šířka stávajícícho základu je 2,0m.
Předpokládaná výška obnažené části opěry 0,4m.
Plocha odečtena z výkresu Půdorys, řezy D.1.2.2</t>
  </si>
  <si>
    <t>(2+0,4)*(14,05+13,9)=67,080 [A]</t>
  </si>
  <si>
    <t>62641</t>
  </si>
  <si>
    <t>SJEDNOCUJÍCÍ STĚRKA JEMNOU MALTOU TL CCA 2MM
Sjednocující stěrka obnažené části opěry.
Plocha odečtena z výkresu Půdorys, řezy D.1.2.2</t>
  </si>
  <si>
    <t>(0,4*(14,05+13,9))=11,180 [A]</t>
  </si>
  <si>
    <t>62652</t>
  </si>
  <si>
    <t>OCHRANA VÝZTUŽE PŘI NEDOSTATEČNÉM KRYTÍ
Ochrana výztuže dvousložkovou pryskyřicí - sanace obnažené části opěry. Předpoklad 30% plochy.
Plocha odečtena z výkresu Půdorys, řezy D.1.2.2</t>
  </si>
  <si>
    <t>položka zahrnuje:
dodávku veškerého materiálu potřebného pro předepsanou úpravu v předepsané kvalitě
položení vrstvy v předepsané tloušťce
potřebná lešení a podpěrné konstrukce</t>
  </si>
  <si>
    <t>711221</t>
  </si>
  <si>
    <t>IZOLACE ZVLÁŠT KONSTR PROTI TLAK VODĚ ASFALT NÁTĚRY
Izolace betonových konstrukcí zasypaných ploch proti vodě. 1xALP + 2xALN
Plocha odečtena z výkresu Půdorys, řezy D.1.2.2</t>
  </si>
  <si>
    <t>1,7*(14,05+13,9)=47,515 [A]
ALP-1x
A=47,515 [B]
ALN-2x
2*A=95,030 [C]
B+C=142,545 [D]</t>
  </si>
  <si>
    <t>711227</t>
  </si>
  <si>
    <t>IZOLACE ZVLÁŠTNÍCH KONSTRUKCÍ PROTI TLAKOVÉ VODĚ Z PE FÓLIÍ
těsnící folie GEOMEMBRÁNA S PEVNOSTÍ min20kN/m S PROTAŽENÍM min 20%
Plocha odečtena z výkresu Půdorys, řezy D.1.2.2</t>
  </si>
  <si>
    <t>0,8*14,6*2=23,360 [B]</t>
  </si>
  <si>
    <t>711432</t>
  </si>
  <si>
    <t>IZOLACE MOSTOVEK POD ŘÍMSOU ASFALTOVÝMI PÁSY
Druhá vrstva izolace pod římsou
Plocha odečtena z výkresu Půdorys, řezy D.1.2.2</t>
  </si>
  <si>
    <t>(2*18)+(1*16,8)=52,800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</si>
  <si>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lepenku s hliníkovou vložkou, litý asfalt, asfaltový beton</t>
  </si>
  <si>
    <t>711442</t>
  </si>
  <si>
    <t>IZOLACE MOSTOVEK CELOPLOŠNÁ ASFALTOVÝMI PÁSY S PEČETÍCÍ VRSTVOU
Celoplošná izolace z NAIP včetně očištění a otrýskání podkladní vrstvy.
Plocha odečtena z výkresu Půdorys, řezy D.1.2.2</t>
  </si>
  <si>
    <t>(1+9,7)*(1+16,45)=186,715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</si>
  <si>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</si>
  <si>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711509</t>
  </si>
  <si>
    <t>OCHRANA IZOLACE NA POVRCHU TEXTILIÍ
Geotextílie o minimální plošné hmotnosti 600g/m2. Součást izolačního souvrství (ALP+ALN).
Plocha odečtena z výkresu Půdorys, řezy D.1.2.2</t>
  </si>
  <si>
    <t>plocha převzata z položky 711221 47,515=47,515 [A]</t>
  </si>
  <si>
    <t>položka zahrnuje:
- dodání  předepsaného ochranného materiálu
- zřízení ochrany izolace</t>
  </si>
  <si>
    <t>78382</t>
  </si>
  <si>
    <t>NÁTĚRY BETON KONSTR TYP S2 (OS-B)
Ochranný náteř nosné konstrukce do 0,5m tl.
Plocha odečtena z výkresu Půdorys, řezy D.1.2.2</t>
  </si>
  <si>
    <t>2*10,5*0,5=10,500 [A]</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</si>
  <si>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</si>
  <si>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875332</t>
  </si>
  <si>
    <t>POTRUBÍ DREN Z TRUB PLAST DN DO 150MM DĚROVANÝCH
Drenážní trubka DN 150.</t>
  </si>
  <si>
    <t>12+13,6=25,600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</si>
  <si>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</si>
  <si>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87534</t>
  </si>
  <si>
    <t>POTRUBÍ DREN Z TRUB PLAST DN DO 200MM
DN 180, prostupy skrz opěry</t>
  </si>
  <si>
    <t>6*2,5=15,000 [A]</t>
  </si>
  <si>
    <t>87627</t>
  </si>
  <si>
    <t>CHRÁNIČKY Z TRUB PLASTOVÝCH DN DO 100MM
Rezervní chránička z HDPE trubek s tuhovou kruhostí SN8 profil 75/61
Plocha odečtena z výkresu Půdorys, řezy D.1.2.2</t>
  </si>
  <si>
    <t>2*(19,4+16,8)=72,400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</si>
  <si>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</si>
  <si>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9112A3</t>
  </si>
  <si>
    <t>ZÁBRADLÍ MOSTNÍ S VODOR MADLY - DEMONTÁŽ S PŘESUNEM
Odstranění stávajícího zábradlí včetně sloupků s vodorovnou výplní. Včetně odvozu a likvidace.
Plocha odečtena z výkresu Půdorys, řezy D.1.2.2</t>
  </si>
  <si>
    <t>15+2+16,5=33,500 [A]</t>
  </si>
  <si>
    <t>položka zahrnuje:
- demontáž a odstranění zařízení
- jeho odvoz na předepsané místo</t>
  </si>
  <si>
    <t>9112B1</t>
  </si>
  <si>
    <t>ZÁBRADLÍ MOSTNÍ SE SVISLOU VÝPLNÍ - DODÁVKA A MONTÁŽ
Dodávka požadovaného zábradlí včetně betonových sloupků a předepsané výplně
Plocha odečtena z výkresu Půdorys, řezy D.1.2.2</t>
  </si>
  <si>
    <t>16*2+2,5=34,500 [A]</t>
  </si>
  <si>
    <t>položka zahrnuje:
dodání zábradlí včetně předepsané povrchové úpravy
kotvení sloupků, t.j. kotevní desky, šrouby z nerez oceli, vrty a zálivku, pokud zadávací dokumentace nestanoví jinak
případné nivelační hmoty pod kotevní desky</t>
  </si>
  <si>
    <t>917223</t>
  </si>
  <si>
    <t>SILNIČNÍ A CHODNÍKOVÉ OBRUBY Z BETONOVÝCH OBRUBNÍKŮ ŠÍŘ 100MM
Obrubníky lemující zádlažbu do betonového lože
Plocha odečtena z výkresu Půdorys, řezy D.1.2.2</t>
  </si>
  <si>
    <t>4,6+4,6+3,6+9,5=22,300 [A]</t>
  </si>
  <si>
    <t>CHODNÍKOVÉ OBRUBY Z KAMENNÝCH OBRUBNÍKŮ ŠÍŘ 250MM
Obrubníky lemující vozovku do betonového lože včetně otvorů pro kotvení obrubníku.
Plocha odečtena z výkresu Půdorys, řezy D.1.2.2</t>
  </si>
  <si>
    <t>16,8+18,4=35,200 [A]</t>
  </si>
  <si>
    <t>931182</t>
  </si>
  <si>
    <t>VÝPLŇ DILATAČNÍCH SPAR Z POLYSTYRENU TL 20MM
Výplň dilatační spáry polystyrénem.
Plocha odečtena z výkresu Půdorys, řezy D.1.2.2</t>
  </si>
  <si>
    <t>2*0,8*14,6=23,360 [A]</t>
  </si>
  <si>
    <t>položka zahrnuje dodávku a osazení předepsaného materiálu, očištění ploch spáry před úpravou, očištění okolí spáry po úpravě</t>
  </si>
  <si>
    <t>931325</t>
  </si>
  <si>
    <t>TĚSNĚNÍ DILATAČ SPAR ASF ZÁLIVKOU MODIFIK PRŮŘ DO 600MM2
Výplň drážky podél říms těsnící zálivku
Plocha odečtena z výkresu Půdorys, řezy D.1.2.2</t>
  </si>
  <si>
    <t>položka zahrnuje dodávku a osazení předepsaného materiálu, očištění ploch spáry před úpravou, očištění okolí spáry po úpravě
nezahrnuje těsnící profil</t>
  </si>
  <si>
    <t>931327</t>
  </si>
  <si>
    <t>TĚSNĚNÍ DILATAČ SPAR ASF ZÁLIVKOU MODIFIK PRŮŘ DO 1000MM2
Výplň drážky pro dilatační spáru asfaltovou modifikační zálivkou
Plocha odečtena z výkresu Půdorys, řezy D.1.2.2</t>
  </si>
  <si>
    <t>93650</t>
  </si>
  <si>
    <t>DROBNÉ DOPLŇK KONSTR KOVOVÉ
Podélná drenáž z perforovaného hliníkovho profilu 1kg/m</t>
  </si>
  <si>
    <t>13,5=13,500 [A]</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</si>
  <si>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</si>
  <si>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936533</t>
  </si>
  <si>
    <t>MOSTNÍ ODVODŇOVACÍ SOUPRAVA 500/500
Mostní odvodňovač</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</si>
  <si>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</si>
  <si>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936541</t>
  </si>
  <si>
    <t xml:space="preserve">MOSTNÍ ODVODŇOVACÍ TRUBKA (POVRCHŮ IZOLACE) Z NEREZ OCELI
Odvodnění mostní izolace
</t>
  </si>
  <si>
    <t>3=3,000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</si>
  <si>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</si>
  <si>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938541</t>
  </si>
  <si>
    <t>OČIŠTĚNÍ BETON KONSTR OTRYSKÁNÍM TLAK VODOU DO 200 BARŮ
očištění obnažené části opěry. 
Plocha odečtena z výkresu Půdorys, řezy D.1.2.2</t>
  </si>
  <si>
    <t>položka zahrnuje očištění předepsaným způsobem včetně odklizení vzniklého odpadu</t>
  </si>
  <si>
    <t>96615</t>
  </si>
  <si>
    <t>BOURÁNÍ KONSTRUKCÍ Z PROSTÉHO BETONU
Bourání říms a vyrovnávacího betonu. Rozměr skrytých konstrukcí je předpokládaný.
Včetně odvozu bez ohledu na vzdálenost (skládka určena zhotovitelem) a uložení na skládku, poplatek za skládku vykázán v pol. č. 014102.4
Plocha odečtena z výkresu Půdorys, řezy D.1.2.2</t>
  </si>
  <si>
    <t>římsy: plocha 0,34m2 0,34*(19,4+16,8)=12,308 [A]
vyrovnávací beton: tl 50mm 0,05*135=6,750 [B]
Celkem: A+B=19,058 [C]</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</si>
  <si>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</si>
  <si>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96616</t>
  </si>
  <si>
    <t>BOURÁNÍ KONSTRUKCÍ ZE ŽELEZOBETONU
Bourání ŽB předpjatých nosníků a úložného prahu včetně části opěry.
Včetně odvozu bez ohledu na vzdálenost (skládka určena zhotovitelem) a uložení na skládku, poplatek za skládku vykázán v pol. č. 014102.3
Plocha odečtena z výkresu Půdorys, řezy D.1.2.2</t>
  </si>
  <si>
    <t>úložný práh,opěra: plocha 2,5m2 2,5*(13,9+14,05)=69,875 [A]
nosníky KA 61 tl0,6m (s dutinou, uvažujeme poloviční tl.) 0,6*0,5*135=40,500 [B]
Celkem: A+B=110,375 [C]</t>
  </si>
  <si>
    <t>97817</t>
  </si>
  <si>
    <t>ODSTRANĚNÍ MOSTNÍ IZOLACE
Odstranění mostní izolace
Včetně odvozu bez ohledu na vzdálenost (skládka určena zhotovitelem) a uložení na skládku, poplatek za skládku vykázán v pol. č. 014112
Plocha odečtena z výkresu Půdorys, řezy D.1.2.2</t>
  </si>
  <si>
    <t>135=135,000 [A]</t>
  </si>
  <si>
    <t>SO 301</t>
  </si>
  <si>
    <t>Úprava podzemního vedení dešťové kanalizace</t>
  </si>
  <si>
    <t>_301</t>
  </si>
  <si>
    <t>Úprava podzemního vedení dešťové kanalizace
Tento rozpočet je zpracován v jiném systému mimo ASPE</t>
  </si>
  <si>
    <t>SO 302</t>
  </si>
  <si>
    <t>Rekonstrukce vodovodu Jetřichovická ulice</t>
  </si>
  <si>
    <t>_302</t>
  </si>
  <si>
    <t>Rekonstrukce vodovodu Jetřichovická ulice
Tento rozpočet je zpracován v jiném systému mimo ASPE</t>
  </si>
  <si>
    <t>SO 403</t>
  </si>
  <si>
    <t>Oprava VO, ul. Jetřichovická</t>
  </si>
  <si>
    <t>_403</t>
  </si>
  <si>
    <t>Oprava VO, ul. Jetřichovická
Tento rozpočet je zpracován v jiném systému mimo ASPE</t>
  </si>
  <si>
    <t>029522</t>
  </si>
  <si>
    <t>OSTATNÍ POŽADAVKY - REVIZNÍ ZPRÁVY
Revizní zpráva pro SO 403</t>
  </si>
  <si>
    <t>SO 901</t>
  </si>
  <si>
    <t>Dopravně-inženýrské opatření</t>
  </si>
  <si>
    <t>02710</t>
  </si>
  <si>
    <t>POMOC PRÁCE ZŘÍZ NEBO ZAJIŠŤ OBJÍŽĎKY A PŘÍSTUP CESTY
Dopravně-inženýrské opatření bude upřesněno na základě projednání zhotovitele. Zahrnuje veškeré opatření a značení včetně jeho projednání s dotčenými orgány. Včetně zřízení dočasné zastavky.
Jedná se o předpokládanou cenu.</t>
  </si>
  <si>
    <t>nastaveno  jako Preliminář</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</si>
</sst>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 ###\ ###\ ##0.00"/>
    <numFmt numFmtId="167" formatCode="###\ ###\ ###\ ##0.000"/>
  </numFmts>
  <fonts count="38">
    <font>
      <sz val="10"/>
      <name val="Arial"/>
      <family val="0"/>
    </font>
    <font>
      <b/>
      <sz val="11"/>
      <name val="Arial"/>
      <family val="0"/>
    </font>
    <font>
      <sz val="11"/>
      <name val="Arial"/>
      <family val="0"/>
    </font>
    <font>
      <b/>
      <sz val="10"/>
      <name val="Arial"/>
      <family val="0"/>
    </font>
    <font>
      <sz val="11"/>
      <color indexed="8"/>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5">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6"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7"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6" fontId="0" fillId="0" borderId="10" xfId="0" applyNumberFormat="1" applyFont="1" applyFill="1" applyBorder="1" applyAlignment="1" applyProtection="1">
      <alignment vertical="center"/>
      <protection/>
    </xf>
    <xf numFmtId="166"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6" fontId="3" fillId="33"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pane ySplit="10" topLeftCell="A11" activePane="bottomLeft" state="frozen"/>
      <selection pane="topLeft" activeCell="A1" sqref="A1"/>
      <selection pane="bottomLeft" activeCell="D24" sqref="D24"/>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SUM(C11:C18)</f>
        <v>1344000</v>
      </c>
      <c r="G7" t="s">
        <v>6</v>
      </c>
      <c r="H7">
        <v>15</v>
      </c>
    </row>
    <row r="8" spans="2:8" ht="12.75" customHeight="1">
      <c r="B8" s="3" t="s">
        <v>4</v>
      </c>
      <c r="C8" s="2">
        <f>SUM(E11:E18)</f>
        <v>1626240</v>
      </c>
      <c r="G8" t="s">
        <v>7</v>
      </c>
      <c r="H8">
        <v>21</v>
      </c>
    </row>
    <row r="10" spans="1:5" ht="12.75" customHeight="1">
      <c r="A10" s="4" t="s">
        <v>8</v>
      </c>
      <c r="B10" s="4" t="s">
        <v>9</v>
      </c>
      <c r="C10" s="4" t="s">
        <v>10</v>
      </c>
      <c r="D10" s="4" t="s">
        <v>11</v>
      </c>
      <c r="E10" s="4" t="s">
        <v>12</v>
      </c>
    </row>
    <row r="11" spans="1:5" ht="12.75" customHeight="1">
      <c r="A11" s="6" t="s">
        <v>21</v>
      </c>
      <c r="B11" s="6" t="s">
        <v>22</v>
      </c>
      <c r="C11" s="10">
        <f>'000'!H74</f>
        <v>1344000</v>
      </c>
      <c r="D11" s="10">
        <f>C11*0.21</f>
        <v>282240</v>
      </c>
      <c r="E11" s="10">
        <f aca="true" t="shared" si="0" ref="E11:E18">C11+D11</f>
        <v>1626240</v>
      </c>
    </row>
    <row r="12" spans="1:5" ht="12.75" customHeight="1">
      <c r="A12" s="6" t="s">
        <v>96</v>
      </c>
      <c r="B12" s="6" t="s">
        <v>97</v>
      </c>
      <c r="C12" s="10">
        <f>'SO 101'!H218*1.033</f>
        <v>0</v>
      </c>
      <c r="D12" s="10">
        <f aca="true" t="shared" si="1" ref="D12:D18">C12*0.21</f>
        <v>0</v>
      </c>
      <c r="E12" s="10">
        <f t="shared" si="0"/>
        <v>0</v>
      </c>
    </row>
    <row r="13" spans="1:5" ht="12.75" customHeight="1">
      <c r="A13" s="6" t="s">
        <v>313</v>
      </c>
      <c r="B13" s="6" t="s">
        <v>314</v>
      </c>
      <c r="C13" s="10">
        <f>'SO 102'!H107</f>
        <v>0</v>
      </c>
      <c r="D13" s="10">
        <f t="shared" si="1"/>
        <v>0</v>
      </c>
      <c r="E13" s="10">
        <f t="shared" si="0"/>
        <v>0</v>
      </c>
    </row>
    <row r="14" spans="1:5" ht="12.75" customHeight="1">
      <c r="A14" s="6" t="s">
        <v>352</v>
      </c>
      <c r="B14" s="6" t="s">
        <v>353</v>
      </c>
      <c r="C14" s="10">
        <f>'SO 201'!H227*1.043</f>
        <v>0</v>
      </c>
      <c r="D14" s="10">
        <f t="shared" si="1"/>
        <v>0</v>
      </c>
      <c r="E14" s="10">
        <f t="shared" si="0"/>
        <v>0</v>
      </c>
    </row>
    <row r="15" spans="1:5" ht="12.75" customHeight="1">
      <c r="A15" s="6" t="s">
        <v>542</v>
      </c>
      <c r="B15" s="6" t="s">
        <v>543</v>
      </c>
      <c r="C15" s="10">
        <f>'SO 301'!H26*1.09</f>
        <v>0</v>
      </c>
      <c r="D15" s="10">
        <f t="shared" si="1"/>
        <v>0</v>
      </c>
      <c r="E15" s="10">
        <f t="shared" si="0"/>
        <v>0</v>
      </c>
    </row>
    <row r="16" spans="1:5" ht="12.75" customHeight="1">
      <c r="A16" s="6" t="s">
        <v>546</v>
      </c>
      <c r="B16" s="6" t="s">
        <v>547</v>
      </c>
      <c r="C16" s="10">
        <f>'SO 302'!H26</f>
        <v>0</v>
      </c>
      <c r="D16" s="10">
        <f t="shared" si="1"/>
        <v>0</v>
      </c>
      <c r="E16" s="10">
        <f t="shared" si="0"/>
        <v>0</v>
      </c>
    </row>
    <row r="17" spans="1:5" ht="12.75" customHeight="1">
      <c r="A17" s="6" t="s">
        <v>550</v>
      </c>
      <c r="B17" s="6" t="s">
        <v>551</v>
      </c>
      <c r="C17" s="10">
        <f>'SO 403'!H29</f>
        <v>0</v>
      </c>
      <c r="D17" s="10">
        <f t="shared" si="1"/>
        <v>0</v>
      </c>
      <c r="E17" s="10">
        <f t="shared" si="0"/>
        <v>0</v>
      </c>
    </row>
    <row r="18" spans="1:5" ht="12.75" customHeight="1">
      <c r="A18" s="6" t="s">
        <v>556</v>
      </c>
      <c r="B18" s="6" t="s">
        <v>557</v>
      </c>
      <c r="C18" s="10">
        <f>'SO 901'!H26</f>
        <v>0</v>
      </c>
      <c r="D18" s="10">
        <f t="shared" si="1"/>
        <v>0</v>
      </c>
      <c r="E18" s="10">
        <f t="shared" si="0"/>
        <v>0</v>
      </c>
    </row>
  </sheetData>
  <sheetProtection formatColumns="0"/>
  <hyperlinks>
    <hyperlink ref="A11" location="#'000'!A1" tooltip="Odkaz na stranku objektu [000]" display="000"/>
    <hyperlink ref="A12" location="#'SO 101'!A1" tooltip="Odkaz na stranku objektu [SO 101]" display="SO 101"/>
    <hyperlink ref="A13" location="#'SO 102'!A1" tooltip="Odkaz na stranku objektu [SO 102]" display="SO 102"/>
    <hyperlink ref="A14" location="#'SO 201'!A1" tooltip="Odkaz na stranku objektu [SO 201]" display="SO 201"/>
    <hyperlink ref="A15" location="#'SO 301'!A1" tooltip="Odkaz na stranku objektu [SO 301]" display="SO 301"/>
    <hyperlink ref="A16" location="#'SO 302'!A1" tooltip="Odkaz na stranku objektu [SO 302]" display="SO 302"/>
    <hyperlink ref="A17" location="#'SO 403'!A1" tooltip="Odkaz na stranku objektu [SO 403]" display="SO 403"/>
    <hyperlink ref="A18" location="#'SO 901'!A1" tooltip="Odkaz na stranku objektu [SO 901]" display="SO 901"/>
  </hyperlinks>
  <printOptions/>
  <pageMargins left="0.75" right="0.75" top="1" bottom="1" header="0.5" footer="0.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pane ySplit="10" topLeftCell="A11" activePane="bottomLeft" state="frozen"/>
      <selection pane="topLeft" activeCell="A1" sqref="A1"/>
      <selection pane="bottomLeft" activeCell="E32" sqref="E32"/>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SUM(C11:C18)</f>
        <v>1344000</v>
      </c>
      <c r="G7" t="s">
        <v>6</v>
      </c>
      <c r="H7">
        <v>15</v>
      </c>
    </row>
    <row r="8" spans="2:8" ht="12.75" customHeight="1">
      <c r="B8" s="3" t="s">
        <v>4</v>
      </c>
      <c r="C8" s="2">
        <f>SUM(E11:E18)</f>
        <v>1626240</v>
      </c>
      <c r="G8" t="s">
        <v>7</v>
      </c>
      <c r="H8">
        <v>21</v>
      </c>
    </row>
    <row r="10" spans="1:5" ht="12.75" customHeight="1">
      <c r="A10" s="4" t="s">
        <v>8</v>
      </c>
      <c r="B10" s="4" t="s">
        <v>9</v>
      </c>
      <c r="C10" s="4" t="s">
        <v>10</v>
      </c>
      <c r="D10" s="4" t="s">
        <v>11</v>
      </c>
      <c r="E10" s="4" t="s">
        <v>12</v>
      </c>
    </row>
    <row r="11" spans="1:5" ht="12.75" customHeight="1">
      <c r="A11" s="6" t="s">
        <v>21</v>
      </c>
      <c r="B11" s="6" t="s">
        <v>22</v>
      </c>
      <c r="C11" s="10">
        <f>'000'!H74</f>
        <v>1344000</v>
      </c>
      <c r="D11" s="10">
        <f>'000'!P74</f>
        <v>282240</v>
      </c>
      <c r="E11" s="10">
        <f aca="true" t="shared" si="0" ref="E11:E18">C11+D11</f>
        <v>1626240</v>
      </c>
    </row>
    <row r="12" spans="1:5" ht="12.75" customHeight="1">
      <c r="A12" s="6" t="s">
        <v>96</v>
      </c>
      <c r="B12" s="6" t="s">
        <v>97</v>
      </c>
      <c r="C12" s="10">
        <f>'SO 101'!H218</f>
        <v>0</v>
      </c>
      <c r="D12" s="10">
        <f>'SO 101'!P218</f>
        <v>0</v>
      </c>
      <c r="E12" s="10">
        <f t="shared" si="0"/>
        <v>0</v>
      </c>
    </row>
    <row r="13" spans="1:5" ht="12.75" customHeight="1">
      <c r="A13" s="6" t="s">
        <v>313</v>
      </c>
      <c r="B13" s="6" t="s">
        <v>314</v>
      </c>
      <c r="C13" s="10">
        <f>'SO 102'!H107</f>
        <v>0</v>
      </c>
      <c r="D13" s="10">
        <f>'SO 102'!P107</f>
        <v>0</v>
      </c>
      <c r="E13" s="10">
        <f t="shared" si="0"/>
        <v>0</v>
      </c>
    </row>
    <row r="14" spans="1:5" ht="12.75" customHeight="1">
      <c r="A14" s="6" t="s">
        <v>352</v>
      </c>
      <c r="B14" s="6" t="s">
        <v>353</v>
      </c>
      <c r="C14" s="10">
        <f>'SO 201'!H227</f>
        <v>0</v>
      </c>
      <c r="D14" s="10">
        <f>C14*0.21</f>
        <v>0</v>
      </c>
      <c r="E14" s="10">
        <f t="shared" si="0"/>
        <v>0</v>
      </c>
    </row>
    <row r="15" spans="1:5" ht="12.75" customHeight="1">
      <c r="A15" s="6" t="s">
        <v>542</v>
      </c>
      <c r="B15" s="6" t="s">
        <v>543</v>
      </c>
      <c r="C15" s="10">
        <f>'SO 301'!H26</f>
        <v>0</v>
      </c>
      <c r="D15" s="10">
        <f>'SO 301'!P26</f>
        <v>0</v>
      </c>
      <c r="E15" s="10">
        <f t="shared" si="0"/>
        <v>0</v>
      </c>
    </row>
    <row r="16" spans="1:5" ht="12.75" customHeight="1">
      <c r="A16" s="6" t="s">
        <v>546</v>
      </c>
      <c r="B16" s="6" t="s">
        <v>547</v>
      </c>
      <c r="C16" s="10">
        <f>'SO 302'!H26</f>
        <v>0</v>
      </c>
      <c r="D16" s="10">
        <f>'SO 302'!P26</f>
        <v>0</v>
      </c>
      <c r="E16" s="10">
        <f t="shared" si="0"/>
        <v>0</v>
      </c>
    </row>
    <row r="17" spans="1:5" ht="12.75" customHeight="1">
      <c r="A17" s="6" t="s">
        <v>550</v>
      </c>
      <c r="B17" s="6" t="s">
        <v>551</v>
      </c>
      <c r="C17" s="10">
        <f>'SO 403'!H29</f>
        <v>0</v>
      </c>
      <c r="D17" s="10">
        <f>'SO 403'!P29</f>
        <v>0</v>
      </c>
      <c r="E17" s="10">
        <f t="shared" si="0"/>
        <v>0</v>
      </c>
    </row>
    <row r="18" spans="1:5" ht="12.75" customHeight="1">
      <c r="A18" s="6" t="s">
        <v>556</v>
      </c>
      <c r="B18" s="6" t="s">
        <v>557</v>
      </c>
      <c r="C18" s="10">
        <f>'SO 901'!H26</f>
        <v>0</v>
      </c>
      <c r="D18" s="10">
        <f>'SO 901'!P26</f>
        <v>0</v>
      </c>
      <c r="E18" s="10">
        <f t="shared" si="0"/>
        <v>0</v>
      </c>
    </row>
  </sheetData>
  <sheetProtection formatColumns="0"/>
  <hyperlinks>
    <hyperlink ref="A11" location="#'000'!A1" tooltip="Odkaz na stranku objektu [000]" display="000"/>
    <hyperlink ref="A12" location="#'SO 101'!A1" tooltip="Odkaz na stranku objektu [SO 101]" display="SO 101"/>
    <hyperlink ref="A13" location="#'SO 102'!A1" tooltip="Odkaz na stranku objektu [SO 102]" display="SO 102"/>
    <hyperlink ref="A14" location="#'SO 201'!A1" tooltip="Odkaz na stranku objektu [SO 201]" display="SO 201"/>
    <hyperlink ref="A15" location="#'SO 301'!A1" tooltip="Odkaz na stranku objektu [SO 301]" display="SO 301"/>
    <hyperlink ref="A16" location="#'SO 302'!A1" tooltip="Odkaz na stranku objektu [SO 302]" display="SO 302"/>
    <hyperlink ref="A17" location="#'SO 403'!A1" tooltip="Odkaz na stranku objektu [SO 403]" display="SO 403"/>
    <hyperlink ref="A18" location="#'SO 901'!A1" tooltip="Odkaz na stranku objektu [SO 901]" display="SO 901"/>
  </hyperlinks>
  <printOptions/>
  <pageMargins left="0.75" right="0.75" top="1" bottom="1" header="0.5" footer="0.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74"/>
  <sheetViews>
    <sheetView tabSelected="1" zoomScalePageLayoutView="0" workbookViewId="0" topLeftCell="A1">
      <pane ySplit="10" topLeftCell="A11" activePane="bottomLeft" state="frozen"/>
      <selection pane="topLeft" activeCell="A1" sqref="A1"/>
      <selection pane="bottomLeft" activeCell="G60" sqref="G60"/>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21</v>
      </c>
      <c r="D5" s="5" t="s">
        <v>22</v>
      </c>
      <c r="E5" s="5"/>
    </row>
    <row r="6" spans="1:5" ht="12.75" customHeight="1">
      <c r="A6" t="s">
        <v>18</v>
      </c>
      <c r="C6" s="5" t="s">
        <v>21</v>
      </c>
      <c r="D6" s="5" t="s">
        <v>22</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25.5">
      <c r="A12" s="6">
        <v>1</v>
      </c>
      <c r="B12" s="6" t="s">
        <v>43</v>
      </c>
      <c r="C12" s="6" t="s">
        <v>44</v>
      </c>
      <c r="D12" s="6" t="s">
        <v>45</v>
      </c>
      <c r="E12" s="6" t="s">
        <v>46</v>
      </c>
      <c r="F12" s="8">
        <v>1</v>
      </c>
      <c r="G12" s="11"/>
      <c r="H12" s="10">
        <f>ROUND((G12*F12),2)</f>
        <v>0</v>
      </c>
      <c r="O12">
        <f>rekapitulace!H8</f>
        <v>21</v>
      </c>
      <c r="P12">
        <f>O12/100*H12</f>
        <v>0</v>
      </c>
    </row>
    <row r="13" ht="12.75">
      <c r="D13" s="12" t="s">
        <v>47</v>
      </c>
    </row>
    <row r="14" ht="12.75">
      <c r="D14" s="12" t="s">
        <v>48</v>
      </c>
    </row>
    <row r="15" spans="1:16" ht="51">
      <c r="A15" s="6">
        <v>2</v>
      </c>
      <c r="B15" s="6" t="s">
        <v>49</v>
      </c>
      <c r="C15" s="6" t="s">
        <v>44</v>
      </c>
      <c r="D15" s="6" t="s">
        <v>50</v>
      </c>
      <c r="E15" s="6" t="s">
        <v>46</v>
      </c>
      <c r="F15" s="8">
        <v>1</v>
      </c>
      <c r="G15" s="11"/>
      <c r="H15" s="10">
        <f>ROUND((G15*F15),2)</f>
        <v>0</v>
      </c>
      <c r="O15">
        <f>rekapitulace!H8</f>
        <v>21</v>
      </c>
      <c r="P15">
        <f>O15/100*H15</f>
        <v>0</v>
      </c>
    </row>
    <row r="16" ht="12.75">
      <c r="D16" s="12" t="s">
        <v>47</v>
      </c>
    </row>
    <row r="17" ht="12.75">
      <c r="D17" s="12" t="s">
        <v>48</v>
      </c>
    </row>
    <row r="18" spans="1:16" ht="76.5">
      <c r="A18" s="6">
        <v>3</v>
      </c>
      <c r="B18" s="6" t="s">
        <v>51</v>
      </c>
      <c r="C18" s="6" t="s">
        <v>44</v>
      </c>
      <c r="D18" s="6" t="s">
        <v>52</v>
      </c>
      <c r="E18" s="6" t="s">
        <v>46</v>
      </c>
      <c r="F18" s="8">
        <v>1</v>
      </c>
      <c r="G18" s="11"/>
      <c r="H18" s="10">
        <f>ROUND((G18*F18),2)</f>
        <v>0</v>
      </c>
      <c r="O18">
        <f>rekapitulace!H8</f>
        <v>21</v>
      </c>
      <c r="P18">
        <f>O18/100*H18</f>
        <v>0</v>
      </c>
    </row>
    <row r="19" ht="12.75">
      <c r="D19" s="12" t="s">
        <v>47</v>
      </c>
    </row>
    <row r="20" ht="12.75">
      <c r="D20" s="12" t="s">
        <v>53</v>
      </c>
    </row>
    <row r="21" spans="1:16" ht="51">
      <c r="A21" s="6">
        <v>4</v>
      </c>
      <c r="B21" s="6" t="s">
        <v>54</v>
      </c>
      <c r="C21" s="6" t="s">
        <v>44</v>
      </c>
      <c r="D21" s="6" t="s">
        <v>55</v>
      </c>
      <c r="E21" s="6" t="s">
        <v>46</v>
      </c>
      <c r="F21" s="8">
        <v>1</v>
      </c>
      <c r="G21" s="11"/>
      <c r="H21" s="10">
        <f>ROUND((G21*F21),2)</f>
        <v>0</v>
      </c>
      <c r="O21">
        <f>rekapitulace!H8</f>
        <v>21</v>
      </c>
      <c r="P21">
        <f>O21/100*H21</f>
        <v>0</v>
      </c>
    </row>
    <row r="22" ht="12.75">
      <c r="D22" s="12" t="s">
        <v>47</v>
      </c>
    </row>
    <row r="23" ht="12.75">
      <c r="D23" s="12" t="s">
        <v>53</v>
      </c>
    </row>
    <row r="24" spans="1:16" ht="25.5">
      <c r="A24" s="6">
        <v>5</v>
      </c>
      <c r="B24" s="6" t="s">
        <v>56</v>
      </c>
      <c r="C24" s="6" t="s">
        <v>44</v>
      </c>
      <c r="D24" s="6" t="s">
        <v>57</v>
      </c>
      <c r="E24" s="6" t="s">
        <v>46</v>
      </c>
      <c r="F24" s="8">
        <v>1</v>
      </c>
      <c r="G24" s="11"/>
      <c r="H24" s="10">
        <f>ROUND((G24*F24),2)</f>
        <v>0</v>
      </c>
      <c r="O24">
        <f>rekapitulace!H8</f>
        <v>21</v>
      </c>
      <c r="P24">
        <f>O24/100*H24</f>
        <v>0</v>
      </c>
    </row>
    <row r="25" ht="12.75">
      <c r="D25" s="12" t="s">
        <v>47</v>
      </c>
    </row>
    <row r="26" ht="12.75">
      <c r="D26" s="12" t="s">
        <v>58</v>
      </c>
    </row>
    <row r="27" spans="1:16" ht="89.25">
      <c r="A27" s="6">
        <v>6</v>
      </c>
      <c r="B27" s="6" t="s">
        <v>59</v>
      </c>
      <c r="C27" s="6" t="s">
        <v>44</v>
      </c>
      <c r="D27" s="6" t="s">
        <v>60</v>
      </c>
      <c r="E27" s="6" t="s">
        <v>46</v>
      </c>
      <c r="F27" s="8">
        <v>1</v>
      </c>
      <c r="G27" s="11"/>
      <c r="H27" s="10">
        <f>ROUND((G27*F27),2)</f>
        <v>0</v>
      </c>
      <c r="O27">
        <f>rekapitulace!H8</f>
        <v>21</v>
      </c>
      <c r="P27">
        <f>O27/100*H27</f>
        <v>0</v>
      </c>
    </row>
    <row r="28" ht="12.75">
      <c r="D28" s="12" t="s">
        <v>47</v>
      </c>
    </row>
    <row r="29" ht="38.25">
      <c r="D29" s="12" t="s">
        <v>61</v>
      </c>
    </row>
    <row r="30" spans="1:16" ht="25.5">
      <c r="A30" s="6">
        <v>7</v>
      </c>
      <c r="B30" s="6" t="s">
        <v>62</v>
      </c>
      <c r="C30" s="6" t="s">
        <v>44</v>
      </c>
      <c r="D30" s="6" t="s">
        <v>63</v>
      </c>
      <c r="E30" s="6" t="s">
        <v>64</v>
      </c>
      <c r="F30" s="8">
        <v>1</v>
      </c>
      <c r="G30" s="11"/>
      <c r="H30" s="10">
        <f>ROUND((G30*F30),2)</f>
        <v>0</v>
      </c>
      <c r="O30">
        <f>rekapitulace!H8</f>
        <v>21</v>
      </c>
      <c r="P30">
        <f>O30/100*H30</f>
        <v>0</v>
      </c>
    </row>
    <row r="31" ht="12.75">
      <c r="D31" s="12" t="s">
        <v>47</v>
      </c>
    </row>
    <row r="32" ht="12.75">
      <c r="D32" s="12" t="s">
        <v>58</v>
      </c>
    </row>
    <row r="33" spans="1:16" ht="178.5">
      <c r="A33" s="6">
        <v>8</v>
      </c>
      <c r="B33" s="6" t="s">
        <v>65</v>
      </c>
      <c r="C33" s="6" t="s">
        <v>44</v>
      </c>
      <c r="D33" s="6" t="s">
        <v>66</v>
      </c>
      <c r="E33" s="6" t="s">
        <v>46</v>
      </c>
      <c r="F33" s="8">
        <v>1</v>
      </c>
      <c r="G33" s="11"/>
      <c r="H33" s="10">
        <f>ROUND((G33*F33),2)</f>
        <v>0</v>
      </c>
      <c r="O33">
        <f>rekapitulace!H8</f>
        <v>21</v>
      </c>
      <c r="P33">
        <f>O33/100*H33</f>
        <v>0</v>
      </c>
    </row>
    <row r="34" ht="12.75">
      <c r="D34" s="12" t="s">
        <v>47</v>
      </c>
    </row>
    <row r="35" ht="12.75">
      <c r="D35" s="12" t="s">
        <v>58</v>
      </c>
    </row>
    <row r="36" spans="1:16" ht="76.5">
      <c r="A36" s="6">
        <v>9</v>
      </c>
      <c r="B36" s="6" t="s">
        <v>67</v>
      </c>
      <c r="C36" s="6" t="s">
        <v>44</v>
      </c>
      <c r="D36" s="6" t="s">
        <v>68</v>
      </c>
      <c r="E36" s="6" t="s">
        <v>46</v>
      </c>
      <c r="F36" s="8">
        <v>1</v>
      </c>
      <c r="G36" s="11"/>
      <c r="H36" s="10">
        <f>ROUND((G36*F36),2)</f>
        <v>0</v>
      </c>
      <c r="O36">
        <f>rekapitulace!H8</f>
        <v>21</v>
      </c>
      <c r="P36">
        <f>O36/100*H36</f>
        <v>0</v>
      </c>
    </row>
    <row r="37" ht="12.75">
      <c r="D37" s="12" t="s">
        <v>47</v>
      </c>
    </row>
    <row r="38" ht="12.75">
      <c r="D38" s="12" t="s">
        <v>58</v>
      </c>
    </row>
    <row r="39" spans="1:16" ht="76.5">
      <c r="A39" s="6">
        <v>10</v>
      </c>
      <c r="B39" s="6" t="s">
        <v>69</v>
      </c>
      <c r="C39" s="6" t="s">
        <v>44</v>
      </c>
      <c r="D39" s="6" t="s">
        <v>70</v>
      </c>
      <c r="E39" s="6" t="s">
        <v>71</v>
      </c>
      <c r="F39" s="8">
        <v>1</v>
      </c>
      <c r="G39" s="11"/>
      <c r="H39" s="10">
        <f>ROUND((G39*F39),2)</f>
        <v>0</v>
      </c>
      <c r="O39">
        <f>rekapitulace!H8</f>
        <v>21</v>
      </c>
      <c r="P39">
        <f>O39/100*H39</f>
        <v>0</v>
      </c>
    </row>
    <row r="40" ht="12.75">
      <c r="D40" s="12" t="s">
        <v>47</v>
      </c>
    </row>
    <row r="41" ht="76.5">
      <c r="D41" s="12" t="s">
        <v>72</v>
      </c>
    </row>
    <row r="42" spans="1:16" ht="63.75">
      <c r="A42" s="6">
        <v>11</v>
      </c>
      <c r="B42" s="6" t="s">
        <v>73</v>
      </c>
      <c r="C42" s="6" t="s">
        <v>44</v>
      </c>
      <c r="D42" s="6" t="s">
        <v>74</v>
      </c>
      <c r="E42" s="6" t="s">
        <v>46</v>
      </c>
      <c r="F42" s="8">
        <v>1</v>
      </c>
      <c r="G42" s="11"/>
      <c r="H42" s="10">
        <f>ROUND((G42*F42),2)</f>
        <v>0</v>
      </c>
      <c r="O42">
        <f>rekapitulace!H8</f>
        <v>21</v>
      </c>
      <c r="P42">
        <f>O42/100*H42</f>
        <v>0</v>
      </c>
    </row>
    <row r="43" ht="12.75">
      <c r="D43" s="12" t="s">
        <v>47</v>
      </c>
    </row>
    <row r="44" ht="63.75">
      <c r="D44" s="12" t="s">
        <v>75</v>
      </c>
    </row>
    <row r="45" spans="1:16" ht="89.25">
      <c r="A45" s="6">
        <v>12</v>
      </c>
      <c r="B45" s="6" t="s">
        <v>76</v>
      </c>
      <c r="C45" s="6" t="s">
        <v>44</v>
      </c>
      <c r="D45" s="6" t="s">
        <v>77</v>
      </c>
      <c r="E45" s="6" t="s">
        <v>46</v>
      </c>
      <c r="F45" s="8">
        <v>1</v>
      </c>
      <c r="G45" s="11"/>
      <c r="H45" s="10">
        <f>ROUND((G45*F45),2)</f>
        <v>0</v>
      </c>
      <c r="O45">
        <f>rekapitulace!H8</f>
        <v>21</v>
      </c>
      <c r="P45">
        <f>O45/100*H45</f>
        <v>0</v>
      </c>
    </row>
    <row r="46" ht="12.75">
      <c r="D46" s="12" t="s">
        <v>47</v>
      </c>
    </row>
    <row r="47" ht="12.75">
      <c r="D47" s="12" t="s">
        <v>58</v>
      </c>
    </row>
    <row r="48" spans="1:16" ht="25.5">
      <c r="A48" s="6">
        <v>13</v>
      </c>
      <c r="B48" s="6" t="s">
        <v>76</v>
      </c>
      <c r="C48" s="6" t="s">
        <v>24</v>
      </c>
      <c r="D48" s="6" t="s">
        <v>78</v>
      </c>
      <c r="E48" s="6" t="s">
        <v>46</v>
      </c>
      <c r="F48" s="8">
        <v>1</v>
      </c>
      <c r="G48" s="11"/>
      <c r="H48" s="10">
        <f>ROUND((G48*F48),2)</f>
        <v>0</v>
      </c>
      <c r="O48">
        <f>rekapitulace!H8</f>
        <v>21</v>
      </c>
      <c r="P48">
        <f>O48/100*H48</f>
        <v>0</v>
      </c>
    </row>
    <row r="49" ht="12.75">
      <c r="D49" s="12" t="s">
        <v>47</v>
      </c>
    </row>
    <row r="50" ht="12.75">
      <c r="D50" s="12" t="s">
        <v>58</v>
      </c>
    </row>
    <row r="51" spans="1:16" ht="38.25">
      <c r="A51" s="6">
        <v>14</v>
      </c>
      <c r="B51" s="6" t="s">
        <v>79</v>
      </c>
      <c r="C51" s="6" t="s">
        <v>44</v>
      </c>
      <c r="D51" s="6" t="s">
        <v>80</v>
      </c>
      <c r="E51" s="6" t="s">
        <v>64</v>
      </c>
      <c r="F51" s="8">
        <v>1</v>
      </c>
      <c r="G51" s="11"/>
      <c r="H51" s="10">
        <f>ROUND((G51*F51),2)</f>
        <v>0</v>
      </c>
      <c r="O51">
        <f>rekapitulace!H8</f>
        <v>21</v>
      </c>
      <c r="P51">
        <f>O51/100*H51</f>
        <v>0</v>
      </c>
    </row>
    <row r="52" ht="12.75">
      <c r="D52" s="12" t="s">
        <v>47</v>
      </c>
    </row>
    <row r="53" ht="89.25">
      <c r="D53" s="12" t="s">
        <v>81</v>
      </c>
    </row>
    <row r="54" spans="1:16" ht="165.75">
      <c r="A54" s="6">
        <v>15</v>
      </c>
      <c r="B54" s="6" t="s">
        <v>82</v>
      </c>
      <c r="C54" s="6" t="s">
        <v>44</v>
      </c>
      <c r="D54" s="6" t="s">
        <v>83</v>
      </c>
      <c r="E54" s="6" t="s">
        <v>46</v>
      </c>
      <c r="F54" s="8">
        <v>1</v>
      </c>
      <c r="G54" s="11"/>
      <c r="H54" s="10">
        <f>ROUND((G54*F54),2)</f>
        <v>0</v>
      </c>
      <c r="O54">
        <f>rekapitulace!H8</f>
        <v>21</v>
      </c>
      <c r="P54">
        <f>O54/100*H54</f>
        <v>0</v>
      </c>
    </row>
    <row r="55" ht="12.75">
      <c r="D55" s="12" t="s">
        <v>47</v>
      </c>
    </row>
    <row r="56" ht="25.5">
      <c r="D56" s="12" t="s">
        <v>84</v>
      </c>
    </row>
    <row r="57" spans="1:16" ht="12.75" customHeight="1">
      <c r="A57" s="13"/>
      <c r="B57" s="13"/>
      <c r="C57" s="13" t="s">
        <v>42</v>
      </c>
      <c r="D57" s="13" t="s">
        <v>41</v>
      </c>
      <c r="E57" s="13"/>
      <c r="F57" s="13"/>
      <c r="G57" s="13"/>
      <c r="H57" s="13">
        <f>SUM(H12:H56)</f>
        <v>0</v>
      </c>
      <c r="P57">
        <f>ROUND(SUM(P12:P56),2)</f>
        <v>0</v>
      </c>
    </row>
    <row r="59" spans="1:8" ht="12.75" customHeight="1">
      <c r="A59" s="7"/>
      <c r="B59" s="7"/>
      <c r="C59" s="7" t="s">
        <v>37</v>
      </c>
      <c r="D59" s="7" t="s">
        <v>85</v>
      </c>
      <c r="E59" s="7"/>
      <c r="F59" s="9"/>
      <c r="G59" s="7"/>
      <c r="H59" s="9"/>
    </row>
    <row r="60" spans="1:16" ht="51">
      <c r="A60" s="6">
        <v>16</v>
      </c>
      <c r="B60" s="6" t="s">
        <v>86</v>
      </c>
      <c r="C60" s="6" t="s">
        <v>87</v>
      </c>
      <c r="D60" s="6" t="s">
        <v>88</v>
      </c>
      <c r="E60" s="6" t="s">
        <v>46</v>
      </c>
      <c r="F60" s="8">
        <v>1</v>
      </c>
      <c r="G60" s="11">
        <v>1344000</v>
      </c>
      <c r="H60" s="10">
        <f>ROUND((G60*F60),2)</f>
        <v>1344000</v>
      </c>
      <c r="O60">
        <f>rekapitulace!H8</f>
        <v>21</v>
      </c>
      <c r="P60">
        <f>O60/100*H60</f>
        <v>282240</v>
      </c>
    </row>
    <row r="61" ht="12.75">
      <c r="D61" s="12" t="s">
        <v>47</v>
      </c>
    </row>
    <row r="62" ht="12.75">
      <c r="D62" s="12" t="s">
        <v>560</v>
      </c>
    </row>
    <row r="63" spans="1:16" ht="12.75" customHeight="1">
      <c r="A63" s="13"/>
      <c r="B63" s="13"/>
      <c r="C63" s="13" t="s">
        <v>37</v>
      </c>
      <c r="D63" s="13" t="s">
        <v>85</v>
      </c>
      <c r="E63" s="13"/>
      <c r="F63" s="13"/>
      <c r="G63" s="13"/>
      <c r="H63" s="13">
        <f>SUM(H60:H62)</f>
        <v>1344000</v>
      </c>
      <c r="P63">
        <f>ROUND(SUM(P60:P62),2)</f>
        <v>282240</v>
      </c>
    </row>
    <row r="65" spans="1:16" ht="12.75" customHeight="1">
      <c r="A65" s="13"/>
      <c r="B65" s="13"/>
      <c r="C65" s="13"/>
      <c r="D65" s="13" t="s">
        <v>89</v>
      </c>
      <c r="E65" s="13"/>
      <c r="F65" s="13"/>
      <c r="G65" s="13"/>
      <c r="H65" s="13">
        <f>+H57+H63</f>
        <v>1344000</v>
      </c>
      <c r="P65">
        <f>+P57+P63</f>
        <v>282240</v>
      </c>
    </row>
    <row r="67" spans="1:8" ht="12.75" customHeight="1">
      <c r="A67" s="7" t="s">
        <v>90</v>
      </c>
      <c r="B67" s="7"/>
      <c r="C67" s="7"/>
      <c r="D67" s="7"/>
      <c r="E67" s="7"/>
      <c r="F67" s="7"/>
      <c r="G67" s="7"/>
      <c r="H67" s="7"/>
    </row>
    <row r="68" spans="1:8" ht="12.75" customHeight="1">
      <c r="A68" s="7"/>
      <c r="B68" s="7"/>
      <c r="C68" s="7"/>
      <c r="D68" s="7" t="s">
        <v>91</v>
      </c>
      <c r="E68" s="7"/>
      <c r="F68" s="7"/>
      <c r="G68" s="7"/>
      <c r="H68" s="7"/>
    </row>
    <row r="69" spans="1:16" ht="12.75" customHeight="1">
      <c r="A69" s="13"/>
      <c r="B69" s="13"/>
      <c r="C69" s="13"/>
      <c r="D69" s="13" t="s">
        <v>92</v>
      </c>
      <c r="E69" s="13"/>
      <c r="F69" s="13"/>
      <c r="G69" s="13"/>
      <c r="H69" s="13">
        <v>0</v>
      </c>
      <c r="P69">
        <v>0</v>
      </c>
    </row>
    <row r="70" spans="1:8" ht="12.75" customHeight="1">
      <c r="A70" s="13"/>
      <c r="B70" s="13"/>
      <c r="C70" s="13"/>
      <c r="D70" s="13" t="s">
        <v>93</v>
      </c>
      <c r="E70" s="13"/>
      <c r="F70" s="13"/>
      <c r="G70" s="13"/>
      <c r="H70" s="13"/>
    </row>
    <row r="71" spans="1:16" ht="12.75" customHeight="1">
      <c r="A71" s="13"/>
      <c r="B71" s="13"/>
      <c r="C71" s="13"/>
      <c r="D71" s="13" t="s">
        <v>94</v>
      </c>
      <c r="E71" s="13"/>
      <c r="F71" s="13"/>
      <c r="G71" s="13"/>
      <c r="H71" s="13">
        <v>0</v>
      </c>
      <c r="P71">
        <v>0</v>
      </c>
    </row>
    <row r="72" spans="1:16" ht="12.75" customHeight="1">
      <c r="A72" s="13"/>
      <c r="B72" s="13"/>
      <c r="C72" s="13"/>
      <c r="D72" s="13" t="s">
        <v>95</v>
      </c>
      <c r="E72" s="13"/>
      <c r="F72" s="13"/>
      <c r="G72" s="13"/>
      <c r="H72" s="13">
        <f>H69+H71</f>
        <v>0</v>
      </c>
      <c r="P72">
        <f>P69+P71</f>
        <v>0</v>
      </c>
    </row>
    <row r="74" spans="1:16" ht="12.75" customHeight="1">
      <c r="A74" s="13"/>
      <c r="B74" s="13"/>
      <c r="C74" s="13"/>
      <c r="D74" s="13" t="s">
        <v>95</v>
      </c>
      <c r="E74" s="13"/>
      <c r="F74" s="13"/>
      <c r="G74" s="13"/>
      <c r="H74" s="13">
        <f>H65+H72</f>
        <v>1344000</v>
      </c>
      <c r="P74">
        <f>P65+P72</f>
        <v>282240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218"/>
  <sheetViews>
    <sheetView zoomScalePageLayoutView="0" workbookViewId="0" topLeftCell="A1">
      <pane ySplit="10" topLeftCell="A159" activePane="bottomLeft" state="frozen"/>
      <selection pane="topLeft" activeCell="A1" sqref="A1"/>
      <selection pane="bottomLeft" activeCell="D168" sqref="D168"/>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96</v>
      </c>
      <c r="D5" s="5" t="s">
        <v>97</v>
      </c>
      <c r="E5" s="5"/>
    </row>
    <row r="6" spans="1:5" ht="12.75" customHeight="1">
      <c r="A6" t="s">
        <v>18</v>
      </c>
      <c r="C6" s="5" t="s">
        <v>96</v>
      </c>
      <c r="D6" s="5" t="s">
        <v>97</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38.25">
      <c r="A12" s="6">
        <v>1</v>
      </c>
      <c r="B12" s="6" t="s">
        <v>98</v>
      </c>
      <c r="C12" s="6" t="s">
        <v>24</v>
      </c>
      <c r="D12" s="6" t="s">
        <v>99</v>
      </c>
      <c r="E12" s="6" t="s">
        <v>100</v>
      </c>
      <c r="F12" s="8">
        <v>1761.746</v>
      </c>
      <c r="G12" s="11"/>
      <c r="H12" s="10">
        <f>ROUND((G12*F12),2)</f>
        <v>0</v>
      </c>
      <c r="O12">
        <f>rekapitulace!H8</f>
        <v>21</v>
      </c>
      <c r="P12">
        <f>O12/100*H12</f>
        <v>0</v>
      </c>
    </row>
    <row r="13" ht="89.25">
      <c r="D13" s="12" t="s">
        <v>101</v>
      </c>
    </row>
    <row r="14" ht="25.5">
      <c r="D14" s="12" t="s">
        <v>102</v>
      </c>
    </row>
    <row r="15" spans="1:16" ht="38.25">
      <c r="A15" s="6">
        <v>2</v>
      </c>
      <c r="B15" s="6" t="s">
        <v>98</v>
      </c>
      <c r="C15" s="6" t="s">
        <v>34</v>
      </c>
      <c r="D15" s="6" t="s">
        <v>103</v>
      </c>
      <c r="E15" s="6" t="s">
        <v>100</v>
      </c>
      <c r="F15" s="8">
        <v>1012.575</v>
      </c>
      <c r="G15" s="11"/>
      <c r="H15" s="10">
        <f>ROUND((G15*F15),2)</f>
        <v>0</v>
      </c>
      <c r="O15">
        <f>rekapitulace!H8</f>
        <v>21</v>
      </c>
      <c r="P15">
        <f>O15/100*H15</f>
        <v>0</v>
      </c>
    </row>
    <row r="16" ht="12.75">
      <c r="D16" s="12" t="s">
        <v>104</v>
      </c>
    </row>
    <row r="17" ht="25.5">
      <c r="D17" s="12" t="s">
        <v>102</v>
      </c>
    </row>
    <row r="18" spans="1:16" ht="25.5">
      <c r="A18" s="6">
        <v>3</v>
      </c>
      <c r="B18" s="6" t="s">
        <v>98</v>
      </c>
      <c r="C18" s="6" t="s">
        <v>35</v>
      </c>
      <c r="D18" s="6" t="s">
        <v>105</v>
      </c>
      <c r="E18" s="6" t="s">
        <v>100</v>
      </c>
      <c r="F18" s="8">
        <v>30.6</v>
      </c>
      <c r="G18" s="11"/>
      <c r="H18" s="10">
        <f>ROUND((G18*F18),2)</f>
        <v>0</v>
      </c>
      <c r="O18">
        <f>rekapitulace!H8</f>
        <v>21</v>
      </c>
      <c r="P18">
        <f>O18/100*H18</f>
        <v>0</v>
      </c>
    </row>
    <row r="19" ht="38.25">
      <c r="D19" s="12" t="s">
        <v>106</v>
      </c>
    </row>
    <row r="20" ht="25.5">
      <c r="D20" s="12" t="s">
        <v>102</v>
      </c>
    </row>
    <row r="21" spans="1:16" ht="12.75" customHeight="1">
      <c r="A21" s="13"/>
      <c r="B21" s="13"/>
      <c r="C21" s="13" t="s">
        <v>42</v>
      </c>
      <c r="D21" s="13" t="s">
        <v>41</v>
      </c>
      <c r="E21" s="13"/>
      <c r="F21" s="13"/>
      <c r="G21" s="13"/>
      <c r="H21" s="13">
        <f>SUM(H12:H20)</f>
        <v>0</v>
      </c>
      <c r="P21">
        <f>ROUND(SUM(P12:P20),2)</f>
        <v>0</v>
      </c>
    </row>
    <row r="23" spans="1:8" ht="12.75" customHeight="1">
      <c r="A23" s="7"/>
      <c r="B23" s="7"/>
      <c r="C23" s="7" t="s">
        <v>24</v>
      </c>
      <c r="D23" s="7" t="s">
        <v>107</v>
      </c>
      <c r="E23" s="7"/>
      <c r="F23" s="9"/>
      <c r="G23" s="7"/>
      <c r="H23" s="9"/>
    </row>
    <row r="24" spans="1:16" ht="51">
      <c r="A24" s="6">
        <v>4</v>
      </c>
      <c r="B24" s="6" t="s">
        <v>108</v>
      </c>
      <c r="C24" s="6" t="s">
        <v>44</v>
      </c>
      <c r="D24" s="6" t="s">
        <v>109</v>
      </c>
      <c r="E24" s="6" t="s">
        <v>110</v>
      </c>
      <c r="F24" s="8">
        <v>2.3</v>
      </c>
      <c r="G24" s="11"/>
      <c r="H24" s="10">
        <f>ROUND((G24*F24),2)</f>
        <v>0</v>
      </c>
      <c r="O24">
        <f>rekapitulace!H8</f>
        <v>21</v>
      </c>
      <c r="P24">
        <f>O24/100*H24</f>
        <v>0</v>
      </c>
    </row>
    <row r="25" ht="12.75">
      <c r="D25" s="12" t="s">
        <v>111</v>
      </c>
    </row>
    <row r="26" ht="63.75">
      <c r="D26" s="12" t="s">
        <v>112</v>
      </c>
    </row>
    <row r="27" spans="1:16" ht="51">
      <c r="A27" s="6">
        <v>5</v>
      </c>
      <c r="B27" s="6" t="s">
        <v>113</v>
      </c>
      <c r="C27" s="6" t="s">
        <v>44</v>
      </c>
      <c r="D27" s="6" t="s">
        <v>114</v>
      </c>
      <c r="E27" s="6" t="s">
        <v>110</v>
      </c>
      <c r="F27" s="8">
        <v>7.75</v>
      </c>
      <c r="G27" s="11"/>
      <c r="H27" s="10">
        <f>ROUND((G27*F27),2)</f>
        <v>0</v>
      </c>
      <c r="O27">
        <f>rekapitulace!H8</f>
        <v>21</v>
      </c>
      <c r="P27">
        <f>O27/100*H27</f>
        <v>0</v>
      </c>
    </row>
    <row r="28" ht="12.75">
      <c r="D28" s="12" t="s">
        <v>115</v>
      </c>
    </row>
    <row r="29" ht="63.75">
      <c r="D29" s="12" t="s">
        <v>112</v>
      </c>
    </row>
    <row r="30" spans="1:16" ht="51">
      <c r="A30" s="6">
        <v>6</v>
      </c>
      <c r="B30" s="6" t="s">
        <v>116</v>
      </c>
      <c r="C30" s="6" t="s">
        <v>44</v>
      </c>
      <c r="D30" s="6" t="s">
        <v>117</v>
      </c>
      <c r="E30" s="6" t="s">
        <v>110</v>
      </c>
      <c r="F30" s="8">
        <v>5</v>
      </c>
      <c r="G30" s="11"/>
      <c r="H30" s="10">
        <f>ROUND((G30*F30),2)</f>
        <v>0</v>
      </c>
      <c r="O30">
        <f>rekapitulace!H8</f>
        <v>21</v>
      </c>
      <c r="P30">
        <f>O30/100*H30</f>
        <v>0</v>
      </c>
    </row>
    <row r="31" ht="12.75">
      <c r="D31" s="12" t="s">
        <v>118</v>
      </c>
    </row>
    <row r="32" ht="63.75">
      <c r="D32" s="12" t="s">
        <v>112</v>
      </c>
    </row>
    <row r="33" spans="1:16" ht="76.5">
      <c r="A33" s="6">
        <v>7</v>
      </c>
      <c r="B33" s="6" t="s">
        <v>119</v>
      </c>
      <c r="C33" s="6" t="s">
        <v>44</v>
      </c>
      <c r="D33" s="6" t="s">
        <v>120</v>
      </c>
      <c r="E33" s="6" t="s">
        <v>110</v>
      </c>
      <c r="F33" s="8">
        <v>405.03</v>
      </c>
      <c r="G33" s="11"/>
      <c r="H33" s="10">
        <f>ROUND((G33*F33),2)</f>
        <v>0</v>
      </c>
      <c r="O33">
        <f>rekapitulace!H8</f>
        <v>21</v>
      </c>
      <c r="P33">
        <f>O33/100*H33</f>
        <v>0</v>
      </c>
    </row>
    <row r="34" ht="51">
      <c r="D34" s="12" t="s">
        <v>121</v>
      </c>
    </row>
    <row r="35" ht="63.75">
      <c r="D35" s="12" t="s">
        <v>112</v>
      </c>
    </row>
    <row r="36" spans="1:16" ht="51">
      <c r="A36" s="6">
        <v>8</v>
      </c>
      <c r="B36" s="6" t="s">
        <v>122</v>
      </c>
      <c r="C36" s="6" t="s">
        <v>44</v>
      </c>
      <c r="D36" s="6" t="s">
        <v>123</v>
      </c>
      <c r="E36" s="6" t="s">
        <v>124</v>
      </c>
      <c r="F36" s="8">
        <v>79</v>
      </c>
      <c r="G36" s="11"/>
      <c r="H36" s="10">
        <f>ROUND((G36*F36),2)</f>
        <v>0</v>
      </c>
      <c r="O36">
        <f>rekapitulace!H8</f>
        <v>21</v>
      </c>
      <c r="P36">
        <f>O36/100*H36</f>
        <v>0</v>
      </c>
    </row>
    <row r="37" ht="12.75">
      <c r="D37" s="12" t="s">
        <v>125</v>
      </c>
    </row>
    <row r="38" ht="63.75">
      <c r="D38" s="12" t="s">
        <v>112</v>
      </c>
    </row>
    <row r="39" spans="1:16" ht="38.25">
      <c r="A39" s="6">
        <v>9</v>
      </c>
      <c r="B39" s="6" t="s">
        <v>126</v>
      </c>
      <c r="C39" s="6" t="s">
        <v>87</v>
      </c>
      <c r="D39" s="6" t="s">
        <v>127</v>
      </c>
      <c r="E39" s="6" t="s">
        <v>110</v>
      </c>
      <c r="F39" s="8">
        <v>204.67</v>
      </c>
      <c r="G39" s="11"/>
      <c r="H39" s="10">
        <f>ROUND((G39*F39),2)</f>
        <v>0</v>
      </c>
      <c r="O39">
        <f>rekapitulace!H8</f>
        <v>21</v>
      </c>
      <c r="P39">
        <f>O39/100*H39</f>
        <v>0</v>
      </c>
    </row>
    <row r="40" ht="63.75">
      <c r="D40" s="12" t="s">
        <v>128</v>
      </c>
    </row>
    <row r="41" ht="12.75">
      <c r="D41" s="12" t="s">
        <v>129</v>
      </c>
    </row>
    <row r="42" spans="1:16" ht="63.75">
      <c r="A42" s="6">
        <v>10</v>
      </c>
      <c r="B42" s="6" t="s">
        <v>130</v>
      </c>
      <c r="C42" s="6" t="s">
        <v>44</v>
      </c>
      <c r="D42" s="6" t="s">
        <v>131</v>
      </c>
      <c r="E42" s="6" t="s">
        <v>110</v>
      </c>
      <c r="F42" s="8">
        <v>10.95</v>
      </c>
      <c r="G42" s="11"/>
      <c r="H42" s="10">
        <f>ROUND((G42*F42),2)</f>
        <v>0</v>
      </c>
      <c r="O42">
        <f>rekapitulace!H8</f>
        <v>21</v>
      </c>
      <c r="P42">
        <f>O42/100*H42</f>
        <v>0</v>
      </c>
    </row>
    <row r="43" ht="12.75">
      <c r="D43" s="12" t="s">
        <v>132</v>
      </c>
    </row>
    <row r="44" ht="25.5">
      <c r="D44" s="12" t="s">
        <v>133</v>
      </c>
    </row>
    <row r="45" spans="1:16" ht="63.75">
      <c r="A45" s="6">
        <v>11</v>
      </c>
      <c r="B45" s="6" t="s">
        <v>134</v>
      </c>
      <c r="C45" s="6" t="s">
        <v>24</v>
      </c>
      <c r="D45" s="6" t="s">
        <v>135</v>
      </c>
      <c r="E45" s="6" t="s">
        <v>110</v>
      </c>
      <c r="F45" s="8">
        <v>793.5</v>
      </c>
      <c r="G45" s="11"/>
      <c r="H45" s="10">
        <f>ROUND((G45*F45),2)</f>
        <v>0</v>
      </c>
      <c r="O45">
        <f>rekapitulace!H8</f>
        <v>21</v>
      </c>
      <c r="P45">
        <f>O45/100*H45</f>
        <v>0</v>
      </c>
    </row>
    <row r="46" ht="51">
      <c r="D46" s="12" t="s">
        <v>136</v>
      </c>
    </row>
    <row r="47" ht="369.75">
      <c r="D47" s="12" t="s">
        <v>137</v>
      </c>
    </row>
    <row r="48" spans="1:16" ht="63.75">
      <c r="A48" s="6">
        <v>12</v>
      </c>
      <c r="B48" s="6" t="s">
        <v>134</v>
      </c>
      <c r="C48" s="6" t="s">
        <v>34</v>
      </c>
      <c r="D48" s="6" t="s">
        <v>138</v>
      </c>
      <c r="E48" s="6" t="s">
        <v>110</v>
      </c>
      <c r="F48" s="8">
        <v>21</v>
      </c>
      <c r="G48" s="11"/>
      <c r="H48" s="10">
        <f>ROUND((G48*F48),2)</f>
        <v>0</v>
      </c>
      <c r="O48">
        <f>rekapitulace!H8</f>
        <v>21</v>
      </c>
      <c r="P48">
        <f>O48/100*H48</f>
        <v>0</v>
      </c>
    </row>
    <row r="49" ht="12.75">
      <c r="D49" s="12" t="s">
        <v>139</v>
      </c>
    </row>
    <row r="50" ht="369.75">
      <c r="D50" s="12" t="s">
        <v>137</v>
      </c>
    </row>
    <row r="51" spans="1:16" ht="63.75">
      <c r="A51" s="6">
        <v>13</v>
      </c>
      <c r="B51" s="6" t="s">
        <v>134</v>
      </c>
      <c r="C51" s="6" t="s">
        <v>35</v>
      </c>
      <c r="D51" s="6" t="s">
        <v>140</v>
      </c>
      <c r="E51" s="6" t="s">
        <v>110</v>
      </c>
      <c r="F51" s="8">
        <v>18</v>
      </c>
      <c r="G51" s="11"/>
      <c r="H51" s="10">
        <f>ROUND((G51*F51),2)</f>
        <v>0</v>
      </c>
      <c r="O51">
        <f>rekapitulace!H8</f>
        <v>21</v>
      </c>
      <c r="P51">
        <f>O51/100*H51</f>
        <v>0</v>
      </c>
    </row>
    <row r="52" ht="12.75">
      <c r="D52" s="12" t="s">
        <v>141</v>
      </c>
    </row>
    <row r="53" ht="369.75">
      <c r="D53" s="12" t="s">
        <v>137</v>
      </c>
    </row>
    <row r="54" spans="1:16" ht="38.25">
      <c r="A54" s="6">
        <v>14</v>
      </c>
      <c r="B54" s="6" t="s">
        <v>142</v>
      </c>
      <c r="C54" s="6" t="s">
        <v>44</v>
      </c>
      <c r="D54" s="6" t="s">
        <v>143</v>
      </c>
      <c r="E54" s="6" t="s">
        <v>110</v>
      </c>
      <c r="F54" s="8">
        <v>11.25</v>
      </c>
      <c r="G54" s="11"/>
      <c r="H54" s="10">
        <f>ROUND((G54*F54),2)</f>
        <v>0</v>
      </c>
      <c r="O54">
        <f>rekapitulace!H8</f>
        <v>21</v>
      </c>
      <c r="P54">
        <f>O54/100*H54</f>
        <v>0</v>
      </c>
    </row>
    <row r="55" ht="12.75">
      <c r="D55" s="12" t="s">
        <v>144</v>
      </c>
    </row>
    <row r="56" ht="318.75">
      <c r="D56" s="12" t="s">
        <v>145</v>
      </c>
    </row>
    <row r="57" spans="1:16" ht="51">
      <c r="A57" s="6">
        <v>15</v>
      </c>
      <c r="B57" s="6" t="s">
        <v>146</v>
      </c>
      <c r="C57" s="6" t="s">
        <v>44</v>
      </c>
      <c r="D57" s="6" t="s">
        <v>147</v>
      </c>
      <c r="E57" s="6" t="s">
        <v>110</v>
      </c>
      <c r="F57" s="8">
        <v>30.448</v>
      </c>
      <c r="G57" s="11"/>
      <c r="H57" s="10">
        <f>ROUND((G57*F57),2)</f>
        <v>0</v>
      </c>
      <c r="O57">
        <f>rekapitulace!H8</f>
        <v>21</v>
      </c>
      <c r="P57">
        <f>O57/100*H57</f>
        <v>0</v>
      </c>
    </row>
    <row r="58" ht="38.25">
      <c r="D58" s="12" t="s">
        <v>148</v>
      </c>
    </row>
    <row r="59" ht="318.75">
      <c r="D59" s="12" t="s">
        <v>145</v>
      </c>
    </row>
    <row r="60" spans="1:16" ht="51">
      <c r="A60" s="6">
        <v>16</v>
      </c>
      <c r="B60" s="6" t="s">
        <v>149</v>
      </c>
      <c r="C60" s="6" t="s">
        <v>44</v>
      </c>
      <c r="D60" s="6" t="s">
        <v>150</v>
      </c>
      <c r="E60" s="6" t="s">
        <v>110</v>
      </c>
      <c r="F60" s="8">
        <v>0.65</v>
      </c>
      <c r="G60" s="11"/>
      <c r="H60" s="10">
        <f>ROUND((G60*F60),2)</f>
        <v>0</v>
      </c>
      <c r="O60">
        <f>rekapitulace!H8</f>
        <v>21</v>
      </c>
      <c r="P60">
        <f>O60/100*H60</f>
        <v>0</v>
      </c>
    </row>
    <row r="61" ht="12.75">
      <c r="D61" s="12" t="s">
        <v>151</v>
      </c>
    </row>
    <row r="62" ht="242.25">
      <c r="D62" s="12" t="s">
        <v>152</v>
      </c>
    </row>
    <row r="63" spans="1:16" ht="25.5">
      <c r="A63" s="6">
        <v>17</v>
      </c>
      <c r="B63" s="6" t="s">
        <v>153</v>
      </c>
      <c r="C63" s="6" t="s">
        <v>44</v>
      </c>
      <c r="D63" s="6" t="s">
        <v>154</v>
      </c>
      <c r="E63" s="6" t="s">
        <v>110</v>
      </c>
      <c r="F63" s="8">
        <v>10</v>
      </c>
      <c r="G63" s="11"/>
      <c r="H63" s="10">
        <f>ROUND((G63*F63),2)</f>
        <v>0</v>
      </c>
      <c r="O63">
        <f>rekapitulace!H8</f>
        <v>21</v>
      </c>
      <c r="P63">
        <f>O63/100*H63</f>
        <v>0</v>
      </c>
    </row>
    <row r="64" ht="38.25">
      <c r="D64" s="12" t="s">
        <v>155</v>
      </c>
    </row>
    <row r="65" ht="280.5">
      <c r="D65" s="12" t="s">
        <v>156</v>
      </c>
    </row>
    <row r="66" spans="1:16" ht="38.25">
      <c r="A66" s="6">
        <v>18</v>
      </c>
      <c r="B66" s="6" t="s">
        <v>157</v>
      </c>
      <c r="C66" s="6" t="s">
        <v>44</v>
      </c>
      <c r="D66" s="6" t="s">
        <v>158</v>
      </c>
      <c r="E66" s="6" t="s">
        <v>159</v>
      </c>
      <c r="F66" s="8">
        <v>28.5</v>
      </c>
      <c r="G66" s="11"/>
      <c r="H66" s="10">
        <f>ROUND((G66*F66),2)</f>
        <v>0</v>
      </c>
      <c r="O66">
        <f>rekapitulace!H8</f>
        <v>21</v>
      </c>
      <c r="P66">
        <f>O66/100*H66</f>
        <v>0</v>
      </c>
    </row>
    <row r="67" ht="12.75">
      <c r="D67" s="12" t="s">
        <v>160</v>
      </c>
    </row>
    <row r="68" ht="38.25">
      <c r="D68" s="12" t="s">
        <v>161</v>
      </c>
    </row>
    <row r="69" spans="1:16" ht="25.5">
      <c r="A69" s="6">
        <v>19</v>
      </c>
      <c r="B69" s="6" t="s">
        <v>162</v>
      </c>
      <c r="C69" s="6" t="s">
        <v>44</v>
      </c>
      <c r="D69" s="6" t="s">
        <v>163</v>
      </c>
      <c r="E69" s="6" t="s">
        <v>159</v>
      </c>
      <c r="F69" s="8">
        <v>28.5</v>
      </c>
      <c r="G69" s="11"/>
      <c r="H69" s="10">
        <f>ROUND((G69*F69),2)</f>
        <v>0</v>
      </c>
      <c r="O69">
        <f>rekapitulace!H8</f>
        <v>21</v>
      </c>
      <c r="P69">
        <f>O69/100*H69</f>
        <v>0</v>
      </c>
    </row>
    <row r="70" ht="12.75">
      <c r="D70" s="12" t="s">
        <v>164</v>
      </c>
    </row>
    <row r="71" ht="25.5">
      <c r="D71" s="12" t="s">
        <v>165</v>
      </c>
    </row>
    <row r="72" spans="1:16" ht="25.5">
      <c r="A72" s="6">
        <v>20</v>
      </c>
      <c r="B72" s="6" t="s">
        <v>166</v>
      </c>
      <c r="C72" s="6" t="s">
        <v>44</v>
      </c>
      <c r="D72" s="6" t="s">
        <v>167</v>
      </c>
      <c r="E72" s="6" t="s">
        <v>159</v>
      </c>
      <c r="F72" s="8">
        <v>28.5</v>
      </c>
      <c r="G72" s="11"/>
      <c r="H72" s="10">
        <f>ROUND((G72*F72),2)</f>
        <v>0</v>
      </c>
      <c r="O72">
        <f>rekapitulace!H8</f>
        <v>21</v>
      </c>
      <c r="P72">
        <f>O72/100*H72</f>
        <v>0</v>
      </c>
    </row>
    <row r="73" ht="12.75">
      <c r="D73" s="12" t="s">
        <v>164</v>
      </c>
    </row>
    <row r="74" ht="38.25">
      <c r="D74" s="12" t="s">
        <v>168</v>
      </c>
    </row>
    <row r="75" spans="1:16" ht="12.75" customHeight="1">
      <c r="A75" s="13"/>
      <c r="B75" s="13"/>
      <c r="C75" s="13" t="s">
        <v>24</v>
      </c>
      <c r="D75" s="13" t="s">
        <v>107</v>
      </c>
      <c r="E75" s="13"/>
      <c r="F75" s="13"/>
      <c r="G75" s="13"/>
      <c r="H75" s="13">
        <f>SUM(H24:H74)</f>
        <v>0</v>
      </c>
      <c r="P75">
        <f>ROUND(SUM(P24:P74),2)</f>
        <v>0</v>
      </c>
    </row>
    <row r="77" spans="1:8" ht="12.75" customHeight="1">
      <c r="A77" s="7"/>
      <c r="B77" s="7"/>
      <c r="C77" s="7" t="s">
        <v>34</v>
      </c>
      <c r="D77" s="7" t="s">
        <v>169</v>
      </c>
      <c r="E77" s="7"/>
      <c r="F77" s="9"/>
      <c r="G77" s="7"/>
      <c r="H77" s="9"/>
    </row>
    <row r="78" spans="1:16" ht="51">
      <c r="A78" s="6">
        <v>21</v>
      </c>
      <c r="B78" s="6" t="s">
        <v>170</v>
      </c>
      <c r="C78" s="6" t="s">
        <v>44</v>
      </c>
      <c r="D78" s="6" t="s">
        <v>171</v>
      </c>
      <c r="E78" s="6" t="s">
        <v>124</v>
      </c>
      <c r="F78" s="8">
        <v>269.5</v>
      </c>
      <c r="G78" s="11"/>
      <c r="H78" s="10">
        <f>ROUND((G78*F78),2)</f>
        <v>0</v>
      </c>
      <c r="O78">
        <f>rekapitulace!H8</f>
        <v>21</v>
      </c>
      <c r="P78">
        <f>O78/100*H78</f>
        <v>0</v>
      </c>
    </row>
    <row r="79" ht="12.75">
      <c r="D79" s="12" t="s">
        <v>172</v>
      </c>
    </row>
    <row r="80" ht="165.75">
      <c r="D80" s="12" t="s">
        <v>173</v>
      </c>
    </row>
    <row r="81" spans="1:16" ht="76.5">
      <c r="A81" s="6">
        <v>22</v>
      </c>
      <c r="B81" s="6" t="s">
        <v>174</v>
      </c>
      <c r="C81" s="6" t="s">
        <v>44</v>
      </c>
      <c r="D81" s="6" t="s">
        <v>175</v>
      </c>
      <c r="E81" s="6" t="s">
        <v>110</v>
      </c>
      <c r="F81" s="8">
        <v>814.5</v>
      </c>
      <c r="G81" s="11"/>
      <c r="H81" s="10">
        <f>ROUND((G81*F81),2)</f>
        <v>0</v>
      </c>
      <c r="O81">
        <f>rekapitulace!H8</f>
        <v>21</v>
      </c>
      <c r="P81">
        <f>O81/100*H81</f>
        <v>0</v>
      </c>
    </row>
    <row r="82" ht="63.75">
      <c r="D82" s="12" t="s">
        <v>176</v>
      </c>
    </row>
    <row r="83" ht="38.25">
      <c r="D83" s="12" t="s">
        <v>177</v>
      </c>
    </row>
    <row r="84" spans="1:16" ht="63.75">
      <c r="A84" s="6">
        <v>23</v>
      </c>
      <c r="B84" s="6" t="s">
        <v>178</v>
      </c>
      <c r="C84" s="6" t="s">
        <v>24</v>
      </c>
      <c r="D84" s="6" t="s">
        <v>179</v>
      </c>
      <c r="E84" s="6" t="s">
        <v>159</v>
      </c>
      <c r="F84" s="8">
        <v>1905.551</v>
      </c>
      <c r="G84" s="11"/>
      <c r="H84" s="10">
        <f>ROUND((G84*F84),2)</f>
        <v>0</v>
      </c>
      <c r="O84">
        <f>rekapitulace!H8</f>
        <v>21</v>
      </c>
      <c r="P84">
        <f>O84/100*H84</f>
        <v>0</v>
      </c>
    </row>
    <row r="85" ht="63.75">
      <c r="D85" s="12" t="s">
        <v>180</v>
      </c>
    </row>
    <row r="86" ht="114.75">
      <c r="D86" s="12" t="s">
        <v>181</v>
      </c>
    </row>
    <row r="87" spans="1:16" ht="38.25">
      <c r="A87" s="6">
        <v>24</v>
      </c>
      <c r="B87" s="6" t="s">
        <v>178</v>
      </c>
      <c r="C87" s="6" t="s">
        <v>34</v>
      </c>
      <c r="D87" s="6" t="s">
        <v>182</v>
      </c>
      <c r="E87" s="6" t="s">
        <v>159</v>
      </c>
      <c r="F87" s="8">
        <v>673.75</v>
      </c>
      <c r="G87" s="11"/>
      <c r="H87" s="10">
        <f>ROUND((G87*F87),2)</f>
        <v>0</v>
      </c>
      <c r="O87">
        <f>rekapitulace!H8</f>
        <v>21</v>
      </c>
      <c r="P87">
        <f>O87/100*H87</f>
        <v>0</v>
      </c>
    </row>
    <row r="88" ht="12.75">
      <c r="D88" s="12" t="s">
        <v>183</v>
      </c>
    </row>
    <row r="89" ht="102">
      <c r="D89" s="12" t="s">
        <v>184</v>
      </c>
    </row>
    <row r="90" spans="1:16" ht="12.75" customHeight="1">
      <c r="A90" s="13"/>
      <c r="B90" s="13"/>
      <c r="C90" s="13" t="s">
        <v>34</v>
      </c>
      <c r="D90" s="13" t="s">
        <v>169</v>
      </c>
      <c r="E90" s="13"/>
      <c r="F90" s="13"/>
      <c r="G90" s="13"/>
      <c r="H90" s="13">
        <f>SUM(H78:H89)</f>
        <v>0</v>
      </c>
      <c r="P90">
        <f>ROUND(SUM(P78:P89),2)</f>
        <v>0</v>
      </c>
    </row>
    <row r="92" spans="1:8" ht="12.75" customHeight="1">
      <c r="A92" s="7"/>
      <c r="B92" s="7"/>
      <c r="C92" s="7" t="s">
        <v>37</v>
      </c>
      <c r="D92" s="7" t="s">
        <v>85</v>
      </c>
      <c r="E92" s="7"/>
      <c r="F92" s="9"/>
      <c r="G92" s="7"/>
      <c r="H92" s="9"/>
    </row>
    <row r="93" spans="1:16" ht="51">
      <c r="A93" s="6">
        <v>25</v>
      </c>
      <c r="B93" s="6" t="s">
        <v>185</v>
      </c>
      <c r="C93" s="6" t="s">
        <v>44</v>
      </c>
      <c r="D93" s="6" t="s">
        <v>186</v>
      </c>
      <c r="E93" s="6" t="s">
        <v>110</v>
      </c>
      <c r="F93" s="8">
        <v>489.563</v>
      </c>
      <c r="G93" s="11"/>
      <c r="H93" s="10">
        <f>ROUND((G93*F93),2)</f>
        <v>0</v>
      </c>
      <c r="O93">
        <f>rekapitulace!H8</f>
        <v>21</v>
      </c>
      <c r="P93">
        <f>O93/100*H93</f>
        <v>0</v>
      </c>
    </row>
    <row r="94" ht="63.75">
      <c r="D94" s="12" t="s">
        <v>187</v>
      </c>
    </row>
    <row r="95" ht="51">
      <c r="D95" s="12" t="s">
        <v>188</v>
      </c>
    </row>
    <row r="96" spans="1:16" ht="89.25">
      <c r="A96" s="6">
        <v>26</v>
      </c>
      <c r="B96" s="6" t="s">
        <v>189</v>
      </c>
      <c r="C96" s="6" t="s">
        <v>44</v>
      </c>
      <c r="D96" s="6" t="s">
        <v>190</v>
      </c>
      <c r="E96" s="6" t="s">
        <v>110</v>
      </c>
      <c r="F96" s="8">
        <v>390.72</v>
      </c>
      <c r="G96" s="11"/>
      <c r="H96" s="10">
        <f>ROUND((G96*F96),2)</f>
        <v>0</v>
      </c>
      <c r="O96">
        <f>rekapitulace!H8</f>
        <v>21</v>
      </c>
      <c r="P96">
        <f>O96/100*H96</f>
        <v>0</v>
      </c>
    </row>
    <row r="97" ht="127.5">
      <c r="D97" s="12" t="s">
        <v>191</v>
      </c>
    </row>
    <row r="98" ht="102">
      <c r="D98" s="12" t="s">
        <v>192</v>
      </c>
    </row>
    <row r="99" spans="1:16" ht="38.25">
      <c r="A99" s="6">
        <v>27</v>
      </c>
      <c r="B99" s="6" t="s">
        <v>193</v>
      </c>
      <c r="C99" s="6" t="s">
        <v>44</v>
      </c>
      <c r="D99" s="6" t="s">
        <v>194</v>
      </c>
      <c r="E99" s="6" t="s">
        <v>110</v>
      </c>
      <c r="F99" s="8">
        <v>1.463</v>
      </c>
      <c r="G99" s="11"/>
      <c r="H99" s="10">
        <f>ROUND((G99*F99),2)</f>
        <v>0</v>
      </c>
      <c r="O99">
        <f>rekapitulace!H8</f>
        <v>21</v>
      </c>
      <c r="P99">
        <f>O99/100*H99</f>
        <v>0</v>
      </c>
    </row>
    <row r="100" ht="12.75">
      <c r="D100" s="12" t="s">
        <v>195</v>
      </c>
    </row>
    <row r="101" ht="102">
      <c r="D101" s="12" t="s">
        <v>192</v>
      </c>
    </row>
    <row r="102" spans="1:16" ht="51">
      <c r="A102" s="6">
        <v>28</v>
      </c>
      <c r="B102" s="6" t="s">
        <v>196</v>
      </c>
      <c r="C102" s="6" t="s">
        <v>44</v>
      </c>
      <c r="D102" s="6" t="s">
        <v>197</v>
      </c>
      <c r="E102" s="6" t="s">
        <v>159</v>
      </c>
      <c r="F102" s="8">
        <v>1390</v>
      </c>
      <c r="G102" s="11"/>
      <c r="H102" s="10">
        <f>ROUND((G102*F102),2)</f>
        <v>0</v>
      </c>
      <c r="O102">
        <f>rekapitulace!H8</f>
        <v>21</v>
      </c>
      <c r="P102">
        <f>O102/100*H102</f>
        <v>0</v>
      </c>
    </row>
    <row r="103" ht="38.25">
      <c r="D103" s="12" t="s">
        <v>198</v>
      </c>
    </row>
    <row r="104" ht="51">
      <c r="D104" s="12" t="s">
        <v>199</v>
      </c>
    </row>
    <row r="105" spans="1:16" ht="38.25">
      <c r="A105" s="6">
        <v>29</v>
      </c>
      <c r="B105" s="6" t="s">
        <v>200</v>
      </c>
      <c r="C105" s="6" t="s">
        <v>24</v>
      </c>
      <c r="D105" s="6" t="s">
        <v>201</v>
      </c>
      <c r="E105" s="6" t="s">
        <v>159</v>
      </c>
      <c r="F105" s="8">
        <v>1270</v>
      </c>
      <c r="G105" s="11"/>
      <c r="H105" s="10">
        <f>ROUND((G105*F105),2)</f>
        <v>0</v>
      </c>
      <c r="O105">
        <f>rekapitulace!H8</f>
        <v>21</v>
      </c>
      <c r="P105">
        <f>O105/100*H105</f>
        <v>0</v>
      </c>
    </row>
    <row r="106" ht="51">
      <c r="D106" s="12" t="s">
        <v>202</v>
      </c>
    </row>
    <row r="107" ht="51">
      <c r="D107" s="12" t="s">
        <v>199</v>
      </c>
    </row>
    <row r="108" spans="1:16" ht="38.25">
      <c r="A108" s="6">
        <v>30</v>
      </c>
      <c r="B108" s="6" t="s">
        <v>200</v>
      </c>
      <c r="C108" s="6" t="s">
        <v>34</v>
      </c>
      <c r="D108" s="6" t="s">
        <v>203</v>
      </c>
      <c r="E108" s="6" t="s">
        <v>159</v>
      </c>
      <c r="F108" s="8">
        <v>1112</v>
      </c>
      <c r="G108" s="11"/>
      <c r="H108" s="10">
        <f>ROUND((G108*F108),2)</f>
        <v>0</v>
      </c>
      <c r="O108">
        <f>rekapitulace!H8</f>
        <v>21</v>
      </c>
      <c r="P108">
        <f>O108/100*H108</f>
        <v>0</v>
      </c>
    </row>
    <row r="109" ht="38.25">
      <c r="D109" s="12" t="s">
        <v>204</v>
      </c>
    </row>
    <row r="110" ht="51">
      <c r="D110" s="12" t="s">
        <v>199</v>
      </c>
    </row>
    <row r="111" spans="1:16" ht="38.25">
      <c r="A111" s="6">
        <v>31</v>
      </c>
      <c r="B111" s="6" t="s">
        <v>205</v>
      </c>
      <c r="C111" s="6" t="s">
        <v>24</v>
      </c>
      <c r="D111" s="6" t="s">
        <v>206</v>
      </c>
      <c r="E111" s="6" t="s">
        <v>159</v>
      </c>
      <c r="F111" s="8">
        <v>1270</v>
      </c>
      <c r="G111" s="11"/>
      <c r="H111" s="10">
        <f>ROUND((G111*F111),2)</f>
        <v>0</v>
      </c>
      <c r="O111">
        <f>rekapitulace!H8</f>
        <v>21</v>
      </c>
      <c r="P111">
        <f>O111/100*H111</f>
        <v>0</v>
      </c>
    </row>
    <row r="112" ht="51">
      <c r="D112" s="12" t="s">
        <v>202</v>
      </c>
    </row>
    <row r="113" ht="140.25">
      <c r="D113" s="12" t="s">
        <v>207</v>
      </c>
    </row>
    <row r="114" spans="1:16" ht="38.25">
      <c r="A114" s="6">
        <v>32</v>
      </c>
      <c r="B114" s="6" t="s">
        <v>208</v>
      </c>
      <c r="C114" s="6" t="s">
        <v>44</v>
      </c>
      <c r="D114" s="6" t="s">
        <v>209</v>
      </c>
      <c r="E114" s="6" t="s">
        <v>159</v>
      </c>
      <c r="F114" s="8">
        <v>1112</v>
      </c>
      <c r="G114" s="11"/>
      <c r="H114" s="10">
        <f>ROUND((G114*F114),2)</f>
        <v>0</v>
      </c>
      <c r="O114">
        <f>rekapitulace!H8</f>
        <v>21</v>
      </c>
      <c r="P114">
        <f>O114/100*H114</f>
        <v>0</v>
      </c>
    </row>
    <row r="115" ht="38.25">
      <c r="D115" s="12" t="s">
        <v>204</v>
      </c>
    </row>
    <row r="116" ht="140.25">
      <c r="D116" s="12" t="s">
        <v>207</v>
      </c>
    </row>
    <row r="117" spans="1:16" ht="38.25">
      <c r="A117" s="6">
        <v>33</v>
      </c>
      <c r="B117" s="6" t="s">
        <v>210</v>
      </c>
      <c r="C117" s="6" t="s">
        <v>44</v>
      </c>
      <c r="D117" s="6" t="s">
        <v>211</v>
      </c>
      <c r="E117" s="6" t="s">
        <v>110</v>
      </c>
      <c r="F117" s="8">
        <v>18.45</v>
      </c>
      <c r="G117" s="11"/>
      <c r="H117" s="10">
        <f>ROUND((G117*F117),2)</f>
        <v>0</v>
      </c>
      <c r="O117">
        <f>rekapitulace!H8</f>
        <v>21</v>
      </c>
      <c r="P117">
        <f>O117/100*H117</f>
        <v>0</v>
      </c>
    </row>
    <row r="118" ht="12.75">
      <c r="D118" s="12" t="s">
        <v>212</v>
      </c>
    </row>
    <row r="119" ht="140.25">
      <c r="D119" s="12" t="s">
        <v>207</v>
      </c>
    </row>
    <row r="120" spans="1:16" ht="38.25">
      <c r="A120" s="6">
        <v>34</v>
      </c>
      <c r="B120" s="6" t="s">
        <v>213</v>
      </c>
      <c r="C120" s="6" t="s">
        <v>44</v>
      </c>
      <c r="D120" s="6" t="s">
        <v>214</v>
      </c>
      <c r="E120" s="6" t="s">
        <v>159</v>
      </c>
      <c r="F120" s="8">
        <v>907</v>
      </c>
      <c r="G120" s="11"/>
      <c r="H120" s="10">
        <f>ROUND((G120*F120),2)</f>
        <v>0</v>
      </c>
      <c r="O120">
        <f>rekapitulace!H8</f>
        <v>21</v>
      </c>
      <c r="P120">
        <f>O120/100*H120</f>
        <v>0</v>
      </c>
    </row>
    <row r="121" ht="12.75">
      <c r="D121" s="12" t="s">
        <v>215</v>
      </c>
    </row>
    <row r="122" ht="140.25">
      <c r="D122" s="12" t="s">
        <v>207</v>
      </c>
    </row>
    <row r="123" spans="1:16" ht="38.25">
      <c r="A123" s="6">
        <v>35</v>
      </c>
      <c r="B123" s="6" t="s">
        <v>216</v>
      </c>
      <c r="C123" s="6" t="s">
        <v>44</v>
      </c>
      <c r="D123" s="6" t="s">
        <v>217</v>
      </c>
      <c r="E123" s="6" t="s">
        <v>159</v>
      </c>
      <c r="F123" s="8">
        <v>1390</v>
      </c>
      <c r="G123" s="11"/>
      <c r="H123" s="10">
        <f>ROUND((G123*F123),2)</f>
        <v>0</v>
      </c>
      <c r="O123">
        <f>rekapitulace!H8</f>
        <v>21</v>
      </c>
      <c r="P123">
        <f>O123/100*H123</f>
        <v>0</v>
      </c>
    </row>
    <row r="124" ht="12.75">
      <c r="D124" s="12" t="s">
        <v>218</v>
      </c>
    </row>
    <row r="125" ht="25.5">
      <c r="D125" s="12" t="s">
        <v>219</v>
      </c>
    </row>
    <row r="126" spans="1:16" ht="38.25">
      <c r="A126" s="6">
        <v>36</v>
      </c>
      <c r="B126" s="6" t="s">
        <v>220</v>
      </c>
      <c r="C126" s="6" t="s">
        <v>44</v>
      </c>
      <c r="D126" s="6" t="s">
        <v>221</v>
      </c>
      <c r="E126" s="6" t="s">
        <v>159</v>
      </c>
      <c r="F126" s="8">
        <v>64</v>
      </c>
      <c r="G126" s="11"/>
      <c r="H126" s="10">
        <f>ROUND((G126*F126),2)</f>
        <v>0</v>
      </c>
      <c r="O126">
        <f>rekapitulace!H8</f>
        <v>21</v>
      </c>
      <c r="P126">
        <f>O126/100*H126</f>
        <v>0</v>
      </c>
    </row>
    <row r="127" ht="12.75">
      <c r="D127" s="12" t="s">
        <v>222</v>
      </c>
    </row>
    <row r="128" ht="140.25">
      <c r="D128" s="12" t="s">
        <v>223</v>
      </c>
    </row>
    <row r="129" spans="1:16" ht="51">
      <c r="A129" s="6">
        <v>37</v>
      </c>
      <c r="B129" s="6" t="s">
        <v>224</v>
      </c>
      <c r="C129" s="6" t="s">
        <v>44</v>
      </c>
      <c r="D129" s="6" t="s">
        <v>225</v>
      </c>
      <c r="E129" s="6" t="s">
        <v>159</v>
      </c>
      <c r="F129" s="8">
        <v>197</v>
      </c>
      <c r="G129" s="11"/>
      <c r="H129" s="10">
        <f>ROUND((G129*F129),2)</f>
        <v>0</v>
      </c>
      <c r="O129">
        <f>rekapitulace!H8</f>
        <v>21</v>
      </c>
      <c r="P129">
        <f>O129/100*H129</f>
        <v>0</v>
      </c>
    </row>
    <row r="130" ht="12.75">
      <c r="D130" s="12" t="s">
        <v>226</v>
      </c>
    </row>
    <row r="131" ht="140.25">
      <c r="D131" s="12" t="s">
        <v>223</v>
      </c>
    </row>
    <row r="132" spans="1:16" ht="38.25">
      <c r="A132" s="6">
        <v>38</v>
      </c>
      <c r="B132" s="6" t="s">
        <v>227</v>
      </c>
      <c r="C132" s="6" t="s">
        <v>44</v>
      </c>
      <c r="D132" s="6" t="s">
        <v>228</v>
      </c>
      <c r="E132" s="6" t="s">
        <v>159</v>
      </c>
      <c r="F132" s="8">
        <v>6</v>
      </c>
      <c r="G132" s="11"/>
      <c r="H132" s="10">
        <f>ROUND((G132*F132),2)</f>
        <v>0</v>
      </c>
      <c r="O132">
        <f>rekapitulace!H8</f>
        <v>21</v>
      </c>
      <c r="P132">
        <f>O132/100*H132</f>
        <v>0</v>
      </c>
    </row>
    <row r="133" ht="12.75">
      <c r="D133" s="12" t="s">
        <v>229</v>
      </c>
    </row>
    <row r="134" ht="140.25">
      <c r="D134" s="12" t="s">
        <v>223</v>
      </c>
    </row>
    <row r="135" spans="1:16" ht="25.5">
      <c r="A135" s="6">
        <v>39</v>
      </c>
      <c r="B135" s="6" t="s">
        <v>230</v>
      </c>
      <c r="C135" s="6" t="s">
        <v>44</v>
      </c>
      <c r="D135" s="6" t="s">
        <v>231</v>
      </c>
      <c r="E135" s="6" t="s">
        <v>124</v>
      </c>
      <c r="F135" s="8">
        <v>261.5</v>
      </c>
      <c r="G135" s="11"/>
      <c r="H135" s="10">
        <f>ROUND((G135*F135),2)</f>
        <v>0</v>
      </c>
      <c r="O135">
        <f>rekapitulace!H8</f>
        <v>21</v>
      </c>
      <c r="P135">
        <f>O135/100*H135</f>
        <v>0</v>
      </c>
    </row>
    <row r="136" ht="38.25">
      <c r="D136" s="12" t="s">
        <v>232</v>
      </c>
    </row>
    <row r="137" ht="38.25">
      <c r="D137" s="12" t="s">
        <v>233</v>
      </c>
    </row>
    <row r="138" spans="1:16" ht="12.75" customHeight="1">
      <c r="A138" s="13"/>
      <c r="B138" s="13"/>
      <c r="C138" s="13" t="s">
        <v>37</v>
      </c>
      <c r="D138" s="13" t="s">
        <v>85</v>
      </c>
      <c r="E138" s="13"/>
      <c r="F138" s="13"/>
      <c r="G138" s="13"/>
      <c r="H138" s="13">
        <f>SUM(H93:H137)</f>
        <v>0</v>
      </c>
      <c r="P138">
        <f>ROUND(SUM(P93:P137),2)</f>
        <v>0</v>
      </c>
    </row>
    <row r="140" spans="1:8" ht="12.75" customHeight="1">
      <c r="A140" s="7"/>
      <c r="B140" s="7"/>
      <c r="C140" s="7" t="s">
        <v>39</v>
      </c>
      <c r="D140" s="7" t="s">
        <v>234</v>
      </c>
      <c r="E140" s="7"/>
      <c r="F140" s="9"/>
      <c r="G140" s="7"/>
      <c r="H140" s="9"/>
    </row>
    <row r="141" spans="1:16" ht="25.5">
      <c r="A141" s="6">
        <v>40</v>
      </c>
      <c r="B141" s="6" t="s">
        <v>235</v>
      </c>
      <c r="C141" s="6" t="s">
        <v>44</v>
      </c>
      <c r="D141" s="6" t="s">
        <v>236</v>
      </c>
      <c r="E141" s="6" t="s">
        <v>159</v>
      </c>
      <c r="F141" s="8">
        <v>74.25</v>
      </c>
      <c r="G141" s="11"/>
      <c r="H141" s="10">
        <f>ROUND((G141*F141),2)</f>
        <v>0</v>
      </c>
      <c r="O141">
        <f>rekapitulace!H8</f>
        <v>21</v>
      </c>
      <c r="P141">
        <f>O141/100*H141</f>
        <v>0</v>
      </c>
    </row>
    <row r="142" ht="12.75">
      <c r="D142" s="12" t="s">
        <v>237</v>
      </c>
    </row>
    <row r="143" ht="191.25">
      <c r="D143" s="12" t="s">
        <v>238</v>
      </c>
    </row>
    <row r="144" spans="1:16" ht="12.75" customHeight="1">
      <c r="A144" s="13"/>
      <c r="B144" s="13"/>
      <c r="C144" s="13" t="s">
        <v>39</v>
      </c>
      <c r="D144" s="13" t="s">
        <v>234</v>
      </c>
      <c r="E144" s="13"/>
      <c r="F144" s="13"/>
      <c r="G144" s="13"/>
      <c r="H144" s="13">
        <f>SUM(H141:H143)</f>
        <v>0</v>
      </c>
      <c r="P144">
        <f>ROUND(SUM(P141:P143),2)</f>
        <v>0</v>
      </c>
    </row>
    <row r="146" spans="1:8" ht="12.75" customHeight="1">
      <c r="A146" s="7"/>
      <c r="B146" s="7"/>
      <c r="C146" s="7" t="s">
        <v>40</v>
      </c>
      <c r="D146" s="7" t="s">
        <v>239</v>
      </c>
      <c r="E146" s="7"/>
      <c r="F146" s="9"/>
      <c r="G146" s="7"/>
      <c r="H146" s="9"/>
    </row>
    <row r="147" spans="1:16" ht="38.25">
      <c r="A147" s="6">
        <v>41</v>
      </c>
      <c r="B147" s="6" t="s">
        <v>240</v>
      </c>
      <c r="C147" s="6" t="s">
        <v>44</v>
      </c>
      <c r="D147" s="6" t="s">
        <v>241</v>
      </c>
      <c r="E147" s="6" t="s">
        <v>124</v>
      </c>
      <c r="F147" s="8">
        <v>10</v>
      </c>
      <c r="G147" s="11"/>
      <c r="H147" s="10">
        <f>ROUND((G147*F147),2)</f>
        <v>0</v>
      </c>
      <c r="O147">
        <f>rekapitulace!H8</f>
        <v>21</v>
      </c>
      <c r="P147">
        <f>O147/100*H147</f>
        <v>0</v>
      </c>
    </row>
    <row r="148" ht="12.75">
      <c r="D148" s="12" t="s">
        <v>242</v>
      </c>
    </row>
    <row r="149" ht="255">
      <c r="D149" s="12" t="s">
        <v>243</v>
      </c>
    </row>
    <row r="150" spans="1:16" ht="25.5">
      <c r="A150" s="6">
        <v>42</v>
      </c>
      <c r="B150" s="6" t="s">
        <v>244</v>
      </c>
      <c r="C150" s="6" t="s">
        <v>44</v>
      </c>
      <c r="D150" s="6" t="s">
        <v>245</v>
      </c>
      <c r="E150" s="6" t="s">
        <v>64</v>
      </c>
      <c r="F150" s="8">
        <v>5</v>
      </c>
      <c r="G150" s="11"/>
      <c r="H150" s="10">
        <f>ROUND((G150*F150),2)</f>
        <v>0</v>
      </c>
      <c r="O150">
        <f>rekapitulace!H8</f>
        <v>21</v>
      </c>
      <c r="P150">
        <f>O150/100*H150</f>
        <v>0</v>
      </c>
    </row>
    <row r="151" ht="38.25">
      <c r="D151" s="12" t="s">
        <v>246</v>
      </c>
    </row>
    <row r="152" ht="76.5">
      <c r="D152" s="12" t="s">
        <v>247</v>
      </c>
    </row>
    <row r="153" spans="1:16" ht="25.5">
      <c r="A153" s="6">
        <v>43</v>
      </c>
      <c r="B153" s="6" t="s">
        <v>248</v>
      </c>
      <c r="C153" s="6" t="s">
        <v>44</v>
      </c>
      <c r="D153" s="6" t="s">
        <v>249</v>
      </c>
      <c r="E153" s="6" t="s">
        <v>64</v>
      </c>
      <c r="F153" s="8">
        <v>5</v>
      </c>
      <c r="G153" s="11"/>
      <c r="H153" s="10">
        <f>ROUND((G153*F153),2)</f>
        <v>0</v>
      </c>
      <c r="O153">
        <f>rekapitulace!H8</f>
        <v>21</v>
      </c>
      <c r="P153">
        <f>O153/100*H153</f>
        <v>0</v>
      </c>
    </row>
    <row r="154" ht="12.75">
      <c r="D154" s="12" t="s">
        <v>250</v>
      </c>
    </row>
    <row r="155" ht="12.75">
      <c r="D155" s="12" t="s">
        <v>251</v>
      </c>
    </row>
    <row r="156" spans="1:16" ht="25.5">
      <c r="A156" s="6">
        <v>44</v>
      </c>
      <c r="B156" s="6" t="s">
        <v>252</v>
      </c>
      <c r="C156" s="6" t="s">
        <v>44</v>
      </c>
      <c r="D156" s="6" t="s">
        <v>253</v>
      </c>
      <c r="E156" s="6" t="s">
        <v>64</v>
      </c>
      <c r="F156" s="8">
        <v>15</v>
      </c>
      <c r="G156" s="11"/>
      <c r="H156" s="10">
        <f>ROUND((G156*F156),2)</f>
        <v>0</v>
      </c>
      <c r="O156">
        <f>rekapitulace!H8</f>
        <v>21</v>
      </c>
      <c r="P156">
        <f>O156/100*H156</f>
        <v>0</v>
      </c>
    </row>
    <row r="157" ht="12.75">
      <c r="D157" s="12" t="s">
        <v>254</v>
      </c>
    </row>
    <row r="158" ht="25.5">
      <c r="D158" s="12" t="s">
        <v>255</v>
      </c>
    </row>
    <row r="159" spans="1:16" ht="25.5">
      <c r="A159" s="6">
        <v>45</v>
      </c>
      <c r="B159" s="6" t="s">
        <v>256</v>
      </c>
      <c r="C159" s="6" t="s">
        <v>44</v>
      </c>
      <c r="D159" s="6" t="s">
        <v>257</v>
      </c>
      <c r="E159" s="6" t="s">
        <v>64</v>
      </c>
      <c r="F159" s="8">
        <v>15</v>
      </c>
      <c r="G159" s="11"/>
      <c r="H159" s="10">
        <f>ROUND((G159*F159),2)</f>
        <v>0</v>
      </c>
      <c r="O159">
        <f>rekapitulace!H8</f>
        <v>21</v>
      </c>
      <c r="P159">
        <f>O159/100*H159</f>
        <v>0</v>
      </c>
    </row>
    <row r="160" ht="12.75">
      <c r="D160" s="12" t="s">
        <v>254</v>
      </c>
    </row>
    <row r="161" ht="25.5">
      <c r="D161" s="12" t="s">
        <v>255</v>
      </c>
    </row>
    <row r="162" spans="1:16" ht="12.75" customHeight="1">
      <c r="A162" s="13"/>
      <c r="B162" s="13"/>
      <c r="C162" s="13" t="s">
        <v>40</v>
      </c>
      <c r="D162" s="13" t="s">
        <v>239</v>
      </c>
      <c r="E162" s="13"/>
      <c r="F162" s="13"/>
      <c r="G162" s="13"/>
      <c r="H162" s="13">
        <f>SUM(H147:H161)</f>
        <v>0</v>
      </c>
      <c r="P162">
        <f>ROUND(SUM(P147:P161),2)</f>
        <v>0</v>
      </c>
    </row>
    <row r="164" spans="1:8" ht="12.75" customHeight="1">
      <c r="A164" s="7"/>
      <c r="B164" s="7"/>
      <c r="C164" s="7" t="s">
        <v>259</v>
      </c>
      <c r="D164" s="7" t="s">
        <v>258</v>
      </c>
      <c r="E164" s="7"/>
      <c r="F164" s="9"/>
      <c r="G164" s="7"/>
      <c r="H164" s="9"/>
    </row>
    <row r="165" spans="1:16" ht="25.5">
      <c r="A165" s="6">
        <v>46</v>
      </c>
      <c r="B165" s="6" t="s">
        <v>260</v>
      </c>
      <c r="C165" s="6" t="s">
        <v>44</v>
      </c>
      <c r="D165" s="6" t="s">
        <v>261</v>
      </c>
      <c r="E165" s="6" t="s">
        <v>64</v>
      </c>
      <c r="F165" s="8">
        <v>4</v>
      </c>
      <c r="G165" s="11"/>
      <c r="H165" s="10">
        <f>ROUND((G165*F165),2)</f>
        <v>0</v>
      </c>
      <c r="O165">
        <f>rekapitulace!H8</f>
        <v>21</v>
      </c>
      <c r="P165">
        <f>O165/100*H165</f>
        <v>0</v>
      </c>
    </row>
    <row r="166" ht="12.75">
      <c r="D166" s="12" t="s">
        <v>262</v>
      </c>
    </row>
    <row r="167" ht="51">
      <c r="D167" s="12" t="s">
        <v>263</v>
      </c>
    </row>
    <row r="168" spans="1:16" ht="38.25">
      <c r="A168" s="6">
        <v>47</v>
      </c>
      <c r="B168" s="6" t="s">
        <v>264</v>
      </c>
      <c r="C168" s="6" t="s">
        <v>44</v>
      </c>
      <c r="D168" s="6" t="s">
        <v>265</v>
      </c>
      <c r="E168" s="6" t="s">
        <v>64</v>
      </c>
      <c r="F168" s="8">
        <v>1</v>
      </c>
      <c r="G168" s="11"/>
      <c r="H168" s="10">
        <f>ROUND((G168*F168),2)</f>
        <v>0</v>
      </c>
      <c r="O168">
        <f>rekapitulace!H8</f>
        <v>21</v>
      </c>
      <c r="P168">
        <f>O168/100*H168</f>
        <v>0</v>
      </c>
    </row>
    <row r="169" ht="12.75">
      <c r="D169" s="12" t="s">
        <v>24</v>
      </c>
    </row>
    <row r="170" ht="63.75">
      <c r="D170" s="12" t="s">
        <v>266</v>
      </c>
    </row>
    <row r="171" spans="1:16" ht="63.75">
      <c r="A171" s="6">
        <v>48</v>
      </c>
      <c r="B171" s="6" t="s">
        <v>267</v>
      </c>
      <c r="C171" s="6" t="s">
        <v>44</v>
      </c>
      <c r="D171" s="6" t="s">
        <v>268</v>
      </c>
      <c r="E171" s="6" t="s">
        <v>64</v>
      </c>
      <c r="F171" s="8">
        <v>24</v>
      </c>
      <c r="G171" s="11"/>
      <c r="H171" s="10">
        <f>ROUND((G171*F171),2)</f>
        <v>0</v>
      </c>
      <c r="O171">
        <f>rekapitulace!H8</f>
        <v>21</v>
      </c>
      <c r="P171">
        <f>O171/100*H171</f>
        <v>0</v>
      </c>
    </row>
    <row r="172" ht="12.75">
      <c r="D172" s="12" t="s">
        <v>269</v>
      </c>
    </row>
    <row r="173" ht="25.5">
      <c r="D173" s="12" t="s">
        <v>270</v>
      </c>
    </row>
    <row r="174" spans="1:16" ht="63.75">
      <c r="A174" s="6">
        <v>49</v>
      </c>
      <c r="B174" s="6" t="s">
        <v>271</v>
      </c>
      <c r="C174" s="6" t="s">
        <v>44</v>
      </c>
      <c r="D174" s="6" t="s">
        <v>272</v>
      </c>
      <c r="E174" s="6" t="s">
        <v>64</v>
      </c>
      <c r="F174" s="8">
        <v>23</v>
      </c>
      <c r="G174" s="11"/>
      <c r="H174" s="10">
        <f>ROUND((G174*F174),2)</f>
        <v>0</v>
      </c>
      <c r="O174">
        <f>rekapitulace!H8</f>
        <v>21</v>
      </c>
      <c r="P174">
        <f>O174/100*H174</f>
        <v>0</v>
      </c>
    </row>
    <row r="175" ht="12.75">
      <c r="D175" s="12" t="s">
        <v>273</v>
      </c>
    </row>
    <row r="176" ht="25.5">
      <c r="D176" s="12" t="s">
        <v>274</v>
      </c>
    </row>
    <row r="177" spans="1:16" ht="63.75">
      <c r="A177" s="6">
        <v>50</v>
      </c>
      <c r="B177" s="6" t="s">
        <v>275</v>
      </c>
      <c r="C177" s="6" t="s">
        <v>44</v>
      </c>
      <c r="D177" s="6" t="s">
        <v>276</v>
      </c>
      <c r="E177" s="6" t="s">
        <v>64</v>
      </c>
      <c r="F177" s="8">
        <v>21</v>
      </c>
      <c r="G177" s="11"/>
      <c r="H177" s="10">
        <f>ROUND((G177*F177),2)</f>
        <v>0</v>
      </c>
      <c r="O177">
        <f>rekapitulace!H8</f>
        <v>21</v>
      </c>
      <c r="P177">
        <f>O177/100*H177</f>
        <v>0</v>
      </c>
    </row>
    <row r="178" ht="12.75">
      <c r="D178" s="12" t="s">
        <v>277</v>
      </c>
    </row>
    <row r="179" ht="25.5">
      <c r="D179" s="12" t="s">
        <v>278</v>
      </c>
    </row>
    <row r="180" spans="1:16" ht="38.25">
      <c r="A180" s="6">
        <v>51</v>
      </c>
      <c r="B180" s="6" t="s">
        <v>279</v>
      </c>
      <c r="C180" s="6" t="s">
        <v>44</v>
      </c>
      <c r="D180" s="6" t="s">
        <v>280</v>
      </c>
      <c r="E180" s="6" t="s">
        <v>64</v>
      </c>
      <c r="F180" s="8">
        <v>14</v>
      </c>
      <c r="G180" s="11"/>
      <c r="H180" s="10">
        <f>ROUND((G180*F180),2)</f>
        <v>0</v>
      </c>
      <c r="O180">
        <f>rekapitulace!H8</f>
        <v>21</v>
      </c>
      <c r="P180">
        <f>O180/100*H180</f>
        <v>0</v>
      </c>
    </row>
    <row r="181" ht="12.75">
      <c r="D181" s="12" t="s">
        <v>281</v>
      </c>
    </row>
    <row r="182" ht="25.5">
      <c r="D182" s="12" t="s">
        <v>274</v>
      </c>
    </row>
    <row r="183" spans="1:16" ht="51">
      <c r="A183" s="6">
        <v>52</v>
      </c>
      <c r="B183" s="6" t="s">
        <v>282</v>
      </c>
      <c r="C183" s="6" t="s">
        <v>44</v>
      </c>
      <c r="D183" s="6" t="s">
        <v>283</v>
      </c>
      <c r="E183" s="6" t="s">
        <v>159</v>
      </c>
      <c r="F183" s="8">
        <v>65.074</v>
      </c>
      <c r="G183" s="11"/>
      <c r="H183" s="10">
        <f>ROUND((G183*F183),2)</f>
        <v>0</v>
      </c>
      <c r="O183">
        <f>rekapitulace!H8</f>
        <v>21</v>
      </c>
      <c r="P183">
        <f>O183/100*H183</f>
        <v>0</v>
      </c>
    </row>
    <row r="184" ht="12.75">
      <c r="D184" s="12" t="s">
        <v>284</v>
      </c>
    </row>
    <row r="185" ht="38.25">
      <c r="D185" s="12" t="s">
        <v>285</v>
      </c>
    </row>
    <row r="186" spans="1:16" ht="38.25">
      <c r="A186" s="6">
        <v>53</v>
      </c>
      <c r="B186" s="6" t="s">
        <v>286</v>
      </c>
      <c r="C186" s="6" t="s">
        <v>44</v>
      </c>
      <c r="D186" s="6" t="s">
        <v>287</v>
      </c>
      <c r="E186" s="6" t="s">
        <v>159</v>
      </c>
      <c r="F186" s="8">
        <v>65.074</v>
      </c>
      <c r="G186" s="11"/>
      <c r="H186" s="10">
        <f>ROUND((G186*F186),2)</f>
        <v>0</v>
      </c>
      <c r="O186">
        <f>rekapitulace!H8</f>
        <v>21</v>
      </c>
      <c r="P186">
        <f>O186/100*H186</f>
        <v>0</v>
      </c>
    </row>
    <row r="187" ht="102">
      <c r="D187" s="12" t="s">
        <v>288</v>
      </c>
    </row>
    <row r="188" ht="38.25">
      <c r="D188" s="12" t="s">
        <v>285</v>
      </c>
    </row>
    <row r="189" spans="1:16" ht="38.25">
      <c r="A189" s="6">
        <v>54</v>
      </c>
      <c r="B189" s="6" t="s">
        <v>289</v>
      </c>
      <c r="C189" s="6" t="s">
        <v>44</v>
      </c>
      <c r="D189" s="6" t="s">
        <v>290</v>
      </c>
      <c r="E189" s="6" t="s">
        <v>124</v>
      </c>
      <c r="F189" s="8">
        <v>188.5</v>
      </c>
      <c r="G189" s="11"/>
      <c r="H189" s="10">
        <f>ROUND((G189*F189),2)</f>
        <v>0</v>
      </c>
      <c r="O189">
        <f>rekapitulace!H8</f>
        <v>21</v>
      </c>
      <c r="P189">
        <f>O189/100*H189</f>
        <v>0</v>
      </c>
    </row>
    <row r="190" ht="12.75">
      <c r="D190" s="12" t="s">
        <v>291</v>
      </c>
    </row>
    <row r="191" ht="51">
      <c r="D191" s="12" t="s">
        <v>292</v>
      </c>
    </row>
    <row r="192" spans="1:16" ht="51">
      <c r="A192" s="6">
        <v>55</v>
      </c>
      <c r="B192" s="6" t="s">
        <v>293</v>
      </c>
      <c r="C192" s="6" t="s">
        <v>44</v>
      </c>
      <c r="D192" s="6" t="s">
        <v>294</v>
      </c>
      <c r="E192" s="6" t="s">
        <v>124</v>
      </c>
      <c r="F192" s="8">
        <v>26</v>
      </c>
      <c r="G192" s="11"/>
      <c r="H192" s="10">
        <f>ROUND((G192*F192),2)</f>
        <v>0</v>
      </c>
      <c r="O192">
        <f>rekapitulace!H8</f>
        <v>21</v>
      </c>
      <c r="P192">
        <f>O192/100*H192</f>
        <v>0</v>
      </c>
    </row>
    <row r="193" ht="12.75">
      <c r="D193" s="12" t="s">
        <v>295</v>
      </c>
    </row>
    <row r="194" ht="51">
      <c r="D194" s="12" t="s">
        <v>296</v>
      </c>
    </row>
    <row r="195" spans="1:16" ht="38.25">
      <c r="A195" s="6">
        <v>56</v>
      </c>
      <c r="B195" s="6" t="s">
        <v>297</v>
      </c>
      <c r="C195" s="6" t="s">
        <v>44</v>
      </c>
      <c r="D195" s="6" t="s">
        <v>298</v>
      </c>
      <c r="E195" s="6" t="s">
        <v>124</v>
      </c>
      <c r="F195" s="8">
        <v>261.5</v>
      </c>
      <c r="G195" s="11"/>
      <c r="H195" s="10">
        <f>ROUND((G195*F195),2)</f>
        <v>0</v>
      </c>
      <c r="O195">
        <f>rekapitulace!H8</f>
        <v>21</v>
      </c>
      <c r="P195">
        <f>O195/100*H195</f>
        <v>0</v>
      </c>
    </row>
    <row r="196" ht="38.25">
      <c r="D196" s="12" t="s">
        <v>299</v>
      </c>
    </row>
    <row r="197" ht="12.75">
      <c r="D197" s="12" t="s">
        <v>300</v>
      </c>
    </row>
    <row r="198" spans="1:16" ht="38.25">
      <c r="A198" s="6">
        <v>57</v>
      </c>
      <c r="B198" s="6" t="s">
        <v>301</v>
      </c>
      <c r="C198" s="6" t="s">
        <v>44</v>
      </c>
      <c r="D198" s="6" t="s">
        <v>302</v>
      </c>
      <c r="E198" s="6" t="s">
        <v>124</v>
      </c>
      <c r="F198" s="8">
        <v>4</v>
      </c>
      <c r="G198" s="11"/>
      <c r="H198" s="10">
        <f>ROUND((G198*F198),2)</f>
        <v>0</v>
      </c>
      <c r="O198">
        <f>rekapitulace!H8</f>
        <v>21</v>
      </c>
      <c r="P198">
        <f>O198/100*H198</f>
        <v>0</v>
      </c>
    </row>
    <row r="199" ht="12.75">
      <c r="D199" s="12" t="s">
        <v>303</v>
      </c>
    </row>
    <row r="200" ht="76.5">
      <c r="D200" s="12" t="s">
        <v>304</v>
      </c>
    </row>
    <row r="201" spans="1:16" ht="38.25">
      <c r="A201" s="6">
        <v>58</v>
      </c>
      <c r="B201" s="6" t="s">
        <v>305</v>
      </c>
      <c r="C201" s="6" t="s">
        <v>44</v>
      </c>
      <c r="D201" s="6" t="s">
        <v>306</v>
      </c>
      <c r="E201" s="6" t="s">
        <v>64</v>
      </c>
      <c r="F201" s="8">
        <v>4</v>
      </c>
      <c r="G201" s="11"/>
      <c r="H201" s="10">
        <f>ROUND((G201*F201),2)</f>
        <v>0</v>
      </c>
      <c r="O201">
        <f>rekapitulace!H8</f>
        <v>21</v>
      </c>
      <c r="P201">
        <f>O201/100*H201</f>
        <v>0</v>
      </c>
    </row>
    <row r="202" ht="12.75">
      <c r="D202" s="12" t="s">
        <v>307</v>
      </c>
    </row>
    <row r="203" ht="76.5">
      <c r="D203" s="12" t="s">
        <v>308</v>
      </c>
    </row>
    <row r="204" spans="1:16" ht="51">
      <c r="A204" s="6">
        <v>59</v>
      </c>
      <c r="B204" s="6" t="s">
        <v>309</v>
      </c>
      <c r="C204" s="6" t="s">
        <v>44</v>
      </c>
      <c r="D204" s="6" t="s">
        <v>310</v>
      </c>
      <c r="E204" s="6" t="s">
        <v>110</v>
      </c>
      <c r="F204" s="8">
        <v>0.24</v>
      </c>
      <c r="G204" s="11"/>
      <c r="H204" s="10">
        <f>ROUND((G204*F204),2)</f>
        <v>0</v>
      </c>
      <c r="O204">
        <f>rekapitulace!H8</f>
        <v>21</v>
      </c>
      <c r="P204">
        <f>O204/100*H204</f>
        <v>0</v>
      </c>
    </row>
    <row r="205" ht="12.75">
      <c r="D205" s="12" t="s">
        <v>311</v>
      </c>
    </row>
    <row r="206" ht="76.5">
      <c r="D206" s="12" t="s">
        <v>312</v>
      </c>
    </row>
    <row r="207" spans="1:16" ht="12.75" customHeight="1">
      <c r="A207" s="13"/>
      <c r="B207" s="13"/>
      <c r="C207" s="13" t="s">
        <v>259</v>
      </c>
      <c r="D207" s="13" t="s">
        <v>258</v>
      </c>
      <c r="E207" s="13"/>
      <c r="F207" s="13"/>
      <c r="G207" s="13"/>
      <c r="H207" s="13">
        <f>SUM(H165:H206)</f>
        <v>0</v>
      </c>
      <c r="P207">
        <f>ROUND(SUM(P165:P206),2)</f>
        <v>0</v>
      </c>
    </row>
    <row r="209" spans="1:16" ht="12.75" customHeight="1">
      <c r="A209" s="13"/>
      <c r="B209" s="13"/>
      <c r="C209" s="13"/>
      <c r="D209" s="13" t="s">
        <v>89</v>
      </c>
      <c r="E209" s="13"/>
      <c r="F209" s="13"/>
      <c r="G209" s="13"/>
      <c r="H209" s="13">
        <f>+H21+H75+H90+H138+H144+H162+H207</f>
        <v>0</v>
      </c>
      <c r="P209">
        <f>+P21+P75+P90+P138+P144+P162+P207</f>
        <v>0</v>
      </c>
    </row>
    <row r="211" spans="1:8" ht="12.75" customHeight="1">
      <c r="A211" s="7" t="s">
        <v>90</v>
      </c>
      <c r="B211" s="7"/>
      <c r="C211" s="7"/>
      <c r="D211" s="7"/>
      <c r="E211" s="7"/>
      <c r="F211" s="7"/>
      <c r="G211" s="7"/>
      <c r="H211" s="7"/>
    </row>
    <row r="212" spans="1:8" ht="12.75" customHeight="1">
      <c r="A212" s="7"/>
      <c r="B212" s="7"/>
      <c r="C212" s="7"/>
      <c r="D212" s="7" t="s">
        <v>91</v>
      </c>
      <c r="E212" s="7"/>
      <c r="F212" s="7"/>
      <c r="G212" s="7"/>
      <c r="H212" s="7"/>
    </row>
    <row r="213" spans="1:16" ht="12.75" customHeight="1">
      <c r="A213" s="13"/>
      <c r="B213" s="13"/>
      <c r="C213" s="13"/>
      <c r="D213" s="13" t="s">
        <v>92</v>
      </c>
      <c r="E213" s="13"/>
      <c r="F213" s="13"/>
      <c r="G213" s="13"/>
      <c r="H213" s="13">
        <v>0</v>
      </c>
      <c r="P213">
        <v>0</v>
      </c>
    </row>
    <row r="214" spans="1:8" ht="12.75" customHeight="1">
      <c r="A214" s="13"/>
      <c r="B214" s="13"/>
      <c r="C214" s="13"/>
      <c r="D214" s="13" t="s">
        <v>93</v>
      </c>
      <c r="E214" s="13"/>
      <c r="F214" s="13"/>
      <c r="G214" s="13"/>
      <c r="H214" s="13"/>
    </row>
    <row r="215" spans="1:16" ht="12.75" customHeight="1">
      <c r="A215" s="13"/>
      <c r="B215" s="13"/>
      <c r="C215" s="13"/>
      <c r="D215" s="13" t="s">
        <v>94</v>
      </c>
      <c r="E215" s="13"/>
      <c r="F215" s="13"/>
      <c r="G215" s="13"/>
      <c r="H215" s="13">
        <v>0</v>
      </c>
      <c r="P215">
        <v>0</v>
      </c>
    </row>
    <row r="216" spans="1:16" ht="12.75" customHeight="1">
      <c r="A216" s="13"/>
      <c r="B216" s="13"/>
      <c r="C216" s="13"/>
      <c r="D216" s="13" t="s">
        <v>95</v>
      </c>
      <c r="E216" s="13"/>
      <c r="F216" s="13"/>
      <c r="G216" s="13"/>
      <c r="H216" s="13">
        <f>H213+H215</f>
        <v>0</v>
      </c>
      <c r="P216">
        <f>P213+P215</f>
        <v>0</v>
      </c>
    </row>
    <row r="218" spans="1:16" ht="12.75" customHeight="1">
      <c r="A218" s="13"/>
      <c r="B218" s="13"/>
      <c r="C218" s="13"/>
      <c r="D218" s="13" t="s">
        <v>95</v>
      </c>
      <c r="E218" s="13"/>
      <c r="F218" s="13"/>
      <c r="G218" s="13"/>
      <c r="H218" s="13">
        <f>H209+H216</f>
        <v>0</v>
      </c>
      <c r="P218">
        <f>P209+P216</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107"/>
  <sheetViews>
    <sheetView zoomScalePageLayoutView="0" workbookViewId="0" topLeftCell="A1">
      <pane ySplit="10" topLeftCell="A87" activePane="bottomLeft" state="frozen"/>
      <selection pane="topLeft" activeCell="A1" sqref="A1"/>
      <selection pane="bottomLeft" activeCell="D106" sqref="D106"/>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313</v>
      </c>
      <c r="D5" s="5" t="s">
        <v>314</v>
      </c>
      <c r="E5" s="5"/>
    </row>
    <row r="6" spans="1:5" ht="12.75" customHeight="1">
      <c r="A6" t="s">
        <v>18</v>
      </c>
      <c r="C6" s="5" t="s">
        <v>313</v>
      </c>
      <c r="D6" s="5" t="s">
        <v>314</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38.25">
      <c r="A12" s="6">
        <v>1</v>
      </c>
      <c r="B12" s="6" t="s">
        <v>98</v>
      </c>
      <c r="C12" s="6" t="s">
        <v>24</v>
      </c>
      <c r="D12" s="6" t="s">
        <v>99</v>
      </c>
      <c r="E12" s="6" t="s">
        <v>100</v>
      </c>
      <c r="F12" s="8">
        <v>149.086</v>
      </c>
      <c r="G12" s="11"/>
      <c r="H12" s="10">
        <f>ROUND((G12*F12),2)</f>
        <v>0</v>
      </c>
      <c r="O12">
        <f>rekapitulace!H8</f>
        <v>21</v>
      </c>
      <c r="P12">
        <f>O12/100*H12</f>
        <v>0</v>
      </c>
    </row>
    <row r="13" ht="38.25">
      <c r="D13" s="12" t="s">
        <v>315</v>
      </c>
    </row>
    <row r="14" ht="25.5">
      <c r="D14" s="12" t="s">
        <v>102</v>
      </c>
    </row>
    <row r="15" spans="1:16" ht="38.25">
      <c r="A15" s="6">
        <v>2</v>
      </c>
      <c r="B15" s="6" t="s">
        <v>98</v>
      </c>
      <c r="C15" s="6" t="s">
        <v>34</v>
      </c>
      <c r="D15" s="6" t="s">
        <v>103</v>
      </c>
      <c r="E15" s="6" t="s">
        <v>100</v>
      </c>
      <c r="F15" s="8">
        <v>75.375</v>
      </c>
      <c r="G15" s="11"/>
      <c r="H15" s="10">
        <f>ROUND((G15*F15),2)</f>
        <v>0</v>
      </c>
      <c r="O15">
        <f>rekapitulace!H8</f>
        <v>21</v>
      </c>
      <c r="P15">
        <f>O15/100*H15</f>
        <v>0</v>
      </c>
    </row>
    <row r="16" ht="12.75">
      <c r="D16" s="12" t="s">
        <v>316</v>
      </c>
    </row>
    <row r="17" ht="25.5">
      <c r="D17" s="12" t="s">
        <v>102</v>
      </c>
    </row>
    <row r="18" spans="1:16" ht="25.5">
      <c r="A18" s="6">
        <v>3</v>
      </c>
      <c r="B18" s="6" t="s">
        <v>98</v>
      </c>
      <c r="C18" s="6" t="s">
        <v>35</v>
      </c>
      <c r="D18" s="6" t="s">
        <v>105</v>
      </c>
      <c r="E18" s="6" t="s">
        <v>100</v>
      </c>
      <c r="F18" s="8">
        <v>2.865</v>
      </c>
      <c r="G18" s="11"/>
      <c r="H18" s="10">
        <f>ROUND((G18*F18),2)</f>
        <v>0</v>
      </c>
      <c r="O18">
        <f>rekapitulace!H8</f>
        <v>21</v>
      </c>
      <c r="P18">
        <f>O18/100*H18</f>
        <v>0</v>
      </c>
    </row>
    <row r="19" ht="38.25">
      <c r="D19" s="12" t="s">
        <v>317</v>
      </c>
    </row>
    <row r="20" ht="25.5">
      <c r="D20" s="12" t="s">
        <v>102</v>
      </c>
    </row>
    <row r="21" spans="1:16" ht="12.75" customHeight="1">
      <c r="A21" s="13"/>
      <c r="B21" s="13"/>
      <c r="C21" s="13" t="s">
        <v>42</v>
      </c>
      <c r="D21" s="13" t="s">
        <v>41</v>
      </c>
      <c r="E21" s="13"/>
      <c r="F21" s="13"/>
      <c r="G21" s="13"/>
      <c r="H21" s="13">
        <f>SUM(H12:H20)</f>
        <v>0</v>
      </c>
      <c r="P21">
        <f>ROUND(SUM(P12:P20),2)</f>
        <v>0</v>
      </c>
    </row>
    <row r="23" spans="1:8" ht="12.75" customHeight="1">
      <c r="A23" s="7"/>
      <c r="B23" s="7"/>
      <c r="C23" s="7" t="s">
        <v>24</v>
      </c>
      <c r="D23" s="7" t="s">
        <v>107</v>
      </c>
      <c r="E23" s="7"/>
      <c r="F23" s="9"/>
      <c r="G23" s="7"/>
      <c r="H23" s="9"/>
    </row>
    <row r="24" spans="1:16" ht="51">
      <c r="A24" s="6">
        <v>4</v>
      </c>
      <c r="B24" s="6" t="s">
        <v>108</v>
      </c>
      <c r="C24" s="6" t="s">
        <v>44</v>
      </c>
      <c r="D24" s="6" t="s">
        <v>109</v>
      </c>
      <c r="E24" s="6" t="s">
        <v>110</v>
      </c>
      <c r="F24" s="8">
        <v>3.5</v>
      </c>
      <c r="G24" s="11"/>
      <c r="H24" s="10">
        <f>ROUND((G24*F24),2)</f>
        <v>0</v>
      </c>
      <c r="O24">
        <f>rekapitulace!H8</f>
        <v>21</v>
      </c>
      <c r="P24">
        <f>O24/100*H24</f>
        <v>0</v>
      </c>
    </row>
    <row r="25" ht="12.75">
      <c r="D25" s="12" t="s">
        <v>318</v>
      </c>
    </row>
    <row r="26" ht="63.75">
      <c r="D26" s="12" t="s">
        <v>112</v>
      </c>
    </row>
    <row r="27" spans="1:16" ht="51">
      <c r="A27" s="6">
        <v>5</v>
      </c>
      <c r="B27" s="6" t="s">
        <v>113</v>
      </c>
      <c r="C27" s="6" t="s">
        <v>44</v>
      </c>
      <c r="D27" s="6" t="s">
        <v>114</v>
      </c>
      <c r="E27" s="6" t="s">
        <v>110</v>
      </c>
      <c r="F27" s="8">
        <v>0.5</v>
      </c>
      <c r="G27" s="11"/>
      <c r="H27" s="10">
        <f>ROUND((G27*F27),2)</f>
        <v>0</v>
      </c>
      <c r="O27">
        <f>rekapitulace!H8</f>
        <v>21</v>
      </c>
      <c r="P27">
        <f>O27/100*H27</f>
        <v>0</v>
      </c>
    </row>
    <row r="28" ht="12.75">
      <c r="D28" s="12" t="s">
        <v>319</v>
      </c>
    </row>
    <row r="29" ht="63.75">
      <c r="D29" s="12" t="s">
        <v>112</v>
      </c>
    </row>
    <row r="30" spans="1:16" ht="76.5">
      <c r="A30" s="6">
        <v>6</v>
      </c>
      <c r="B30" s="6" t="s">
        <v>119</v>
      </c>
      <c r="C30" s="6" t="s">
        <v>44</v>
      </c>
      <c r="D30" s="6" t="s">
        <v>120</v>
      </c>
      <c r="E30" s="6" t="s">
        <v>110</v>
      </c>
      <c r="F30" s="8">
        <v>30.15</v>
      </c>
      <c r="G30" s="11"/>
      <c r="H30" s="10">
        <f>ROUND((G30*F30),2)</f>
        <v>0</v>
      </c>
      <c r="O30">
        <f>rekapitulace!H8</f>
        <v>21</v>
      </c>
      <c r="P30">
        <f>O30/100*H30</f>
        <v>0</v>
      </c>
    </row>
    <row r="31" ht="12.75">
      <c r="D31" s="12" t="s">
        <v>320</v>
      </c>
    </row>
    <row r="32" ht="63.75">
      <c r="D32" s="12" t="s">
        <v>112</v>
      </c>
    </row>
    <row r="33" spans="1:16" ht="51">
      <c r="A33" s="6">
        <v>7</v>
      </c>
      <c r="B33" s="6" t="s">
        <v>321</v>
      </c>
      <c r="C33" s="6" t="s">
        <v>44</v>
      </c>
      <c r="D33" s="6" t="s">
        <v>322</v>
      </c>
      <c r="E33" s="6" t="s">
        <v>124</v>
      </c>
      <c r="F33" s="8">
        <v>18.5</v>
      </c>
      <c r="G33" s="11"/>
      <c r="H33" s="10">
        <f>ROUND((G33*F33),2)</f>
        <v>0</v>
      </c>
      <c r="O33">
        <f>rekapitulace!H8</f>
        <v>21</v>
      </c>
      <c r="P33">
        <f>O33/100*H33</f>
        <v>0</v>
      </c>
    </row>
    <row r="34" ht="12.75">
      <c r="D34" s="12" t="s">
        <v>323</v>
      </c>
    </row>
    <row r="35" ht="63.75">
      <c r="D35" s="12" t="s">
        <v>112</v>
      </c>
    </row>
    <row r="36" spans="1:16" ht="51">
      <c r="A36" s="6">
        <v>8</v>
      </c>
      <c r="B36" s="6" t="s">
        <v>122</v>
      </c>
      <c r="C36" s="6" t="s">
        <v>44</v>
      </c>
      <c r="D36" s="6" t="s">
        <v>324</v>
      </c>
      <c r="E36" s="6" t="s">
        <v>124</v>
      </c>
      <c r="F36" s="8">
        <v>69</v>
      </c>
      <c r="G36" s="11"/>
      <c r="H36" s="10">
        <f>ROUND((G36*F36),2)</f>
        <v>0</v>
      </c>
      <c r="O36">
        <f>rekapitulace!H8</f>
        <v>21</v>
      </c>
      <c r="P36">
        <f>O36/100*H36</f>
        <v>0</v>
      </c>
    </row>
    <row r="37" ht="12.75">
      <c r="D37" s="12" t="s">
        <v>325</v>
      </c>
    </row>
    <row r="38" ht="63.75">
      <c r="D38" s="12" t="s">
        <v>112</v>
      </c>
    </row>
    <row r="39" spans="1:16" ht="38.25">
      <c r="A39" s="6">
        <v>9</v>
      </c>
      <c r="B39" s="6" t="s">
        <v>126</v>
      </c>
      <c r="C39" s="6" t="s">
        <v>87</v>
      </c>
      <c r="D39" s="6" t="s">
        <v>127</v>
      </c>
      <c r="E39" s="6" t="s">
        <v>110</v>
      </c>
      <c r="F39" s="8">
        <v>12.85</v>
      </c>
      <c r="G39" s="11"/>
      <c r="H39" s="10">
        <f>ROUND((G39*F39),2)</f>
        <v>0</v>
      </c>
      <c r="O39">
        <f>rekapitulace!H8</f>
        <v>21</v>
      </c>
      <c r="P39">
        <f>O39/100*H39</f>
        <v>0</v>
      </c>
    </row>
    <row r="40" ht="12.75">
      <c r="D40" s="12" t="s">
        <v>326</v>
      </c>
    </row>
    <row r="41" ht="12.75">
      <c r="D41" s="12" t="s">
        <v>129</v>
      </c>
    </row>
    <row r="42" spans="1:16" ht="63.75">
      <c r="A42" s="6">
        <v>10</v>
      </c>
      <c r="B42" s="6" t="s">
        <v>134</v>
      </c>
      <c r="C42" s="6" t="s">
        <v>44</v>
      </c>
      <c r="D42" s="6" t="s">
        <v>138</v>
      </c>
      <c r="E42" s="6" t="s">
        <v>110</v>
      </c>
      <c r="F42" s="8">
        <v>60.3</v>
      </c>
      <c r="G42" s="11"/>
      <c r="H42" s="10">
        <f>ROUND((G42*F42),2)</f>
        <v>0</v>
      </c>
      <c r="O42">
        <f>rekapitulace!H8</f>
        <v>21</v>
      </c>
      <c r="P42">
        <f>O42/100*H42</f>
        <v>0</v>
      </c>
    </row>
    <row r="43" ht="12.75">
      <c r="D43" s="12" t="s">
        <v>327</v>
      </c>
    </row>
    <row r="44" ht="369.75">
      <c r="D44" s="12" t="s">
        <v>137</v>
      </c>
    </row>
    <row r="45" spans="1:16" ht="51">
      <c r="A45" s="6">
        <v>11</v>
      </c>
      <c r="B45" s="6" t="s">
        <v>146</v>
      </c>
      <c r="C45" s="6" t="s">
        <v>44</v>
      </c>
      <c r="D45" s="6" t="s">
        <v>147</v>
      </c>
      <c r="E45" s="6" t="s">
        <v>110</v>
      </c>
      <c r="F45" s="8">
        <v>14.243</v>
      </c>
      <c r="G45" s="11"/>
      <c r="H45" s="10">
        <f>ROUND((G45*F45),2)</f>
        <v>0</v>
      </c>
      <c r="O45">
        <f>rekapitulace!H8</f>
        <v>21</v>
      </c>
      <c r="P45">
        <f>O45/100*H45</f>
        <v>0</v>
      </c>
    </row>
    <row r="46" ht="12.75">
      <c r="D46" s="12" t="s">
        <v>328</v>
      </c>
    </row>
    <row r="47" ht="318.75">
      <c r="D47" s="12" t="s">
        <v>145</v>
      </c>
    </row>
    <row r="48" spans="1:16" ht="12.75" customHeight="1">
      <c r="A48" s="13"/>
      <c r="B48" s="13"/>
      <c r="C48" s="13" t="s">
        <v>24</v>
      </c>
      <c r="D48" s="13" t="s">
        <v>107</v>
      </c>
      <c r="E48" s="13"/>
      <c r="F48" s="13"/>
      <c r="G48" s="13"/>
      <c r="H48" s="13">
        <f>SUM(H24:H47)</f>
        <v>0</v>
      </c>
      <c r="P48">
        <f>ROUND(SUM(P24:P47),2)</f>
        <v>0</v>
      </c>
    </row>
    <row r="50" spans="1:8" ht="12.75" customHeight="1">
      <c r="A50" s="7"/>
      <c r="B50" s="7"/>
      <c r="C50" s="7" t="s">
        <v>34</v>
      </c>
      <c r="D50" s="7" t="s">
        <v>169</v>
      </c>
      <c r="E50" s="7"/>
      <c r="F50" s="9"/>
      <c r="G50" s="7"/>
      <c r="H50" s="9"/>
    </row>
    <row r="51" spans="1:16" ht="51">
      <c r="A51" s="6">
        <v>12</v>
      </c>
      <c r="B51" s="6" t="s">
        <v>174</v>
      </c>
      <c r="C51" s="6" t="s">
        <v>44</v>
      </c>
      <c r="D51" s="6" t="s">
        <v>329</v>
      </c>
      <c r="E51" s="6" t="s">
        <v>110</v>
      </c>
      <c r="F51" s="8">
        <v>60.3</v>
      </c>
      <c r="G51" s="11"/>
      <c r="H51" s="10">
        <f>ROUND((G51*F51),2)</f>
        <v>0</v>
      </c>
      <c r="O51">
        <f>rekapitulace!H8</f>
        <v>21</v>
      </c>
      <c r="P51">
        <f>O51/100*H51</f>
        <v>0</v>
      </c>
    </row>
    <row r="52" ht="12.75">
      <c r="D52" s="12" t="s">
        <v>327</v>
      </c>
    </row>
    <row r="53" ht="38.25">
      <c r="D53" s="12" t="s">
        <v>177</v>
      </c>
    </row>
    <row r="54" spans="1:16" ht="51">
      <c r="A54" s="6">
        <v>13</v>
      </c>
      <c r="B54" s="6" t="s">
        <v>178</v>
      </c>
      <c r="C54" s="6" t="s">
        <v>24</v>
      </c>
      <c r="D54" s="6" t="s">
        <v>330</v>
      </c>
      <c r="E54" s="6" t="s">
        <v>159</v>
      </c>
      <c r="F54" s="8">
        <v>231.15</v>
      </c>
      <c r="G54" s="11"/>
      <c r="H54" s="10">
        <f>ROUND((G54*F54),2)</f>
        <v>0</v>
      </c>
      <c r="O54">
        <f>rekapitulace!H8</f>
        <v>21</v>
      </c>
      <c r="P54">
        <f>O54/100*H54</f>
        <v>0</v>
      </c>
    </row>
    <row r="55" ht="12.75">
      <c r="D55" s="12" t="s">
        <v>331</v>
      </c>
    </row>
    <row r="56" ht="114.75">
      <c r="D56" s="12" t="s">
        <v>181</v>
      </c>
    </row>
    <row r="57" spans="1:16" ht="12.75" customHeight="1">
      <c r="A57" s="13"/>
      <c r="B57" s="13"/>
      <c r="C57" s="13" t="s">
        <v>34</v>
      </c>
      <c r="D57" s="13" t="s">
        <v>169</v>
      </c>
      <c r="E57" s="13"/>
      <c r="F57" s="13"/>
      <c r="G57" s="13"/>
      <c r="H57" s="13">
        <f>SUM(H51:H56)</f>
        <v>0</v>
      </c>
      <c r="P57">
        <f>ROUND(SUM(P51:P56),2)</f>
        <v>0</v>
      </c>
    </row>
    <row r="59" spans="1:8" ht="12.75" customHeight="1">
      <c r="A59" s="7"/>
      <c r="B59" s="7"/>
      <c r="C59" s="7" t="s">
        <v>36</v>
      </c>
      <c r="D59" s="7" t="s">
        <v>332</v>
      </c>
      <c r="E59" s="7"/>
      <c r="F59" s="9"/>
      <c r="G59" s="7"/>
      <c r="H59" s="9"/>
    </row>
    <row r="60" spans="1:16" ht="38.25">
      <c r="A60" s="6">
        <v>14</v>
      </c>
      <c r="B60" s="6" t="s">
        <v>333</v>
      </c>
      <c r="C60" s="6" t="s">
        <v>44</v>
      </c>
      <c r="D60" s="6" t="s">
        <v>334</v>
      </c>
      <c r="E60" s="6" t="s">
        <v>110</v>
      </c>
      <c r="F60" s="8">
        <v>0.45</v>
      </c>
      <c r="G60" s="11"/>
      <c r="H60" s="10">
        <f>ROUND((G60*F60),2)</f>
        <v>0</v>
      </c>
      <c r="O60">
        <f>rekapitulace!H8</f>
        <v>21</v>
      </c>
      <c r="P60">
        <f>O60/100*H60</f>
        <v>0</v>
      </c>
    </row>
    <row r="61" ht="12.75">
      <c r="D61" s="12" t="s">
        <v>335</v>
      </c>
    </row>
    <row r="62" ht="357">
      <c r="D62" s="12" t="s">
        <v>336</v>
      </c>
    </row>
    <row r="63" spans="1:16" ht="38.25">
      <c r="A63" s="6">
        <v>15</v>
      </c>
      <c r="B63" s="6" t="s">
        <v>337</v>
      </c>
      <c r="C63" s="6" t="s">
        <v>44</v>
      </c>
      <c r="D63" s="6" t="s">
        <v>338</v>
      </c>
      <c r="E63" s="6" t="s">
        <v>110</v>
      </c>
      <c r="F63" s="8">
        <v>0.6</v>
      </c>
      <c r="G63" s="11"/>
      <c r="H63" s="10">
        <f>ROUND((G63*F63),2)</f>
        <v>0</v>
      </c>
      <c r="O63">
        <f>rekapitulace!H8</f>
        <v>21</v>
      </c>
      <c r="P63">
        <f>O63/100*H63</f>
        <v>0</v>
      </c>
    </row>
    <row r="64" ht="12.75">
      <c r="D64" s="12" t="s">
        <v>339</v>
      </c>
    </row>
    <row r="65" ht="102">
      <c r="D65" s="12" t="s">
        <v>340</v>
      </c>
    </row>
    <row r="66" spans="1:16" ht="12.75" customHeight="1">
      <c r="A66" s="13"/>
      <c r="B66" s="13"/>
      <c r="C66" s="13" t="s">
        <v>36</v>
      </c>
      <c r="D66" s="13" t="s">
        <v>332</v>
      </c>
      <c r="E66" s="13"/>
      <c r="F66" s="13"/>
      <c r="G66" s="13"/>
      <c r="H66" s="13">
        <f>SUM(H60:H65)</f>
        <v>0</v>
      </c>
      <c r="P66">
        <f>ROUND(SUM(P60:P65),2)</f>
        <v>0</v>
      </c>
    </row>
    <row r="68" spans="1:8" ht="12.75" customHeight="1">
      <c r="A68" s="7"/>
      <c r="B68" s="7"/>
      <c r="C68" s="7" t="s">
        <v>37</v>
      </c>
      <c r="D68" s="7" t="s">
        <v>85</v>
      </c>
      <c r="E68" s="7"/>
      <c r="F68" s="9"/>
      <c r="G68" s="7"/>
      <c r="H68" s="9"/>
    </row>
    <row r="69" spans="1:16" ht="25.5">
      <c r="A69" s="6">
        <v>16</v>
      </c>
      <c r="B69" s="6" t="s">
        <v>185</v>
      </c>
      <c r="C69" s="6" t="s">
        <v>44</v>
      </c>
      <c r="D69" s="6" t="s">
        <v>341</v>
      </c>
      <c r="E69" s="6" t="s">
        <v>110</v>
      </c>
      <c r="F69" s="8">
        <v>30.15</v>
      </c>
      <c r="G69" s="11"/>
      <c r="H69" s="10">
        <f>ROUND((G69*F69),2)</f>
        <v>0</v>
      </c>
      <c r="O69">
        <f>rekapitulace!H8</f>
        <v>21</v>
      </c>
      <c r="P69">
        <f>O69/100*H69</f>
        <v>0</v>
      </c>
    </row>
    <row r="70" ht="12.75">
      <c r="D70" s="12" t="s">
        <v>320</v>
      </c>
    </row>
    <row r="71" ht="51">
      <c r="D71" s="12" t="s">
        <v>188</v>
      </c>
    </row>
    <row r="72" spans="1:16" ht="25.5">
      <c r="A72" s="6">
        <v>17</v>
      </c>
      <c r="B72" s="6" t="s">
        <v>189</v>
      </c>
      <c r="C72" s="6" t="s">
        <v>44</v>
      </c>
      <c r="D72" s="6" t="s">
        <v>342</v>
      </c>
      <c r="E72" s="6" t="s">
        <v>110</v>
      </c>
      <c r="F72" s="8">
        <v>0.15</v>
      </c>
      <c r="G72" s="11"/>
      <c r="H72" s="10">
        <f>ROUND((G72*F72),2)</f>
        <v>0</v>
      </c>
      <c r="O72">
        <f>rekapitulace!H8</f>
        <v>21</v>
      </c>
      <c r="P72">
        <f>O72/100*H72</f>
        <v>0</v>
      </c>
    </row>
    <row r="73" ht="12.75">
      <c r="D73" s="12" t="s">
        <v>343</v>
      </c>
    </row>
    <row r="74" ht="102">
      <c r="D74" s="12" t="s">
        <v>192</v>
      </c>
    </row>
    <row r="75" spans="1:16" ht="38.25">
      <c r="A75" s="6">
        <v>18</v>
      </c>
      <c r="B75" s="6" t="s">
        <v>220</v>
      </c>
      <c r="C75" s="6" t="s">
        <v>44</v>
      </c>
      <c r="D75" s="6" t="s">
        <v>221</v>
      </c>
      <c r="E75" s="6" t="s">
        <v>159</v>
      </c>
      <c r="F75" s="8">
        <v>164</v>
      </c>
      <c r="G75" s="11"/>
      <c r="H75" s="10">
        <f>ROUND((G75*F75),2)</f>
        <v>0</v>
      </c>
      <c r="O75">
        <f>rekapitulace!H8</f>
        <v>21</v>
      </c>
      <c r="P75">
        <f>O75/100*H75</f>
        <v>0</v>
      </c>
    </row>
    <row r="76" ht="12.75">
      <c r="D76" s="12" t="s">
        <v>344</v>
      </c>
    </row>
    <row r="77" ht="140.25">
      <c r="D77" s="12" t="s">
        <v>223</v>
      </c>
    </row>
    <row r="78" spans="1:16" ht="25.5">
      <c r="A78" s="6">
        <v>19</v>
      </c>
      <c r="B78" s="6" t="s">
        <v>227</v>
      </c>
      <c r="C78" s="6" t="s">
        <v>44</v>
      </c>
      <c r="D78" s="6" t="s">
        <v>345</v>
      </c>
      <c r="E78" s="6" t="s">
        <v>159</v>
      </c>
      <c r="F78" s="8">
        <v>17</v>
      </c>
      <c r="G78" s="11"/>
      <c r="H78" s="10">
        <f>ROUND((G78*F78),2)</f>
        <v>0</v>
      </c>
      <c r="O78">
        <f>rekapitulace!H8</f>
        <v>21</v>
      </c>
      <c r="P78">
        <f>O78/100*H78</f>
        <v>0</v>
      </c>
    </row>
    <row r="79" ht="12.75">
      <c r="D79" s="12" t="s">
        <v>346</v>
      </c>
    </row>
    <row r="80" ht="140.25">
      <c r="D80" s="12" t="s">
        <v>223</v>
      </c>
    </row>
    <row r="81" spans="1:16" ht="12.75" customHeight="1">
      <c r="A81" s="13"/>
      <c r="B81" s="13"/>
      <c r="C81" s="13" t="s">
        <v>37</v>
      </c>
      <c r="D81" s="13" t="s">
        <v>85</v>
      </c>
      <c r="E81" s="13"/>
      <c r="F81" s="13"/>
      <c r="G81" s="13"/>
      <c r="H81" s="13">
        <f>SUM(H69:H80)</f>
        <v>0</v>
      </c>
      <c r="P81">
        <f>ROUND(SUM(P69:P80),2)</f>
        <v>0</v>
      </c>
    </row>
    <row r="83" spans="1:8" ht="12.75" customHeight="1">
      <c r="A83" s="7"/>
      <c r="B83" s="7"/>
      <c r="C83" s="7" t="s">
        <v>39</v>
      </c>
      <c r="D83" s="7" t="s">
        <v>234</v>
      </c>
      <c r="E83" s="7"/>
      <c r="F83" s="9"/>
      <c r="G83" s="7"/>
      <c r="H83" s="9"/>
    </row>
    <row r="84" spans="1:16" ht="25.5">
      <c r="A84" s="6">
        <v>20</v>
      </c>
      <c r="B84" s="6" t="s">
        <v>235</v>
      </c>
      <c r="C84" s="6" t="s">
        <v>44</v>
      </c>
      <c r="D84" s="6" t="s">
        <v>236</v>
      </c>
      <c r="E84" s="6" t="s">
        <v>159</v>
      </c>
      <c r="F84" s="8">
        <v>75</v>
      </c>
      <c r="G84" s="11"/>
      <c r="H84" s="10">
        <f>ROUND((G84*F84),2)</f>
        <v>0</v>
      </c>
      <c r="O84">
        <f>rekapitulace!H8</f>
        <v>21</v>
      </c>
      <c r="P84">
        <f>O84/100*H84</f>
        <v>0</v>
      </c>
    </row>
    <row r="85" ht="12.75">
      <c r="D85" s="12" t="s">
        <v>347</v>
      </c>
    </row>
    <row r="86" ht="191.25">
      <c r="D86" s="12" t="s">
        <v>238</v>
      </c>
    </row>
    <row r="87" spans="1:16" ht="12.75" customHeight="1">
      <c r="A87" s="13"/>
      <c r="B87" s="13"/>
      <c r="C87" s="13" t="s">
        <v>39</v>
      </c>
      <c r="D87" s="13" t="s">
        <v>234</v>
      </c>
      <c r="E87" s="13"/>
      <c r="F87" s="13"/>
      <c r="G87" s="13"/>
      <c r="H87" s="13">
        <f>SUM(H84:H86)</f>
        <v>0</v>
      </c>
      <c r="P87">
        <f>ROUND(SUM(P84:P86),2)</f>
        <v>0</v>
      </c>
    </row>
    <row r="89" spans="1:8" ht="12.75" customHeight="1">
      <c r="A89" s="7"/>
      <c r="B89" s="7"/>
      <c r="C89" s="7" t="s">
        <v>259</v>
      </c>
      <c r="D89" s="7" t="s">
        <v>258</v>
      </c>
      <c r="E89" s="7"/>
      <c r="F89" s="9"/>
      <c r="G89" s="7"/>
      <c r="H89" s="9"/>
    </row>
    <row r="90" spans="1:16" ht="38.25">
      <c r="A90" s="6">
        <v>21</v>
      </c>
      <c r="B90" s="6" t="s">
        <v>348</v>
      </c>
      <c r="C90" s="6" t="s">
        <v>44</v>
      </c>
      <c r="D90" s="6" t="s">
        <v>349</v>
      </c>
      <c r="E90" s="6" t="s">
        <v>124</v>
      </c>
      <c r="F90" s="8">
        <v>3.5</v>
      </c>
      <c r="G90" s="11"/>
      <c r="H90" s="10">
        <f>ROUND((G90*F90),2)</f>
        <v>0</v>
      </c>
      <c r="O90">
        <f>rekapitulace!H8</f>
        <v>21</v>
      </c>
      <c r="P90">
        <f>O90/100*H90</f>
        <v>0</v>
      </c>
    </row>
    <row r="91" ht="12.75">
      <c r="D91" s="12" t="s">
        <v>318</v>
      </c>
    </row>
    <row r="92" ht="51">
      <c r="D92" s="12" t="s">
        <v>350</v>
      </c>
    </row>
    <row r="93" spans="1:16" ht="38.25">
      <c r="A93" s="6">
        <v>22</v>
      </c>
      <c r="B93" s="6" t="s">
        <v>289</v>
      </c>
      <c r="C93" s="6" t="s">
        <v>44</v>
      </c>
      <c r="D93" s="6" t="s">
        <v>290</v>
      </c>
      <c r="E93" s="6" t="s">
        <v>124</v>
      </c>
      <c r="F93" s="8">
        <v>105.5</v>
      </c>
      <c r="G93" s="11"/>
      <c r="H93" s="10">
        <f>ROUND((G93*F93),2)</f>
        <v>0</v>
      </c>
      <c r="O93">
        <f>rekapitulace!H8</f>
        <v>21</v>
      </c>
      <c r="P93">
        <f>O93/100*H93</f>
        <v>0</v>
      </c>
    </row>
    <row r="94" ht="12.75">
      <c r="D94" s="12" t="s">
        <v>351</v>
      </c>
    </row>
    <row r="95" ht="51">
      <c r="D95" s="12" t="s">
        <v>292</v>
      </c>
    </row>
    <row r="96" spans="1:16" ht="12.75" customHeight="1">
      <c r="A96" s="13"/>
      <c r="B96" s="13"/>
      <c r="C96" s="13" t="s">
        <v>259</v>
      </c>
      <c r="D96" s="13" t="s">
        <v>258</v>
      </c>
      <c r="E96" s="13"/>
      <c r="F96" s="13"/>
      <c r="G96" s="13"/>
      <c r="H96" s="13">
        <f>SUM(H90:H95)</f>
        <v>0</v>
      </c>
      <c r="P96">
        <f>ROUND(SUM(P90:P95),2)</f>
        <v>0</v>
      </c>
    </row>
    <row r="98" spans="1:16" ht="12.75" customHeight="1">
      <c r="A98" s="13"/>
      <c r="B98" s="13"/>
      <c r="C98" s="13"/>
      <c r="D98" s="13" t="s">
        <v>89</v>
      </c>
      <c r="E98" s="13"/>
      <c r="F98" s="13"/>
      <c r="G98" s="13"/>
      <c r="H98" s="13">
        <f>+H21+H48+H57+H66+H81+H87+H96</f>
        <v>0</v>
      </c>
      <c r="P98">
        <f>+P21+P48+P57+P66+P81+P87+P96</f>
        <v>0</v>
      </c>
    </row>
    <row r="100" spans="1:8" ht="12.75" customHeight="1">
      <c r="A100" s="7" t="s">
        <v>90</v>
      </c>
      <c r="B100" s="7"/>
      <c r="C100" s="7"/>
      <c r="D100" s="7"/>
      <c r="E100" s="7"/>
      <c r="F100" s="7"/>
      <c r="G100" s="7"/>
      <c r="H100" s="7"/>
    </row>
    <row r="101" spans="1:8" ht="12.75" customHeight="1">
      <c r="A101" s="7"/>
      <c r="B101" s="7"/>
      <c r="C101" s="7"/>
      <c r="D101" s="7" t="s">
        <v>91</v>
      </c>
      <c r="E101" s="7"/>
      <c r="F101" s="7"/>
      <c r="G101" s="7"/>
      <c r="H101" s="7"/>
    </row>
    <row r="102" spans="1:16" ht="12.75" customHeight="1">
      <c r="A102" s="13"/>
      <c r="B102" s="13"/>
      <c r="C102" s="13"/>
      <c r="D102" s="13" t="s">
        <v>92</v>
      </c>
      <c r="E102" s="13"/>
      <c r="F102" s="13"/>
      <c r="G102" s="13"/>
      <c r="H102" s="13">
        <v>0</v>
      </c>
      <c r="P102">
        <v>0</v>
      </c>
    </row>
    <row r="103" spans="1:8" ht="12.75" customHeight="1">
      <c r="A103" s="13"/>
      <c r="B103" s="13"/>
      <c r="C103" s="13"/>
      <c r="D103" s="13" t="s">
        <v>93</v>
      </c>
      <c r="E103" s="13"/>
      <c r="F103" s="13"/>
      <c r="G103" s="13"/>
      <c r="H103" s="13"/>
    </row>
    <row r="104" spans="1:16" ht="12.75" customHeight="1">
      <c r="A104" s="13"/>
      <c r="B104" s="13"/>
      <c r="C104" s="13"/>
      <c r="D104" s="13" t="s">
        <v>94</v>
      </c>
      <c r="E104" s="13"/>
      <c r="F104" s="13"/>
      <c r="G104" s="13"/>
      <c r="H104" s="13">
        <v>0</v>
      </c>
      <c r="P104">
        <v>0</v>
      </c>
    </row>
    <row r="105" spans="1:16" ht="12.75" customHeight="1">
      <c r="A105" s="13"/>
      <c r="B105" s="13"/>
      <c r="C105" s="13"/>
      <c r="D105" s="13" t="s">
        <v>95</v>
      </c>
      <c r="E105" s="13"/>
      <c r="F105" s="13"/>
      <c r="G105" s="13"/>
      <c r="H105" s="13">
        <f>H102+H104</f>
        <v>0</v>
      </c>
      <c r="P105">
        <f>P102+P104</f>
        <v>0</v>
      </c>
    </row>
    <row r="107" spans="1:16" ht="12.75" customHeight="1">
      <c r="A107" s="13"/>
      <c r="B107" s="13"/>
      <c r="C107" s="13"/>
      <c r="D107" s="13" t="s">
        <v>95</v>
      </c>
      <c r="E107" s="13"/>
      <c r="F107" s="13"/>
      <c r="G107" s="13"/>
      <c r="H107" s="13">
        <f>H98+H105</f>
        <v>0</v>
      </c>
      <c r="P107">
        <f>P98+P105</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227"/>
  <sheetViews>
    <sheetView zoomScalePageLayoutView="0" workbookViewId="0" topLeftCell="A1">
      <pane ySplit="10" topLeftCell="A210" activePane="bottomLeft" state="frozen"/>
      <selection pane="topLeft" activeCell="A1" sqref="A1"/>
      <selection pane="bottomLeft" activeCell="G12" sqref="G12:G220"/>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352</v>
      </c>
      <c r="D5" s="5" t="s">
        <v>353</v>
      </c>
      <c r="E5" s="5"/>
    </row>
    <row r="6" spans="1:5" ht="12.75" customHeight="1">
      <c r="A6" t="s">
        <v>18</v>
      </c>
      <c r="C6" s="5" t="s">
        <v>352</v>
      </c>
      <c r="D6" s="5" t="s">
        <v>353</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25.5">
      <c r="A12" s="6">
        <v>1</v>
      </c>
      <c r="B12" s="6" t="s">
        <v>98</v>
      </c>
      <c r="C12" s="6" t="s">
        <v>24</v>
      </c>
      <c r="D12" s="6" t="s">
        <v>354</v>
      </c>
      <c r="E12" s="6" t="s">
        <v>100</v>
      </c>
      <c r="F12" s="8">
        <v>90.912</v>
      </c>
      <c r="G12" s="11"/>
      <c r="H12" s="10">
        <f>ROUND((G12*F12),2)</f>
        <v>0</v>
      </c>
      <c r="O12">
        <f>rekapitulace!H8</f>
        <v>21</v>
      </c>
      <c r="P12">
        <f>O12/100*H12</f>
        <v>0</v>
      </c>
    </row>
    <row r="13" ht="12.75">
      <c r="D13" s="12" t="s">
        <v>355</v>
      </c>
    </row>
    <row r="14" ht="25.5">
      <c r="D14" s="12" t="s">
        <v>102</v>
      </c>
    </row>
    <row r="15" spans="1:16" ht="38.25">
      <c r="A15" s="6">
        <v>2</v>
      </c>
      <c r="B15" s="6" t="s">
        <v>98</v>
      </c>
      <c r="C15" s="6" t="s">
        <v>34</v>
      </c>
      <c r="D15" s="6" t="s">
        <v>356</v>
      </c>
      <c r="E15" s="6" t="s">
        <v>100</v>
      </c>
      <c r="F15" s="8">
        <v>55.348</v>
      </c>
      <c r="G15" s="11"/>
      <c r="H15" s="10">
        <f>ROUND((G15*F15),2)</f>
        <v>0</v>
      </c>
      <c r="O15">
        <f>rekapitulace!H8</f>
        <v>21</v>
      </c>
      <c r="P15">
        <f>O15/100*H15</f>
        <v>0</v>
      </c>
    </row>
    <row r="16" ht="12.75">
      <c r="D16" s="12" t="s">
        <v>357</v>
      </c>
    </row>
    <row r="17" ht="25.5">
      <c r="D17" s="12" t="s">
        <v>102</v>
      </c>
    </row>
    <row r="18" spans="1:16" ht="25.5">
      <c r="A18" s="6">
        <v>3</v>
      </c>
      <c r="B18" s="6" t="s">
        <v>98</v>
      </c>
      <c r="C18" s="6" t="s">
        <v>35</v>
      </c>
      <c r="D18" s="6" t="s">
        <v>105</v>
      </c>
      <c r="E18" s="6" t="s">
        <v>100</v>
      </c>
      <c r="F18" s="8">
        <v>45.739</v>
      </c>
      <c r="G18" s="11"/>
      <c r="H18" s="10">
        <f>ROUND((G18*F18),2)</f>
        <v>0</v>
      </c>
      <c r="O18">
        <f>rekapitulace!H8</f>
        <v>21</v>
      </c>
      <c r="P18">
        <f>O18/100*H18</f>
        <v>0</v>
      </c>
    </row>
    <row r="19" ht="12.75">
      <c r="D19" s="12" t="s">
        <v>358</v>
      </c>
    </row>
    <row r="20" ht="25.5">
      <c r="D20" s="12" t="s">
        <v>102</v>
      </c>
    </row>
    <row r="21" spans="1:16" ht="25.5">
      <c r="A21" s="6">
        <v>4</v>
      </c>
      <c r="B21" s="6" t="s">
        <v>98</v>
      </c>
      <c r="C21" s="6" t="s">
        <v>36</v>
      </c>
      <c r="D21" s="6" t="s">
        <v>359</v>
      </c>
      <c r="E21" s="6" t="s">
        <v>100</v>
      </c>
      <c r="F21" s="8">
        <v>275.938</v>
      </c>
      <c r="G21" s="11"/>
      <c r="H21" s="10">
        <f>ROUND((G21*F21),2)</f>
        <v>0</v>
      </c>
      <c r="O21">
        <f>rekapitulace!H8</f>
        <v>21</v>
      </c>
      <c r="P21">
        <f>O21/100*H21</f>
        <v>0</v>
      </c>
    </row>
    <row r="22" ht="12.75">
      <c r="D22" s="12" t="s">
        <v>360</v>
      </c>
    </row>
    <row r="23" ht="25.5">
      <c r="D23" s="12" t="s">
        <v>102</v>
      </c>
    </row>
    <row r="24" spans="1:16" ht="25.5">
      <c r="A24" s="6">
        <v>5</v>
      </c>
      <c r="B24" s="6" t="s">
        <v>361</v>
      </c>
      <c r="C24" s="6" t="s">
        <v>44</v>
      </c>
      <c r="D24" s="6" t="s">
        <v>362</v>
      </c>
      <c r="E24" s="6" t="s">
        <v>100</v>
      </c>
      <c r="F24" s="8">
        <v>3.24</v>
      </c>
      <c r="G24" s="11"/>
      <c r="H24" s="10">
        <f>ROUND((G24*F24),2)</f>
        <v>0</v>
      </c>
      <c r="O24">
        <f>rekapitulace!H8</f>
        <v>21</v>
      </c>
      <c r="P24">
        <f>O24/100*H24</f>
        <v>0</v>
      </c>
    </row>
    <row r="25" ht="12.75">
      <c r="D25" s="12" t="s">
        <v>363</v>
      </c>
    </row>
    <row r="26" ht="25.5">
      <c r="D26" s="12" t="s">
        <v>102</v>
      </c>
    </row>
    <row r="27" spans="1:16" ht="12.75" customHeight="1">
      <c r="A27" s="13"/>
      <c r="B27" s="13"/>
      <c r="C27" s="13" t="s">
        <v>42</v>
      </c>
      <c r="D27" s="13" t="s">
        <v>41</v>
      </c>
      <c r="E27" s="13"/>
      <c r="F27" s="13"/>
      <c r="G27" s="13"/>
      <c r="H27" s="13">
        <f>SUM(H12:H26)</f>
        <v>0</v>
      </c>
      <c r="P27">
        <f>ROUND(SUM(P12:P26),2)</f>
        <v>0</v>
      </c>
    </row>
    <row r="29" spans="1:8" ht="12.75" customHeight="1">
      <c r="A29" s="7"/>
      <c r="B29" s="7"/>
      <c r="C29" s="7" t="s">
        <v>24</v>
      </c>
      <c r="D29" s="7" t="s">
        <v>107</v>
      </c>
      <c r="E29" s="7"/>
      <c r="F29" s="9"/>
      <c r="G29" s="7"/>
      <c r="H29" s="9"/>
    </row>
    <row r="30" spans="1:16" ht="51">
      <c r="A30" s="6">
        <v>6</v>
      </c>
      <c r="B30" s="6" t="s">
        <v>364</v>
      </c>
      <c r="C30" s="6" t="s">
        <v>44</v>
      </c>
      <c r="D30" s="6" t="s">
        <v>365</v>
      </c>
      <c r="E30" s="6" t="s">
        <v>159</v>
      </c>
      <c r="F30" s="8">
        <v>20</v>
      </c>
      <c r="G30" s="11"/>
      <c r="H30" s="10">
        <f>ROUND((G30*F30),2)</f>
        <v>0</v>
      </c>
      <c r="O30">
        <f>rekapitulace!H8</f>
        <v>21</v>
      </c>
      <c r="P30">
        <f>O30/100*H30</f>
        <v>0</v>
      </c>
    </row>
    <row r="31" ht="12.75">
      <c r="D31" s="12" t="s">
        <v>366</v>
      </c>
    </row>
    <row r="32" ht="38.25">
      <c r="D32" s="12" t="s">
        <v>367</v>
      </c>
    </row>
    <row r="33" spans="1:16" ht="63.75">
      <c r="A33" s="6">
        <v>7</v>
      </c>
      <c r="B33" s="6" t="s">
        <v>119</v>
      </c>
      <c r="C33" s="6" t="s">
        <v>44</v>
      </c>
      <c r="D33" s="6" t="s">
        <v>368</v>
      </c>
      <c r="E33" s="6" t="s">
        <v>110</v>
      </c>
      <c r="F33" s="8">
        <v>22.139</v>
      </c>
      <c r="G33" s="11"/>
      <c r="H33" s="10">
        <f>ROUND((G33*F33),2)</f>
        <v>0</v>
      </c>
      <c r="O33">
        <f>rekapitulace!H8</f>
        <v>21</v>
      </c>
      <c r="P33">
        <f>O33/100*H33</f>
        <v>0</v>
      </c>
    </row>
    <row r="34" ht="38.25">
      <c r="D34" s="12" t="s">
        <v>369</v>
      </c>
    </row>
    <row r="35" ht="63.75">
      <c r="D35" s="12" t="s">
        <v>112</v>
      </c>
    </row>
    <row r="36" spans="1:16" ht="38.25">
      <c r="A36" s="6">
        <v>8</v>
      </c>
      <c r="B36" s="6" t="s">
        <v>126</v>
      </c>
      <c r="C36" s="6" t="s">
        <v>87</v>
      </c>
      <c r="D36" s="6" t="s">
        <v>370</v>
      </c>
      <c r="E36" s="6" t="s">
        <v>110</v>
      </c>
      <c r="F36" s="8">
        <v>13.818</v>
      </c>
      <c r="G36" s="11"/>
      <c r="H36" s="10">
        <f>ROUND((G36*F36),2)</f>
        <v>0</v>
      </c>
      <c r="O36">
        <f>rekapitulace!H8</f>
        <v>21</v>
      </c>
      <c r="P36">
        <f>O36/100*H36</f>
        <v>0</v>
      </c>
    </row>
    <row r="37" ht="12.75">
      <c r="D37" s="12" t="s">
        <v>371</v>
      </c>
    </row>
    <row r="38" ht="12.75">
      <c r="D38" s="12" t="s">
        <v>129</v>
      </c>
    </row>
    <row r="39" spans="1:16" ht="38.25">
      <c r="A39" s="6">
        <v>9</v>
      </c>
      <c r="B39" s="6" t="s">
        <v>372</v>
      </c>
      <c r="C39" s="6" t="s">
        <v>44</v>
      </c>
      <c r="D39" s="6" t="s">
        <v>373</v>
      </c>
      <c r="E39" s="6" t="s">
        <v>124</v>
      </c>
      <c r="F39" s="8">
        <v>35.2</v>
      </c>
      <c r="G39" s="11"/>
      <c r="H39" s="10">
        <f>ROUND((G39*F39),2)</f>
        <v>0</v>
      </c>
      <c r="O39">
        <f>rekapitulace!H8</f>
        <v>21</v>
      </c>
      <c r="P39">
        <f>O39/100*H39</f>
        <v>0</v>
      </c>
    </row>
    <row r="40" ht="12.75">
      <c r="D40" s="12" t="s">
        <v>374</v>
      </c>
    </row>
    <row r="41" ht="25.5">
      <c r="D41" s="12" t="s">
        <v>375</v>
      </c>
    </row>
    <row r="42" spans="1:16" ht="38.25">
      <c r="A42" s="6">
        <v>10</v>
      </c>
      <c r="B42" s="6" t="s">
        <v>376</v>
      </c>
      <c r="C42" s="6" t="s">
        <v>44</v>
      </c>
      <c r="D42" s="6" t="s">
        <v>377</v>
      </c>
      <c r="E42" s="6" t="s">
        <v>124</v>
      </c>
      <c r="F42" s="8">
        <v>18.6</v>
      </c>
      <c r="G42" s="11"/>
      <c r="H42" s="10">
        <f>ROUND((G42*F42),2)</f>
        <v>0</v>
      </c>
      <c r="O42">
        <f>rekapitulace!H8</f>
        <v>21</v>
      </c>
      <c r="P42">
        <f>O42/100*H42</f>
        <v>0</v>
      </c>
    </row>
    <row r="43" ht="12.75">
      <c r="D43" s="12" t="s">
        <v>378</v>
      </c>
    </row>
    <row r="44" ht="25.5">
      <c r="D44" s="12" t="s">
        <v>375</v>
      </c>
    </row>
    <row r="45" spans="1:16" ht="89.25">
      <c r="A45" s="6">
        <v>11</v>
      </c>
      <c r="B45" s="6" t="s">
        <v>142</v>
      </c>
      <c r="C45" s="6" t="s">
        <v>44</v>
      </c>
      <c r="D45" s="6" t="s">
        <v>379</v>
      </c>
      <c r="E45" s="6" t="s">
        <v>110</v>
      </c>
      <c r="F45" s="8">
        <v>45.456</v>
      </c>
      <c r="G45" s="11"/>
      <c r="H45" s="10">
        <f>ROUND((G45*F45),2)</f>
        <v>0</v>
      </c>
      <c r="O45">
        <f>rekapitulace!H8</f>
        <v>21</v>
      </c>
      <c r="P45">
        <f>O45/100*H45</f>
        <v>0</v>
      </c>
    </row>
    <row r="46" ht="38.25">
      <c r="D46" s="12" t="s">
        <v>380</v>
      </c>
    </row>
    <row r="47" ht="318.75">
      <c r="D47" s="12" t="s">
        <v>145</v>
      </c>
    </row>
    <row r="48" spans="1:16" ht="114.75">
      <c r="A48" s="6">
        <v>12</v>
      </c>
      <c r="B48" s="6" t="s">
        <v>381</v>
      </c>
      <c r="C48" s="6" t="s">
        <v>44</v>
      </c>
      <c r="D48" s="6" t="s">
        <v>382</v>
      </c>
      <c r="E48" s="6" t="s">
        <v>110</v>
      </c>
      <c r="F48" s="8">
        <v>26.847</v>
      </c>
      <c r="G48" s="11"/>
      <c r="H48" s="10">
        <f>ROUND((G48*F48),2)</f>
        <v>0</v>
      </c>
      <c r="O48">
        <f>rekapitulace!H8</f>
        <v>21</v>
      </c>
      <c r="P48">
        <f>O48/100*H48</f>
        <v>0</v>
      </c>
    </row>
    <row r="49" ht="38.25">
      <c r="D49" s="12" t="s">
        <v>383</v>
      </c>
    </row>
    <row r="50" ht="229.5">
      <c r="D50" s="12" t="s">
        <v>384</v>
      </c>
    </row>
    <row r="51" spans="1:16" ht="38.25">
      <c r="A51" s="6">
        <v>13</v>
      </c>
      <c r="B51" s="6" t="s">
        <v>385</v>
      </c>
      <c r="C51" s="6" t="s">
        <v>44</v>
      </c>
      <c r="D51" s="6" t="s">
        <v>386</v>
      </c>
      <c r="E51" s="6" t="s">
        <v>159</v>
      </c>
      <c r="F51" s="8">
        <v>14.4</v>
      </c>
      <c r="G51" s="11"/>
      <c r="H51" s="10">
        <f>ROUND((G51*F51),2)</f>
        <v>0</v>
      </c>
      <c r="O51">
        <f>rekapitulace!H8</f>
        <v>21</v>
      </c>
      <c r="P51">
        <f>O51/100*H51</f>
        <v>0</v>
      </c>
    </row>
    <row r="52" ht="12.75">
      <c r="D52" s="12" t="s">
        <v>387</v>
      </c>
    </row>
    <row r="53" ht="12.75">
      <c r="D53" s="12" t="s">
        <v>388</v>
      </c>
    </row>
    <row r="54" spans="1:16" ht="12.75" customHeight="1">
      <c r="A54" s="13"/>
      <c r="B54" s="13"/>
      <c r="C54" s="13" t="s">
        <v>24</v>
      </c>
      <c r="D54" s="13" t="s">
        <v>107</v>
      </c>
      <c r="E54" s="13"/>
      <c r="F54" s="13"/>
      <c r="G54" s="13"/>
      <c r="H54" s="13">
        <f>SUM(H30:H53)</f>
        <v>0</v>
      </c>
      <c r="P54">
        <f>ROUND(SUM(P30:P53),2)</f>
        <v>0</v>
      </c>
    </row>
    <row r="56" spans="1:8" ht="12.75" customHeight="1">
      <c r="A56" s="7"/>
      <c r="B56" s="7"/>
      <c r="C56" s="7" t="s">
        <v>34</v>
      </c>
      <c r="D56" s="7" t="s">
        <v>169</v>
      </c>
      <c r="E56" s="7"/>
      <c r="F56" s="9"/>
      <c r="G56" s="7"/>
      <c r="H56" s="9"/>
    </row>
    <row r="57" spans="1:16" ht="38.25">
      <c r="A57" s="6">
        <v>14</v>
      </c>
      <c r="B57" s="6" t="s">
        <v>389</v>
      </c>
      <c r="C57" s="6" t="s">
        <v>44</v>
      </c>
      <c r="D57" s="6" t="s">
        <v>390</v>
      </c>
      <c r="E57" s="6" t="s">
        <v>110</v>
      </c>
      <c r="F57" s="8">
        <v>32.12</v>
      </c>
      <c r="G57" s="11"/>
      <c r="H57" s="10">
        <f>ROUND((G57*F57),2)</f>
        <v>0</v>
      </c>
      <c r="O57">
        <f>rekapitulace!H6</f>
        <v>0</v>
      </c>
      <c r="P57">
        <f>O57/100*H57</f>
        <v>0</v>
      </c>
    </row>
    <row r="58" ht="12.75">
      <c r="D58" s="12" t="s">
        <v>391</v>
      </c>
    </row>
    <row r="59" ht="51">
      <c r="D59" s="12" t="s">
        <v>392</v>
      </c>
    </row>
    <row r="60" spans="1:16" ht="38.25">
      <c r="A60" s="6">
        <v>15</v>
      </c>
      <c r="B60" s="6" t="s">
        <v>393</v>
      </c>
      <c r="C60" s="6" t="s">
        <v>44</v>
      </c>
      <c r="D60" s="6" t="s">
        <v>394</v>
      </c>
      <c r="E60" s="6" t="s">
        <v>110</v>
      </c>
      <c r="F60" s="8">
        <v>0.297</v>
      </c>
      <c r="G60" s="11"/>
      <c r="H60" s="10">
        <f>ROUND((G60*F60),2)</f>
        <v>0</v>
      </c>
      <c r="O60">
        <f>rekapitulace!H6</f>
        <v>0</v>
      </c>
      <c r="P60">
        <f>O60/100*H60</f>
        <v>0</v>
      </c>
    </row>
    <row r="61" ht="12.75">
      <c r="D61" s="12" t="s">
        <v>395</v>
      </c>
    </row>
    <row r="62" ht="51">
      <c r="D62" s="12" t="s">
        <v>392</v>
      </c>
    </row>
    <row r="63" spans="1:16" ht="12.75" customHeight="1">
      <c r="A63" s="13"/>
      <c r="B63" s="13"/>
      <c r="C63" s="13" t="s">
        <v>34</v>
      </c>
      <c r="D63" s="13" t="s">
        <v>169</v>
      </c>
      <c r="E63" s="13"/>
      <c r="F63" s="13"/>
      <c r="G63" s="13"/>
      <c r="H63" s="13">
        <f>SUM(H57:H62)</f>
        <v>0</v>
      </c>
      <c r="P63">
        <f>ROUND(SUM(P57:P62),2)</f>
        <v>0</v>
      </c>
    </row>
    <row r="65" spans="1:8" ht="12.75" customHeight="1">
      <c r="A65" s="7"/>
      <c r="B65" s="7"/>
      <c r="C65" s="7" t="s">
        <v>35</v>
      </c>
      <c r="D65" s="7" t="s">
        <v>396</v>
      </c>
      <c r="E65" s="7"/>
      <c r="F65" s="9"/>
      <c r="G65" s="7"/>
      <c r="H65" s="9"/>
    </row>
    <row r="66" spans="1:16" ht="51">
      <c r="A66" s="6">
        <v>16</v>
      </c>
      <c r="B66" s="6" t="s">
        <v>397</v>
      </c>
      <c r="C66" s="6" t="s">
        <v>44</v>
      </c>
      <c r="D66" s="6" t="s">
        <v>398</v>
      </c>
      <c r="E66" s="6" t="s">
        <v>399</v>
      </c>
      <c r="F66" s="8">
        <v>210</v>
      </c>
      <c r="G66" s="11"/>
      <c r="H66" s="10">
        <f>ROUND((G66*F66),2)</f>
        <v>0</v>
      </c>
      <c r="O66">
        <f>rekapitulace!H8</f>
        <v>21</v>
      </c>
      <c r="P66">
        <f>O66/100*H66</f>
        <v>0</v>
      </c>
    </row>
    <row r="67" ht="12.75">
      <c r="D67" s="12" t="s">
        <v>400</v>
      </c>
    </row>
    <row r="68" ht="25.5">
      <c r="D68" s="12" t="s">
        <v>401</v>
      </c>
    </row>
    <row r="69" spans="1:16" ht="38.25">
      <c r="A69" s="6">
        <v>17</v>
      </c>
      <c r="B69" s="6" t="s">
        <v>402</v>
      </c>
      <c r="C69" s="6" t="s">
        <v>44</v>
      </c>
      <c r="D69" s="6" t="s">
        <v>403</v>
      </c>
      <c r="E69" s="6" t="s">
        <v>110</v>
      </c>
      <c r="F69" s="8">
        <v>12.308</v>
      </c>
      <c r="G69" s="11"/>
      <c r="H69" s="10">
        <f>ROUND((G69*F69),2)</f>
        <v>0</v>
      </c>
      <c r="O69">
        <f>rekapitulace!H8</f>
        <v>21</v>
      </c>
      <c r="P69">
        <f>O69/100*H69</f>
        <v>0</v>
      </c>
    </row>
    <row r="70" ht="12.75">
      <c r="D70" s="12" t="s">
        <v>404</v>
      </c>
    </row>
    <row r="71" ht="369.75">
      <c r="D71" s="12" t="s">
        <v>405</v>
      </c>
    </row>
    <row r="72" spans="1:16" ht="51">
      <c r="A72" s="6">
        <v>18</v>
      </c>
      <c r="B72" s="6" t="s">
        <v>406</v>
      </c>
      <c r="C72" s="6" t="s">
        <v>44</v>
      </c>
      <c r="D72" s="6" t="s">
        <v>407</v>
      </c>
      <c r="E72" s="6" t="s">
        <v>100</v>
      </c>
      <c r="F72" s="8">
        <v>3.077</v>
      </c>
      <c r="G72" s="11"/>
      <c r="H72" s="10">
        <f>ROUND((G72*F72),2)</f>
        <v>0</v>
      </c>
      <c r="O72">
        <f>rekapitulace!H8</f>
        <v>21</v>
      </c>
      <c r="P72">
        <f>O72/100*H72</f>
        <v>0</v>
      </c>
    </row>
    <row r="73" ht="12.75">
      <c r="D73" s="12" t="s">
        <v>408</v>
      </c>
    </row>
    <row r="74" ht="242.25">
      <c r="D74" s="12" t="s">
        <v>409</v>
      </c>
    </row>
    <row r="75" spans="1:16" ht="38.25">
      <c r="A75" s="6">
        <v>19</v>
      </c>
      <c r="B75" s="6" t="s">
        <v>410</v>
      </c>
      <c r="C75" s="6" t="s">
        <v>44</v>
      </c>
      <c r="D75" s="6" t="s">
        <v>411</v>
      </c>
      <c r="E75" s="6" t="s">
        <v>110</v>
      </c>
      <c r="F75" s="8">
        <v>69.875</v>
      </c>
      <c r="G75" s="11"/>
      <c r="H75" s="10">
        <f>ROUND((G75*F75),2)</f>
        <v>0</v>
      </c>
      <c r="O75">
        <f>rekapitulace!H8</f>
        <v>21</v>
      </c>
      <c r="P75">
        <f>O75/100*H75</f>
        <v>0</v>
      </c>
    </row>
    <row r="76" ht="12.75">
      <c r="D76" s="12" t="s">
        <v>412</v>
      </c>
    </row>
    <row r="77" ht="357">
      <c r="D77" s="12" t="s">
        <v>336</v>
      </c>
    </row>
    <row r="78" spans="1:16" ht="38.25">
      <c r="A78" s="6">
        <v>20</v>
      </c>
      <c r="B78" s="6" t="s">
        <v>413</v>
      </c>
      <c r="C78" s="6" t="s">
        <v>44</v>
      </c>
      <c r="D78" s="6" t="s">
        <v>414</v>
      </c>
      <c r="E78" s="6" t="s">
        <v>100</v>
      </c>
      <c r="F78" s="8">
        <v>13.975</v>
      </c>
      <c r="G78" s="11"/>
      <c r="H78" s="10">
        <f>ROUND((G78*F78),2)</f>
        <v>0</v>
      </c>
      <c r="O78">
        <f>rekapitulace!H8</f>
        <v>21</v>
      </c>
      <c r="P78">
        <f>O78/100*H78</f>
        <v>0</v>
      </c>
    </row>
    <row r="79" ht="12.75">
      <c r="D79" s="12" t="s">
        <v>415</v>
      </c>
    </row>
    <row r="80" ht="267.75">
      <c r="D80" s="12" t="s">
        <v>416</v>
      </c>
    </row>
    <row r="81" spans="1:16" ht="38.25">
      <c r="A81" s="6">
        <v>21</v>
      </c>
      <c r="B81" s="6" t="s">
        <v>417</v>
      </c>
      <c r="C81" s="6" t="s">
        <v>44</v>
      </c>
      <c r="D81" s="6" t="s">
        <v>418</v>
      </c>
      <c r="E81" s="6" t="s">
        <v>110</v>
      </c>
      <c r="F81" s="8">
        <v>102.676</v>
      </c>
      <c r="G81" s="11"/>
      <c r="H81" s="10">
        <f>ROUND((G81*F81),2)</f>
        <v>0</v>
      </c>
      <c r="O81">
        <f>rekapitulace!H8</f>
        <v>21</v>
      </c>
      <c r="P81">
        <f>O81/100*H81</f>
        <v>0</v>
      </c>
    </row>
    <row r="82" ht="12.75">
      <c r="D82" s="12" t="s">
        <v>419</v>
      </c>
    </row>
    <row r="83" ht="357">
      <c r="D83" s="12" t="s">
        <v>336</v>
      </c>
    </row>
    <row r="84" spans="1:16" ht="38.25">
      <c r="A84" s="6">
        <v>22</v>
      </c>
      <c r="B84" s="6" t="s">
        <v>420</v>
      </c>
      <c r="C84" s="6" t="s">
        <v>44</v>
      </c>
      <c r="D84" s="6" t="s">
        <v>421</v>
      </c>
      <c r="E84" s="6" t="s">
        <v>100</v>
      </c>
      <c r="F84" s="8">
        <v>20.535</v>
      </c>
      <c r="G84" s="11"/>
      <c r="H84" s="10">
        <f>ROUND((G84*F84),2)</f>
        <v>0</v>
      </c>
      <c r="O84">
        <f>rekapitulace!H8</f>
        <v>21</v>
      </c>
      <c r="P84">
        <f>O84/100*H84</f>
        <v>0</v>
      </c>
    </row>
    <row r="85" ht="12.75">
      <c r="D85" s="12" t="s">
        <v>422</v>
      </c>
    </row>
    <row r="86" ht="267.75">
      <c r="D86" s="12" t="s">
        <v>423</v>
      </c>
    </row>
    <row r="87" spans="1:16" ht="12.75" customHeight="1">
      <c r="A87" s="13"/>
      <c r="B87" s="13"/>
      <c r="C87" s="13" t="s">
        <v>35</v>
      </c>
      <c r="D87" s="13" t="s">
        <v>396</v>
      </c>
      <c r="E87" s="13"/>
      <c r="F87" s="13"/>
      <c r="G87" s="13"/>
      <c r="H87" s="13">
        <f>SUM(H66:H86)</f>
        <v>0</v>
      </c>
      <c r="P87">
        <f>ROUND(SUM(P66:P86),2)</f>
        <v>0</v>
      </c>
    </row>
    <row r="89" spans="1:8" ht="12.75" customHeight="1">
      <c r="A89" s="7"/>
      <c r="B89" s="7"/>
      <c r="C89" s="7" t="s">
        <v>36</v>
      </c>
      <c r="D89" s="7" t="s">
        <v>332</v>
      </c>
      <c r="E89" s="7"/>
      <c r="F89" s="9"/>
      <c r="G89" s="7"/>
      <c r="H89" s="9"/>
    </row>
    <row r="90" spans="1:16" ht="38.25">
      <c r="A90" s="6">
        <v>23</v>
      </c>
      <c r="B90" s="6" t="s">
        <v>424</v>
      </c>
      <c r="C90" s="6" t="s">
        <v>44</v>
      </c>
      <c r="D90" s="6" t="s">
        <v>425</v>
      </c>
      <c r="E90" s="6" t="s">
        <v>159</v>
      </c>
      <c r="F90" s="8">
        <v>32.12</v>
      </c>
      <c r="G90" s="11"/>
      <c r="H90" s="10">
        <f>ROUND((G90*F90),2)</f>
        <v>0</v>
      </c>
      <c r="O90">
        <f>rekapitulace!H6</f>
        <v>0</v>
      </c>
      <c r="P90">
        <f>O90/100*H90</f>
        <v>0</v>
      </c>
    </row>
    <row r="91" ht="12.75">
      <c r="D91" s="12" t="s">
        <v>426</v>
      </c>
    </row>
    <row r="92" ht="229.5">
      <c r="D92" s="12" t="s">
        <v>427</v>
      </c>
    </row>
    <row r="93" spans="1:16" ht="38.25">
      <c r="A93" s="6">
        <v>24</v>
      </c>
      <c r="B93" s="6" t="s">
        <v>428</v>
      </c>
      <c r="C93" s="6" t="s">
        <v>44</v>
      </c>
      <c r="D93" s="6" t="s">
        <v>429</v>
      </c>
      <c r="E93" s="6" t="s">
        <v>110</v>
      </c>
      <c r="F93" s="8">
        <v>13.792</v>
      </c>
      <c r="G93" s="11"/>
      <c r="H93" s="10">
        <f>ROUND((G93*F93),2)</f>
        <v>0</v>
      </c>
      <c r="O93">
        <f>rekapitulace!H8</f>
        <v>21</v>
      </c>
      <c r="P93">
        <f>O93/100*H93</f>
        <v>0</v>
      </c>
    </row>
    <row r="94" ht="38.25">
      <c r="D94" s="12" t="s">
        <v>430</v>
      </c>
    </row>
    <row r="95" ht="357">
      <c r="D95" s="12" t="s">
        <v>336</v>
      </c>
    </row>
    <row r="96" spans="1:16" ht="38.25">
      <c r="A96" s="6">
        <v>25</v>
      </c>
      <c r="B96" s="6" t="s">
        <v>431</v>
      </c>
      <c r="C96" s="6" t="s">
        <v>44</v>
      </c>
      <c r="D96" s="6" t="s">
        <v>432</v>
      </c>
      <c r="E96" s="6" t="s">
        <v>110</v>
      </c>
      <c r="F96" s="8">
        <v>6.896</v>
      </c>
      <c r="G96" s="11"/>
      <c r="H96" s="10">
        <f>ROUND((G96*F96),2)</f>
        <v>0</v>
      </c>
      <c r="O96">
        <f>rekapitulace!H8</f>
        <v>21</v>
      </c>
      <c r="P96">
        <f>O96/100*H96</f>
        <v>0</v>
      </c>
    </row>
    <row r="97" ht="38.25">
      <c r="D97" s="12" t="s">
        <v>433</v>
      </c>
    </row>
    <row r="98" ht="38.25">
      <c r="D98" s="12" t="s">
        <v>177</v>
      </c>
    </row>
    <row r="99" spans="1:16" ht="25.5">
      <c r="A99" s="6">
        <v>26</v>
      </c>
      <c r="B99" s="6" t="s">
        <v>434</v>
      </c>
      <c r="C99" s="6" t="s">
        <v>44</v>
      </c>
      <c r="D99" s="6" t="s">
        <v>435</v>
      </c>
      <c r="E99" s="6" t="s">
        <v>110</v>
      </c>
      <c r="F99" s="8">
        <v>5.44</v>
      </c>
      <c r="G99" s="11"/>
      <c r="H99" s="10">
        <f>ROUND((G99*F99),2)</f>
        <v>0</v>
      </c>
      <c r="O99">
        <f>rekapitulace!H6</f>
        <v>0</v>
      </c>
      <c r="P99">
        <f>O99/100*H99</f>
        <v>0</v>
      </c>
    </row>
    <row r="100" ht="12.75">
      <c r="D100" s="12" t="s">
        <v>436</v>
      </c>
    </row>
    <row r="101" ht="357">
      <c r="D101" s="12" t="s">
        <v>336</v>
      </c>
    </row>
    <row r="102" spans="1:16" ht="51">
      <c r="A102" s="6">
        <v>27</v>
      </c>
      <c r="B102" s="6" t="s">
        <v>337</v>
      </c>
      <c r="C102" s="6" t="s">
        <v>44</v>
      </c>
      <c r="D102" s="6" t="s">
        <v>437</v>
      </c>
      <c r="E102" s="6" t="s">
        <v>110</v>
      </c>
      <c r="F102" s="8">
        <v>13.792</v>
      </c>
      <c r="G102" s="11"/>
      <c r="H102" s="10">
        <f>ROUND((G102*F102),2)</f>
        <v>0</v>
      </c>
      <c r="O102">
        <f>rekapitulace!H8</f>
        <v>21</v>
      </c>
      <c r="P102">
        <f>O102/100*H102</f>
        <v>0</v>
      </c>
    </row>
    <row r="103" ht="38.25">
      <c r="D103" s="12" t="s">
        <v>430</v>
      </c>
    </row>
    <row r="104" ht="102">
      <c r="D104" s="12" t="s">
        <v>340</v>
      </c>
    </row>
    <row r="105" spans="1:16" ht="12.75" customHeight="1">
      <c r="A105" s="13"/>
      <c r="B105" s="13"/>
      <c r="C105" s="13" t="s">
        <v>36</v>
      </c>
      <c r="D105" s="13" t="s">
        <v>332</v>
      </c>
      <c r="E105" s="13"/>
      <c r="F105" s="13"/>
      <c r="G105" s="13"/>
      <c r="H105" s="13">
        <f>SUM(H90:H104)</f>
        <v>0</v>
      </c>
      <c r="P105">
        <f>ROUND(SUM(P90:P104),2)</f>
        <v>0</v>
      </c>
    </row>
    <row r="107" spans="1:8" ht="12.75" customHeight="1">
      <c r="A107" s="7"/>
      <c r="B107" s="7"/>
      <c r="C107" s="7" t="s">
        <v>37</v>
      </c>
      <c r="D107" s="7" t="s">
        <v>85</v>
      </c>
      <c r="E107" s="7"/>
      <c r="F107" s="9"/>
      <c r="G107" s="7"/>
      <c r="H107" s="9"/>
    </row>
    <row r="108" spans="1:16" ht="25.5">
      <c r="A108" s="6">
        <v>28</v>
      </c>
      <c r="B108" s="6" t="s">
        <v>438</v>
      </c>
      <c r="C108" s="6" t="s">
        <v>44</v>
      </c>
      <c r="D108" s="6" t="s">
        <v>439</v>
      </c>
      <c r="E108" s="6" t="s">
        <v>159</v>
      </c>
      <c r="F108" s="8">
        <v>224</v>
      </c>
      <c r="G108" s="11"/>
      <c r="H108" s="10">
        <f>ROUND((G108*F108),2)</f>
        <v>0</v>
      </c>
      <c r="O108">
        <f>rekapitulace!H6</f>
        <v>0</v>
      </c>
      <c r="P108">
        <f>O108/100*H108</f>
        <v>0</v>
      </c>
    </row>
    <row r="109" ht="12.75">
      <c r="D109" s="12" t="s">
        <v>440</v>
      </c>
    </row>
    <row r="110" ht="51">
      <c r="D110" s="12" t="s">
        <v>199</v>
      </c>
    </row>
    <row r="111" spans="1:16" ht="25.5">
      <c r="A111" s="6">
        <v>29</v>
      </c>
      <c r="B111" s="6" t="s">
        <v>205</v>
      </c>
      <c r="C111" s="6" t="s">
        <v>44</v>
      </c>
      <c r="D111" s="6" t="s">
        <v>441</v>
      </c>
      <c r="E111" s="6" t="s">
        <v>159</v>
      </c>
      <c r="F111" s="8">
        <v>112</v>
      </c>
      <c r="G111" s="11"/>
      <c r="H111" s="10">
        <f>ROUND((G111*F111),2)</f>
        <v>0</v>
      </c>
      <c r="O111">
        <f>rekapitulace!H6</f>
        <v>0</v>
      </c>
      <c r="P111">
        <f>O111/100*H111</f>
        <v>0</v>
      </c>
    </row>
    <row r="112" ht="12.75">
      <c r="D112" s="12" t="s">
        <v>442</v>
      </c>
    </row>
    <row r="113" ht="140.25">
      <c r="D113" s="12" t="s">
        <v>207</v>
      </c>
    </row>
    <row r="114" spans="1:16" ht="25.5">
      <c r="A114" s="6">
        <v>30</v>
      </c>
      <c r="B114" s="6" t="s">
        <v>443</v>
      </c>
      <c r="C114" s="6" t="s">
        <v>44</v>
      </c>
      <c r="D114" s="6" t="s">
        <v>444</v>
      </c>
      <c r="E114" s="6" t="s">
        <v>159</v>
      </c>
      <c r="F114" s="8">
        <v>112</v>
      </c>
      <c r="G114" s="11"/>
      <c r="H114" s="10">
        <f>ROUND((G114*F114),2)</f>
        <v>0</v>
      </c>
      <c r="O114">
        <f>rekapitulace!H8</f>
        <v>21</v>
      </c>
      <c r="P114">
        <f>O114/100*H114</f>
        <v>0</v>
      </c>
    </row>
    <row r="115" ht="12.75">
      <c r="D115" s="12" t="s">
        <v>442</v>
      </c>
    </row>
    <row r="116" ht="140.25">
      <c r="D116" s="12" t="s">
        <v>207</v>
      </c>
    </row>
    <row r="117" spans="1:16" ht="38.25">
      <c r="A117" s="6">
        <v>31</v>
      </c>
      <c r="B117" s="6" t="s">
        <v>445</v>
      </c>
      <c r="C117" s="6" t="s">
        <v>44</v>
      </c>
      <c r="D117" s="6" t="s">
        <v>446</v>
      </c>
      <c r="E117" s="6" t="s">
        <v>159</v>
      </c>
      <c r="F117" s="8">
        <v>112</v>
      </c>
      <c r="G117" s="11"/>
      <c r="H117" s="10">
        <f>ROUND((G117*F117),2)</f>
        <v>0</v>
      </c>
      <c r="O117">
        <f>rekapitulace!H8</f>
        <v>21</v>
      </c>
      <c r="P117">
        <f>O117/100*H117</f>
        <v>0</v>
      </c>
    </row>
    <row r="118" ht="12.75">
      <c r="D118" s="12" t="s">
        <v>442</v>
      </c>
    </row>
    <row r="119" ht="140.25">
      <c r="D119" s="12" t="s">
        <v>207</v>
      </c>
    </row>
    <row r="120" spans="1:16" ht="38.25">
      <c r="A120" s="6">
        <v>32</v>
      </c>
      <c r="B120" s="6" t="s">
        <v>220</v>
      </c>
      <c r="C120" s="6" t="s">
        <v>44</v>
      </c>
      <c r="D120" s="6" t="s">
        <v>447</v>
      </c>
      <c r="E120" s="6" t="s">
        <v>159</v>
      </c>
      <c r="F120" s="8">
        <v>36.4</v>
      </c>
      <c r="G120" s="11"/>
      <c r="H120" s="10">
        <f>ROUND((G120*F120),2)</f>
        <v>0</v>
      </c>
      <c r="O120">
        <f>rekapitulace!H8</f>
        <v>21</v>
      </c>
      <c r="P120">
        <f>O120/100*H120</f>
        <v>0</v>
      </c>
    </row>
    <row r="121" ht="12.75">
      <c r="D121" s="12" t="s">
        <v>448</v>
      </c>
    </row>
    <row r="122" ht="140.25">
      <c r="D122" s="12" t="s">
        <v>223</v>
      </c>
    </row>
    <row r="123" spans="1:16" ht="12.75" customHeight="1">
      <c r="A123" s="13"/>
      <c r="B123" s="13"/>
      <c r="C123" s="13" t="s">
        <v>37</v>
      </c>
      <c r="D123" s="13" t="s">
        <v>85</v>
      </c>
      <c r="E123" s="13"/>
      <c r="F123" s="13"/>
      <c r="G123" s="13"/>
      <c r="H123" s="13">
        <f>SUM(H108:H122)</f>
        <v>0</v>
      </c>
      <c r="P123">
        <f>ROUND(SUM(P108:P122),2)</f>
        <v>0</v>
      </c>
    </row>
    <row r="125" spans="1:8" ht="12.75" customHeight="1">
      <c r="A125" s="7"/>
      <c r="B125" s="7"/>
      <c r="C125" s="7" t="s">
        <v>38</v>
      </c>
      <c r="D125" s="7" t="s">
        <v>449</v>
      </c>
      <c r="E125" s="7"/>
      <c r="F125" s="9"/>
      <c r="G125" s="7"/>
      <c r="H125" s="9"/>
    </row>
    <row r="126" spans="1:16" ht="51">
      <c r="A126" s="6">
        <v>33</v>
      </c>
      <c r="B126" s="6" t="s">
        <v>450</v>
      </c>
      <c r="C126" s="6" t="s">
        <v>44</v>
      </c>
      <c r="D126" s="6" t="s">
        <v>451</v>
      </c>
      <c r="E126" s="6" t="s">
        <v>159</v>
      </c>
      <c r="F126" s="8">
        <v>3.354</v>
      </c>
      <c r="G126" s="11"/>
      <c r="H126" s="10">
        <f>ROUND((G126*F126),2)</f>
        <v>0</v>
      </c>
      <c r="O126">
        <f>rekapitulace!H6</f>
        <v>0</v>
      </c>
      <c r="P126">
        <f>O126/100*H126</f>
        <v>0</v>
      </c>
    </row>
    <row r="127" ht="12.75">
      <c r="D127" s="12" t="s">
        <v>452</v>
      </c>
    </row>
    <row r="128" ht="63.75">
      <c r="D128" s="12" t="s">
        <v>453</v>
      </c>
    </row>
    <row r="129" spans="1:16" ht="63.75">
      <c r="A129" s="6">
        <v>34</v>
      </c>
      <c r="B129" s="6" t="s">
        <v>454</v>
      </c>
      <c r="C129" s="6" t="s">
        <v>44</v>
      </c>
      <c r="D129" s="6" t="s">
        <v>455</v>
      </c>
      <c r="E129" s="6" t="s">
        <v>159</v>
      </c>
      <c r="F129" s="8">
        <v>67.08</v>
      </c>
      <c r="G129" s="11"/>
      <c r="H129" s="10">
        <f>ROUND((G129*F129),2)</f>
        <v>0</v>
      </c>
      <c r="O129">
        <f>rekapitulace!H8</f>
        <v>21</v>
      </c>
      <c r="P129">
        <f>O129/100*H129</f>
        <v>0</v>
      </c>
    </row>
    <row r="130" ht="12.75">
      <c r="D130" s="12" t="s">
        <v>456</v>
      </c>
    </row>
    <row r="131" ht="63.75">
      <c r="D131" s="12" t="s">
        <v>453</v>
      </c>
    </row>
    <row r="132" spans="1:16" ht="38.25">
      <c r="A132" s="6">
        <v>35</v>
      </c>
      <c r="B132" s="6" t="s">
        <v>457</v>
      </c>
      <c r="C132" s="6" t="s">
        <v>44</v>
      </c>
      <c r="D132" s="6" t="s">
        <v>458</v>
      </c>
      <c r="E132" s="6" t="s">
        <v>159</v>
      </c>
      <c r="F132" s="8">
        <v>11.18</v>
      </c>
      <c r="G132" s="11"/>
      <c r="H132" s="10">
        <f>ROUND((G132*F132),2)</f>
        <v>0</v>
      </c>
      <c r="O132">
        <f>rekapitulace!H6</f>
        <v>0</v>
      </c>
      <c r="P132">
        <f>O132/100*H132</f>
        <v>0</v>
      </c>
    </row>
    <row r="133" ht="12.75">
      <c r="D133" s="12" t="s">
        <v>459</v>
      </c>
    </row>
    <row r="134" ht="63.75">
      <c r="D134" s="12" t="s">
        <v>453</v>
      </c>
    </row>
    <row r="135" spans="1:16" ht="51">
      <c r="A135" s="6">
        <v>36</v>
      </c>
      <c r="B135" s="6" t="s">
        <v>460</v>
      </c>
      <c r="C135" s="6" t="s">
        <v>44</v>
      </c>
      <c r="D135" s="6" t="s">
        <v>461</v>
      </c>
      <c r="E135" s="6" t="s">
        <v>159</v>
      </c>
      <c r="F135" s="8">
        <v>3.354</v>
      </c>
      <c r="G135" s="11"/>
      <c r="H135" s="10">
        <f>ROUND((G135*F135),2)</f>
        <v>0</v>
      </c>
      <c r="O135">
        <f>rekapitulace!H6</f>
        <v>0</v>
      </c>
      <c r="P135">
        <f>O135/100*H135</f>
        <v>0</v>
      </c>
    </row>
    <row r="136" ht="12.75">
      <c r="D136" s="12" t="s">
        <v>452</v>
      </c>
    </row>
    <row r="137" ht="51">
      <c r="D137" s="12" t="s">
        <v>462</v>
      </c>
    </row>
    <row r="138" spans="1:16" ht="12.75" customHeight="1">
      <c r="A138" s="13"/>
      <c r="B138" s="13"/>
      <c r="C138" s="13" t="s">
        <v>38</v>
      </c>
      <c r="D138" s="13" t="s">
        <v>449</v>
      </c>
      <c r="E138" s="13"/>
      <c r="F138" s="13"/>
      <c r="G138" s="13"/>
      <c r="H138" s="13">
        <f>SUM(H126:H137)</f>
        <v>0</v>
      </c>
      <c r="P138">
        <f>ROUND(SUM(P126:P137),2)</f>
        <v>0</v>
      </c>
    </row>
    <row r="140" spans="1:8" ht="12.75" customHeight="1">
      <c r="A140" s="7"/>
      <c r="B140" s="7"/>
      <c r="C140" s="7" t="s">
        <v>39</v>
      </c>
      <c r="D140" s="7" t="s">
        <v>234</v>
      </c>
      <c r="E140" s="7"/>
      <c r="F140" s="9"/>
      <c r="G140" s="7"/>
      <c r="H140" s="9"/>
    </row>
    <row r="141" spans="1:16" ht="38.25">
      <c r="A141" s="6">
        <v>37</v>
      </c>
      <c r="B141" s="6" t="s">
        <v>463</v>
      </c>
      <c r="C141" s="6" t="s">
        <v>44</v>
      </c>
      <c r="D141" s="6" t="s">
        <v>464</v>
      </c>
      <c r="E141" s="6" t="s">
        <v>159</v>
      </c>
      <c r="F141" s="8">
        <v>142.545</v>
      </c>
      <c r="G141" s="11"/>
      <c r="H141" s="10">
        <f>ROUND((G141*F141),2)</f>
        <v>0</v>
      </c>
      <c r="O141">
        <f>rekapitulace!H8</f>
        <v>21</v>
      </c>
      <c r="P141">
        <f>O141/100*H141</f>
        <v>0</v>
      </c>
    </row>
    <row r="142" ht="89.25">
      <c r="D142" s="12" t="s">
        <v>465</v>
      </c>
    </row>
    <row r="143" ht="191.25">
      <c r="D143" s="12" t="s">
        <v>238</v>
      </c>
    </row>
    <row r="144" spans="1:16" ht="38.25">
      <c r="A144" s="6">
        <v>38</v>
      </c>
      <c r="B144" s="6" t="s">
        <v>466</v>
      </c>
      <c r="C144" s="6" t="s">
        <v>44</v>
      </c>
      <c r="D144" s="6" t="s">
        <v>467</v>
      </c>
      <c r="E144" s="6" t="s">
        <v>159</v>
      </c>
      <c r="F144" s="8">
        <v>23.36</v>
      </c>
      <c r="G144" s="11"/>
      <c r="H144" s="10">
        <f>ROUND((G144*F144),2)</f>
        <v>0</v>
      </c>
      <c r="O144">
        <f>rekapitulace!H6</f>
        <v>0</v>
      </c>
      <c r="P144">
        <f>O144/100*H144</f>
        <v>0</v>
      </c>
    </row>
    <row r="145" ht="12.75">
      <c r="D145" s="12" t="s">
        <v>468</v>
      </c>
    </row>
    <row r="146" ht="191.25">
      <c r="D146" s="12" t="s">
        <v>238</v>
      </c>
    </row>
    <row r="147" spans="1:16" ht="38.25">
      <c r="A147" s="6">
        <v>39</v>
      </c>
      <c r="B147" s="6" t="s">
        <v>469</v>
      </c>
      <c r="C147" s="6" t="s">
        <v>44</v>
      </c>
      <c r="D147" s="6" t="s">
        <v>470</v>
      </c>
      <c r="E147" s="6" t="s">
        <v>159</v>
      </c>
      <c r="F147" s="8">
        <v>52.8</v>
      </c>
      <c r="G147" s="11"/>
      <c r="H147" s="10">
        <f>ROUND((G147*F147),2)</f>
        <v>0</v>
      </c>
      <c r="O147">
        <f>rekapitulace!H8</f>
        <v>21</v>
      </c>
      <c r="P147">
        <f>O147/100*H147</f>
        <v>0</v>
      </c>
    </row>
    <row r="148" ht="12.75">
      <c r="D148" s="12" t="s">
        <v>471</v>
      </c>
    </row>
    <row r="149" ht="204">
      <c r="D149" s="12" t="s">
        <v>472</v>
      </c>
    </row>
    <row r="150" spans="1:16" ht="38.25">
      <c r="A150" s="6">
        <v>40</v>
      </c>
      <c r="B150" s="6" t="s">
        <v>473</v>
      </c>
      <c r="C150" s="6" t="s">
        <v>44</v>
      </c>
      <c r="D150" s="6" t="s">
        <v>474</v>
      </c>
      <c r="E150" s="6" t="s">
        <v>159</v>
      </c>
      <c r="F150" s="8">
        <v>186.715</v>
      </c>
      <c r="G150" s="11"/>
      <c r="H150" s="10">
        <f>ROUND((G150*F150),2)</f>
        <v>0</v>
      </c>
      <c r="O150">
        <f>rekapitulace!H8</f>
        <v>21</v>
      </c>
      <c r="P150">
        <f>O150/100*H150</f>
        <v>0</v>
      </c>
    </row>
    <row r="151" ht="12.75">
      <c r="D151" s="12" t="s">
        <v>475</v>
      </c>
    </row>
    <row r="152" ht="204">
      <c r="D152" s="12" t="s">
        <v>476</v>
      </c>
    </row>
    <row r="153" spans="1:16" ht="51">
      <c r="A153" s="6">
        <v>41</v>
      </c>
      <c r="B153" s="6" t="s">
        <v>477</v>
      </c>
      <c r="C153" s="6" t="s">
        <v>44</v>
      </c>
      <c r="D153" s="6" t="s">
        <v>478</v>
      </c>
      <c r="E153" s="6" t="s">
        <v>159</v>
      </c>
      <c r="F153" s="8">
        <v>47.515</v>
      </c>
      <c r="G153" s="11"/>
      <c r="H153" s="10">
        <f>ROUND((G153*F153),2)</f>
        <v>0</v>
      </c>
      <c r="O153">
        <f>rekapitulace!H8</f>
        <v>21</v>
      </c>
      <c r="P153">
        <f>O153/100*H153</f>
        <v>0</v>
      </c>
    </row>
    <row r="154" ht="12.75">
      <c r="D154" s="12" t="s">
        <v>479</v>
      </c>
    </row>
    <row r="155" ht="38.25">
      <c r="D155" s="12" t="s">
        <v>480</v>
      </c>
    </row>
    <row r="156" spans="1:16" ht="38.25">
      <c r="A156" s="6">
        <v>42</v>
      </c>
      <c r="B156" s="6" t="s">
        <v>481</v>
      </c>
      <c r="C156" s="6" t="s">
        <v>44</v>
      </c>
      <c r="D156" s="6" t="s">
        <v>482</v>
      </c>
      <c r="E156" s="6" t="s">
        <v>159</v>
      </c>
      <c r="F156" s="8">
        <v>10.5</v>
      </c>
      <c r="G156" s="11"/>
      <c r="H156" s="10">
        <f>ROUND((G156*F156),2)</f>
        <v>0</v>
      </c>
      <c r="O156">
        <f>rekapitulace!H8</f>
        <v>21</v>
      </c>
      <c r="P156">
        <f>O156/100*H156</f>
        <v>0</v>
      </c>
    </row>
    <row r="157" ht="12.75">
      <c r="D157" s="12" t="s">
        <v>483</v>
      </c>
    </row>
    <row r="158" ht="38.25">
      <c r="D158" s="12" t="s">
        <v>484</v>
      </c>
    </row>
    <row r="159" spans="1:16" ht="12.75" customHeight="1">
      <c r="A159" s="13"/>
      <c r="B159" s="13"/>
      <c r="C159" s="13" t="s">
        <v>39</v>
      </c>
      <c r="D159" s="13" t="s">
        <v>234</v>
      </c>
      <c r="E159" s="13"/>
      <c r="F159" s="13"/>
      <c r="G159" s="13"/>
      <c r="H159" s="13">
        <f>SUM(H141:H158)</f>
        <v>0</v>
      </c>
      <c r="P159">
        <f>ROUND(SUM(P141:P158),2)</f>
        <v>0</v>
      </c>
    </row>
    <row r="161" spans="1:8" ht="12.75" customHeight="1">
      <c r="A161" s="7"/>
      <c r="B161" s="7"/>
      <c r="C161" s="7" t="s">
        <v>40</v>
      </c>
      <c r="D161" s="7" t="s">
        <v>239</v>
      </c>
      <c r="E161" s="7"/>
      <c r="F161" s="9"/>
      <c r="G161" s="7"/>
      <c r="H161" s="9"/>
    </row>
    <row r="162" spans="1:16" ht="25.5">
      <c r="A162" s="6">
        <v>43</v>
      </c>
      <c r="B162" s="6" t="s">
        <v>485</v>
      </c>
      <c r="C162" s="6" t="s">
        <v>44</v>
      </c>
      <c r="D162" s="6" t="s">
        <v>486</v>
      </c>
      <c r="E162" s="6" t="s">
        <v>124</v>
      </c>
      <c r="F162" s="8">
        <v>25.6</v>
      </c>
      <c r="G162" s="11"/>
      <c r="H162" s="10">
        <f>ROUND((G162*F162),2)</f>
        <v>0</v>
      </c>
      <c r="O162">
        <f>rekapitulace!H6</f>
        <v>0</v>
      </c>
      <c r="P162">
        <f>O162/100*H162</f>
        <v>0</v>
      </c>
    </row>
    <row r="163" ht="12.75">
      <c r="D163" s="12" t="s">
        <v>487</v>
      </c>
    </row>
    <row r="164" ht="242.25">
      <c r="D164" s="12" t="s">
        <v>488</v>
      </c>
    </row>
    <row r="165" spans="1:16" ht="25.5">
      <c r="A165" s="6">
        <v>44</v>
      </c>
      <c r="B165" s="6" t="s">
        <v>489</v>
      </c>
      <c r="C165" s="6" t="s">
        <v>44</v>
      </c>
      <c r="D165" s="6" t="s">
        <v>490</v>
      </c>
      <c r="E165" s="6" t="s">
        <v>124</v>
      </c>
      <c r="F165" s="8">
        <v>15</v>
      </c>
      <c r="G165" s="11"/>
      <c r="H165" s="10">
        <f>ROUND((G165*F165),2)</f>
        <v>0</v>
      </c>
      <c r="O165">
        <f>rekapitulace!H6</f>
        <v>0</v>
      </c>
      <c r="P165">
        <f>O165/100*H165</f>
        <v>0</v>
      </c>
    </row>
    <row r="166" ht="12.75">
      <c r="D166" s="12" t="s">
        <v>491</v>
      </c>
    </row>
    <row r="167" ht="242.25">
      <c r="D167" s="12" t="s">
        <v>488</v>
      </c>
    </row>
    <row r="168" spans="1:16" ht="38.25">
      <c r="A168" s="6">
        <v>45</v>
      </c>
      <c r="B168" s="6" t="s">
        <v>492</v>
      </c>
      <c r="C168" s="6" t="s">
        <v>44</v>
      </c>
      <c r="D168" s="6" t="s">
        <v>493</v>
      </c>
      <c r="E168" s="6" t="s">
        <v>124</v>
      </c>
      <c r="F168" s="8">
        <v>72.4</v>
      </c>
      <c r="G168" s="11"/>
      <c r="H168" s="10">
        <f>ROUND((G168*F168),2)</f>
        <v>0</v>
      </c>
      <c r="O168">
        <f>rekapitulace!H8</f>
        <v>21</v>
      </c>
      <c r="P168">
        <f>O168/100*H168</f>
        <v>0</v>
      </c>
    </row>
    <row r="169" ht="12.75">
      <c r="D169" s="12" t="s">
        <v>494</v>
      </c>
    </row>
    <row r="170" ht="242.25">
      <c r="D170" s="12" t="s">
        <v>495</v>
      </c>
    </row>
    <row r="171" spans="1:16" ht="12.75" customHeight="1">
      <c r="A171" s="13"/>
      <c r="B171" s="13"/>
      <c r="C171" s="13" t="s">
        <v>40</v>
      </c>
      <c r="D171" s="13" t="s">
        <v>239</v>
      </c>
      <c r="E171" s="13"/>
      <c r="F171" s="13"/>
      <c r="G171" s="13"/>
      <c r="H171" s="13">
        <f>SUM(H162:H170)</f>
        <v>0</v>
      </c>
      <c r="P171">
        <f>ROUND(SUM(P162:P170),2)</f>
        <v>0</v>
      </c>
    </row>
    <row r="173" spans="1:8" ht="12.75" customHeight="1">
      <c r="A173" s="7"/>
      <c r="B173" s="7"/>
      <c r="C173" s="7" t="s">
        <v>259</v>
      </c>
      <c r="D173" s="7" t="s">
        <v>258</v>
      </c>
      <c r="E173" s="7"/>
      <c r="F173" s="9"/>
      <c r="G173" s="7"/>
      <c r="H173" s="9"/>
    </row>
    <row r="174" spans="1:16" ht="51">
      <c r="A174" s="6">
        <v>46</v>
      </c>
      <c r="B174" s="6" t="s">
        <v>496</v>
      </c>
      <c r="C174" s="6" t="s">
        <v>44</v>
      </c>
      <c r="D174" s="6" t="s">
        <v>497</v>
      </c>
      <c r="E174" s="6" t="s">
        <v>124</v>
      </c>
      <c r="F174" s="8">
        <v>33.5</v>
      </c>
      <c r="G174" s="11"/>
      <c r="H174" s="10">
        <f>ROUND((G174*F174),2)</f>
        <v>0</v>
      </c>
      <c r="O174">
        <f>rekapitulace!H8</f>
        <v>21</v>
      </c>
      <c r="P174">
        <f>O174/100*H174</f>
        <v>0</v>
      </c>
    </row>
    <row r="175" ht="12.75">
      <c r="D175" s="12" t="s">
        <v>498</v>
      </c>
    </row>
    <row r="176" ht="38.25">
      <c r="D176" s="12" t="s">
        <v>499</v>
      </c>
    </row>
    <row r="177" spans="1:16" ht="38.25">
      <c r="A177" s="6">
        <v>47</v>
      </c>
      <c r="B177" s="6" t="s">
        <v>500</v>
      </c>
      <c r="C177" s="6" t="s">
        <v>87</v>
      </c>
      <c r="D177" s="6" t="s">
        <v>501</v>
      </c>
      <c r="E177" s="6" t="s">
        <v>124</v>
      </c>
      <c r="F177" s="8">
        <v>34.5</v>
      </c>
      <c r="G177" s="11"/>
      <c r="H177" s="10">
        <f>ROUND((G177*F177),2)</f>
        <v>0</v>
      </c>
      <c r="O177">
        <f>rekapitulace!H6</f>
        <v>0</v>
      </c>
      <c r="P177">
        <f>O177/100*H177</f>
        <v>0</v>
      </c>
    </row>
    <row r="178" ht="12.75">
      <c r="D178" s="12" t="s">
        <v>502</v>
      </c>
    </row>
    <row r="179" ht="63.75">
      <c r="D179" s="12" t="s">
        <v>503</v>
      </c>
    </row>
    <row r="180" spans="1:16" ht="38.25">
      <c r="A180" s="6">
        <v>48</v>
      </c>
      <c r="B180" s="6" t="s">
        <v>504</v>
      </c>
      <c r="C180" s="6" t="s">
        <v>44</v>
      </c>
      <c r="D180" s="6" t="s">
        <v>505</v>
      </c>
      <c r="E180" s="6" t="s">
        <v>124</v>
      </c>
      <c r="F180" s="8">
        <v>22.3</v>
      </c>
      <c r="G180" s="11"/>
      <c r="H180" s="10">
        <f>ROUND((G180*F180),2)</f>
        <v>0</v>
      </c>
      <c r="O180">
        <f>rekapitulace!H8</f>
        <v>21</v>
      </c>
      <c r="P180">
        <f>O180/100*H180</f>
        <v>0</v>
      </c>
    </row>
    <row r="181" ht="12.75">
      <c r="D181" s="12" t="s">
        <v>506</v>
      </c>
    </row>
    <row r="182" ht="51">
      <c r="D182" s="12" t="s">
        <v>350</v>
      </c>
    </row>
    <row r="183" spans="1:16" ht="38.25">
      <c r="A183" s="6">
        <v>49</v>
      </c>
      <c r="B183" s="6" t="s">
        <v>289</v>
      </c>
      <c r="C183" s="6" t="s">
        <v>44</v>
      </c>
      <c r="D183" s="6" t="s">
        <v>507</v>
      </c>
      <c r="E183" s="6" t="s">
        <v>124</v>
      </c>
      <c r="F183" s="8">
        <v>35.2</v>
      </c>
      <c r="G183" s="11"/>
      <c r="H183" s="10">
        <f>ROUND((G183*F183),2)</f>
        <v>0</v>
      </c>
      <c r="O183">
        <f>rekapitulace!H8</f>
        <v>21</v>
      </c>
      <c r="P183">
        <f>O183/100*H183</f>
        <v>0</v>
      </c>
    </row>
    <row r="184" ht="12.75">
      <c r="D184" s="12" t="s">
        <v>508</v>
      </c>
    </row>
    <row r="185" ht="51">
      <c r="D185" s="12" t="s">
        <v>292</v>
      </c>
    </row>
    <row r="186" spans="1:16" ht="38.25">
      <c r="A186" s="6">
        <v>50</v>
      </c>
      <c r="B186" s="6" t="s">
        <v>509</v>
      </c>
      <c r="C186" s="6" t="s">
        <v>44</v>
      </c>
      <c r="D186" s="6" t="s">
        <v>510</v>
      </c>
      <c r="E186" s="6" t="s">
        <v>159</v>
      </c>
      <c r="F186" s="8">
        <v>23.36</v>
      </c>
      <c r="G186" s="11"/>
      <c r="H186" s="10">
        <f>ROUND((G186*F186),2)</f>
        <v>0</v>
      </c>
      <c r="O186">
        <f>rekapitulace!H6</f>
        <v>0</v>
      </c>
      <c r="P186">
        <f>O186/100*H186</f>
        <v>0</v>
      </c>
    </row>
    <row r="187" ht="12.75">
      <c r="D187" s="12" t="s">
        <v>511</v>
      </c>
    </row>
    <row r="188" ht="25.5">
      <c r="D188" s="12" t="s">
        <v>512</v>
      </c>
    </row>
    <row r="189" spans="1:16" ht="38.25">
      <c r="A189" s="6">
        <v>51</v>
      </c>
      <c r="B189" s="6" t="s">
        <v>513</v>
      </c>
      <c r="C189" s="6" t="s">
        <v>44</v>
      </c>
      <c r="D189" s="6" t="s">
        <v>514</v>
      </c>
      <c r="E189" s="6" t="s">
        <v>124</v>
      </c>
      <c r="F189" s="8">
        <v>35.2</v>
      </c>
      <c r="G189" s="11"/>
      <c r="H189" s="10">
        <f>ROUND((G189*F189),2)</f>
        <v>0</v>
      </c>
      <c r="O189">
        <f>rekapitulace!H8</f>
        <v>21</v>
      </c>
      <c r="P189">
        <f>O189/100*H189</f>
        <v>0</v>
      </c>
    </row>
    <row r="190" ht="12.75">
      <c r="D190" s="12" t="s">
        <v>508</v>
      </c>
    </row>
    <row r="191" ht="38.25">
      <c r="D191" s="12" t="s">
        <v>515</v>
      </c>
    </row>
    <row r="192" spans="1:16" ht="38.25">
      <c r="A192" s="6">
        <v>52</v>
      </c>
      <c r="B192" s="6" t="s">
        <v>516</v>
      </c>
      <c r="C192" s="6" t="s">
        <v>44</v>
      </c>
      <c r="D192" s="6" t="s">
        <v>517</v>
      </c>
      <c r="E192" s="6" t="s">
        <v>124</v>
      </c>
      <c r="F192" s="8">
        <v>18.6</v>
      </c>
      <c r="G192" s="11"/>
      <c r="H192" s="10">
        <f>ROUND((G192*F192),2)</f>
        <v>0</v>
      </c>
      <c r="O192">
        <f>rekapitulace!H8</f>
        <v>21</v>
      </c>
      <c r="P192">
        <f>O192/100*H192</f>
        <v>0</v>
      </c>
    </row>
    <row r="193" ht="12.75">
      <c r="D193" s="12" t="s">
        <v>378</v>
      </c>
    </row>
    <row r="194" ht="38.25">
      <c r="D194" s="12" t="s">
        <v>515</v>
      </c>
    </row>
    <row r="195" spans="1:16" ht="25.5">
      <c r="A195" s="6">
        <v>53</v>
      </c>
      <c r="B195" s="6" t="s">
        <v>518</v>
      </c>
      <c r="C195" s="6" t="s">
        <v>44</v>
      </c>
      <c r="D195" s="6" t="s">
        <v>519</v>
      </c>
      <c r="E195" s="6" t="s">
        <v>399</v>
      </c>
      <c r="F195" s="8">
        <v>13.5</v>
      </c>
      <c r="G195" s="11"/>
      <c r="H195" s="10">
        <f>ROUND((G195*F195),2)</f>
        <v>0</v>
      </c>
      <c r="O195">
        <f>rekapitulace!H6</f>
        <v>0</v>
      </c>
      <c r="P195">
        <f>O195/100*H195</f>
        <v>0</v>
      </c>
    </row>
    <row r="196" ht="12.75">
      <c r="D196" s="12" t="s">
        <v>520</v>
      </c>
    </row>
    <row r="197" ht="409.5">
      <c r="D197" s="12" t="s">
        <v>521</v>
      </c>
    </row>
    <row r="198" spans="1:16" ht="25.5">
      <c r="A198" s="6">
        <v>54</v>
      </c>
      <c r="B198" s="6" t="s">
        <v>522</v>
      </c>
      <c r="C198" s="6" t="s">
        <v>44</v>
      </c>
      <c r="D198" s="6" t="s">
        <v>523</v>
      </c>
      <c r="E198" s="6" t="s">
        <v>64</v>
      </c>
      <c r="F198" s="8">
        <v>1</v>
      </c>
      <c r="G198" s="11"/>
      <c r="H198" s="10">
        <f>ROUND((G198*F198),2)</f>
        <v>0</v>
      </c>
      <c r="O198">
        <f>rekapitulace!H6</f>
        <v>0</v>
      </c>
      <c r="P198">
        <f>O198/100*H198</f>
        <v>0</v>
      </c>
    </row>
    <row r="199" ht="12.75">
      <c r="D199" s="12" t="s">
        <v>47</v>
      </c>
    </row>
    <row r="200" ht="255">
      <c r="D200" s="12" t="s">
        <v>524</v>
      </c>
    </row>
    <row r="201" spans="1:16" ht="38.25">
      <c r="A201" s="6">
        <v>55</v>
      </c>
      <c r="B201" s="6" t="s">
        <v>525</v>
      </c>
      <c r="C201" s="6" t="s">
        <v>44</v>
      </c>
      <c r="D201" s="6" t="s">
        <v>526</v>
      </c>
      <c r="E201" s="6" t="s">
        <v>64</v>
      </c>
      <c r="F201" s="8">
        <v>3</v>
      </c>
      <c r="G201" s="11"/>
      <c r="H201" s="10">
        <f>ROUND((G201*F201),2)</f>
        <v>0</v>
      </c>
      <c r="O201">
        <f>rekapitulace!H6</f>
        <v>0</v>
      </c>
      <c r="P201">
        <f>O201/100*H201</f>
        <v>0</v>
      </c>
    </row>
    <row r="202" ht="12.75">
      <c r="D202" s="12" t="s">
        <v>527</v>
      </c>
    </row>
    <row r="203" ht="255">
      <c r="D203" s="12" t="s">
        <v>528</v>
      </c>
    </row>
    <row r="204" spans="1:16" ht="38.25">
      <c r="A204" s="6">
        <v>56</v>
      </c>
      <c r="B204" s="6" t="s">
        <v>529</v>
      </c>
      <c r="C204" s="6" t="s">
        <v>44</v>
      </c>
      <c r="D204" s="6" t="s">
        <v>530</v>
      </c>
      <c r="E204" s="6" t="s">
        <v>159</v>
      </c>
      <c r="F204" s="8">
        <v>11.18</v>
      </c>
      <c r="G204" s="11"/>
      <c r="H204" s="10">
        <f>ROUND((G204*F204),2)</f>
        <v>0</v>
      </c>
      <c r="O204">
        <f>rekapitulace!H6</f>
        <v>0</v>
      </c>
      <c r="P204">
        <f>O204/100*H204</f>
        <v>0</v>
      </c>
    </row>
    <row r="205" ht="12.75">
      <c r="D205" s="12" t="s">
        <v>459</v>
      </c>
    </row>
    <row r="206" ht="12.75">
      <c r="D206" s="12" t="s">
        <v>531</v>
      </c>
    </row>
    <row r="207" spans="1:16" ht="63.75">
      <c r="A207" s="6">
        <v>57</v>
      </c>
      <c r="B207" s="6" t="s">
        <v>532</v>
      </c>
      <c r="C207" s="6" t="s">
        <v>44</v>
      </c>
      <c r="D207" s="6" t="s">
        <v>533</v>
      </c>
      <c r="E207" s="6" t="s">
        <v>110</v>
      </c>
      <c r="F207" s="8">
        <v>19.058</v>
      </c>
      <c r="G207" s="11"/>
      <c r="H207" s="10">
        <f>ROUND((G207*F207),2)</f>
        <v>0</v>
      </c>
      <c r="O207">
        <f>rekapitulace!H8</f>
        <v>21</v>
      </c>
      <c r="P207">
        <f>O207/100*H207</f>
        <v>0</v>
      </c>
    </row>
    <row r="208" ht="38.25">
      <c r="D208" s="12" t="s">
        <v>534</v>
      </c>
    </row>
    <row r="209" ht="102">
      <c r="D209" s="12" t="s">
        <v>535</v>
      </c>
    </row>
    <row r="210" spans="1:16" ht="63.75">
      <c r="A210" s="6">
        <v>58</v>
      </c>
      <c r="B210" s="6" t="s">
        <v>536</v>
      </c>
      <c r="C210" s="6" t="s">
        <v>44</v>
      </c>
      <c r="D210" s="6" t="s">
        <v>537</v>
      </c>
      <c r="E210" s="6" t="s">
        <v>110</v>
      </c>
      <c r="F210" s="8">
        <v>110.375</v>
      </c>
      <c r="G210" s="11"/>
      <c r="H210" s="10">
        <f>ROUND((G210*F210),2)</f>
        <v>0</v>
      </c>
      <c r="O210">
        <f>rekapitulace!H8</f>
        <v>21</v>
      </c>
      <c r="P210">
        <f>O210/100*H210</f>
        <v>0</v>
      </c>
    </row>
    <row r="211" ht="38.25">
      <c r="D211" s="12" t="s">
        <v>538</v>
      </c>
    </row>
    <row r="212" ht="102">
      <c r="D212" s="12" t="s">
        <v>535</v>
      </c>
    </row>
    <row r="213" spans="1:16" ht="63.75">
      <c r="A213" s="6">
        <v>59</v>
      </c>
      <c r="B213" s="6" t="s">
        <v>539</v>
      </c>
      <c r="C213" s="6" t="s">
        <v>44</v>
      </c>
      <c r="D213" s="6" t="s">
        <v>540</v>
      </c>
      <c r="E213" s="6" t="s">
        <v>159</v>
      </c>
      <c r="F213" s="8">
        <v>135</v>
      </c>
      <c r="G213" s="11"/>
      <c r="H213" s="10">
        <f>ROUND((G213*F213),2)</f>
        <v>0</v>
      </c>
      <c r="O213">
        <f>rekapitulace!H8</f>
        <v>21</v>
      </c>
      <c r="P213">
        <f>O213/100*H213</f>
        <v>0</v>
      </c>
    </row>
    <row r="214" ht="12.75">
      <c r="D214" s="12" t="s">
        <v>541</v>
      </c>
    </row>
    <row r="215" ht="76.5">
      <c r="D215" s="12" t="s">
        <v>308</v>
      </c>
    </row>
    <row r="216" spans="1:16" ht="12.75" customHeight="1">
      <c r="A216" s="13"/>
      <c r="B216" s="13"/>
      <c r="C216" s="13" t="s">
        <v>259</v>
      </c>
      <c r="D216" s="13" t="s">
        <v>258</v>
      </c>
      <c r="E216" s="13"/>
      <c r="F216" s="13"/>
      <c r="G216" s="13"/>
      <c r="H216" s="13">
        <f>SUM(H174:H215)</f>
        <v>0</v>
      </c>
      <c r="P216">
        <f>ROUND(SUM(P174:P215),2)</f>
        <v>0</v>
      </c>
    </row>
    <row r="218" spans="1:16" ht="12.75" customHeight="1">
      <c r="A218" s="13"/>
      <c r="B218" s="13"/>
      <c r="C218" s="13"/>
      <c r="D218" s="13" t="s">
        <v>89</v>
      </c>
      <c r="E218" s="13"/>
      <c r="F218" s="13"/>
      <c r="G218" s="13"/>
      <c r="H218" s="13">
        <f>+H27+H54+H63+H87+H105+H123+H138+H159+H171+H216</f>
        <v>0</v>
      </c>
      <c r="P218">
        <f>+P27+P54+P63+P87+P105+P123+P138+P159+P171+P216</f>
        <v>0</v>
      </c>
    </row>
    <row r="220" spans="1:8" ht="12.75" customHeight="1">
      <c r="A220" s="7" t="s">
        <v>90</v>
      </c>
      <c r="B220" s="7"/>
      <c r="C220" s="7"/>
      <c r="D220" s="7"/>
      <c r="E220" s="7"/>
      <c r="F220" s="7"/>
      <c r="G220" s="7"/>
      <c r="H220" s="7"/>
    </row>
    <row r="221" spans="1:8" ht="12.75" customHeight="1">
      <c r="A221" s="7"/>
      <c r="B221" s="7"/>
      <c r="C221" s="7"/>
      <c r="D221" s="7" t="s">
        <v>91</v>
      </c>
      <c r="E221" s="7"/>
      <c r="F221" s="7"/>
      <c r="G221" s="7"/>
      <c r="H221" s="7"/>
    </row>
    <row r="222" spans="1:16" ht="12.75" customHeight="1">
      <c r="A222" s="13"/>
      <c r="B222" s="13"/>
      <c r="C222" s="13"/>
      <c r="D222" s="13" t="s">
        <v>92</v>
      </c>
      <c r="E222" s="13"/>
      <c r="F222" s="13"/>
      <c r="G222" s="13"/>
      <c r="H222" s="13">
        <v>0</v>
      </c>
      <c r="P222">
        <v>0</v>
      </c>
    </row>
    <row r="223" spans="1:8" ht="12.75" customHeight="1">
      <c r="A223" s="13"/>
      <c r="B223" s="13"/>
      <c r="C223" s="13"/>
      <c r="D223" s="13" t="s">
        <v>93</v>
      </c>
      <c r="E223" s="13"/>
      <c r="F223" s="13"/>
      <c r="G223" s="13"/>
      <c r="H223" s="13"/>
    </row>
    <row r="224" spans="1:16" ht="12.75" customHeight="1">
      <c r="A224" s="13"/>
      <c r="B224" s="13"/>
      <c r="C224" s="13"/>
      <c r="D224" s="13" t="s">
        <v>94</v>
      </c>
      <c r="E224" s="13"/>
      <c r="F224" s="13"/>
      <c r="G224" s="13"/>
      <c r="H224" s="13">
        <v>0</v>
      </c>
      <c r="P224">
        <v>0</v>
      </c>
    </row>
    <row r="225" spans="1:16" ht="12.75" customHeight="1">
      <c r="A225" s="13"/>
      <c r="B225" s="13"/>
      <c r="C225" s="13"/>
      <c r="D225" s="13" t="s">
        <v>95</v>
      </c>
      <c r="E225" s="13"/>
      <c r="F225" s="13"/>
      <c r="G225" s="13"/>
      <c r="H225" s="13">
        <f>H222+H224</f>
        <v>0</v>
      </c>
      <c r="P225">
        <f>P222+P224</f>
        <v>0</v>
      </c>
    </row>
    <row r="227" spans="1:16" ht="12.75" customHeight="1">
      <c r="A227" s="13"/>
      <c r="B227" s="13"/>
      <c r="C227" s="13"/>
      <c r="D227" s="13" t="s">
        <v>95</v>
      </c>
      <c r="E227" s="13"/>
      <c r="F227" s="13"/>
      <c r="G227" s="13"/>
      <c r="H227" s="13">
        <f>H218+H225</f>
        <v>0</v>
      </c>
      <c r="P227">
        <f>P218+P225</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P26"/>
  <sheetViews>
    <sheetView zoomScalePageLayoutView="0" workbookViewId="0" topLeftCell="A1">
      <pane ySplit="10" topLeftCell="A11" activePane="bottomLeft" state="frozen"/>
      <selection pane="topLeft" activeCell="A1" sqref="A1"/>
      <selection pane="bottomLeft" activeCell="G12" sqref="G12"/>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542</v>
      </c>
      <c r="D5" s="5" t="s">
        <v>543</v>
      </c>
      <c r="E5" s="5"/>
    </row>
    <row r="6" spans="1:5" ht="12.75" customHeight="1">
      <c r="A6" t="s">
        <v>18</v>
      </c>
      <c r="C6" s="5" t="s">
        <v>542</v>
      </c>
      <c r="D6" s="5" t="s">
        <v>543</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25.5">
      <c r="A12" s="6">
        <v>1</v>
      </c>
      <c r="B12" s="6" t="s">
        <v>544</v>
      </c>
      <c r="C12" s="6" t="s">
        <v>44</v>
      </c>
      <c r="D12" s="6" t="s">
        <v>545</v>
      </c>
      <c r="E12" s="6"/>
      <c r="F12" s="8">
        <v>1</v>
      </c>
      <c r="G12" s="11"/>
      <c r="H12" s="10">
        <f>ROUND((G12*F12),2)</f>
        <v>0</v>
      </c>
      <c r="O12">
        <f>rekapitulace!H8</f>
        <v>21</v>
      </c>
      <c r="P12">
        <f>O12/100*H12</f>
        <v>0</v>
      </c>
    </row>
    <row r="13" ht="12.75">
      <c r="D13" s="12" t="s">
        <v>47</v>
      </c>
    </row>
    <row r="14" ht="12.75">
      <c r="D14" s="12" t="s">
        <v>44</v>
      </c>
    </row>
    <row r="15" spans="1:16" ht="12.75" customHeight="1">
      <c r="A15" s="13"/>
      <c r="B15" s="13"/>
      <c r="C15" s="13" t="s">
        <v>42</v>
      </c>
      <c r="D15" s="13" t="s">
        <v>41</v>
      </c>
      <c r="E15" s="13"/>
      <c r="F15" s="13"/>
      <c r="G15" s="13"/>
      <c r="H15" s="13">
        <f>SUM(H12:H14)</f>
        <v>0</v>
      </c>
      <c r="P15">
        <f>ROUND(SUM(P12:P14),2)</f>
        <v>0</v>
      </c>
    </row>
    <row r="17" spans="1:16" ht="12.75" customHeight="1">
      <c r="A17" s="13"/>
      <c r="B17" s="13"/>
      <c r="C17" s="13"/>
      <c r="D17" s="13" t="s">
        <v>89</v>
      </c>
      <c r="E17" s="13"/>
      <c r="F17" s="13"/>
      <c r="G17" s="13"/>
      <c r="H17" s="13">
        <f>+H15</f>
        <v>0</v>
      </c>
      <c r="P17">
        <f>+P15</f>
        <v>0</v>
      </c>
    </row>
    <row r="19" spans="1:8" ht="12.75" customHeight="1">
      <c r="A19" s="7" t="s">
        <v>90</v>
      </c>
      <c r="B19" s="7"/>
      <c r="C19" s="7"/>
      <c r="D19" s="7"/>
      <c r="E19" s="7"/>
      <c r="F19" s="7"/>
      <c r="G19" s="7"/>
      <c r="H19" s="7"/>
    </row>
    <row r="20" spans="1:8" ht="12.75" customHeight="1">
      <c r="A20" s="7"/>
      <c r="B20" s="7"/>
      <c r="C20" s="7"/>
      <c r="D20" s="7" t="s">
        <v>91</v>
      </c>
      <c r="E20" s="7"/>
      <c r="F20" s="7"/>
      <c r="G20" s="7"/>
      <c r="H20" s="7"/>
    </row>
    <row r="21" spans="1:16" ht="12.75" customHeight="1">
      <c r="A21" s="13"/>
      <c r="B21" s="13"/>
      <c r="C21" s="13"/>
      <c r="D21" s="13" t="s">
        <v>92</v>
      </c>
      <c r="E21" s="13"/>
      <c r="F21" s="13"/>
      <c r="G21" s="13"/>
      <c r="H21" s="13">
        <v>0</v>
      </c>
      <c r="P21">
        <v>0</v>
      </c>
    </row>
    <row r="22" spans="1:8" ht="12.75" customHeight="1">
      <c r="A22" s="13"/>
      <c r="B22" s="13"/>
      <c r="C22" s="13"/>
      <c r="D22" s="13" t="s">
        <v>93</v>
      </c>
      <c r="E22" s="13"/>
      <c r="F22" s="13"/>
      <c r="G22" s="13"/>
      <c r="H22" s="13"/>
    </row>
    <row r="23" spans="1:16" ht="12.75" customHeight="1">
      <c r="A23" s="13"/>
      <c r="B23" s="13"/>
      <c r="C23" s="13"/>
      <c r="D23" s="13" t="s">
        <v>94</v>
      </c>
      <c r="E23" s="13"/>
      <c r="F23" s="13"/>
      <c r="G23" s="13"/>
      <c r="H23" s="13">
        <v>0</v>
      </c>
      <c r="P23">
        <v>0</v>
      </c>
    </row>
    <row r="24" spans="1:16" ht="12.75" customHeight="1">
      <c r="A24" s="13"/>
      <c r="B24" s="13"/>
      <c r="C24" s="13"/>
      <c r="D24" s="13" t="s">
        <v>95</v>
      </c>
      <c r="E24" s="13"/>
      <c r="F24" s="13"/>
      <c r="G24" s="13"/>
      <c r="H24" s="13">
        <f>H21+H23</f>
        <v>0</v>
      </c>
      <c r="P24">
        <f>P21+P23</f>
        <v>0</v>
      </c>
    </row>
    <row r="26" spans="1:16" ht="12.75" customHeight="1">
      <c r="A26" s="13"/>
      <c r="B26" s="13"/>
      <c r="C26" s="13"/>
      <c r="D26" s="13" t="s">
        <v>95</v>
      </c>
      <c r="E26" s="13"/>
      <c r="F26" s="13"/>
      <c r="G26" s="13"/>
      <c r="H26" s="13">
        <f>H17+H24</f>
        <v>0</v>
      </c>
      <c r="P26">
        <f>P17+P24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1"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P26"/>
  <sheetViews>
    <sheetView zoomScalePageLayoutView="0" workbookViewId="0" topLeftCell="A1">
      <pane ySplit="10" topLeftCell="A11" activePane="bottomLeft" state="frozen"/>
      <selection pane="topLeft" activeCell="A1" sqref="A1"/>
      <selection pane="bottomLeft" activeCell="G12" sqref="G12"/>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546</v>
      </c>
      <c r="D5" s="5" t="s">
        <v>547</v>
      </c>
      <c r="E5" s="5"/>
    </row>
    <row r="6" spans="1:5" ht="12.75" customHeight="1">
      <c r="A6" t="s">
        <v>18</v>
      </c>
      <c r="C6" s="5" t="s">
        <v>546</v>
      </c>
      <c r="D6" s="5" t="s">
        <v>547</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25.5">
      <c r="A12" s="6">
        <v>1</v>
      </c>
      <c r="B12" s="6" t="s">
        <v>548</v>
      </c>
      <c r="C12" s="6" t="s">
        <v>44</v>
      </c>
      <c r="D12" s="6" t="s">
        <v>549</v>
      </c>
      <c r="E12" s="6"/>
      <c r="F12" s="8">
        <v>1</v>
      </c>
      <c r="G12" s="11"/>
      <c r="H12" s="10">
        <f>ROUND((G12*F12),2)</f>
        <v>0</v>
      </c>
      <c r="O12">
        <f>rekapitulace!H8</f>
        <v>21</v>
      </c>
      <c r="P12">
        <f>O12/100*H12</f>
        <v>0</v>
      </c>
    </row>
    <row r="13" ht="12.75">
      <c r="D13" s="12" t="s">
        <v>47</v>
      </c>
    </row>
    <row r="14" ht="12.75">
      <c r="D14" s="12" t="s">
        <v>44</v>
      </c>
    </row>
    <row r="15" spans="1:16" ht="12.75" customHeight="1">
      <c r="A15" s="13"/>
      <c r="B15" s="13"/>
      <c r="C15" s="13" t="s">
        <v>42</v>
      </c>
      <c r="D15" s="13" t="s">
        <v>41</v>
      </c>
      <c r="E15" s="13"/>
      <c r="F15" s="13"/>
      <c r="G15" s="13"/>
      <c r="H15" s="13">
        <f>SUM(H12:H14)</f>
        <v>0</v>
      </c>
      <c r="P15">
        <f>ROUND(SUM(P12:P14),2)</f>
        <v>0</v>
      </c>
    </row>
    <row r="17" spans="1:16" ht="12.75" customHeight="1">
      <c r="A17" s="13"/>
      <c r="B17" s="13"/>
      <c r="C17" s="13"/>
      <c r="D17" s="13" t="s">
        <v>89</v>
      </c>
      <c r="E17" s="13"/>
      <c r="F17" s="13"/>
      <c r="G17" s="13"/>
      <c r="H17" s="13">
        <f>+H15</f>
        <v>0</v>
      </c>
      <c r="P17">
        <f>+P15</f>
        <v>0</v>
      </c>
    </row>
    <row r="19" spans="1:8" ht="12.75" customHeight="1">
      <c r="A19" s="7" t="s">
        <v>90</v>
      </c>
      <c r="B19" s="7"/>
      <c r="C19" s="7"/>
      <c r="D19" s="7"/>
      <c r="E19" s="7"/>
      <c r="F19" s="7"/>
      <c r="G19" s="7"/>
      <c r="H19" s="7"/>
    </row>
    <row r="20" spans="1:8" ht="12.75" customHeight="1">
      <c r="A20" s="7"/>
      <c r="B20" s="7"/>
      <c r="C20" s="7"/>
      <c r="D20" s="7" t="s">
        <v>91</v>
      </c>
      <c r="E20" s="7"/>
      <c r="F20" s="7"/>
      <c r="G20" s="7"/>
      <c r="H20" s="7"/>
    </row>
    <row r="21" spans="1:16" ht="12.75" customHeight="1">
      <c r="A21" s="13"/>
      <c r="B21" s="13"/>
      <c r="C21" s="13"/>
      <c r="D21" s="13" t="s">
        <v>92</v>
      </c>
      <c r="E21" s="13"/>
      <c r="F21" s="13"/>
      <c r="G21" s="13"/>
      <c r="H21" s="13">
        <v>0</v>
      </c>
      <c r="P21">
        <v>0</v>
      </c>
    </row>
    <row r="22" spans="1:8" ht="12.75" customHeight="1">
      <c r="A22" s="13"/>
      <c r="B22" s="13"/>
      <c r="C22" s="13"/>
      <c r="D22" s="13" t="s">
        <v>93</v>
      </c>
      <c r="E22" s="13"/>
      <c r="F22" s="13"/>
      <c r="G22" s="13"/>
      <c r="H22" s="13"/>
    </row>
    <row r="23" spans="1:16" ht="12.75" customHeight="1">
      <c r="A23" s="13"/>
      <c r="B23" s="13"/>
      <c r="C23" s="13"/>
      <c r="D23" s="13" t="s">
        <v>94</v>
      </c>
      <c r="E23" s="13"/>
      <c r="F23" s="13"/>
      <c r="G23" s="13"/>
      <c r="H23" s="13">
        <v>0</v>
      </c>
      <c r="P23">
        <v>0</v>
      </c>
    </row>
    <row r="24" spans="1:16" ht="12.75" customHeight="1">
      <c r="A24" s="13"/>
      <c r="B24" s="13"/>
      <c r="C24" s="13"/>
      <c r="D24" s="13" t="s">
        <v>95</v>
      </c>
      <c r="E24" s="13"/>
      <c r="F24" s="13"/>
      <c r="G24" s="13"/>
      <c r="H24" s="13">
        <f>H21+H23</f>
        <v>0</v>
      </c>
      <c r="P24">
        <f>P21+P23</f>
        <v>0</v>
      </c>
    </row>
    <row r="26" spans="1:16" ht="12.75" customHeight="1">
      <c r="A26" s="13"/>
      <c r="B26" s="13"/>
      <c r="C26" s="13"/>
      <c r="D26" s="13" t="s">
        <v>95</v>
      </c>
      <c r="E26" s="13"/>
      <c r="F26" s="13"/>
      <c r="G26" s="13"/>
      <c r="H26" s="13">
        <f>H17+H24</f>
        <v>0</v>
      </c>
      <c r="P26">
        <f>P17+P24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
      <pane ySplit="10" topLeftCell="A11" activePane="bottomLeft" state="frozen"/>
      <selection pane="topLeft" activeCell="A1" sqref="A1"/>
      <selection pane="bottomLeft" activeCell="G15" sqref="G15"/>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550</v>
      </c>
      <c r="D5" s="5" t="s">
        <v>551</v>
      </c>
      <c r="E5" s="5"/>
    </row>
    <row r="6" spans="1:5" ht="12.75" customHeight="1">
      <c r="A6" t="s">
        <v>18</v>
      </c>
      <c r="C6" s="5" t="s">
        <v>550</v>
      </c>
      <c r="D6" s="5" t="s">
        <v>551</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25.5">
      <c r="A12" s="6">
        <v>1</v>
      </c>
      <c r="B12" s="6" t="s">
        <v>552</v>
      </c>
      <c r="C12" s="6" t="s">
        <v>44</v>
      </c>
      <c r="D12" s="6" t="s">
        <v>553</v>
      </c>
      <c r="E12" s="6"/>
      <c r="F12" s="8">
        <v>1</v>
      </c>
      <c r="G12" s="11"/>
      <c r="H12" s="10">
        <f>ROUND((G12*F12),2)</f>
        <v>0</v>
      </c>
      <c r="O12">
        <f>rekapitulace!H8</f>
        <v>21</v>
      </c>
      <c r="P12">
        <f>O12/100*H12</f>
        <v>0</v>
      </c>
    </row>
    <row r="13" ht="12.75">
      <c r="D13" s="12" t="s">
        <v>47</v>
      </c>
    </row>
    <row r="14" ht="12.75">
      <c r="D14" s="12" t="s">
        <v>44</v>
      </c>
    </row>
    <row r="15" spans="1:16" ht="25.5">
      <c r="A15" s="6">
        <v>2</v>
      </c>
      <c r="B15" s="6" t="s">
        <v>554</v>
      </c>
      <c r="C15" s="6" t="s">
        <v>44</v>
      </c>
      <c r="D15" s="6" t="s">
        <v>555</v>
      </c>
      <c r="E15" s="6" t="s">
        <v>64</v>
      </c>
      <c r="F15" s="8">
        <v>1</v>
      </c>
      <c r="G15" s="11"/>
      <c r="H15" s="10">
        <f>ROUND((G15*F15),2)</f>
        <v>0</v>
      </c>
      <c r="O15">
        <f>rekapitulace!H8</f>
        <v>21</v>
      </c>
      <c r="P15">
        <f>O15/100*H15</f>
        <v>0</v>
      </c>
    </row>
    <row r="16" ht="12.75">
      <c r="D16" s="12" t="s">
        <v>47</v>
      </c>
    </row>
    <row r="17" ht="12.75">
      <c r="D17" s="12" t="s">
        <v>58</v>
      </c>
    </row>
    <row r="18" spans="1:16" ht="12.75" customHeight="1">
      <c r="A18" s="13"/>
      <c r="B18" s="13"/>
      <c r="C18" s="13" t="s">
        <v>42</v>
      </c>
      <c r="D18" s="13" t="s">
        <v>41</v>
      </c>
      <c r="E18" s="13"/>
      <c r="F18" s="13"/>
      <c r="G18" s="13"/>
      <c r="H18" s="13">
        <f>SUM(H12:H17)</f>
        <v>0</v>
      </c>
      <c r="P18">
        <f>ROUND(SUM(P12:P17),2)</f>
        <v>0</v>
      </c>
    </row>
    <row r="20" spans="1:16" ht="12.75" customHeight="1">
      <c r="A20" s="13"/>
      <c r="B20" s="13"/>
      <c r="C20" s="13"/>
      <c r="D20" s="13" t="s">
        <v>89</v>
      </c>
      <c r="E20" s="13"/>
      <c r="F20" s="13"/>
      <c r="G20" s="13"/>
      <c r="H20" s="13">
        <f>+H18</f>
        <v>0</v>
      </c>
      <c r="P20">
        <f>+P18</f>
        <v>0</v>
      </c>
    </row>
    <row r="22" spans="1:8" ht="12.75" customHeight="1">
      <c r="A22" s="7" t="s">
        <v>90</v>
      </c>
      <c r="B22" s="7"/>
      <c r="C22" s="7"/>
      <c r="D22" s="7"/>
      <c r="E22" s="7"/>
      <c r="F22" s="7"/>
      <c r="G22" s="7"/>
      <c r="H22" s="7"/>
    </row>
    <row r="23" spans="1:8" ht="12.75" customHeight="1">
      <c r="A23" s="7"/>
      <c r="B23" s="7"/>
      <c r="C23" s="7"/>
      <c r="D23" s="7" t="s">
        <v>91</v>
      </c>
      <c r="E23" s="7"/>
      <c r="F23" s="7"/>
      <c r="G23" s="7"/>
      <c r="H23" s="7"/>
    </row>
    <row r="24" spans="1:16" ht="12.75" customHeight="1">
      <c r="A24" s="13"/>
      <c r="B24" s="13"/>
      <c r="C24" s="13"/>
      <c r="D24" s="13" t="s">
        <v>92</v>
      </c>
      <c r="E24" s="13"/>
      <c r="F24" s="13"/>
      <c r="G24" s="13"/>
      <c r="H24" s="13">
        <v>0</v>
      </c>
      <c r="P24">
        <v>0</v>
      </c>
    </row>
    <row r="25" spans="1:8" ht="12.75" customHeight="1">
      <c r="A25" s="13"/>
      <c r="B25" s="13"/>
      <c r="C25" s="13"/>
      <c r="D25" s="13" t="s">
        <v>93</v>
      </c>
      <c r="E25" s="13"/>
      <c r="F25" s="13"/>
      <c r="G25" s="13"/>
      <c r="H25" s="13"/>
    </row>
    <row r="26" spans="1:16" ht="12.75" customHeight="1">
      <c r="A26" s="13"/>
      <c r="B26" s="13"/>
      <c r="C26" s="13"/>
      <c r="D26" s="13" t="s">
        <v>94</v>
      </c>
      <c r="E26" s="13"/>
      <c r="F26" s="13"/>
      <c r="G26" s="13"/>
      <c r="H26" s="13">
        <v>0</v>
      </c>
      <c r="P26">
        <v>0</v>
      </c>
    </row>
    <row r="27" spans="1:16" ht="12.75" customHeight="1">
      <c r="A27" s="13"/>
      <c r="B27" s="13"/>
      <c r="C27" s="13"/>
      <c r="D27" s="13" t="s">
        <v>95</v>
      </c>
      <c r="E27" s="13"/>
      <c r="F27" s="13"/>
      <c r="G27" s="13"/>
      <c r="H27" s="13">
        <f>H24+H26</f>
        <v>0</v>
      </c>
      <c r="P27">
        <f>P24+P26</f>
        <v>0</v>
      </c>
    </row>
    <row r="29" spans="1:16" ht="12.75" customHeight="1">
      <c r="A29" s="13"/>
      <c r="B29" s="13"/>
      <c r="C29" s="13"/>
      <c r="D29" s="13" t="s">
        <v>95</v>
      </c>
      <c r="E29" s="13"/>
      <c r="F29" s="13"/>
      <c r="G29" s="13"/>
      <c r="H29" s="13">
        <f>H20+H27</f>
        <v>0</v>
      </c>
      <c r="P29">
        <f>P20+P27</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P26"/>
  <sheetViews>
    <sheetView zoomScalePageLayoutView="0" workbookViewId="0" topLeftCell="A1">
      <pane ySplit="10" topLeftCell="A11" activePane="bottomLeft" state="frozen"/>
      <selection pane="topLeft" activeCell="A1" sqref="A1"/>
      <selection pane="bottomLeft" activeCell="G12" sqref="G12"/>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t="s">
        <v>20</v>
      </c>
      <c r="E4" s="5"/>
    </row>
    <row r="5" spans="1:5" ht="12.75" customHeight="1">
      <c r="A5" t="s">
        <v>17</v>
      </c>
      <c r="C5" s="5" t="s">
        <v>556</v>
      </c>
      <c r="D5" s="5" t="s">
        <v>557</v>
      </c>
      <c r="E5" s="5"/>
    </row>
    <row r="6" spans="1:5" ht="12.75" customHeight="1">
      <c r="A6" t="s">
        <v>18</v>
      </c>
      <c r="C6" s="5" t="s">
        <v>556</v>
      </c>
      <c r="D6" s="5" t="s">
        <v>557</v>
      </c>
      <c r="E6" s="5"/>
    </row>
    <row r="7" spans="3:5" ht="12.75" customHeight="1">
      <c r="C7" s="5"/>
      <c r="D7" s="5"/>
      <c r="E7" s="5"/>
    </row>
    <row r="8" spans="1:16" ht="12.75" customHeight="1">
      <c r="A8" s="14" t="s">
        <v>23</v>
      </c>
      <c r="B8" s="14" t="s">
        <v>25</v>
      </c>
      <c r="C8" s="14" t="s">
        <v>26</v>
      </c>
      <c r="D8" s="14" t="s">
        <v>27</v>
      </c>
      <c r="E8" s="14" t="s">
        <v>28</v>
      </c>
      <c r="F8" s="14" t="s">
        <v>29</v>
      </c>
      <c r="G8" s="14" t="s">
        <v>30</v>
      </c>
      <c r="H8" s="14"/>
      <c r="O8" t="s">
        <v>33</v>
      </c>
      <c r="P8" t="s">
        <v>11</v>
      </c>
    </row>
    <row r="9" spans="1:15" ht="14.25">
      <c r="A9" s="14"/>
      <c r="B9" s="14"/>
      <c r="C9" s="14"/>
      <c r="D9" s="14"/>
      <c r="E9" s="14"/>
      <c r="F9" s="14"/>
      <c r="G9" s="4" t="s">
        <v>31</v>
      </c>
      <c r="H9" s="4" t="s">
        <v>32</v>
      </c>
      <c r="O9" t="s">
        <v>11</v>
      </c>
    </row>
    <row r="10" spans="1:8" ht="14.25">
      <c r="A10" s="4" t="s">
        <v>24</v>
      </c>
      <c r="B10" s="4" t="s">
        <v>34</v>
      </c>
      <c r="C10" s="4" t="s">
        <v>35</v>
      </c>
      <c r="D10" s="4" t="s">
        <v>36</v>
      </c>
      <c r="E10" s="4" t="s">
        <v>37</v>
      </c>
      <c r="F10" s="4" t="s">
        <v>38</v>
      </c>
      <c r="G10" s="4" t="s">
        <v>39</v>
      </c>
      <c r="H10" s="4" t="s">
        <v>40</v>
      </c>
    </row>
    <row r="11" spans="1:8" ht="12.75" customHeight="1">
      <c r="A11" s="7"/>
      <c r="B11" s="7"/>
      <c r="C11" s="7" t="s">
        <v>42</v>
      </c>
      <c r="D11" s="7" t="s">
        <v>41</v>
      </c>
      <c r="E11" s="7"/>
      <c r="F11" s="9"/>
      <c r="G11" s="7"/>
      <c r="H11" s="9"/>
    </row>
    <row r="12" spans="1:16" ht="63.75">
      <c r="A12" s="6">
        <v>1</v>
      </c>
      <c r="B12" s="6" t="s">
        <v>558</v>
      </c>
      <c r="C12" s="6" t="s">
        <v>44</v>
      </c>
      <c r="D12" s="6" t="s">
        <v>559</v>
      </c>
      <c r="E12" s="6" t="s">
        <v>46</v>
      </c>
      <c r="F12" s="8">
        <v>1</v>
      </c>
      <c r="G12" s="11"/>
      <c r="H12" s="10">
        <f>ROUND((G12*F12),2)</f>
        <v>0</v>
      </c>
      <c r="O12">
        <f>rekapitulace!H8</f>
        <v>21</v>
      </c>
      <c r="P12">
        <f>O12/100*H12</f>
        <v>0</v>
      </c>
    </row>
    <row r="13" ht="12.75">
      <c r="D13" s="12" t="s">
        <v>47</v>
      </c>
    </row>
    <row r="14" ht="12.75">
      <c r="D14" s="12" t="s">
        <v>53</v>
      </c>
    </row>
    <row r="15" spans="1:16" ht="12.75" customHeight="1">
      <c r="A15" s="13"/>
      <c r="B15" s="13"/>
      <c r="C15" s="13" t="s">
        <v>42</v>
      </c>
      <c r="D15" s="13" t="s">
        <v>41</v>
      </c>
      <c r="E15" s="13"/>
      <c r="F15" s="13"/>
      <c r="G15" s="13"/>
      <c r="H15" s="13">
        <f>SUM(H12:H14)</f>
        <v>0</v>
      </c>
      <c r="P15">
        <f>ROUND(SUM(P12:P14),2)</f>
        <v>0</v>
      </c>
    </row>
    <row r="17" spans="1:16" ht="12.75" customHeight="1">
      <c r="A17" s="13"/>
      <c r="B17" s="13"/>
      <c r="C17" s="13"/>
      <c r="D17" s="13" t="s">
        <v>89</v>
      </c>
      <c r="E17" s="13"/>
      <c r="F17" s="13"/>
      <c r="G17" s="13"/>
      <c r="H17" s="13">
        <f>+H15</f>
        <v>0</v>
      </c>
      <c r="P17">
        <f>+P15</f>
        <v>0</v>
      </c>
    </row>
    <row r="19" spans="1:8" ht="12.75" customHeight="1">
      <c r="A19" s="7" t="s">
        <v>90</v>
      </c>
      <c r="B19" s="7"/>
      <c r="C19" s="7"/>
      <c r="D19" s="7"/>
      <c r="E19" s="7"/>
      <c r="F19" s="7"/>
      <c r="G19" s="7"/>
      <c r="H19" s="7"/>
    </row>
    <row r="20" spans="1:8" ht="12.75" customHeight="1">
      <c r="A20" s="7"/>
      <c r="B20" s="7"/>
      <c r="C20" s="7"/>
      <c r="D20" s="7" t="s">
        <v>91</v>
      </c>
      <c r="E20" s="7"/>
      <c r="F20" s="7"/>
      <c r="G20" s="7"/>
      <c r="H20" s="7"/>
    </row>
    <row r="21" spans="1:16" ht="12.75" customHeight="1">
      <c r="A21" s="13"/>
      <c r="B21" s="13"/>
      <c r="C21" s="13"/>
      <c r="D21" s="13" t="s">
        <v>92</v>
      </c>
      <c r="E21" s="13"/>
      <c r="F21" s="13"/>
      <c r="G21" s="13"/>
      <c r="H21" s="13">
        <v>0</v>
      </c>
      <c r="P21">
        <v>0</v>
      </c>
    </row>
    <row r="22" spans="1:8" ht="12.75" customHeight="1">
      <c r="A22" s="13"/>
      <c r="B22" s="13"/>
      <c r="C22" s="13"/>
      <c r="D22" s="13" t="s">
        <v>93</v>
      </c>
      <c r="E22" s="13"/>
      <c r="F22" s="13"/>
      <c r="G22" s="13"/>
      <c r="H22" s="13"/>
    </row>
    <row r="23" spans="1:16" ht="12.75" customHeight="1">
      <c r="A23" s="13"/>
      <c r="B23" s="13"/>
      <c r="C23" s="13"/>
      <c r="D23" s="13" t="s">
        <v>94</v>
      </c>
      <c r="E23" s="13"/>
      <c r="F23" s="13"/>
      <c r="G23" s="13"/>
      <c r="H23" s="13">
        <v>0</v>
      </c>
      <c r="P23">
        <v>0</v>
      </c>
    </row>
    <row r="24" spans="1:16" ht="12.75" customHeight="1">
      <c r="A24" s="13"/>
      <c r="B24" s="13"/>
      <c r="C24" s="13"/>
      <c r="D24" s="13" t="s">
        <v>95</v>
      </c>
      <c r="E24" s="13"/>
      <c r="F24" s="13"/>
      <c r="G24" s="13"/>
      <c r="H24" s="13">
        <f>H21+H23</f>
        <v>0</v>
      </c>
      <c r="P24">
        <f>P21+P23</f>
        <v>0</v>
      </c>
    </row>
    <row r="26" spans="1:16" ht="12.75" customHeight="1">
      <c r="A26" s="13"/>
      <c r="B26" s="13"/>
      <c r="C26" s="13"/>
      <c r="D26" s="13" t="s">
        <v>95</v>
      </c>
      <c r="E26" s="13"/>
      <c r="F26" s="13"/>
      <c r="G26" s="13"/>
      <c r="H26" s="13">
        <f>H17+H24</f>
        <v>0</v>
      </c>
      <c r="P26">
        <f>P17+P24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Müllerová Petra</dc:creator>
  <cp:keywords/>
  <dc:description/>
  <cp:lastModifiedBy>Balog Lukas</cp:lastModifiedBy>
  <dcterms:created xsi:type="dcterms:W3CDTF">2020-06-22T11:38:26Z</dcterms:created>
  <dcterms:modified xsi:type="dcterms:W3CDTF">2020-12-07T11:42:44Z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