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10" windowWidth="27495" windowHeight="16035" activeTab="0"/>
  </bookViews>
  <sheets>
    <sheet name="Rekapitulace stavby" sheetId="1" r:id="rId1"/>
    <sheet name="SO 101 - Komunikace" sheetId="2" r:id="rId2"/>
    <sheet name="SO 102 - Chodníky a ostat..." sheetId="3" r:id="rId3"/>
    <sheet name="SO 103 - Definitivní dopr..." sheetId="4" r:id="rId4"/>
    <sheet name="SO 301 - Odvodnění komuni..." sheetId="5" r:id="rId5"/>
    <sheet name="VON - Vedlejší a ostatní ..." sheetId="6" r:id="rId6"/>
    <sheet name="Pokyny pro vyplnění" sheetId="7" r:id="rId7"/>
  </sheets>
  <definedNames>
    <definedName name="_xlnm._FilterDatabase" localSheetId="1" hidden="1">'SO 101 - Komunikace'!$C$83:$K$324</definedName>
    <definedName name="_xlnm._FilterDatabase" localSheetId="2" hidden="1">'SO 102 - Chodníky a ostat...'!$C$87:$K$300</definedName>
    <definedName name="_xlnm._FilterDatabase" localSheetId="3" hidden="1">'SO 103 - Definitivní dopr...'!$C$80:$K$124</definedName>
    <definedName name="_xlnm._FilterDatabase" localSheetId="4" hidden="1">'SO 301 - Odvodnění komuni...'!$C$80:$K$193</definedName>
    <definedName name="_xlnm._FilterDatabase" localSheetId="5" hidden="1">'VON - Vedlejší a ostatní ...'!$C$81:$K$110</definedName>
    <definedName name="_xlnm.Print_Titles" localSheetId="0">'Rekapitulace stavby'!$49:$49</definedName>
    <definedName name="_xlnm.Print_Titles" localSheetId="1">'SO 101 - Komunikace'!$83:$83</definedName>
    <definedName name="_xlnm.Print_Titles" localSheetId="2">'SO 102 - Chodníky a ostat...'!$87:$87</definedName>
    <definedName name="_xlnm.Print_Titles" localSheetId="3">'SO 103 - Definitivní dopr...'!$80:$80</definedName>
    <definedName name="_xlnm.Print_Titles" localSheetId="4">'SO 301 - Odvodnění komuni...'!$80:$80</definedName>
    <definedName name="_xlnm.Print_Titles" localSheetId="5">'VON - Vedlejší a ostatní ...'!$81:$81</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101 - Komunikace'!$C$4:$J$36,'SO 101 - Komunikace'!$C$42:$J$65,'SO 101 - Komunikace'!$C$71:$K$324</definedName>
    <definedName name="_xlnm.Print_Area" localSheetId="2">'SO 102 - Chodníky a ostat...'!$C$4:$J$36,'SO 102 - Chodníky a ostat...'!$C$42:$J$69,'SO 102 - Chodníky a ostat...'!$C$75:$K$300</definedName>
    <definedName name="_xlnm.Print_Area" localSheetId="3">'SO 103 - Definitivní dopr...'!$C$4:$J$36,'SO 103 - Definitivní dopr...'!$C$42:$J$62,'SO 103 - Definitivní dopr...'!$C$68:$K$124</definedName>
    <definedName name="_xlnm.Print_Area" localSheetId="4">'SO 301 - Odvodnění komuni...'!$C$4:$J$36,'SO 301 - Odvodnění komuni...'!$C$42:$J$62,'SO 301 - Odvodnění komuni...'!$C$68:$K$193</definedName>
    <definedName name="_xlnm.Print_Area" localSheetId="5">'VON - Vedlejší a ostatní ...'!$C$4:$J$36,'VON - Vedlejší a ostatní ...'!$C$42:$J$63,'VON - Vedlejší a ostatní ...'!$C$69:$K$110</definedName>
  </definedNames>
  <calcPr fullCalcOnLoad="1"/>
</workbook>
</file>

<file path=xl/sharedStrings.xml><?xml version="1.0" encoding="utf-8"?>
<sst xmlns="http://schemas.openxmlformats.org/spreadsheetml/2006/main" count="7416" uniqueCount="1114">
  <si>
    <t>Export VZ</t>
  </si>
  <si>
    <t>List obsahuje:</t>
  </si>
  <si>
    <t>1) Rekapitulace stavby</t>
  </si>
  <si>
    <t>2) Rekapitulace objektů stavby a soupisů prací</t>
  </si>
  <si>
    <t>3.0</t>
  </si>
  <si>
    <t>ZAMOK</t>
  </si>
  <si>
    <t>False</t>
  </si>
  <si>
    <t>{8766e28b-88ca-45b1-9a0c-d163aa12ca74}</t>
  </si>
  <si>
    <t>0,01</t>
  </si>
  <si>
    <t>21</t>
  </si>
  <si>
    <t>15</t>
  </si>
  <si>
    <t>REKAPITULACE STAVBY</t>
  </si>
  <si>
    <t>v ---  níže se nacházejí doplnkové a pomocné údaje k sestavám  --- v</t>
  </si>
  <si>
    <t>Návod na vyplnění</t>
  </si>
  <si>
    <t>0,001</t>
  </si>
  <si>
    <t>Kód:</t>
  </si>
  <si>
    <t>6929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</si>
  <si>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</si>
  <si>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</si>
  <si>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 xml:space="preserve"> III/2384 Kladno, oprava silnice</t>
  </si>
  <si>
    <t>KSO:</t>
  </si>
  <si>
    <t>822 24 73</t>
  </si>
  <si>
    <t>CC-CZ:</t>
  </si>
  <si>
    <t>21121</t>
  </si>
  <si>
    <t>Místo:</t>
  </si>
  <si>
    <t>okres Kladno</t>
  </si>
  <si>
    <t>Datum:</t>
  </si>
  <si>
    <t>12.5.2017</t>
  </si>
  <si>
    <t>CZ-CPV:</t>
  </si>
  <si>
    <t>45233142-6</t>
  </si>
  <si>
    <t>CZ-CPA:</t>
  </si>
  <si>
    <t>42.11.10</t>
  </si>
  <si>
    <t>Zadavatel:</t>
  </si>
  <si>
    <t>IČ:</t>
  </si>
  <si>
    <t>00066001</t>
  </si>
  <si>
    <t>Krajská správa a údržba silnic Středočeského kraje</t>
  </si>
  <si>
    <t>DIČ:</t>
  </si>
  <si>
    <t>CZ 00066001</t>
  </si>
  <si>
    <t>Uchazeč:</t>
  </si>
  <si>
    <t>Vyplň údaj</t>
  </si>
  <si>
    <t>Projektant:</t>
  </si>
  <si>
    <t>45271895</t>
  </si>
  <si>
    <t>METROPROJEKT Praha a.s.</t>
  </si>
  <si>
    <t>CZ 45271895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</si>
  <si>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</si>
  <si>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</si>
  <si>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</si>
  <si>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</si>
  <si>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</si>
  <si>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</si>
  <si>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</si>
  <si>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</si>
  <si>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</si>
  <si>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</si>
  <si>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</si>
  <si>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</si>
  <si>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</si>
  <si>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</si>
  <si>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</si>
  <si>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</si>
  <si>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</si>
  <si>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</si>
  <si>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</si>
  <si>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</si>
  <si>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</si>
  <si>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</si>
  <si>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</si>
  <si>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</si>
  <si>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</si>
  <si>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</si>
  <si>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</si>
  <si>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</si>
  <si>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</si>
  <si>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</si>
  <si>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</si>
  <si>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</si>
  <si>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</si>
  <si>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</si>
  <si>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</si>
  <si>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</si>
  <si>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</si>
  <si>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</si>
  <si>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</si>
  <si>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</si>
  <si>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</si>
  <si>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</si>
  <si>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</si>
  <si>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SO 101</t>
  </si>
  <si>
    <t>Komunikace</t>
  </si>
  <si>
    <t>STA</t>
  </si>
  <si>
    <t>1</t>
  </si>
  <si>
    <t>{85f9df18-09d2-46bf-b88b-18f3dbd66aba}</t>
  </si>
  <si>
    <t>2</t>
  </si>
  <si>
    <t>SO 102</t>
  </si>
  <si>
    <t>Chodníky a ostatní plochy</t>
  </si>
  <si>
    <t>{d33e41b3-01bd-4dc8-a0cf-c3f367b34507}</t>
  </si>
  <si>
    <t>SO 103</t>
  </si>
  <si>
    <t>Definitivní dopravní značení</t>
  </si>
  <si>
    <t>{52e6c5d8-878a-45a1-a880-598ab1b7d7bb}</t>
  </si>
  <si>
    <t>SO 301</t>
  </si>
  <si>
    <t>Odvodnění komunikace</t>
  </si>
  <si>
    <t>{9d43964c-a931-49b8-9463-903127bc6242}</t>
  </si>
  <si>
    <t>VON</t>
  </si>
  <si>
    <t>Vedlejší a ostatní náklady</t>
  </si>
  <si>
    <t>{f42992d8-0031-4e23-95bb-7e20a473e921}</t>
  </si>
  <si>
    <t>1) Krycí list soupisu</t>
  </si>
  <si>
    <t>2) Rekapitulace</t>
  </si>
  <si>
    <t>3) Soupis prací</t>
  </si>
  <si>
    <t>Zpět na list:</t>
  </si>
  <si>
    <t>Rekapitulace stavby</t>
  </si>
  <si>
    <t>voz_asf_B_kpl</t>
  </si>
  <si>
    <t>vozovka asfaltová běžná - kompletní vrstva</t>
  </si>
  <si>
    <t>1887</t>
  </si>
  <si>
    <t>voz_asf_B_obr</t>
  </si>
  <si>
    <t>vozovka asfaltová běžná - pouze obrus</t>
  </si>
  <si>
    <t>289</t>
  </si>
  <si>
    <t>KRYCÍ LIST SOUPISU</t>
  </si>
  <si>
    <t>voz_asf_H_kpl</t>
  </si>
  <si>
    <t>vozovka asfalt se sníženou hlučností - kompletní skaldba</t>
  </si>
  <si>
    <t>6059,24</t>
  </si>
  <si>
    <t>voz_asf_H_obr</t>
  </si>
  <si>
    <t>vozovka asfalt se sníženou hlučností - pouze obrus</t>
  </si>
  <si>
    <t>69,2</t>
  </si>
  <si>
    <t>Objekt:</t>
  </si>
  <si>
    <t>SO 101 - Komunikace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</si>
  <si>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</si>
  <si>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</si>
  <si>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</si>
  <si>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</si>
  <si>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</si>
  <si>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</si>
  <si>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</si>
  <si>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</si>
  <si>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</si>
  <si>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</si>
  <si>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</si>
  <si>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</si>
  <si>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</si>
  <si>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</si>
  <si>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</si>
  <si>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</si>
  <si>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</si>
  <si>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</si>
  <si>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</si>
  <si>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</si>
  <si>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</si>
  <si>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</si>
  <si>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</si>
  <si>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</si>
  <si>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</si>
  <si>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</si>
  <si>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</si>
  <si>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</si>
  <si>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</si>
  <si>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</si>
  <si>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</si>
  <si>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</si>
  <si>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113107224</t>
  </si>
  <si>
    <t>Odstranění podkladů nebo krytů s přemístěním hmot na skládku na vzdálenost do 20 m nebo s naložením na dopravní prostředek v ploše jednotlivě přes 200 m2 z kameniva hrubého drceného, o tl. vrstvy přes 300 do 400 mm</t>
  </si>
  <si>
    <t>m2</t>
  </si>
  <si>
    <t>CS ÚRS 2017 01</t>
  </si>
  <si>
    <t>4</t>
  </si>
  <si>
    <t>-626191318</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</si>
  <si>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</si>
  <si>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</si>
  <si>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</si>
  <si>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"odečteno z AutoCadu - př. 002 Situace"</t>
  </si>
  <si>
    <t>8808,600</t>
  </si>
  <si>
    <t>113154124</t>
  </si>
  <si>
    <t>Frézování živičného podkladu nebo krytu s naložením na dopravní prostředek plochy do 500 m2 bez překážek v trase pruhu šířky přes 0,5 m do 1 m, tloušťky vrstvy 100 mm</t>
  </si>
  <si>
    <t>2087324558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</si>
  <si>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</si>
  <si>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359,500</t>
  </si>
  <si>
    <t>3</t>
  </si>
  <si>
    <t>113154355</t>
  </si>
  <si>
    <t>Frézování živičného podkladu nebo krytu s naložením na dopravní prostředek plochy přes 1 000 do 10 000 m2 s překážkami v trase pruhu šířky do 1 m, tloušťky vrstvy 200 mm</t>
  </si>
  <si>
    <t>-2010427672</t>
  </si>
  <si>
    <t>113202111</t>
  </si>
  <si>
    <t>Vytrhání obrub s vybouráním lože, s přemístěním hmot na skládku na vzdálenost do 3 m nebo s naložením na dopravní prostředek z krajníků nebo obrubníků stojatých</t>
  </si>
  <si>
    <t>m</t>
  </si>
  <si>
    <t>789349929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</si>
  <si>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</si>
  <si>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396,300</t>
  </si>
  <si>
    <t>5</t>
  </si>
  <si>
    <t>121101101</t>
  </si>
  <si>
    <t>Sejmutí ornice nebo lesní půdy s vodorovným přemístěním na hromady v místě upotřebení nebo na dočasné či trvalé skládky se složením, na vzdálenost do 50 m</t>
  </si>
  <si>
    <t>m3</t>
  </si>
  <si>
    <t>-1839188657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</si>
  <si>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</si>
  <si>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1155,000*0,150</t>
  </si>
  <si>
    <t>6</t>
  </si>
  <si>
    <t>122101103</t>
  </si>
  <si>
    <t>Odkopávky a prokopávky nezapažené s přehozením výkopku na vzdálenost do 3 m nebo s naložením na dopravní prostředek v horninách tř. 1 a 2 přes 1 000 do 5 000 m3</t>
  </si>
  <si>
    <t>-1999341671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</si>
  <si>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</si>
  <si>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2987,100</t>
  </si>
  <si>
    <t>7</t>
  </si>
  <si>
    <t>162701105</t>
  </si>
  <si>
    <t>Vodorovné přemístění výkopku nebo sypaniny po suchu na obvyklém dopravním prostředku, bez naložení výkopku, avšak se složením bez rozhrnutí z horniny tř. 1 až 4 na vzdálenost přes 9 000 do 10 000 m</t>
  </si>
  <si>
    <t>-833854362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</si>
  <si>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</si>
  <si>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 odvoz" 173,250</t>
  </si>
  <si>
    <t>"vykopávky" 2987,100</t>
  </si>
  <si>
    <t>"ornice - dovoz" 1291,000*0,15</t>
  </si>
  <si>
    <t>Součet</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</si>
  <si>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</si>
  <si>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</si>
  <si>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</si>
  <si>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-967312457</t>
  </si>
  <si>
    <t>"celkem 20 km" 3354*10</t>
  </si>
  <si>
    <t>9</t>
  </si>
  <si>
    <t>167101101</t>
  </si>
  <si>
    <t>Nakládání, skládání a překládání neulehlého výkopku nebo sypaniny nakládání, množství do 100 m3, z hornin tř. 1 až 4</t>
  </si>
  <si>
    <t>-183104488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</si>
  <si>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</si>
  <si>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</si>
  <si>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</si>
  <si>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</si>
  <si>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-621380708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</si>
  <si>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</si>
  <si>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"násypy" 880,100</t>
  </si>
  <si>
    <t>11</t>
  </si>
  <si>
    <t>M</t>
  </si>
  <si>
    <t>583312020</t>
  </si>
  <si>
    <t>štěrkodrť dodávka</t>
  </si>
  <si>
    <t>t</t>
  </si>
  <si>
    <t>1966391041</t>
  </si>
  <si>
    <t>1294,1*2,6 'Přepočtené koeficientem množství</t>
  </si>
  <si>
    <t>12</t>
  </si>
  <si>
    <t>171201211</t>
  </si>
  <si>
    <t>Uložení sypaniny poplatek za uložení sypaniny na skládce (skládkovné)</t>
  </si>
  <si>
    <t>-1086483082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</si>
  <si>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</si>
  <si>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"výkopy" 2987,100*1,8</t>
  </si>
  <si>
    <t>13</t>
  </si>
  <si>
    <t>174101101</t>
  </si>
  <si>
    <t>Zásyp sypaninou z jakékoliv horniny s uložením výkopku ve vrstvách se zhutněním jam, šachet, rýh nebo kolem objektů v těchto vykopávkách</t>
  </si>
  <si>
    <t>-508038514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</si>
  <si>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</si>
  <si>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"sanace, tl. 300 mm" 1380,000*0,300</t>
  </si>
  <si>
    <t>14</t>
  </si>
  <si>
    <t>181411131</t>
  </si>
  <si>
    <t>Založení trávníku na půdě předem připravené plochy do 1000 m2 výsevem včetně utažení parkového v rovině nebo na svahu do 1:5</t>
  </si>
  <si>
    <t>1531278076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</si>
  <si>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</si>
  <si>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1291,000</t>
  </si>
  <si>
    <t>005724100</t>
  </si>
  <si>
    <t>osivo směs travní parková</t>
  </si>
  <si>
    <t>kg</t>
  </si>
  <si>
    <t>261550330</t>
  </si>
  <si>
    <t>1291*0,015 'Přepočtené koeficientem množství</t>
  </si>
  <si>
    <t>16</t>
  </si>
  <si>
    <t>181951101</t>
  </si>
  <si>
    <t>Úprava pláně vyrovnáním výškových rozdílů v hornině tř. 1 až 4 bez zhutnění</t>
  </si>
  <si>
    <t>-1138505774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</si>
  <si>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</si>
  <si>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1298,000</t>
  </si>
  <si>
    <t>17</t>
  </si>
  <si>
    <t>181951102</t>
  </si>
  <si>
    <t>Úprava pláně vyrovnáním výškových rozdílů v hornině tř. 1 až 4 se zhutněním</t>
  </si>
  <si>
    <t>1686606066</t>
  </si>
  <si>
    <t>8449,800</t>
  </si>
  <si>
    <t>18</t>
  </si>
  <si>
    <t>182301122</t>
  </si>
  <si>
    <t>Rozprostření a urovnání ornice ve svahu sklonu přes 1:5 při souvislé ploše do 500 m2, tl. vrstvy přes 100 do 150 mm</t>
  </si>
  <si>
    <t>804815661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</si>
  <si>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</si>
  <si>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19</t>
  </si>
  <si>
    <t>103641010</t>
  </si>
  <si>
    <t>zemina pro terénní úpravy -  ornice</t>
  </si>
  <si>
    <t>-1476326948</t>
  </si>
  <si>
    <t>1291*0,27 'Přepočtené koeficientem množství</t>
  </si>
  <si>
    <t>20</t>
  </si>
  <si>
    <t>183403161</t>
  </si>
  <si>
    <t>Obdělání půdy válením v rovině nebo na svahu do 1:5</t>
  </si>
  <si>
    <t>-951721401</t>
  </si>
  <si>
    <t xml:space="preserve">Poznámka k souboru cen:
1. Každé opakované obdělání půdy se oceňuje samostatně. 2. Ceny -3114 a -3115 lze použít i pro obdělání půdy aktivními branami. </t>
  </si>
  <si>
    <t>184802111</t>
  </si>
  <si>
    <t>Chemické odplevelení půdy před založením kultury, trávníku nebo zpevněných ploch o výměře jednotlivě přes 20 m2 v rovině nebo na svahu do 1:5 postřikem na široko</t>
  </si>
  <si>
    <t>717952877</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</si>
  <si>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</si>
  <si>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Zakládání</t>
  </si>
  <si>
    <t>22</t>
  </si>
  <si>
    <t>211561111</t>
  </si>
  <si>
    <t>Výplň kamenivem do rýh odvodňovacích žeber nebo trativodů bez zhutnění, s úpravou povrchu výplně kamenivem hrubým drceným frakce 4 až 16 mm</t>
  </si>
  <si>
    <t>-175377734</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</si>
  <si>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</si>
  <si>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389,700</t>
  </si>
  <si>
    <t>23</t>
  </si>
  <si>
    <t>211971121</t>
  </si>
  <si>
    <t>Zřízení opláštění výplně z geotextilie odvodňovacích žeber nebo trativodů v rýze nebo zářezu se stěnami svislými nebo šikmými o sklonu přes 1:2 při rozvinuté šířce opláštění do 2,5 m</t>
  </si>
  <si>
    <t>349229833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</si>
  <si>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</si>
  <si>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3915,000</t>
  </si>
  <si>
    <t>24</t>
  </si>
  <si>
    <t>693111460</t>
  </si>
  <si>
    <t>geotextilie netkaná PP 300 g/m2</t>
  </si>
  <si>
    <t>-926135894</t>
  </si>
  <si>
    <t>3915*1,02 'Přepočtené koeficientem množství</t>
  </si>
  <si>
    <t>25</t>
  </si>
  <si>
    <t>212572111</t>
  </si>
  <si>
    <t>Lože pro trativody ze štěrkopísku tříděného</t>
  </si>
  <si>
    <t>-332910929</t>
  </si>
  <si>
    <t xml:space="preserve">Poznámka k souboru cen:
1. V cenách jsou započteny i náklady na vyčištění dna rýh a na urovnání povrchu lože. 2. V ceně materiálu jsou započteny i náklady na prohození výkopku. </t>
  </si>
  <si>
    <t>43,300</t>
  </si>
  <si>
    <t>26</t>
  </si>
  <si>
    <t>212755216</t>
  </si>
  <si>
    <t>Trativody bez lože z drenážních trubek plastových flexibilních D 160 mm</t>
  </si>
  <si>
    <t>113466784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</si>
  <si>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</si>
  <si>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1566,000</t>
  </si>
  <si>
    <t>27</t>
  </si>
  <si>
    <t>213141113</t>
  </si>
  <si>
    <t>Zřízení vrstvy z geotextilie filtrační, separační, odvodňovací, ochranné, výztužné nebo protierozní v rovině nebo ve sklonu do 1:5, šířky přes 6 do 8,5 m</t>
  </si>
  <si>
    <t>-1924633654</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</si>
  <si>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</si>
  <si>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28</t>
  </si>
  <si>
    <t>693110040</t>
  </si>
  <si>
    <t>geotextilie tkaná polypropylenová 280 g/m2</t>
  </si>
  <si>
    <t>-925817702</t>
  </si>
  <si>
    <t>"sanace" 1380,000</t>
  </si>
  <si>
    <t>1380*1,15 'Přepočtené koeficientem množství</t>
  </si>
  <si>
    <t>Komunikace pozemní</t>
  </si>
  <si>
    <t>29</t>
  </si>
  <si>
    <t>564871111</t>
  </si>
  <si>
    <t>Podklad ze štěrkodrti ŠD s rozprostřením a zhutněním, po zhutnění tl. 250 mm</t>
  </si>
  <si>
    <t>725580363</t>
  </si>
  <si>
    <t>30</t>
  </si>
  <si>
    <t>564962111</t>
  </si>
  <si>
    <t>Podklad z mechanicky zpevněného kameniva MZK (minerální beton) s rozprostřením a s hutněním, po zhutnění tl. 200 mm</t>
  </si>
  <si>
    <t>1680818400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</si>
  <si>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</si>
  <si>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31</t>
  </si>
  <si>
    <t>565145121</t>
  </si>
  <si>
    <t>Asfaltový beton vrstva podkladní ACP 16 (obalované kamenivo střednězrnné - OKS) s rozprostřením a zhutněním v pruhu šířky přes 3 m, po zhutnění tl. 60 mm</t>
  </si>
  <si>
    <t>-1913520108</t>
  </si>
  <si>
    <t xml:space="preserve">Poznámka k souboru cen:
1. ČSN EN 13108-1 připouští pro ACP 16 pouze tl. 50 až 80 mm. </t>
  </si>
  <si>
    <t>32</t>
  </si>
  <si>
    <t>569851111</t>
  </si>
  <si>
    <t>Zpevnění krajnic nebo komunikací pro pěší s rozprostřením a zhutněním, po zhutnění štěrkodrtí tl. 150 mm</t>
  </si>
  <si>
    <t>-412232213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</si>
  <si>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</si>
  <si>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268,000</t>
  </si>
  <si>
    <t>33</t>
  </si>
  <si>
    <t>573191111</t>
  </si>
  <si>
    <t>Postřik infiltrační kationaktivní emulzí v množství 1,00 kg/m2</t>
  </si>
  <si>
    <t>-39509980</t>
  </si>
  <si>
    <t xml:space="preserve">Poznámka k souboru cen:
1. V ceně nejsou započteny náklady na popř. projektem předepsané očištění vozovky, které se oceňuje cenou 938 90-8411 Očištění povrchu saponátovým roztokem části C 01 tohoto katalogu. </t>
  </si>
  <si>
    <t>34</t>
  </si>
  <si>
    <t>573231108</t>
  </si>
  <si>
    <t>Postřik spojovací PS bez posypu kamenivem ze silniční emulze, v množství 0,50 kg/m2</t>
  </si>
  <si>
    <t>1818934198</t>
  </si>
  <si>
    <t>2*voz_asf_B_kpl</t>
  </si>
  <si>
    <t>2*voz_asf_B_obr</t>
  </si>
  <si>
    <t>2*voz_asf_H_kpl</t>
  </si>
  <si>
    <t>2*voz_asf_H_obr</t>
  </si>
  <si>
    <t>35</t>
  </si>
  <si>
    <t>576133121R</t>
  </si>
  <si>
    <t>Asfaltový koberec mastixový se sníženou hlučností SMA 8 LA(AKMJ) s rozprostřením a se zhutněním v pruhu šířky přes 3 m, po zhutnění tl. 40 mm</t>
  </si>
  <si>
    <t>-1311344186</t>
  </si>
  <si>
    <t>6059,240</t>
  </si>
  <si>
    <t>69,200</t>
  </si>
  <si>
    <t>36</t>
  </si>
  <si>
    <t>576133221</t>
  </si>
  <si>
    <t>Asfaltový koberec mastixový SMA 11 (AKMS) s rozprostřením a se zhutněním v pruhu šířky přes 3 m, po zhutnění tl. 40 mm</t>
  </si>
  <si>
    <t>-193440771</t>
  </si>
  <si>
    <t>37</t>
  </si>
  <si>
    <t>577155142</t>
  </si>
  <si>
    <t>Asfaltový beton vrstva ložní ACL 16 (ABH) s rozprostřením a zhutněním z modifikovaného asfaltu v pruhu šířky přes 3 m, po zhutnění tl. 60 mm</t>
  </si>
  <si>
    <t>-2124655016</t>
  </si>
  <si>
    <t xml:space="preserve">Poznámka k souboru cen:
1. ČSN EN 13108-1 připouští pro ACL 16 pouze tl. 50 až 70 mm. </t>
  </si>
  <si>
    <t>Trubní vedení</t>
  </si>
  <si>
    <t>38</t>
  </si>
  <si>
    <t>89499001R</t>
  </si>
  <si>
    <t>Odvodňovací žlab DN300 s mříží do bet. lože, dodávka a montáž</t>
  </si>
  <si>
    <t>1715154924</t>
  </si>
  <si>
    <t>15,000</t>
  </si>
  <si>
    <t>39</t>
  </si>
  <si>
    <t>89499002R</t>
  </si>
  <si>
    <t>Žlabová vpust DN300, komplet dodávka a montáž</t>
  </si>
  <si>
    <t>kus</t>
  </si>
  <si>
    <t>-992354978</t>
  </si>
  <si>
    <t>40</t>
  </si>
  <si>
    <t>89499003R</t>
  </si>
  <si>
    <t>Přesun uliční vpusti</t>
  </si>
  <si>
    <t>-2012016481</t>
  </si>
  <si>
    <t>41</t>
  </si>
  <si>
    <t>895941111</t>
  </si>
  <si>
    <t>Zřízení vpusti kanalizační uliční z betonových dílců typ UV-50 normální</t>
  </si>
  <si>
    <t>67919775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</si>
  <si>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</si>
  <si>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42</t>
  </si>
  <si>
    <t>59223H</t>
  </si>
  <si>
    <t>Vpusť betonová uliční, kompletní sestava: dno, skruže, prstence,  kalový koš - dodávka</t>
  </si>
  <si>
    <t>305915092</t>
  </si>
  <si>
    <t>43</t>
  </si>
  <si>
    <t>895998001R</t>
  </si>
  <si>
    <t>Kompletní vybourání uliční vpusti</t>
  </si>
  <si>
    <t>1381878466</t>
  </si>
  <si>
    <t>44</t>
  </si>
  <si>
    <t>899202111</t>
  </si>
  <si>
    <t>Osazení mříží litinových včetně rámů a košů na bahno hmotnosti jednotlivě přes 50 do 100 kg</t>
  </si>
  <si>
    <t>122254660</t>
  </si>
  <si>
    <t xml:space="preserve">Poznámka k souboru cen:
1. V cenách nejsou započteny náklady na dodání mříží, rámů a košů na bahno; tyto náklady se oceňují ve specifikaci. </t>
  </si>
  <si>
    <t>45</t>
  </si>
  <si>
    <t>286619380</t>
  </si>
  <si>
    <t>mříž litinová 600/40T, 420X620 D400</t>
  </si>
  <si>
    <t>817272145</t>
  </si>
  <si>
    <t>46</t>
  </si>
  <si>
    <t>899331111</t>
  </si>
  <si>
    <t>Výšková úprava uličního vstupu nebo vpusti do 200 mm zvýšením poklopu</t>
  </si>
  <si>
    <t>779606504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</si>
  <si>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</si>
  <si>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47</t>
  </si>
  <si>
    <t>899431111</t>
  </si>
  <si>
    <t>Výšková úprava uličního vstupu nebo vpusti do 200 mm zvýšením krycího hrnce, šoupěte nebo hydrantu bez úpravy armatur</t>
  </si>
  <si>
    <t>-648699106</t>
  </si>
  <si>
    <t>87</t>
  </si>
  <si>
    <t>Ostatní konstrukce a práce, bourání</t>
  </si>
  <si>
    <t>48</t>
  </si>
  <si>
    <t>912211111</t>
  </si>
  <si>
    <t>Montáž směrového sloupku plastového s odrazkou prostým uložením bez betonového základu silničního</t>
  </si>
  <si>
    <t>73070331</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</si>
  <si>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</si>
  <si>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49</t>
  </si>
  <si>
    <t>404451500</t>
  </si>
  <si>
    <t>sloupek silniční plastový s retroreflexní fólií směrový 1200 mm</t>
  </si>
  <si>
    <t>-2043329874</t>
  </si>
  <si>
    <t>50</t>
  </si>
  <si>
    <t>916131213</t>
  </si>
  <si>
    <t>Osazení silničního obrubníku betonového se zřízením lože, s vyplněním a zatřením spár cementovou maltou stojatého s boční opěrou z betonu prostého tř. C 12/15, do lože z betonu prostého téže značky</t>
  </si>
  <si>
    <t>1017582769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</si>
  <si>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</si>
  <si>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51</t>
  </si>
  <si>
    <t>592174650</t>
  </si>
  <si>
    <t>obrubník betonový silniční vibrolisovaný 100x15x25 cm</t>
  </si>
  <si>
    <t>1688672261</t>
  </si>
  <si>
    <t>631</t>
  </si>
  <si>
    <t>52</t>
  </si>
  <si>
    <t>592174680</t>
  </si>
  <si>
    <t>obrubník betonový silniční nájezdový vibrolisovaný 100x15x15 cm</t>
  </si>
  <si>
    <t>-2000867260</t>
  </si>
  <si>
    <t>398</t>
  </si>
  <si>
    <t>53</t>
  </si>
  <si>
    <t>592174690R</t>
  </si>
  <si>
    <t>obrubník betonový zastávkový 100x40x33 cm</t>
  </si>
  <si>
    <t>2034205096</t>
  </si>
  <si>
    <t>P</t>
  </si>
  <si>
    <t>Poznámka k položce:
včetně náběhových kusů</t>
  </si>
  <si>
    <t>54</t>
  </si>
  <si>
    <t>919112233</t>
  </si>
  <si>
    <t>Řezání dilatačních spár v živičném krytu vytvoření komůrky pro těsnící zálivku šířky 20 mm, hloubky 40 mm</t>
  </si>
  <si>
    <t>724976980</t>
  </si>
  <si>
    <t xml:space="preserve">Poznámka k souboru cen:
1. V cenách jsou započteny i náklady na vyčištění spár po řezání. </t>
  </si>
  <si>
    <t>118,00</t>
  </si>
  <si>
    <t>55</t>
  </si>
  <si>
    <t>919122132</t>
  </si>
  <si>
    <t>Utěsnění dilatačních spár zálivkou za tepla v cementobetonovém nebo živičném krytu včetně adhezního nátěru s těsnicím profilem pod zálivkou, pro komůrky šířky 20 mm, hloubky 40 mm</t>
  </si>
  <si>
    <t>1351105734</t>
  </si>
  <si>
    <t xml:space="preserve">Poznámka k souboru cen:
1. V cenách jsou započteny i náklady na vyčištění spár před těsněním a zalitím a náklady na impregnaci, těsnění a zalití spár včetně dodání hmot. </t>
  </si>
  <si>
    <t>118,000</t>
  </si>
  <si>
    <t>56</t>
  </si>
  <si>
    <t>919735113</t>
  </si>
  <si>
    <t>Řezání stávajícího živičného krytu nebo podkladu hloubky přes 100 do 150 mm</t>
  </si>
  <si>
    <t>-246384249</t>
  </si>
  <si>
    <t xml:space="preserve">Poznámka k souboru cen:
1. V cenách jsou započteny i náklady na spotřebu vody. </t>
  </si>
  <si>
    <t>997</t>
  </si>
  <si>
    <t>Přesun sutě</t>
  </si>
  <si>
    <t>57</t>
  </si>
  <si>
    <t>997221551</t>
  </si>
  <si>
    <t>Vodorovná doprava suti bez naložení, ale se složením a s hrubým urovnáním ze sypkých materiálů, na vzdálenost do 1 km</t>
  </si>
  <si>
    <t>-241762943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</si>
  <si>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</si>
  <si>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58</t>
  </si>
  <si>
    <t>997221559</t>
  </si>
  <si>
    <t>Vodorovná doprava suti bez naložení, ale se složením a s hrubým urovnáním Příplatek k ceně za každý další i započatý 1 km přes 1 km</t>
  </si>
  <si>
    <t>-1214418328</t>
  </si>
  <si>
    <t>9847,265*19 'Přepočtené koeficientem množství</t>
  </si>
  <si>
    <t>59</t>
  </si>
  <si>
    <t>997221815</t>
  </si>
  <si>
    <t>Poplatek za uložení stavebního odpadu na skládce (skládkovné) betonového</t>
  </si>
  <si>
    <t>1397322341</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</si>
  <si>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</si>
  <si>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81,242+55,000</t>
  </si>
  <si>
    <t>60</t>
  </si>
  <si>
    <t>997221845</t>
  </si>
  <si>
    <t>Poplatek za uložení stavebního odpadu na skládce (skládkovné) z asfaltových povrchů</t>
  </si>
  <si>
    <t>-1210287442</t>
  </si>
  <si>
    <t>92,032+4510,003</t>
  </si>
  <si>
    <t>61</t>
  </si>
  <si>
    <t>997221855</t>
  </si>
  <si>
    <t>Poplatek za uložení stavebního odpadu na skládce (skládkovné) z kameniva</t>
  </si>
  <si>
    <t>-2088537590</t>
  </si>
  <si>
    <t>5108,988</t>
  </si>
  <si>
    <t>998</t>
  </si>
  <si>
    <t>Přesun hmot</t>
  </si>
  <si>
    <t>62</t>
  </si>
  <si>
    <t>998225111</t>
  </si>
  <si>
    <t>Přesun hmot pro komunikace s krytem z kameniva, monolitickým betonovým nebo živičným dopravní vzdálenost do 200 m jakékoliv délky objektu</t>
  </si>
  <si>
    <t>203150618</t>
  </si>
  <si>
    <t xml:space="preserve">Poznámka k souboru cen:
1. Ceny lze použít i pro plochy letišť s krytem monolitickým betonovým nebo živičným. </t>
  </si>
  <si>
    <t>21,3</t>
  </si>
  <si>
    <t>SO 102 - Chodníky a ostatní plochy</t>
  </si>
  <si>
    <t xml:space="preserve">    3 - Svislé a kompletní konstrukce</t>
  </si>
  <si>
    <t>PSV - Práce a dodávky PSV</t>
  </si>
  <si>
    <t xml:space="preserve">    711 - Izolace proti vodě, vlhkosti a plynům</t>
  </si>
  <si>
    <t>M - Práce a dodávky M</t>
  </si>
  <si>
    <t xml:space="preserve">    46-M - Zemní práce při extr.mont.pracích</t>
  </si>
  <si>
    <t>111203201S</t>
  </si>
  <si>
    <t>Odstranění křovin a stromů s ponecháním kořenů průměru kmene do 100 mm, při jakémkoliv sklonu terénu mimo LTM, při celkové ploše do 1 000 m2, včetně odvozu a likvidace odpadu</t>
  </si>
  <si>
    <t>513740158</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</si>
  <si>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</si>
  <si>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200,000</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</si>
  <si>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</si>
  <si>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</si>
  <si>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-1573397104</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</si>
  <si>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</si>
  <si>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1440,000</t>
  </si>
  <si>
    <t>113107212</t>
  </si>
  <si>
    <t>Odstranění podkladů nebo krytů s přemístěním hmot na skládku na vzdálenost do 20 m nebo s naložením na dopravní prostředek v ploše jednotlivě přes 200 m2 z kameniva těženého, o tl. vrstvy přes 100 do 200 mm</t>
  </si>
  <si>
    <t>246622467</t>
  </si>
  <si>
    <t>113107164</t>
  </si>
  <si>
    <t>Odstranění podkladů nebo krytů s přemístěním hmot na skládku na vzdálenost do 20 m nebo s naložením na dopravní prostředek v ploše jednotlivě přes 50 m2 do 200 m2 z kameniva hrubého drceného, o tl. vrstvy přes 300 do 400 mm</t>
  </si>
  <si>
    <t>-978599019</t>
  </si>
  <si>
    <t>130,000</t>
  </si>
  <si>
    <t>113107183</t>
  </si>
  <si>
    <t>Odstranění podkladů nebo krytů s přemístěním hmot na skládku na vzdálenost do 20 m nebo s naložením na dopravní prostředek v ploše jednotlivě přes 50 m2 do 200 m2 živičných, o tl. vrstvy přes 100 do 150 mm</t>
  </si>
  <si>
    <t>335948951</t>
  </si>
  <si>
    <t>1413066857</t>
  </si>
  <si>
    <t>63,900</t>
  </si>
  <si>
    <t>1574412500</t>
  </si>
  <si>
    <t>74,000</t>
  </si>
  <si>
    <t>-16541981</t>
  </si>
  <si>
    <t>45,000*0,150</t>
  </si>
  <si>
    <t>122201101</t>
  </si>
  <si>
    <t>Odkopávky a prokopávky nezapažené s přehozením výkopku na vzdálenost do 3 m nebo s naložením na dopravní prostředek v hornině tř. 3 do 100 m3</t>
  </si>
  <si>
    <t>547602112</t>
  </si>
  <si>
    <t>31,000</t>
  </si>
  <si>
    <t>-1724181611</t>
  </si>
  <si>
    <t>"ornice - odvoz" 6,750</t>
  </si>
  <si>
    <t>"vykopávky" 31,000</t>
  </si>
  <si>
    <t>"ornice - dovoz" 404,700*0,15</t>
  </si>
  <si>
    <t>791064234</t>
  </si>
  <si>
    <t>"celkem 20 km" 98,455*10</t>
  </si>
  <si>
    <t>-552168426</t>
  </si>
  <si>
    <t>695347329</t>
  </si>
  <si>
    <t>42,000</t>
  </si>
  <si>
    <t>-957786402</t>
  </si>
  <si>
    <t>42*2,6 'Přepočtené koeficientem množství</t>
  </si>
  <si>
    <t>-759218934</t>
  </si>
  <si>
    <t>"výkopy" 31,000*1,8</t>
  </si>
  <si>
    <t>1355669189</t>
  </si>
  <si>
    <t>404,700</t>
  </si>
  <si>
    <t>5138919</t>
  </si>
  <si>
    <t>404,7*0,015 'Přepočtené koeficientem množství</t>
  </si>
  <si>
    <t>-1318367446</t>
  </si>
  <si>
    <t>-991966175</t>
  </si>
  <si>
    <t>2191,000</t>
  </si>
  <si>
    <t>1355330829</t>
  </si>
  <si>
    <t>-217513571</t>
  </si>
  <si>
    <t>404,7*0,27 'Přepočtené koeficientem množství</t>
  </si>
  <si>
    <t>738690881</t>
  </si>
  <si>
    <t>-2052826776</t>
  </si>
  <si>
    <t>Svislé a kompletní konstrukce</t>
  </si>
  <si>
    <t>348942131R</t>
  </si>
  <si>
    <t>Zábradlí ocelové přímé nebo v oblouku výšky z válcovaných tyčí s osazením do bloků z betonu prostého se třemi vodorovnými trubkami, dodávka a montáž vč nátěru</t>
  </si>
  <si>
    <t>1548003215</t>
  </si>
  <si>
    <t>83,300</t>
  </si>
  <si>
    <t>564211111</t>
  </si>
  <si>
    <t>Podklad nebo podsyp ze štěrkopísku ŠP s rozprostřením, vlhčením a zhutněním, po zhutnění tl. 50 mm</t>
  </si>
  <si>
    <t>1586041173</t>
  </si>
  <si>
    <t>"lože ze štěrkopísku tl. 50 mm pro dlažbu"</t>
  </si>
  <si>
    <t>278,200+1248,000+581,000</t>
  </si>
  <si>
    <t>564851111</t>
  </si>
  <si>
    <t>Podklad ze štěrkodrti ŠD s rozprostřením a zhutněním, po zhutnění tl. 150 mm</t>
  </si>
  <si>
    <t>35202926</t>
  </si>
  <si>
    <t>"dlažba 60 mm + reliéfní" 278,200+1248,000</t>
  </si>
  <si>
    <t>564861111</t>
  </si>
  <si>
    <t>Podklad ze štěrkodrti ŠD s rozprostřením a zhutněním, po zhutnění tl. 200 mm</t>
  </si>
  <si>
    <t>1998523893</t>
  </si>
  <si>
    <t>"dlažba 80 mm" 581,000</t>
  </si>
  <si>
    <t>2127561878</t>
  </si>
  <si>
    <t>-554349233</t>
  </si>
  <si>
    <t>565145111</t>
  </si>
  <si>
    <t>Asfaltový beton vrstva podkladní ACP 16 (obalované kamenivo střednězrnné - OKS) s rozprostřením a zhutněním v pruhu šířky do 3 m, po zhutnění tl. 60 mm</t>
  </si>
  <si>
    <t>1437535684</t>
  </si>
  <si>
    <t>1005330993</t>
  </si>
  <si>
    <t>611774614</t>
  </si>
  <si>
    <t>576133111R</t>
  </si>
  <si>
    <t>Asfaltový koberec mastixový se sníženou hlučností SMA 8 LA(AKMJ) s rozprostřením a se zhutněním v pruhu šířky do 3 m, po zhutnění tl. 40 mm</t>
  </si>
  <si>
    <t>88932570</t>
  </si>
  <si>
    <t>577155132</t>
  </si>
  <si>
    <t>Asfaltový beton vrstva ložní ACL 16 (ABH) s rozprostřením a zhutněním z modifikovaného asfaltu v pruhu šířky do 3 m, po zhutnění tl. 60 mm</t>
  </si>
  <si>
    <t>1063370651</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</si>
  <si>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</si>
  <si>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</si>
  <si>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-871790961</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</si>
  <si>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</si>
  <si>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596000D1</t>
  </si>
  <si>
    <t>betonová dlažba, tl. 60 mm barevná (červená)</t>
  </si>
  <si>
    <t>-1409448936</t>
  </si>
  <si>
    <t>14,200</t>
  </si>
  <si>
    <t>14,2*1,03 'Přepočtené koeficientem množství</t>
  </si>
  <si>
    <t>596000D3</t>
  </si>
  <si>
    <t>betonová dlažba reliéfní, tl. 80 mm</t>
  </si>
  <si>
    <t>1863470441</t>
  </si>
  <si>
    <t>264,000</t>
  </si>
  <si>
    <t>264*1,03 'Přepočtené koeficientem množství</t>
  </si>
  <si>
    <t>596811123</t>
  </si>
  <si>
    <t>Kladení dlažby z betonových nebo kameninových dlaždic komunikací pro pěší s vyplněním spár a se smetením přebytečného materiálu na vzdálenost do 3 m s ložem z kameniva těženého tl. do 30 mm velikosti dlaždic do 0,09 m2 (bez zámku), pro plochy přes 300 m2</t>
  </si>
  <si>
    <t>1691981312</t>
  </si>
  <si>
    <t>596000D2</t>
  </si>
  <si>
    <t>betonová dlažba, tl. 60 mm šedá</t>
  </si>
  <si>
    <t>-817874991</t>
  </si>
  <si>
    <t>1248,000</t>
  </si>
  <si>
    <t>1248*1,01 'Přepočtené koeficientem množství</t>
  </si>
  <si>
    <t>596000D4</t>
  </si>
  <si>
    <t>betonová dlažba, tl. 80 mm šedá</t>
  </si>
  <si>
    <t>2051673237</t>
  </si>
  <si>
    <t>581,000</t>
  </si>
  <si>
    <t>581*1,01 'Přepočtené koeficientem množství</t>
  </si>
  <si>
    <t>-699634245</t>
  </si>
  <si>
    <t>-241635217</t>
  </si>
  <si>
    <t>-1498256970</t>
  </si>
  <si>
    <t>931265976</t>
  </si>
  <si>
    <t>916231213</t>
  </si>
  <si>
    <t>Osazení chodníkového obrubníku betonového se zřízením lože, s vyplněním a zatřením spár cementovou maltou stojatého s boční opěrou z betonu prostého tř. C 12/15, do lože z betonu prostého téže značky</t>
  </si>
  <si>
    <t>-1146497971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</si>
  <si>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</si>
  <si>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592172200S</t>
  </si>
  <si>
    <t>obrubník betonový parkový 100 x 6 x 20 cm šedý</t>
  </si>
  <si>
    <t>909609382</t>
  </si>
  <si>
    <t>244</t>
  </si>
  <si>
    <t>-807277580</t>
  </si>
  <si>
    <t>30,000</t>
  </si>
  <si>
    <t>-1962021505</t>
  </si>
  <si>
    <t>-586891932</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</si>
  <si>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</si>
  <si>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</si>
  <si>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-680492658</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</si>
  <si>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</si>
  <si>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"ocelové zábradlí" 67,000</t>
  </si>
  <si>
    <t>533548591</t>
  </si>
  <si>
    <t>-1572951887</t>
  </si>
  <si>
    <t>956,753*19 'Přepočtené koeficientem množství</t>
  </si>
  <si>
    <t>640974868</t>
  </si>
  <si>
    <t>374,40+15,17+2,345</t>
  </si>
  <si>
    <t>1222226058</t>
  </si>
  <si>
    <t>41,080+16,358</t>
  </si>
  <si>
    <t>-616135701</t>
  </si>
  <si>
    <t>432+75,40</t>
  </si>
  <si>
    <t>1288736225</t>
  </si>
  <si>
    <t>PSV</t>
  </si>
  <si>
    <t>Práce a dodávky PSV</t>
  </si>
  <si>
    <t>711</t>
  </si>
  <si>
    <t>Izolace proti vodě, vlhkosti a plynům</t>
  </si>
  <si>
    <t>711161306</t>
  </si>
  <si>
    <t>Izolace proti zemní vlhkosti nopovými foliemi základů nebo stěn pro běžné podmínky tloušťky 0,5 mm, šířky 1,0 m</t>
  </si>
  <si>
    <t>991384087</t>
  </si>
  <si>
    <t xml:space="preserve">Poznámka k souboru cen:
1. V cenách -1302 až -1361 nejsou započteny náklady na ukončení izolace lištou. 2. Prostupy izolací se oceňují cenami souboru 711 76 - Provedení detailů fóliemi. </t>
  </si>
  <si>
    <t>402,800*0,5</t>
  </si>
  <si>
    <t>Práce a dodávky M</t>
  </si>
  <si>
    <t>46-M</t>
  </si>
  <si>
    <t>Zemní práce při extr.mont.pracích</t>
  </si>
  <si>
    <t>460520174</t>
  </si>
  <si>
    <t>Montáž trubek ochranných uložených volně do rýhy plastových ohebných, vnitřního průměru přes 90 do 110 mm</t>
  </si>
  <si>
    <t>64</t>
  </si>
  <si>
    <t>-1763707638</t>
  </si>
  <si>
    <t>"příprava pro budoucí osazení VO" 337,000</t>
  </si>
  <si>
    <t>345713550</t>
  </si>
  <si>
    <t>trubka elektroinstalační ohebná dvouplášťová korugovaná D 94/110 mm, HDPE+LDPE</t>
  </si>
  <si>
    <t>128</t>
  </si>
  <si>
    <t>-548371735</t>
  </si>
  <si>
    <t>SO 103 - Definitivní dopravní značení</t>
  </si>
  <si>
    <t xml:space="preserve">    6 - Úpravy povrchů, podlahy a osazování výplní</t>
  </si>
  <si>
    <t>Úpravy povrchů, podlahy a osazování výplní</t>
  </si>
  <si>
    <t>915241111</t>
  </si>
  <si>
    <t>Bezpečnostní barevný povrch vozovek červený pro podklad asfaltový</t>
  </si>
  <si>
    <t>475645299</t>
  </si>
  <si>
    <t xml:space="preserve">Poznámka k souboru cen:
1. V cenách nejsou započteny náklady na příp. nutné vyspravení vozovek před nanesením bezpečnostního barevného povrchu. </t>
  </si>
  <si>
    <t>"odečteno z AutoCadu"</t>
  </si>
  <si>
    <t>32,000</t>
  </si>
  <si>
    <t>914111111</t>
  </si>
  <si>
    <t>Montáž svislé dopravní značky základní velikosti do 1 m2 objímkami na sloupky nebo konzoly</t>
  </si>
  <si>
    <t>966091717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</si>
  <si>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</si>
  <si>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404454320R</t>
  </si>
  <si>
    <t>značka dopravní svislá nereflexní FeZn-Al rám., základní velikost</t>
  </si>
  <si>
    <t>273193277</t>
  </si>
  <si>
    <t>914511112</t>
  </si>
  <si>
    <t>Montáž sloupku dopravních značek délky do 3,5 m do hliníkové patky</t>
  </si>
  <si>
    <t>-528402674</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</si>
  <si>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</si>
  <si>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</si>
  <si>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</si>
  <si>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-976510799</t>
  </si>
  <si>
    <t>915131111R</t>
  </si>
  <si>
    <t>Vodorovné dopravní značení stříkané barvou - čáry různé šířky, přechody pro chodce, šipky, symboly bílé základní</t>
  </si>
  <si>
    <t>1743776847</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</si>
  <si>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</si>
  <si>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452,000</t>
  </si>
  <si>
    <t>915231111R</t>
  </si>
  <si>
    <t>Vodorovné dopravní značení stříkaným plastem - čáry různé šířky, přechody pro chodce, šipky, symboly bílé základní</t>
  </si>
  <si>
    <t>1412520608</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</si>
  <si>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</si>
  <si>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915621111R</t>
  </si>
  <si>
    <t>Předznačení pro vodorovné značení stříkané barvou nebo prováděné z nátěrových hmot</t>
  </si>
  <si>
    <t>1580475332</t>
  </si>
  <si>
    <t xml:space="preserve">Poznámka k souboru cen:
1. Množství měrných jednotek se určuje: a) pro cenu -1111 v m délky dělicí čáry nebo vodícího proužku (včetně mezer), b) pro cenu -1112 v m2 natírané nebo stříkané plochy. </t>
  </si>
  <si>
    <t>966006221</t>
  </si>
  <si>
    <t>Odstranění trubkového nástavce ze sloupku s odklizením materiálu na vzdálenost do 20 m nebo s naložením na dopravní prostředek včetně demontáže dopravní značky</t>
  </si>
  <si>
    <t>956456702</t>
  </si>
  <si>
    <t xml:space="preserve">Poznámka k souboru cen:
1. Přemístění demontovaného trubkového nástavce na vzdálenost přes 20 m se oceňuje cenami souborů cen 997 22-1 Vodorovné přemístění vybouraných hmot. </t>
  </si>
  <si>
    <t>997013831</t>
  </si>
  <si>
    <t>Poplatek za uložení stavebního odpadu na skládce (skládkovné) směsného</t>
  </si>
  <si>
    <t>-575366191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</si>
  <si>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</si>
  <si>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</si>
  <si>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</si>
  <si>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1398285853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</si>
  <si>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</si>
  <si>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</si>
  <si>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</si>
  <si>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-1860457622</t>
  </si>
  <si>
    <t>1971584892</t>
  </si>
  <si>
    <t>SO 301 - Odvodnění komunikace</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</si>
  <si>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</si>
  <si>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</si>
  <si>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1009411595</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</si>
  <si>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</si>
  <si>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130001101</t>
  </si>
  <si>
    <t>Příplatek k cenám hloubených vykopávek za ztížení vykopávky v blízkosti podzemního vedení nebo výbušnin pro jakoukoliv třídu horniny</t>
  </si>
  <si>
    <t>1172745090</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</si>
  <si>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</si>
  <si>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132201202</t>
  </si>
  <si>
    <t>Hloubení zapažených i nezapažených rýh šířky přes 600 do 2 000 mm s urovnáním dna do předepsaného profilu a spádu v hornině tř. 3 přes 100 do 1 000 m3</t>
  </si>
  <si>
    <t>196163313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</si>
  <si>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</si>
  <si>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(115*1,2*3)+(100*1,2*2)+((106+34)*1*2,2)</t>
  </si>
  <si>
    <t>132201209</t>
  </si>
  <si>
    <t>Hloubení zapažených i nezapažených rýh šířky přes 600 do 2 000 mm s urovnáním dna do předepsaného profilu a spádu v hornině tř. 3 Příplatek k cenám za lepivost horniny tř. 3</t>
  </si>
  <si>
    <t>1461200209</t>
  </si>
  <si>
    <t>962*0,5</t>
  </si>
  <si>
    <t>151101102</t>
  </si>
  <si>
    <t>Zřízení pažení a rozepření stěn rýh pro podzemní vedení pro všechny šířky rýhy příložné pro jakoukoliv mezerovitost, hloubky do 4 m</t>
  </si>
  <si>
    <t>-1178491617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</si>
  <si>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</si>
  <si>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(115*3)+(100*2)+((106+34)*2,2)*2</t>
  </si>
  <si>
    <t>151101112</t>
  </si>
  <si>
    <t>Odstranění pažení a rozepření stěn rýh pro podzemní vedení s uložením materiálu na vzdálenost do 3 m od kraje výkopu příložné, hloubky přes 2 do 4 m</t>
  </si>
  <si>
    <t>-656634923</t>
  </si>
  <si>
    <t>1732429756</t>
  </si>
  <si>
    <t>"odvoz přebytečného výkopu na skládku" 238,800</t>
  </si>
  <si>
    <t>"dovoz štěrkpísku" 238,800</t>
  </si>
  <si>
    <t>467350435</t>
  </si>
  <si>
    <t>238,800*10</t>
  </si>
  <si>
    <t>957145949</t>
  </si>
  <si>
    <t>238,800*1,8</t>
  </si>
  <si>
    <t>-1863043418</t>
  </si>
  <si>
    <t>(115*1,2*2,4)+(100*1,2*1,4)+((106+34)*1*1,6)</t>
  </si>
  <si>
    <t>175151101</t>
  </si>
  <si>
    <t>Obsypání potrubí strojně sypaninou z vhodných hornin tř. 1 až 4 nebo materiálem připraveným podél výkopu ve vzdálenosti do 3 m od jeho kraje, pro jakoukoliv hloubku výkopu a míru zhutnění bez prohození sypaniny</t>
  </si>
  <si>
    <t>1328830154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</si>
  <si>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</si>
  <si>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962,000-723,200</t>
  </si>
  <si>
    <t>583312000</t>
  </si>
  <si>
    <t>štěrkopísek netříděný zásypový materiál</t>
  </si>
  <si>
    <t>1443054270</t>
  </si>
  <si>
    <t>238,8*2 'Přepočtené koeficientem množství</t>
  </si>
  <si>
    <t>359901211</t>
  </si>
  <si>
    <t>Monitoring stok (kamerový systém) jakékoli výšky nová kanalizace</t>
  </si>
  <si>
    <t>-1977561239</t>
  </si>
  <si>
    <t xml:space="preserve">Poznámka k souboru cen:
1. V ceně jsou započteny náklady na zhotovení záznamu o prohlídce a protokolu prohlídky. </t>
  </si>
  <si>
    <t>"DN 200 + DN 300" 130+216</t>
  </si>
  <si>
    <t>359901212</t>
  </si>
  <si>
    <t>Monitoring stok (kamerový systém) jakékoli výšky stávající kanalizace</t>
  </si>
  <si>
    <t>-1770215715</t>
  </si>
  <si>
    <t>"stávající kanalizace DN 1000" 66</t>
  </si>
  <si>
    <t>817351121</t>
  </si>
  <si>
    <t>Montáž betonových tvarovek na potrubí z trub betonových hrdlových odbočných DN 200</t>
  </si>
  <si>
    <t>267028086</t>
  </si>
  <si>
    <t xml:space="preserve">Poznámka k souboru cen:
1. Ceny jsou určeny pro montáž tvarovek v otevřeném výkopu jakéhokoliv sklonu i ve štole. 2. Pro volbu ceny u odbočných tvarovek je rozhodující DN hlavního řadu; u jednoosých větší DN. </t>
  </si>
  <si>
    <t>871350410</t>
  </si>
  <si>
    <t>Montáž kanalizačního potrubí z plastů z polypropylenu PP korugovaného SN 10 DN 200</t>
  </si>
  <si>
    <t>-2027052459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</si>
  <si>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</si>
  <si>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"viz př. 002 - situace, 009 - tabulka UV"</t>
  </si>
  <si>
    <t>130</t>
  </si>
  <si>
    <t>286147230</t>
  </si>
  <si>
    <t>trubka kanalizační žebrovaná PP vnitřní průměr 200mm, dl. 6m</t>
  </si>
  <si>
    <t>-1497522573</t>
  </si>
  <si>
    <t>"ztratné 1,5%" 130*1,015/6</t>
  </si>
  <si>
    <t>"zaokrouhleno" 22</t>
  </si>
  <si>
    <t>871370410</t>
  </si>
  <si>
    <t>Montáž kanalizačního potrubí z plastů z polypropylenu PP korugovaného SN 10 DN 300</t>
  </si>
  <si>
    <t>-1028104368</t>
  </si>
  <si>
    <t>"viz př. 002 - situace, 005 - podélný profil"</t>
  </si>
  <si>
    <t>216,000</t>
  </si>
  <si>
    <t>286147310</t>
  </si>
  <si>
    <t>trubka kanalizační žebrovaná PP vnitřní průměr 300mm, dl. 6m</t>
  </si>
  <si>
    <t>629663119</t>
  </si>
  <si>
    <t>"ztratné 1,5%" 216*1,015/6</t>
  </si>
  <si>
    <t>"zaokrouhleno" 37</t>
  </si>
  <si>
    <t>877355129R</t>
  </si>
  <si>
    <t>Vysazení odbočky na stávající kanalizaci, montáž včetně dodávky tvarovek</t>
  </si>
  <si>
    <t>1033326825</t>
  </si>
  <si>
    <t>892372111</t>
  </si>
  <si>
    <t>Tlakové zkoušky vodou zabezpečení konců potrubí při tlakových zkouškách DN do 300</t>
  </si>
  <si>
    <t>418492747</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</si>
  <si>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</si>
  <si>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892381111</t>
  </si>
  <si>
    <t>Tlakové zkoušky vodou na potrubí DN 250, 300 nebo 350</t>
  </si>
  <si>
    <t>1446938620</t>
  </si>
  <si>
    <t>216</t>
  </si>
  <si>
    <t>894411121R1</t>
  </si>
  <si>
    <t>Šachta kanalizační Š1 z betonových dílců, kompletní dodávka a montáž podkladní desky, dna, skruží, prstenců, těsnění, stupadel, rámu, poklopu, apod.</t>
  </si>
  <si>
    <t>59508585</t>
  </si>
  <si>
    <t>"kompletní náplň dle přílohy 010, šachta Š1" 1</t>
  </si>
  <si>
    <t>894411121R2</t>
  </si>
  <si>
    <t>Šachta kanalizační Š2 z betonových dílců, kompletní dodávka a montáž podkladní desky, dna, skruží, prstenců, těsnění, stupadel, rámu, poklopu, apod.</t>
  </si>
  <si>
    <t>268519969</t>
  </si>
  <si>
    <t>"kompletní náplň dle přílohy 010, šachta Š2" 1</t>
  </si>
  <si>
    <t>894411121R3</t>
  </si>
  <si>
    <t>Šachta kanalizační Š3 z betonových dílců, kompletní dodávka a montáž podkladní desky, dna, skruží, prstenců, těsnění, stupadel, rámu, poklopu, apod.</t>
  </si>
  <si>
    <t>492285732</t>
  </si>
  <si>
    <t>"kompletní náplň dle přílohy 010, šachta Š3" 1</t>
  </si>
  <si>
    <t>894411121R4</t>
  </si>
  <si>
    <t>Šachta kanalizační Š4 z betonových dílců, kompletní dodávka a montáž podkladní desky, dna, skruží, prstenců, těsnění, stupadel, rámu, poklopu, apod.</t>
  </si>
  <si>
    <t>518778091</t>
  </si>
  <si>
    <t>"kompletní náplň dle přílohy 010, šachta Š4" 1</t>
  </si>
  <si>
    <t>894411121R5</t>
  </si>
  <si>
    <t>Šachta kanalizační Š5 z betonových dílců, kompletní dodávka a montáž podkladní desky, dna, skruží, prstenců, těsnění, stupadel, rámu, poklopu, apod.</t>
  </si>
  <si>
    <t>1678981579</t>
  </si>
  <si>
    <t>"kompletní náplň dle přílohy 010, šachta Š5" 1</t>
  </si>
  <si>
    <t>894411121R6</t>
  </si>
  <si>
    <t>Šachta kanalizační Š6 z betonových dílců, kompletní dodávka a montáž podkladní desky, dna, skruží, prstenců, těsnění, stupadel, rámu, poklopu, apod.</t>
  </si>
  <si>
    <t>-1662080401</t>
  </si>
  <si>
    <t>"kompletní náplň dle přílohy 010, šachta Š6" 1</t>
  </si>
  <si>
    <t>89491001R</t>
  </si>
  <si>
    <t>Úprava stávající šachty (napojení stoky)</t>
  </si>
  <si>
    <t>-326963248</t>
  </si>
  <si>
    <t>899102111</t>
  </si>
  <si>
    <t>Osazení poklopů litinových a ocelových včetně rámů hmotnosti jednotlivě přes 50 do 100 kg</t>
  </si>
  <si>
    <t>-1880070018</t>
  </si>
  <si>
    <t xml:space="preserve">Poznámka k souboru cen:
1. Cena -1111 lze použít i pro osazení rektifikačních kroužků nebo rámečků. 2. V cenách nejsou započteny náklady na dodání poklopů včetně rámů; tyto náklady se oceňují ve specifikaci. </t>
  </si>
  <si>
    <t>286619350</t>
  </si>
  <si>
    <t>Poklop kanalizační D400, samonivelační, uzamykatelný</t>
  </si>
  <si>
    <t>-2053200372</t>
  </si>
  <si>
    <t>899623141</t>
  </si>
  <si>
    <t>Obetonování potrubí nebo zdiva stok betonem prostým v otevřeném výkopu, beton tř. C 12/15</t>
  </si>
  <si>
    <t>-334949428</t>
  </si>
  <si>
    <t xml:space="preserve">Poznámka k souboru cen:
1. Obetonování zdiva stok ve štole se oceňuje cenami souboru cen 359 31-02 Výplň za rubem cihelného zdiva stok části A 03 tohoto katalogu. </t>
  </si>
  <si>
    <t>10,000</t>
  </si>
  <si>
    <t>899722112</t>
  </si>
  <si>
    <t>Krytí potrubí z plastů výstražnou fólií z PVC šířky 25 cm</t>
  </si>
  <si>
    <t>77256236</t>
  </si>
  <si>
    <t>"viz př. 002 - situace, 006 - vzorový řez"</t>
  </si>
  <si>
    <t>8999001R</t>
  </si>
  <si>
    <t>Oprava kanalizace do DN 1000 (dle výsledků kamerového průzkumu)</t>
  </si>
  <si>
    <t>kpl</t>
  </si>
  <si>
    <t>1691349400</t>
  </si>
  <si>
    <t>998275101</t>
  </si>
  <si>
    <t>Přesun hmot pro trubní vedení hloubené z trub kameninových pro kanalizace v otevřeném výkopu dopravní vzdálenost do 15 m</t>
  </si>
  <si>
    <t>-481891944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</si>
  <si>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</si>
  <si>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VON - Vedlejší a ostatní náklady</t>
  </si>
  <si>
    <t>VRN - VRN</t>
  </si>
  <si>
    <t xml:space="preserve">    1 - ZS - Zařízení staveniště</t>
  </si>
  <si>
    <t xml:space="preserve">    2 - PP - Projektové práce</t>
  </si>
  <si>
    <t xml:space="preserve">    3 - GP - Geodetické práce</t>
  </si>
  <si>
    <t xml:space="preserve">    4 - OST - Ostatní náklady</t>
  </si>
  <si>
    <t xml:space="preserve">    5 - DIO - Dopravně-inženýrská opatření</t>
  </si>
  <si>
    <t>VRN</t>
  </si>
  <si>
    <t>1 - ZS</t>
  </si>
  <si>
    <t>Zařízení staveniště</t>
  </si>
  <si>
    <t>ZS-001</t>
  </si>
  <si>
    <t>Zařízení staveniště - zřízení, provoz, odstranění - položka obsahuje veškeré náklady zařízení staveniště, které nejsou uvedeny zvlášť</t>
  </si>
  <si>
    <t>-993025658</t>
  </si>
  <si>
    <t>2 - PP</t>
  </si>
  <si>
    <t>Projektové práce</t>
  </si>
  <si>
    <t>PP-001</t>
  </si>
  <si>
    <t>Dokumentace skutečného provedení stavby</t>
  </si>
  <si>
    <t>-299912095</t>
  </si>
  <si>
    <t>PP-002</t>
  </si>
  <si>
    <t>Projekt DIO a DIR</t>
  </si>
  <si>
    <t>1618294346</t>
  </si>
  <si>
    <t>3 - GP</t>
  </si>
  <si>
    <t>Geodetické práce</t>
  </si>
  <si>
    <t>GP-001</t>
  </si>
  <si>
    <t>Vytyčení stavby a geodetické práce dodavatele</t>
  </si>
  <si>
    <t>1324071203</t>
  </si>
  <si>
    <t>GP-002</t>
  </si>
  <si>
    <t>Vytýčení inženýrských sítí</t>
  </si>
  <si>
    <t>346574835</t>
  </si>
  <si>
    <t>GP-003</t>
  </si>
  <si>
    <t>Zaměření skutečného provedení stavby</t>
  </si>
  <si>
    <t>1085187693</t>
  </si>
  <si>
    <t>4 - OST</t>
  </si>
  <si>
    <t>Ostatní náklady</t>
  </si>
  <si>
    <t>OST-001</t>
  </si>
  <si>
    <t>Geotechnické práce na silničním spodku</t>
  </si>
  <si>
    <t>-1422672296</t>
  </si>
  <si>
    <t>OST-002</t>
  </si>
  <si>
    <t>Ostatní zkoušky neuvedené v jednotlivých objektech</t>
  </si>
  <si>
    <t>-1484596014</t>
  </si>
  <si>
    <t>OST-003</t>
  </si>
  <si>
    <t>Archeologický průzkum</t>
  </si>
  <si>
    <t>985684948</t>
  </si>
  <si>
    <t>OST-004</t>
  </si>
  <si>
    <t>Měření hluku před zahájením stavby</t>
  </si>
  <si>
    <t>1432118290</t>
  </si>
  <si>
    <t>OST-005</t>
  </si>
  <si>
    <t>Měření hluku po ukončení stavby</t>
  </si>
  <si>
    <t>-218818863</t>
  </si>
  <si>
    <t>OST-006</t>
  </si>
  <si>
    <t>Informační tabule</t>
  </si>
  <si>
    <t>1519491491</t>
  </si>
  <si>
    <t>5 - DIO</t>
  </si>
  <si>
    <t>Dopravně-inženýrská opatření</t>
  </si>
  <si>
    <t>913121111</t>
  </si>
  <si>
    <t>Montáž a demontáž dočasných dopravních značek kompletních značek vč. podstavce a sloupku základních</t>
  </si>
  <si>
    <t>-444889980</t>
  </si>
  <si>
    <t xml:space="preserve">Poznámka k souboru cen:
1. V cenách jsou započteny náklady na montáž i demontáž dočasné značky, nebo podstavce. </t>
  </si>
  <si>
    <t>913121119</t>
  </si>
  <si>
    <t>Montáž a demontáž dočasné dopravní značky velkoplošné 1000x1500</t>
  </si>
  <si>
    <t>582284468</t>
  </si>
  <si>
    <t>913121211</t>
  </si>
  <si>
    <t>Montáž a demontáž dočasných dopravních značek Příplatek za první a každý další den použití dočasných dopravních značek k ceně 12-1111</t>
  </si>
  <si>
    <t>2065066821</t>
  </si>
  <si>
    <t>"7 měsíců" 50*7*30</t>
  </si>
  <si>
    <t>913121219R</t>
  </si>
  <si>
    <t>Příplatek k dočasné dopravní značce kompletní velkoplošné za první a ZKD den použití</t>
  </si>
  <si>
    <t>783800604</t>
  </si>
  <si>
    <t>"7 měsíců" 16*7*30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</si>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</sst>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12">
    <font>
      <sz val="8"/>
      <name val="Trebuchet MS"/>
      <family val="2"/>
    </font>
    <font>
      <sz val="11"/>
      <color indexed="8"/>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1"/>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color indexed="12"/>
      <name val="Trebuchet MS"/>
      <family val="2"/>
    </font>
    <font>
      <sz val="8"/>
      <color indexed="8"/>
      <name val="Trebuchet MS"/>
      <family val="2"/>
    </font>
    <font>
      <sz val="9"/>
      <color indexed="8"/>
      <name val="Trebuchet MS"/>
      <family val="2"/>
    </font>
    <font>
      <sz val="8"/>
      <color indexed="16"/>
      <name val="Trebuchet MS"/>
      <family val="2"/>
    </font>
    <font>
      <b/>
      <sz val="8"/>
      <name val="Trebuchet MS"/>
      <family val="2"/>
    </font>
    <font>
      <sz val="7"/>
      <color indexed="55"/>
      <name val="Trebuchet MS"/>
      <family val="2"/>
    </font>
    <font>
      <i/>
      <sz val="7"/>
      <color indexed="55"/>
      <name val="Trebuchet MS"/>
      <family val="2"/>
    </font>
    <font>
      <i/>
      <sz val="8"/>
      <color indexed="12"/>
      <name val="Trebuchet MS"/>
      <family val="2"/>
    </font>
    <font>
      <u val="single"/>
      <sz val="11"/>
      <color indexed="12"/>
      <name val="Calibri"/>
      <family val="2"/>
    </font>
    <font>
      <i/>
      <sz val="9"/>
      <name val="Trebuchet MS"/>
      <family val="2"/>
    </font>
    <font>
      <b/>
      <strike/>
      <sz val="11"/>
      <color indexed="56"/>
      <name val="Trebuchet MS"/>
      <family val="2"/>
    </font>
    <font>
      <strike/>
      <sz val="11"/>
      <color indexed="56"/>
      <name val="Trebuchet MS"/>
      <family val="2"/>
    </font>
    <font>
      <strike/>
      <sz val="12"/>
      <color indexed="56"/>
      <name val="Trebuchet MS"/>
      <family val="2"/>
    </font>
    <font>
      <strike/>
      <sz val="10"/>
      <color indexed="56"/>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trike/>
      <sz val="12"/>
      <color rgb="FF003366"/>
      <name val="Trebuchet MS"/>
      <family val="2"/>
    </font>
    <font>
      <strike/>
      <sz val="10"/>
      <color rgb="FF003366"/>
      <name val="Trebuchet MS"/>
      <family val="2"/>
    </font>
    <font>
      <strike/>
      <sz val="11"/>
      <color rgb="FF003366"/>
      <name val="Trebuchet MS"/>
      <family val="2"/>
    </font>
    <font>
      <b/>
      <strike/>
      <sz val="11"/>
      <color rgb="FF003366"/>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413">
    <xf numFmtId="0" fontId="0" fillId="0" borderId="0" xfId="0" applyAlignment="1">
      <alignment/>
    </xf>
    <xf numFmtId="0" fontId="0" fillId="0" borderId="0" xfId="0" applyFont="1" applyAlignment="1">
      <alignment vertical="center"/>
    </xf>
    <xf numFmtId="0" fontId="8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0" fillId="0" borderId="0" xfId="0" applyAlignment="1" applyProtection="1">
      <alignment horizontal="center" vertical="center"/>
      <protection locked="0"/>
    </xf>
    <xf numFmtId="0" fontId="87"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0" fontId="88" fillId="33" borderId="0" xfId="0" applyFont="1" applyFill="1" applyAlignment="1" applyProtection="1">
      <alignment horizontal="left" vertical="center"/>
      <protection/>
    </xf>
    <xf numFmtId="0" fontId="89" fillId="33" borderId="0" xfId="36" applyFont="1" applyFill="1" applyAlignment="1" applyProtection="1">
      <alignment vertical="center"/>
      <protection/>
    </xf>
    <xf numFmtId="0" fontId="65" fillId="33" borderId="0" xfId="36" applyFill="1" applyAlignment="1">
      <alignment/>
    </xf>
    <xf numFmtId="0" fontId="0" fillId="33" borderId="0" xfId="0" applyFill="1" applyAlignment="1">
      <alignment/>
    </xf>
    <xf numFmtId="0" fontId="87" fillId="33" borderId="0" xfId="0" applyFont="1" applyFill="1" applyAlignment="1">
      <alignment horizontal="left" vertical="center"/>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16" fillId="0" borderId="0" xfId="0" applyFont="1" applyBorder="1" applyAlignment="1" applyProtection="1">
      <alignment horizontal="left" vertical="center"/>
      <protection/>
    </xf>
    <xf numFmtId="0" fontId="0" fillId="0" borderId="14" xfId="0" applyBorder="1" applyAlignment="1" applyProtection="1">
      <alignment/>
      <protection/>
    </xf>
    <xf numFmtId="0" fontId="90" fillId="0" borderId="0" xfId="0" applyFont="1" applyAlignment="1">
      <alignment horizontal="left" vertical="center"/>
    </xf>
    <xf numFmtId="0" fontId="91" fillId="0" borderId="0" xfId="0" applyFont="1" applyAlignment="1">
      <alignment horizontal="left" vertical="center"/>
    </xf>
    <xf numFmtId="0" fontId="92"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92" fillId="0" borderId="0" xfId="0" applyFont="1" applyBorder="1" applyAlignment="1" applyProtection="1">
      <alignment horizontal="left" vertical="center"/>
      <protection/>
    </xf>
    <xf numFmtId="0" fontId="3" fillId="2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23"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80" fillId="0" borderId="0" xfId="0" applyFont="1" applyBorder="1" applyAlignment="1" applyProtection="1">
      <alignment horizontal="right" vertical="center"/>
      <protection/>
    </xf>
    <xf numFmtId="0" fontId="80" fillId="0" borderId="13"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0" xfId="0" applyFont="1" applyBorder="1" applyAlignment="1" applyProtection="1">
      <alignment horizontal="left" vertical="center"/>
      <protection/>
    </xf>
    <xf numFmtId="0" fontId="80"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4"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13" xfId="0" applyFont="1" applyBorder="1" applyAlignment="1" applyProtection="1">
      <alignment vertical="center"/>
      <protection/>
    </xf>
    <xf numFmtId="0" fontId="92"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3"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3" fillId="35" borderId="25" xfId="0" applyFont="1" applyFill="1" applyBorder="1" applyAlignment="1" applyProtection="1">
      <alignment horizontal="center" vertical="center"/>
      <protection/>
    </xf>
    <xf numFmtId="0" fontId="92" fillId="0" borderId="26" xfId="0" applyFont="1" applyBorder="1" applyAlignment="1" applyProtection="1">
      <alignment horizontal="center" vertical="center" wrapText="1"/>
      <protection/>
    </xf>
    <xf numFmtId="0" fontId="92" fillId="0" borderId="27" xfId="0" applyFont="1" applyBorder="1" applyAlignment="1" applyProtection="1">
      <alignment horizontal="center" vertical="center" wrapText="1"/>
      <protection/>
    </xf>
    <xf numFmtId="0" fontId="92"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93" fillId="0" borderId="0" xfId="0" applyFont="1" applyAlignment="1" applyProtection="1">
      <alignment horizontal="left" vertical="center"/>
      <protection/>
    </xf>
    <xf numFmtId="0" fontId="93" fillId="0" borderId="0" xfId="0" applyFont="1" applyAlignment="1" applyProtection="1">
      <alignment vertical="center"/>
      <protection/>
    </xf>
    <xf numFmtId="0" fontId="4" fillId="0" borderId="0" xfId="0" applyFont="1" applyAlignment="1" applyProtection="1">
      <alignment horizontal="center" vertical="center"/>
      <protection/>
    </xf>
    <xf numFmtId="4" fontId="94" fillId="0" borderId="30" xfId="0" applyNumberFormat="1" applyFont="1" applyBorder="1" applyAlignment="1" applyProtection="1">
      <alignment vertical="center"/>
      <protection/>
    </xf>
    <xf numFmtId="4" fontId="94" fillId="0" borderId="0" xfId="0" applyNumberFormat="1" applyFont="1" applyBorder="1" applyAlignment="1" applyProtection="1">
      <alignment vertical="center"/>
      <protection/>
    </xf>
    <xf numFmtId="166" fontId="94" fillId="0" borderId="0" xfId="0" applyNumberFormat="1" applyFont="1" applyBorder="1" applyAlignment="1" applyProtection="1">
      <alignment vertical="center"/>
      <protection/>
    </xf>
    <xf numFmtId="4" fontId="94" fillId="0" borderId="24"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95" fillId="0" borderId="0" xfId="36" applyFont="1" applyAlignment="1">
      <alignment horizontal="center" vertical="center"/>
    </xf>
    <xf numFmtId="0" fontId="5" fillId="0" borderId="13" xfId="0" applyFont="1" applyBorder="1" applyAlignment="1" applyProtection="1">
      <alignment vertical="center"/>
      <protection/>
    </xf>
    <xf numFmtId="0" fontId="96" fillId="0" borderId="0" xfId="0" applyFont="1" applyAlignment="1" applyProtection="1">
      <alignment vertical="center"/>
      <protection/>
    </xf>
    <xf numFmtId="0" fontId="97"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13" xfId="0" applyFont="1" applyBorder="1" applyAlignment="1">
      <alignment vertical="center"/>
    </xf>
    <xf numFmtId="4" fontId="98" fillId="0" borderId="30" xfId="0" applyNumberFormat="1" applyFont="1" applyBorder="1" applyAlignment="1" applyProtection="1">
      <alignment vertical="center"/>
      <protection/>
    </xf>
    <xf numFmtId="4" fontId="98" fillId="0" borderId="0" xfId="0" applyNumberFormat="1" applyFont="1" applyBorder="1" applyAlignment="1" applyProtection="1">
      <alignment vertical="center"/>
      <protection/>
    </xf>
    <xf numFmtId="166" fontId="98" fillId="0" borderId="0" xfId="0" applyNumberFormat="1" applyFont="1" applyBorder="1" applyAlignment="1" applyProtection="1">
      <alignment vertical="center"/>
      <protection/>
    </xf>
    <xf numFmtId="4" fontId="98" fillId="0" borderId="24" xfId="0" applyNumberFormat="1" applyFont="1" applyBorder="1" applyAlignment="1" applyProtection="1">
      <alignment vertical="center"/>
      <protection/>
    </xf>
    <xf numFmtId="0" fontId="5" fillId="0" borderId="0" xfId="0" applyFont="1" applyAlignment="1">
      <alignment horizontal="left" vertical="center"/>
    </xf>
    <xf numFmtId="4" fontId="98" fillId="0" borderId="31" xfId="0" applyNumberFormat="1" applyFont="1" applyBorder="1" applyAlignment="1" applyProtection="1">
      <alignment vertical="center"/>
      <protection/>
    </xf>
    <xf numFmtId="4" fontId="98" fillId="0" borderId="32" xfId="0" applyNumberFormat="1" applyFont="1" applyBorder="1" applyAlignment="1" applyProtection="1">
      <alignment vertical="center"/>
      <protection/>
    </xf>
    <xf numFmtId="166" fontId="98" fillId="0" borderId="32" xfId="0" applyNumberFormat="1" applyFont="1" applyBorder="1" applyAlignment="1" applyProtection="1">
      <alignment vertical="center"/>
      <protection/>
    </xf>
    <xf numFmtId="4" fontId="98" fillId="0" borderId="33" xfId="0" applyNumberFormat="1" applyFont="1" applyBorder="1" applyAlignment="1" applyProtection="1">
      <alignment vertical="center"/>
      <protection/>
    </xf>
    <xf numFmtId="0" fontId="0" fillId="0" borderId="0" xfId="0" applyAlignment="1" applyProtection="1">
      <alignment/>
      <protection locked="0"/>
    </xf>
    <xf numFmtId="0" fontId="13" fillId="33" borderId="0" xfId="0" applyFont="1" applyFill="1" applyAlignment="1">
      <alignment vertical="center"/>
    </xf>
    <xf numFmtId="0" fontId="88" fillId="33" borderId="0" xfId="0" applyFont="1" applyFill="1" applyAlignment="1">
      <alignment horizontal="left" vertical="center"/>
    </xf>
    <xf numFmtId="0" fontId="99" fillId="33" borderId="0" xfId="36" applyFont="1" applyFill="1" applyAlignment="1">
      <alignment vertical="center"/>
    </xf>
    <xf numFmtId="0" fontId="13" fillId="33" borderId="0" xfId="0" applyFont="1" applyFill="1" applyAlignment="1" applyProtection="1">
      <alignment vertical="center"/>
      <protection locked="0"/>
    </xf>
    <xf numFmtId="0" fontId="100" fillId="0" borderId="0" xfId="0" applyFont="1" applyAlignment="1">
      <alignment horizontal="left" vertical="center"/>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92"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21" fillId="0" borderId="0" xfId="0" applyFont="1" applyBorder="1" applyAlignment="1" applyProtection="1">
      <alignment horizontal="left" vertical="center"/>
      <protection/>
    </xf>
    <xf numFmtId="4" fontId="93" fillId="0" borderId="0" xfId="0" applyNumberFormat="1" applyFont="1" applyBorder="1" applyAlignment="1" applyProtection="1">
      <alignment vertical="center"/>
      <protection/>
    </xf>
    <xf numFmtId="0" fontId="80" fillId="0" borderId="0" xfId="0" applyFont="1" applyBorder="1" applyAlignment="1" applyProtection="1">
      <alignment horizontal="right" vertical="center"/>
      <protection locked="0"/>
    </xf>
    <xf numFmtId="4" fontId="80" fillId="0" borderId="0" xfId="0" applyNumberFormat="1" applyFont="1" applyBorder="1" applyAlignment="1" applyProtection="1">
      <alignment vertical="center"/>
      <protection/>
    </xf>
    <xf numFmtId="164" fontId="80"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4" fillId="35" borderId="17" xfId="0" applyFont="1" applyFill="1" applyBorder="1" applyAlignment="1" applyProtection="1">
      <alignment horizontal="left" vertical="center"/>
      <protection/>
    </xf>
    <xf numFmtId="0" fontId="4" fillId="35" borderId="18" xfId="0" applyFont="1" applyFill="1" applyBorder="1" applyAlignment="1" applyProtection="1">
      <alignment horizontal="right" vertical="center"/>
      <protection/>
    </xf>
    <xf numFmtId="0" fontId="4"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4"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3"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3"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101" fillId="0" borderId="0" xfId="0" applyFont="1" applyBorder="1" applyAlignment="1" applyProtection="1">
      <alignment horizontal="left" vertical="center"/>
      <protection/>
    </xf>
    <xf numFmtId="0" fontId="81" fillId="0" borderId="13"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32" xfId="0" applyFont="1" applyBorder="1" applyAlignment="1" applyProtection="1">
      <alignment horizontal="left" vertical="center"/>
      <protection/>
    </xf>
    <xf numFmtId="0" fontId="81" fillId="0" borderId="32" xfId="0" applyFont="1" applyBorder="1" applyAlignment="1" applyProtection="1">
      <alignment vertical="center"/>
      <protection/>
    </xf>
    <xf numFmtId="0" fontId="81" fillId="0" borderId="32" xfId="0" applyFont="1" applyBorder="1" applyAlignment="1" applyProtection="1">
      <alignment vertical="center"/>
      <protection locked="0"/>
    </xf>
    <xf numFmtId="4" fontId="81" fillId="0" borderId="32" xfId="0" applyNumberFormat="1" applyFont="1" applyBorder="1" applyAlignment="1" applyProtection="1">
      <alignment vertical="center"/>
      <protection/>
    </xf>
    <xf numFmtId="0" fontId="81" fillId="0" borderId="14" xfId="0" applyFont="1" applyBorder="1" applyAlignment="1" applyProtection="1">
      <alignment vertical="center"/>
      <protection/>
    </xf>
    <xf numFmtId="0" fontId="82" fillId="0" borderId="13"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32" xfId="0" applyFont="1" applyBorder="1" applyAlignment="1" applyProtection="1">
      <alignment horizontal="left" vertical="center"/>
      <protection/>
    </xf>
    <xf numFmtId="0" fontId="82" fillId="0" borderId="32" xfId="0" applyFont="1" applyBorder="1" applyAlignment="1" applyProtection="1">
      <alignment vertical="center"/>
      <protection/>
    </xf>
    <xf numFmtId="0" fontId="82" fillId="0" borderId="32" xfId="0" applyFont="1" applyBorder="1" applyAlignment="1" applyProtection="1">
      <alignment vertical="center"/>
      <protection locked="0"/>
    </xf>
    <xf numFmtId="4" fontId="82" fillId="0" borderId="32" xfId="0" applyNumberFormat="1" applyFont="1" applyBorder="1" applyAlignment="1" applyProtection="1">
      <alignment vertical="center"/>
      <protection/>
    </xf>
    <xf numFmtId="0" fontId="82" fillId="0" borderId="14"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92"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3" fillId="35" borderId="26"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102" fillId="35" borderId="27"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93" fillId="0" borderId="0" xfId="0" applyNumberFormat="1" applyFont="1" applyAlignment="1" applyProtection="1">
      <alignment/>
      <protection/>
    </xf>
    <xf numFmtId="166" fontId="103" fillId="0" borderId="22" xfId="0" applyNumberFormat="1" applyFont="1" applyBorder="1" applyAlignment="1" applyProtection="1">
      <alignment/>
      <protection/>
    </xf>
    <xf numFmtId="166" fontId="103" fillId="0" borderId="23" xfId="0" applyNumberFormat="1" applyFont="1" applyBorder="1" applyAlignment="1" applyProtection="1">
      <alignment/>
      <protection/>
    </xf>
    <xf numFmtId="4" fontId="35" fillId="0" borderId="0" xfId="0" applyNumberFormat="1" applyFont="1" applyAlignment="1">
      <alignment vertical="center"/>
    </xf>
    <xf numFmtId="0" fontId="83" fillId="0" borderId="13" xfId="0" applyFont="1" applyBorder="1" applyAlignment="1" applyProtection="1">
      <alignment/>
      <protection/>
    </xf>
    <xf numFmtId="0" fontId="83" fillId="0" borderId="0" xfId="0" applyFont="1" applyAlignment="1" applyProtection="1">
      <alignment/>
      <protection/>
    </xf>
    <xf numFmtId="0" fontId="83" fillId="0" borderId="0" xfId="0" applyFont="1" applyAlignment="1" applyProtection="1">
      <alignment horizontal="left"/>
      <protection/>
    </xf>
    <xf numFmtId="0" fontId="81" fillId="0" borderId="0" xfId="0" applyFont="1" applyAlignment="1" applyProtection="1">
      <alignment horizontal="left"/>
      <protection/>
    </xf>
    <xf numFmtId="0" fontId="83" fillId="0" borderId="0" xfId="0" applyFont="1" applyAlignment="1" applyProtection="1">
      <alignment/>
      <protection locked="0"/>
    </xf>
    <xf numFmtId="4" fontId="81" fillId="0" borderId="0" xfId="0" applyNumberFormat="1" applyFont="1" applyAlignment="1" applyProtection="1">
      <alignment/>
      <protection/>
    </xf>
    <xf numFmtId="0" fontId="83" fillId="0" borderId="13" xfId="0" applyFont="1" applyBorder="1" applyAlignment="1">
      <alignment/>
    </xf>
    <xf numFmtId="0" fontId="83" fillId="0" borderId="30" xfId="0" applyFont="1" applyBorder="1" applyAlignment="1" applyProtection="1">
      <alignment/>
      <protection/>
    </xf>
    <xf numFmtId="0" fontId="83" fillId="0" borderId="0" xfId="0" applyFont="1" applyBorder="1" applyAlignment="1" applyProtection="1">
      <alignment/>
      <protection/>
    </xf>
    <xf numFmtId="166" fontId="83" fillId="0" borderId="0" xfId="0" applyNumberFormat="1" applyFont="1" applyBorder="1" applyAlignment="1" applyProtection="1">
      <alignment/>
      <protection/>
    </xf>
    <xf numFmtId="166" fontId="83" fillId="0" borderId="24" xfId="0" applyNumberFormat="1" applyFont="1" applyBorder="1" applyAlignment="1" applyProtection="1">
      <alignment/>
      <protection/>
    </xf>
    <xf numFmtId="0" fontId="83" fillId="0" borderId="0" xfId="0" applyFont="1" applyAlignment="1">
      <alignment horizontal="lef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pplyProtection="1">
      <alignment horizontal="left"/>
      <protection/>
    </xf>
    <xf numFmtId="0" fontId="82" fillId="0" borderId="0" xfId="0" applyFont="1" applyBorder="1" applyAlignment="1" applyProtection="1">
      <alignment horizontal="left"/>
      <protection/>
    </xf>
    <xf numFmtId="4" fontId="82" fillId="0" borderId="0" xfId="0" applyNumberFormat="1" applyFont="1" applyBorder="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pplyProtection="1">
      <alignment horizontal="center" vertical="center"/>
      <protection/>
    </xf>
    <xf numFmtId="166" fontId="80" fillId="0" borderId="0" xfId="0" applyNumberFormat="1" applyFont="1" applyBorder="1" applyAlignment="1" applyProtection="1">
      <alignment vertical="center"/>
      <protection/>
    </xf>
    <xf numFmtId="166" fontId="80" fillId="0" borderId="24" xfId="0" applyNumberFormat="1" applyFont="1" applyBorder="1" applyAlignment="1" applyProtection="1">
      <alignment vertical="center"/>
      <protection/>
    </xf>
    <xf numFmtId="4" fontId="0" fillId="0" borderId="0" xfId="0" applyNumberFormat="1" applyFont="1" applyAlignment="1">
      <alignment vertical="center"/>
    </xf>
    <xf numFmtId="0" fontId="104" fillId="0" borderId="0" xfId="0" applyFont="1" applyAlignment="1" applyProtection="1">
      <alignment horizontal="left" vertical="center"/>
      <protection/>
    </xf>
    <xf numFmtId="0" fontId="105" fillId="0" borderId="0" xfId="0" applyFont="1" applyAlignment="1" applyProtection="1">
      <alignment vertical="center" wrapText="1"/>
      <protection/>
    </xf>
    <xf numFmtId="0" fontId="0" fillId="0" borderId="30" xfId="0" applyFont="1" applyBorder="1" applyAlignment="1" applyProtection="1">
      <alignment vertical="center"/>
      <protection/>
    </xf>
    <xf numFmtId="0" fontId="84" fillId="0" borderId="13" xfId="0" applyFont="1" applyBorder="1" applyAlignment="1" applyProtection="1">
      <alignment vertical="center"/>
      <protection/>
    </xf>
    <xf numFmtId="0" fontId="84" fillId="0" borderId="0" xfId="0" applyFont="1" applyAlignment="1" applyProtection="1">
      <alignment vertical="center"/>
      <protection/>
    </xf>
    <xf numFmtId="0" fontId="84" fillId="0" borderId="0" xfId="0" applyFont="1" applyAlignment="1" applyProtection="1">
      <alignment horizontal="left" vertical="center"/>
      <protection/>
    </xf>
    <xf numFmtId="0" fontId="84" fillId="0" borderId="0" xfId="0" applyFont="1" applyAlignment="1" applyProtection="1">
      <alignment horizontal="left" vertical="center" wrapText="1"/>
      <protection/>
    </xf>
    <xf numFmtId="0" fontId="84" fillId="0" borderId="0" xfId="0" applyFont="1" applyAlignment="1" applyProtection="1">
      <alignment horizontal="left" vertical="center"/>
      <protection/>
    </xf>
    <xf numFmtId="0" fontId="84" fillId="0" borderId="0" xfId="0" applyFont="1" applyAlignment="1" applyProtection="1">
      <alignment vertical="center"/>
      <protection locked="0"/>
    </xf>
    <xf numFmtId="0" fontId="84" fillId="0" borderId="13" xfId="0" applyFont="1" applyBorder="1" applyAlignment="1">
      <alignment vertical="center"/>
    </xf>
    <xf numFmtId="0" fontId="84" fillId="0" borderId="30" xfId="0" applyFont="1" applyBorder="1" applyAlignment="1" applyProtection="1">
      <alignment vertical="center"/>
      <protection/>
    </xf>
    <xf numFmtId="0" fontId="84" fillId="0" borderId="0" xfId="0" applyFont="1" applyBorder="1" applyAlignment="1" applyProtection="1">
      <alignment vertical="center"/>
      <protection/>
    </xf>
    <xf numFmtId="0" fontId="84" fillId="0" borderId="24" xfId="0" applyFont="1" applyBorder="1" applyAlignment="1" applyProtection="1">
      <alignment vertical="center"/>
      <protection/>
    </xf>
    <xf numFmtId="0" fontId="84" fillId="0" borderId="0" xfId="0" applyFont="1" applyAlignment="1">
      <alignment horizontal="left" vertical="center"/>
    </xf>
    <xf numFmtId="0" fontId="85" fillId="0" borderId="13" xfId="0" applyFont="1" applyBorder="1" applyAlignment="1" applyProtection="1">
      <alignment vertical="center"/>
      <protection/>
    </xf>
    <xf numFmtId="0" fontId="85" fillId="0" borderId="0" xfId="0" applyFont="1" applyAlignment="1" applyProtection="1">
      <alignment vertical="center"/>
      <protection/>
    </xf>
    <xf numFmtId="0" fontId="104" fillId="0" borderId="0" xfId="0" applyFont="1" applyBorder="1" applyAlignment="1" applyProtection="1">
      <alignment horizontal="left" vertical="center"/>
      <protection/>
    </xf>
    <xf numFmtId="0" fontId="85" fillId="0" borderId="0" xfId="0" applyFont="1" applyBorder="1" applyAlignment="1" applyProtection="1">
      <alignment horizontal="left" vertical="center"/>
      <protection/>
    </xf>
    <xf numFmtId="0" fontId="85" fillId="0" borderId="0" xfId="0" applyFont="1" applyBorder="1" applyAlignment="1" applyProtection="1">
      <alignment horizontal="left" vertical="center" wrapText="1"/>
      <protection/>
    </xf>
    <xf numFmtId="167" fontId="85" fillId="0" borderId="0" xfId="0" applyNumberFormat="1" applyFont="1" applyBorder="1" applyAlignment="1" applyProtection="1">
      <alignment vertical="center"/>
      <protection/>
    </xf>
    <xf numFmtId="0" fontId="85" fillId="0" borderId="0" xfId="0" applyFont="1" applyAlignment="1" applyProtection="1">
      <alignment vertical="center"/>
      <protection locked="0"/>
    </xf>
    <xf numFmtId="0" fontId="85" fillId="0" borderId="13" xfId="0" applyFont="1" applyBorder="1" applyAlignment="1">
      <alignment vertical="center"/>
    </xf>
    <xf numFmtId="0" fontId="85" fillId="0" borderId="30" xfId="0" applyFont="1" applyBorder="1" applyAlignment="1" applyProtection="1">
      <alignment vertical="center"/>
      <protection/>
    </xf>
    <xf numFmtId="0" fontId="85" fillId="0" borderId="0" xfId="0" applyFont="1" applyBorder="1" applyAlignment="1" applyProtection="1">
      <alignment vertical="center"/>
      <protection/>
    </xf>
    <xf numFmtId="0" fontId="85" fillId="0" borderId="24" xfId="0" applyFont="1" applyBorder="1" applyAlignment="1" applyProtection="1">
      <alignment vertical="center"/>
      <protection/>
    </xf>
    <xf numFmtId="0" fontId="85" fillId="0" borderId="0" xfId="0" applyFont="1" applyAlignment="1">
      <alignment horizontal="left" vertical="center"/>
    </xf>
    <xf numFmtId="0" fontId="85" fillId="0" borderId="0" xfId="0" applyFont="1" applyAlignment="1" applyProtection="1">
      <alignment horizontal="left" vertical="center"/>
      <protection/>
    </xf>
    <xf numFmtId="0" fontId="85" fillId="0" borderId="0" xfId="0" applyFont="1" applyAlignment="1" applyProtection="1">
      <alignment horizontal="left" vertical="center" wrapText="1"/>
      <protection/>
    </xf>
    <xf numFmtId="167" fontId="85" fillId="0" borderId="0" xfId="0" applyNumberFormat="1" applyFont="1" applyAlignment="1" applyProtection="1">
      <alignment vertical="center"/>
      <protection/>
    </xf>
    <xf numFmtId="0" fontId="86" fillId="0" borderId="13" xfId="0" applyFont="1" applyBorder="1" applyAlignment="1" applyProtection="1">
      <alignment vertical="center"/>
      <protection/>
    </xf>
    <xf numFmtId="0" fontId="86" fillId="0" borderId="0" xfId="0" applyFont="1" applyAlignment="1" applyProtection="1">
      <alignment vertical="center"/>
      <protection/>
    </xf>
    <xf numFmtId="0" fontId="86" fillId="0" borderId="0" xfId="0" applyFont="1" applyBorder="1" applyAlignment="1" applyProtection="1">
      <alignment horizontal="left" vertical="center"/>
      <protection/>
    </xf>
    <xf numFmtId="0" fontId="86" fillId="0" borderId="0" xfId="0" applyFont="1" applyBorder="1" applyAlignment="1" applyProtection="1">
      <alignment horizontal="left" vertical="center" wrapText="1"/>
      <protection/>
    </xf>
    <xf numFmtId="167" fontId="86" fillId="0" borderId="0" xfId="0" applyNumberFormat="1" applyFont="1" applyBorder="1" applyAlignment="1" applyProtection="1">
      <alignment vertical="center"/>
      <protection/>
    </xf>
    <xf numFmtId="0" fontId="86" fillId="0" borderId="0" xfId="0" applyFont="1" applyAlignment="1" applyProtection="1">
      <alignment vertical="center"/>
      <protection locked="0"/>
    </xf>
    <xf numFmtId="0" fontId="86" fillId="0" borderId="13" xfId="0" applyFont="1" applyBorder="1" applyAlignment="1">
      <alignment vertical="center"/>
    </xf>
    <xf numFmtId="0" fontId="86" fillId="0" borderId="30" xfId="0" applyFont="1" applyBorder="1" applyAlignment="1" applyProtection="1">
      <alignment vertical="center"/>
      <protection/>
    </xf>
    <xf numFmtId="0" fontId="86" fillId="0" borderId="0" xfId="0" applyFont="1" applyBorder="1" applyAlignment="1" applyProtection="1">
      <alignment vertical="center"/>
      <protection/>
    </xf>
    <xf numFmtId="0" fontId="86" fillId="0" borderId="24" xfId="0" applyFont="1" applyBorder="1" applyAlignment="1" applyProtection="1">
      <alignment vertical="center"/>
      <protection/>
    </xf>
    <xf numFmtId="0" fontId="86" fillId="0" borderId="0" xfId="0" applyFont="1" applyAlignment="1">
      <alignment horizontal="left" vertical="center"/>
    </xf>
    <xf numFmtId="0" fontId="106" fillId="0" borderId="36" xfId="0" applyFont="1" applyBorder="1" applyAlignment="1" applyProtection="1">
      <alignment horizontal="center" vertical="center"/>
      <protection/>
    </xf>
    <xf numFmtId="49" fontId="106" fillId="0" borderId="36" xfId="0" applyNumberFormat="1" applyFont="1" applyBorder="1" applyAlignment="1" applyProtection="1">
      <alignment horizontal="left" vertical="center" wrapText="1"/>
      <protection/>
    </xf>
    <xf numFmtId="0" fontId="106" fillId="0" borderId="36" xfId="0" applyFont="1" applyBorder="1" applyAlignment="1" applyProtection="1">
      <alignment horizontal="left" vertical="center" wrapText="1"/>
      <protection/>
    </xf>
    <xf numFmtId="0" fontId="106" fillId="0" borderId="36" xfId="0" applyFont="1" applyBorder="1" applyAlignment="1" applyProtection="1">
      <alignment horizontal="center" vertical="center" wrapText="1"/>
      <protection/>
    </xf>
    <xf numFmtId="167" fontId="106" fillId="0" borderId="36" xfId="0" applyNumberFormat="1" applyFont="1" applyBorder="1" applyAlignment="1" applyProtection="1">
      <alignment vertical="center"/>
      <protection/>
    </xf>
    <xf numFmtId="4" fontId="106" fillId="23" borderId="36" xfId="0" applyNumberFormat="1" applyFont="1" applyFill="1" applyBorder="1" applyAlignment="1" applyProtection="1">
      <alignment vertical="center"/>
      <protection locked="0"/>
    </xf>
    <xf numFmtId="4" fontId="106" fillId="0" borderId="36" xfId="0" applyNumberFormat="1" applyFont="1" applyBorder="1" applyAlignment="1" applyProtection="1">
      <alignment vertical="center"/>
      <protection/>
    </xf>
    <xf numFmtId="0" fontId="106" fillId="0" borderId="13" xfId="0" applyFont="1" applyBorder="1" applyAlignment="1">
      <alignment vertical="center"/>
    </xf>
    <xf numFmtId="0" fontId="106" fillId="23" borderId="36" xfId="0" applyFont="1" applyFill="1" applyBorder="1" applyAlignment="1" applyProtection="1">
      <alignment horizontal="left" vertical="center"/>
      <protection locked="0"/>
    </xf>
    <xf numFmtId="0" fontId="106" fillId="0" borderId="0" xfId="0" applyFont="1" applyBorder="1" applyAlignment="1" applyProtection="1">
      <alignment horizontal="center" vertical="center"/>
      <protection/>
    </xf>
    <xf numFmtId="0" fontId="105" fillId="0" borderId="0" xfId="0" applyFont="1" applyBorder="1" applyAlignment="1" applyProtection="1">
      <alignment vertical="center" wrapText="1"/>
      <protection/>
    </xf>
    <xf numFmtId="0" fontId="86" fillId="0" borderId="0" xfId="0" applyFont="1" applyAlignment="1" applyProtection="1">
      <alignment horizontal="left" vertical="center"/>
      <protection/>
    </xf>
    <xf numFmtId="0" fontId="86" fillId="0" borderId="0" xfId="0" applyFont="1" applyAlignment="1" applyProtection="1">
      <alignment horizontal="left" vertical="center" wrapText="1"/>
      <protection/>
    </xf>
    <xf numFmtId="167" fontId="86" fillId="0" borderId="0" xfId="0" applyNumberFormat="1" applyFont="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106" fillId="0" borderId="32" xfId="0" applyFont="1" applyBorder="1" applyAlignment="1" applyProtection="1">
      <alignment horizontal="center" vertical="center"/>
      <protection/>
    </xf>
    <xf numFmtId="166" fontId="80" fillId="0" borderId="32" xfId="0" applyNumberFormat="1" applyFont="1" applyBorder="1" applyAlignment="1" applyProtection="1">
      <alignment vertical="center"/>
      <protection/>
    </xf>
    <xf numFmtId="166" fontId="80" fillId="0" borderId="33" xfId="0" applyNumberFormat="1" applyFont="1" applyBorder="1" applyAlignment="1" applyProtection="1">
      <alignment vertical="center"/>
      <protection/>
    </xf>
    <xf numFmtId="0" fontId="85" fillId="0" borderId="31" xfId="0" applyFont="1" applyBorder="1" applyAlignment="1" applyProtection="1">
      <alignment vertical="center"/>
      <protection/>
    </xf>
    <xf numFmtId="0" fontId="85" fillId="0" borderId="32" xfId="0" applyFont="1" applyBorder="1" applyAlignment="1" applyProtection="1">
      <alignment vertical="center"/>
      <protection/>
    </xf>
    <xf numFmtId="0" fontId="85" fillId="0" borderId="33" xfId="0"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43" xfId="0" applyFont="1" applyBorder="1" applyAlignment="1" applyProtection="1">
      <alignment horizontal="left" vertical="center"/>
      <protection locked="0"/>
    </xf>
    <xf numFmtId="0" fontId="29" fillId="0" borderId="4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29"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29" fillId="0" borderId="43" xfId="0" applyFont="1" applyBorder="1" applyAlignment="1" applyProtection="1">
      <alignment horizontal="left"/>
      <protection locked="0"/>
    </xf>
    <xf numFmtId="0" fontId="5"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0" fontId="107" fillId="0" borderId="32" xfId="0" applyFont="1" applyBorder="1" applyAlignment="1" applyProtection="1">
      <alignment horizontal="left" vertical="center"/>
      <protection/>
    </xf>
    <xf numFmtId="0" fontId="107" fillId="0" borderId="32" xfId="0" applyFont="1" applyBorder="1" applyAlignment="1" applyProtection="1">
      <alignment vertical="center"/>
      <protection/>
    </xf>
    <xf numFmtId="0" fontId="107" fillId="0" borderId="32" xfId="0" applyFont="1" applyBorder="1" applyAlignment="1" applyProtection="1">
      <alignment vertical="center"/>
      <protection locked="0"/>
    </xf>
    <xf numFmtId="4" fontId="107" fillId="0" borderId="32" xfId="0" applyNumberFormat="1" applyFont="1" applyBorder="1" applyAlignment="1" applyProtection="1">
      <alignment vertical="center"/>
      <protection/>
    </xf>
    <xf numFmtId="0" fontId="108" fillId="0" borderId="32" xfId="0" applyFont="1" applyBorder="1" applyAlignment="1" applyProtection="1">
      <alignment horizontal="left" vertical="center"/>
      <protection/>
    </xf>
    <xf numFmtId="0" fontId="108" fillId="0" borderId="32" xfId="0" applyFont="1" applyBorder="1" applyAlignment="1" applyProtection="1">
      <alignment vertical="center"/>
      <protection/>
    </xf>
    <xf numFmtId="0" fontId="108" fillId="0" borderId="32" xfId="0" applyFont="1" applyBorder="1" applyAlignment="1" applyProtection="1">
      <alignment vertical="center"/>
      <protection locked="0"/>
    </xf>
    <xf numFmtId="4" fontId="108" fillId="0" borderId="32" xfId="0" applyNumberFormat="1" applyFont="1" applyBorder="1" applyAlignment="1" applyProtection="1">
      <alignment vertical="center"/>
      <protection/>
    </xf>
    <xf numFmtId="0" fontId="0" fillId="0" borderId="0" xfId="0" applyAlignment="1">
      <alignment/>
    </xf>
    <xf numFmtId="4" fontId="97" fillId="0" borderId="0" xfId="0" applyNumberFormat="1" applyFont="1" applyAlignment="1" applyProtection="1">
      <alignment vertical="center"/>
      <protection/>
    </xf>
    <xf numFmtId="0" fontId="97" fillId="0" borderId="0" xfId="0" applyFont="1" applyAlignment="1" applyProtection="1">
      <alignment vertical="center"/>
      <protection/>
    </xf>
    <xf numFmtId="0" fontId="96" fillId="0" borderId="0" xfId="0" applyFont="1" applyAlignment="1" applyProtection="1">
      <alignment horizontal="left" vertical="center" wrapText="1"/>
      <protection/>
    </xf>
    <xf numFmtId="4" fontId="93" fillId="0" borderId="0" xfId="0" applyNumberFormat="1" applyFont="1" applyAlignment="1" applyProtection="1">
      <alignment horizontal="right" vertical="center"/>
      <protection/>
    </xf>
    <xf numFmtId="4" fontId="93" fillId="0" borderId="0" xfId="0" applyNumberFormat="1" applyFont="1" applyAlignment="1" applyProtection="1">
      <alignment vertical="center"/>
      <protection/>
    </xf>
    <xf numFmtId="4" fontId="109" fillId="0" borderId="0" xfId="0" applyNumberFormat="1" applyFont="1" applyAlignment="1" applyProtection="1">
      <alignment vertical="center"/>
      <protection/>
    </xf>
    <xf numFmtId="0" fontId="109" fillId="0" borderId="0" xfId="0" applyFont="1" applyAlignment="1" applyProtection="1">
      <alignment vertical="center"/>
      <protection/>
    </xf>
    <xf numFmtId="49" fontId="110" fillId="0" borderId="0" xfId="0" applyNumberFormat="1" applyFont="1" applyAlignment="1" applyProtection="1">
      <alignment horizontal="left" vertical="center" wrapText="1"/>
      <protection/>
    </xf>
    <xf numFmtId="0" fontId="11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94" fillId="0" borderId="29" xfId="0" applyFont="1" applyBorder="1" applyAlignment="1">
      <alignment horizontal="center" vertical="center"/>
    </xf>
    <xf numFmtId="0" fontId="94" fillId="0" borderId="22" xfId="0" applyFont="1" applyBorder="1" applyAlignment="1">
      <alignment horizontal="left" vertical="center"/>
    </xf>
    <xf numFmtId="0" fontId="80" fillId="0" borderId="30" xfId="0" applyFont="1" applyBorder="1" applyAlignment="1">
      <alignment horizontal="left" vertical="center"/>
    </xf>
    <xf numFmtId="0" fontId="80" fillId="0" borderId="0" xfId="0" applyFont="1" applyBorder="1" applyAlignment="1">
      <alignment horizontal="left" vertical="center"/>
    </xf>
    <xf numFmtId="0" fontId="80" fillId="0" borderId="30" xfId="0" applyFont="1" applyBorder="1" applyAlignment="1" applyProtection="1">
      <alignment horizontal="left" vertical="center"/>
      <protection/>
    </xf>
    <xf numFmtId="0" fontId="80" fillId="0" borderId="0" xfId="0" applyFont="1" applyBorder="1" applyAlignment="1" applyProtection="1">
      <alignment horizontal="left" vertical="center"/>
      <protection/>
    </xf>
    <xf numFmtId="0" fontId="3" fillId="35" borderId="17" xfId="0" applyFont="1" applyFill="1" applyBorder="1" applyAlignment="1" applyProtection="1">
      <alignment horizontal="center" vertical="center"/>
      <protection/>
    </xf>
    <xf numFmtId="0" fontId="3" fillId="35" borderId="18" xfId="0" applyFont="1" applyFill="1" applyBorder="1" applyAlignment="1" applyProtection="1">
      <alignment horizontal="left" vertical="center"/>
      <protection/>
    </xf>
    <xf numFmtId="0" fontId="3" fillId="35" borderId="18" xfId="0" applyFont="1" applyFill="1" applyBorder="1" applyAlignment="1" applyProtection="1">
      <alignment horizontal="center" vertical="center"/>
      <protection/>
    </xf>
    <xf numFmtId="0" fontId="3" fillId="35" borderId="18" xfId="0" applyFont="1" applyFill="1" applyBorder="1" applyAlignment="1" applyProtection="1">
      <alignment horizontal="right" vertical="center"/>
      <protection/>
    </xf>
    <xf numFmtId="164" fontId="80" fillId="0" borderId="0" xfId="0" applyNumberFormat="1" applyFont="1" applyBorder="1" applyAlignment="1" applyProtection="1">
      <alignment horizontal="center" vertical="center"/>
      <protection/>
    </xf>
    <xf numFmtId="0" fontId="80" fillId="0" borderId="0" xfId="0" applyFont="1" applyBorder="1" applyAlignment="1" applyProtection="1">
      <alignment vertical="center"/>
      <protection/>
    </xf>
    <xf numFmtId="4" fontId="111" fillId="0" borderId="0" xfId="0" applyNumberFormat="1" applyFont="1" applyBorder="1" applyAlignment="1" applyProtection="1">
      <alignment vertical="center"/>
      <protection/>
    </xf>
    <xf numFmtId="0" fontId="4"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4"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111" fillId="0" borderId="0" xfId="0" applyFont="1" applyAlignment="1">
      <alignment horizontal="left" vertical="top" wrapText="1"/>
    </xf>
    <xf numFmtId="0" fontId="11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0" fontId="4" fillId="0" borderId="0" xfId="0" applyFont="1" applyBorder="1" applyAlignment="1" applyProtection="1">
      <alignment horizontal="left" vertical="top" wrapText="1"/>
      <protection/>
    </xf>
    <xf numFmtId="49" fontId="3" fillId="2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80" fillId="0" borderId="0" xfId="0" applyFont="1" applyBorder="1" applyAlignment="1" applyProtection="1">
      <alignment horizontal="right" vertical="center"/>
      <protection/>
    </xf>
    <xf numFmtId="0" fontId="92" fillId="0" borderId="0" xfId="0" applyFont="1" applyAlignment="1" applyProtection="1">
      <alignment horizontal="left" vertical="center" wrapText="1"/>
      <protection/>
    </xf>
    <xf numFmtId="0" fontId="92" fillId="0" borderId="0" xfId="0" applyFont="1" applyAlignment="1" applyProtection="1">
      <alignment horizontal="left" vertical="center"/>
      <protection/>
    </xf>
    <xf numFmtId="0" fontId="0" fillId="0" borderId="0" xfId="0" applyFont="1" applyAlignment="1" applyProtection="1">
      <alignment vertical="center"/>
      <protection/>
    </xf>
    <xf numFmtId="0" fontId="99" fillId="33" borderId="0" xfId="36" applyFont="1" applyFill="1" applyAlignment="1">
      <alignment vertical="center"/>
    </xf>
    <xf numFmtId="0" fontId="92" fillId="0" borderId="0" xfId="0" applyFont="1" applyBorder="1" applyAlignment="1" applyProtection="1">
      <alignment horizontal="left" vertical="center" wrapText="1"/>
      <protection/>
    </xf>
    <xf numFmtId="0" fontId="92"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6" fillId="0" borderId="0" xfId="0" applyFont="1" applyBorder="1" applyAlignment="1" applyProtection="1">
      <alignment horizontal="center" vertical="center" wrapText="1"/>
      <protection locked="0"/>
    </xf>
    <xf numFmtId="0" fontId="29" fillId="0" borderId="43"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43"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zoomScalePageLayoutView="0" workbookViewId="0" topLeftCell="A1">
      <pane ySplit="1" topLeftCell="A37" activePane="bottomLeft" state="frozen"/>
      <selection pane="topLeft" activeCell="A1" sqref="A1"/>
      <selection pane="bottomLeft" activeCell="BE51" sqref="BE5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75" customHeight="1">
      <c r="AR2" s="355"/>
      <c r="AS2" s="355"/>
      <c r="AT2" s="355"/>
      <c r="AU2" s="355"/>
      <c r="AV2" s="355"/>
      <c r="AW2" s="355"/>
      <c r="AX2" s="355"/>
      <c r="AY2" s="355"/>
      <c r="AZ2" s="355"/>
      <c r="BA2" s="355"/>
      <c r="BB2" s="355"/>
      <c r="BC2" s="355"/>
      <c r="BD2" s="355"/>
      <c r="BE2" s="355"/>
      <c r="BS2" s="23" t="s">
        <v>8</v>
      </c>
      <c r="BT2" s="23" t="s">
        <v>9</v>
      </c>
    </row>
    <row r="3" spans="2:72" ht="6.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7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25" customHeight="1">
      <c r="B5" s="27"/>
      <c r="C5" s="28"/>
      <c r="D5" s="33" t="s">
        <v>15</v>
      </c>
      <c r="E5" s="28"/>
      <c r="F5" s="28"/>
      <c r="G5" s="28"/>
      <c r="H5" s="28"/>
      <c r="I5" s="28"/>
      <c r="J5" s="28"/>
      <c r="K5" s="388" t="s">
        <v>16</v>
      </c>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28"/>
      <c r="AQ5" s="30"/>
      <c r="BE5" s="386" t="s">
        <v>17</v>
      </c>
      <c r="BS5" s="23" t="s">
        <v>8</v>
      </c>
    </row>
    <row r="6" spans="2:71" ht="36.75" customHeight="1">
      <c r="B6" s="27"/>
      <c r="C6" s="28"/>
      <c r="D6" s="35" t="s">
        <v>18</v>
      </c>
      <c r="E6" s="28"/>
      <c r="F6" s="28"/>
      <c r="G6" s="28"/>
      <c r="H6" s="28"/>
      <c r="I6" s="28"/>
      <c r="J6" s="28"/>
      <c r="K6" s="390" t="s">
        <v>19</v>
      </c>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28"/>
      <c r="AQ6" s="30"/>
      <c r="BE6" s="387"/>
      <c r="BS6" s="23" t="s">
        <v>8</v>
      </c>
    </row>
    <row r="7" spans="2:71" ht="14.2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87"/>
      <c r="BS7" s="23" t="s">
        <v>8</v>
      </c>
    </row>
    <row r="8" spans="2:71" ht="14.2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87"/>
      <c r="BS8" s="23" t="s">
        <v>8</v>
      </c>
    </row>
    <row r="9" spans="2:71" ht="29.25" customHeight="1">
      <c r="B9" s="27"/>
      <c r="C9" s="28"/>
      <c r="D9" s="33" t="s">
        <v>28</v>
      </c>
      <c r="E9" s="28"/>
      <c r="F9" s="28"/>
      <c r="G9" s="28"/>
      <c r="H9" s="28"/>
      <c r="I9" s="28"/>
      <c r="J9" s="28"/>
      <c r="K9" s="38"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38" t="s">
        <v>31</v>
      </c>
      <c r="AO9" s="28"/>
      <c r="AP9" s="28"/>
      <c r="AQ9" s="30"/>
      <c r="BE9" s="387"/>
      <c r="BS9" s="23" t="s">
        <v>8</v>
      </c>
    </row>
    <row r="10" spans="2:71" ht="14.2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87"/>
      <c r="BS10" s="23" t="s">
        <v>8</v>
      </c>
    </row>
    <row r="11" spans="2:71" ht="18"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37</v>
      </c>
      <c r="AO11" s="28"/>
      <c r="AP11" s="28"/>
      <c r="AQ11" s="30"/>
      <c r="BE11" s="387"/>
      <c r="BS11" s="23" t="s">
        <v>8</v>
      </c>
    </row>
    <row r="12" spans="2:71" ht="6.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7"/>
      <c r="BS12" s="23" t="s">
        <v>8</v>
      </c>
    </row>
    <row r="13" spans="2:71" ht="14.25" customHeight="1">
      <c r="B13" s="27"/>
      <c r="C13" s="28"/>
      <c r="D13" s="36" t="s">
        <v>38</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9" t="s">
        <v>39</v>
      </c>
      <c r="AO13" s="28"/>
      <c r="AP13" s="28"/>
      <c r="AQ13" s="30"/>
      <c r="BE13" s="387"/>
      <c r="BS13" s="23" t="s">
        <v>8</v>
      </c>
    </row>
    <row r="14" spans="2:71" ht="15">
      <c r="B14" s="27"/>
      <c r="C14" s="28"/>
      <c r="D14" s="28"/>
      <c r="E14" s="391" t="s">
        <v>39</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6" t="s">
        <v>36</v>
      </c>
      <c r="AL14" s="28"/>
      <c r="AM14" s="28"/>
      <c r="AN14" s="39" t="s">
        <v>39</v>
      </c>
      <c r="AO14" s="28"/>
      <c r="AP14" s="28"/>
      <c r="AQ14" s="30"/>
      <c r="BE14" s="387"/>
      <c r="BS14" s="23" t="s">
        <v>8</v>
      </c>
    </row>
    <row r="15" spans="2:71" ht="6.7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7"/>
      <c r="BS15" s="23" t="s">
        <v>6</v>
      </c>
    </row>
    <row r="16" spans="2:71" ht="14.25" customHeight="1">
      <c r="B16" s="27"/>
      <c r="C16" s="28"/>
      <c r="D16" s="36" t="s">
        <v>40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41</v>
      </c>
      <c r="AO16" s="28"/>
      <c r="AP16" s="28"/>
      <c r="AQ16" s="30"/>
      <c r="BE16" s="387"/>
      <c r="BS16" s="23" t="s">
        <v>6</v>
      </c>
    </row>
    <row r="17" spans="2:71" ht="18" customHeight="1">
      <c r="B17" s="27"/>
      <c r="C17" s="28"/>
      <c r="D17" s="28"/>
      <c r="E17" s="34" t="s">
        <v>42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43</v>
      </c>
      <c r="AO17" s="28"/>
      <c r="AP17" s="28"/>
      <c r="AQ17" s="30"/>
      <c r="BE17" s="387"/>
      <c r="BS17" s="23" t="s">
        <v>44</v>
      </c>
    </row>
    <row r="18" spans="2:71" ht="6.7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7"/>
      <c r="BS18" s="23" t="s">
        <v>8</v>
      </c>
    </row>
    <row r="19" spans="2:71" ht="14.25" customHeight="1">
      <c r="B19" s="27"/>
      <c r="C19" s="28"/>
      <c r="D19" s="36" t="s">
        <v>45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7"/>
      <c r="BS19" s="23" t="s">
        <v>8</v>
      </c>
    </row>
    <row r="20" spans="2:71" ht="48.75" customHeight="1">
      <c r="B20" s="27"/>
      <c r="C20" s="28"/>
      <c r="D20" s="28"/>
      <c r="E20" s="393" t="s">
        <v>46</v>
      </c>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28"/>
      <c r="AP20" s="28"/>
      <c r="AQ20" s="30"/>
      <c r="BE20" s="387"/>
      <c r="BS20" s="23" t="s">
        <v>6</v>
      </c>
    </row>
    <row r="21" spans="2:57" ht="6.7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7"/>
    </row>
    <row r="22" spans="2:57" ht="6.7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87"/>
    </row>
    <row r="23" spans="2:57" s="1" customFormat="1" ht="25.5" customHeight="1">
      <c r="B23" s="41"/>
      <c r="C23" s="42"/>
      <c r="D23" s="43" t="s">
        <v>47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4">
        <f>ROUND(AG51,2)</f>
        <v>0</v>
      </c>
      <c r="AL23" s="395"/>
      <c r="AM23" s="395"/>
      <c r="AN23" s="395"/>
      <c r="AO23" s="395"/>
      <c r="AP23" s="42"/>
      <c r="AQ23" s="45"/>
      <c r="BE23" s="387"/>
    </row>
    <row r="24" spans="2:57" s="1" customFormat="1" ht="6.7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7"/>
    </row>
    <row r="25" spans="2:57" s="1" customFormat="1" ht="13.5">
      <c r="B25" s="41"/>
      <c r="C25" s="42"/>
      <c r="D25" s="42"/>
      <c r="E25" s="42"/>
      <c r="F25" s="42"/>
      <c r="G25" s="42"/>
      <c r="H25" s="42"/>
      <c r="I25" s="42"/>
      <c r="J25" s="42"/>
      <c r="K25" s="42"/>
      <c r="L25" s="396" t="s">
        <v>48</v>
      </c>
      <c r="M25" s="396"/>
      <c r="N25" s="396"/>
      <c r="O25" s="396"/>
      <c r="P25" s="42"/>
      <c r="Q25" s="42"/>
      <c r="R25" s="42"/>
      <c r="S25" s="42"/>
      <c r="T25" s="42"/>
      <c r="U25" s="42"/>
      <c r="V25" s="42"/>
      <c r="W25" s="396" t="s">
        <v>49</v>
      </c>
      <c r="X25" s="396"/>
      <c r="Y25" s="396"/>
      <c r="Z25" s="396"/>
      <c r="AA25" s="396"/>
      <c r="AB25" s="396"/>
      <c r="AC25" s="396"/>
      <c r="AD25" s="396"/>
      <c r="AE25" s="396"/>
      <c r="AF25" s="42"/>
      <c r="AG25" s="42"/>
      <c r="AH25" s="42"/>
      <c r="AI25" s="42"/>
      <c r="AJ25" s="42"/>
      <c r="AK25" s="396" t="s">
        <v>50</v>
      </c>
      <c r="AL25" s="396"/>
      <c r="AM25" s="396"/>
      <c r="AN25" s="396"/>
      <c r="AO25" s="396"/>
      <c r="AP25" s="42"/>
      <c r="AQ25" s="45"/>
      <c r="BE25" s="387"/>
    </row>
    <row r="26" spans="2:57" s="2" customFormat="1" ht="14.25" customHeight="1">
      <c r="B26" s="47"/>
      <c r="C26" s="48"/>
      <c r="D26" s="49" t="s">
        <v>51</v>
      </c>
      <c r="E26" s="48"/>
      <c r="F26" s="49" t="s">
        <v>52</v>
      </c>
      <c r="G26" s="48"/>
      <c r="H26" s="48"/>
      <c r="I26" s="48"/>
      <c r="J26" s="48"/>
      <c r="K26" s="48"/>
      <c r="L26" s="379">
        <v>0.21</v>
      </c>
      <c r="M26" s="380"/>
      <c r="N26" s="380"/>
      <c r="O26" s="380"/>
      <c r="P26" s="48"/>
      <c r="Q26" s="48"/>
      <c r="R26" s="48"/>
      <c r="S26" s="48"/>
      <c r="T26" s="48"/>
      <c r="U26" s="48"/>
      <c r="V26" s="48"/>
      <c r="W26" s="381">
        <f>ROUND(AZ51,2)</f>
        <v>0</v>
      </c>
      <c r="X26" s="380"/>
      <c r="Y26" s="380"/>
      <c r="Z26" s="380"/>
      <c r="AA26" s="380"/>
      <c r="AB26" s="380"/>
      <c r="AC26" s="380"/>
      <c r="AD26" s="380"/>
      <c r="AE26" s="380"/>
      <c r="AF26" s="48"/>
      <c r="AG26" s="48"/>
      <c r="AH26" s="48"/>
      <c r="AI26" s="48"/>
      <c r="AJ26" s="48"/>
      <c r="AK26" s="381">
        <f>ROUND(AV51,2)</f>
        <v>0</v>
      </c>
      <c r="AL26" s="380"/>
      <c r="AM26" s="380"/>
      <c r="AN26" s="380"/>
      <c r="AO26" s="380"/>
      <c r="AP26" s="48"/>
      <c r="AQ26" s="50"/>
      <c r="BE26" s="387"/>
    </row>
    <row r="27" spans="2:57" s="2" customFormat="1" ht="14.25" customHeight="1">
      <c r="B27" s="47"/>
      <c r="C27" s="48"/>
      <c r="D27" s="48"/>
      <c r="E27" s="48"/>
      <c r="F27" s="49" t="s">
        <v>53</v>
      </c>
      <c r="G27" s="48"/>
      <c r="H27" s="48"/>
      <c r="I27" s="48"/>
      <c r="J27" s="48"/>
      <c r="K27" s="48"/>
      <c r="L27" s="379">
        <v>0.15</v>
      </c>
      <c r="M27" s="380"/>
      <c r="N27" s="380"/>
      <c r="O27" s="380"/>
      <c r="P27" s="48"/>
      <c r="Q27" s="48"/>
      <c r="R27" s="48"/>
      <c r="S27" s="48"/>
      <c r="T27" s="48"/>
      <c r="U27" s="48"/>
      <c r="V27" s="48"/>
      <c r="W27" s="381">
        <f>ROUND(BA51,2)</f>
        <v>0</v>
      </c>
      <c r="X27" s="380"/>
      <c r="Y27" s="380"/>
      <c r="Z27" s="380"/>
      <c r="AA27" s="380"/>
      <c r="AB27" s="380"/>
      <c r="AC27" s="380"/>
      <c r="AD27" s="380"/>
      <c r="AE27" s="380"/>
      <c r="AF27" s="48"/>
      <c r="AG27" s="48"/>
      <c r="AH27" s="48"/>
      <c r="AI27" s="48"/>
      <c r="AJ27" s="48"/>
      <c r="AK27" s="381">
        <f>ROUND(AW51,2)</f>
        <v>0</v>
      </c>
      <c r="AL27" s="380"/>
      <c r="AM27" s="380"/>
      <c r="AN27" s="380"/>
      <c r="AO27" s="380"/>
      <c r="AP27" s="48"/>
      <c r="AQ27" s="50"/>
      <c r="BE27" s="387"/>
    </row>
    <row r="28" spans="2:57" s="2" customFormat="1" ht="14.25" customHeight="1" hidden="1">
      <c r="B28" s="47"/>
      <c r="C28" s="48"/>
      <c r="D28" s="48"/>
      <c r="E28" s="48"/>
      <c r="F28" s="49" t="s">
        <v>54</v>
      </c>
      <c r="G28" s="48"/>
      <c r="H28" s="48"/>
      <c r="I28" s="48"/>
      <c r="J28" s="48"/>
      <c r="K28" s="48"/>
      <c r="L28" s="379">
        <v>0.21</v>
      </c>
      <c r="M28" s="380"/>
      <c r="N28" s="380"/>
      <c r="O28" s="380"/>
      <c r="P28" s="48"/>
      <c r="Q28" s="48"/>
      <c r="R28" s="48"/>
      <c r="S28" s="48"/>
      <c r="T28" s="48"/>
      <c r="U28" s="48"/>
      <c r="V28" s="48"/>
      <c r="W28" s="381">
        <f>ROUND(BB51,2)</f>
        <v>0</v>
      </c>
      <c r="X28" s="380"/>
      <c r="Y28" s="380"/>
      <c r="Z28" s="380"/>
      <c r="AA28" s="380"/>
      <c r="AB28" s="380"/>
      <c r="AC28" s="380"/>
      <c r="AD28" s="380"/>
      <c r="AE28" s="380"/>
      <c r="AF28" s="48"/>
      <c r="AG28" s="48"/>
      <c r="AH28" s="48"/>
      <c r="AI28" s="48"/>
      <c r="AJ28" s="48"/>
      <c r="AK28" s="381">
        <v>0</v>
      </c>
      <c r="AL28" s="380"/>
      <c r="AM28" s="380"/>
      <c r="AN28" s="380"/>
      <c r="AO28" s="380"/>
      <c r="AP28" s="48"/>
      <c r="AQ28" s="50"/>
      <c r="BE28" s="387"/>
    </row>
    <row r="29" spans="2:57" s="2" customFormat="1" ht="14.25" customHeight="1" hidden="1">
      <c r="B29" s="47"/>
      <c r="C29" s="48"/>
      <c r="D29" s="48"/>
      <c r="E29" s="48"/>
      <c r="F29" s="49" t="s">
        <v>55</v>
      </c>
      <c r="G29" s="48"/>
      <c r="H29" s="48"/>
      <c r="I29" s="48"/>
      <c r="J29" s="48"/>
      <c r="K29" s="48"/>
      <c r="L29" s="379">
        <v>0.15</v>
      </c>
      <c r="M29" s="380"/>
      <c r="N29" s="380"/>
      <c r="O29" s="380"/>
      <c r="P29" s="48"/>
      <c r="Q29" s="48"/>
      <c r="R29" s="48"/>
      <c r="S29" s="48"/>
      <c r="T29" s="48"/>
      <c r="U29" s="48"/>
      <c r="V29" s="48"/>
      <c r="W29" s="381">
        <f>ROUND(BC51,2)</f>
        <v>0</v>
      </c>
      <c r="X29" s="380"/>
      <c r="Y29" s="380"/>
      <c r="Z29" s="380"/>
      <c r="AA29" s="380"/>
      <c r="AB29" s="380"/>
      <c r="AC29" s="380"/>
      <c r="AD29" s="380"/>
      <c r="AE29" s="380"/>
      <c r="AF29" s="48"/>
      <c r="AG29" s="48"/>
      <c r="AH29" s="48"/>
      <c r="AI29" s="48"/>
      <c r="AJ29" s="48"/>
      <c r="AK29" s="381">
        <v>0</v>
      </c>
      <c r="AL29" s="380"/>
      <c r="AM29" s="380"/>
      <c r="AN29" s="380"/>
      <c r="AO29" s="380"/>
      <c r="AP29" s="48"/>
      <c r="AQ29" s="50"/>
      <c r="BE29" s="387"/>
    </row>
    <row r="30" spans="2:57" s="2" customFormat="1" ht="14.25" customHeight="1" hidden="1">
      <c r="B30" s="47"/>
      <c r="C30" s="48"/>
      <c r="D30" s="48"/>
      <c r="E30" s="48"/>
      <c r="F30" s="49" t="s">
        <v>56</v>
      </c>
      <c r="G30" s="48"/>
      <c r="H30" s="48"/>
      <c r="I30" s="48"/>
      <c r="J30" s="48"/>
      <c r="K30" s="48"/>
      <c r="L30" s="379">
        <v>0</v>
      </c>
      <c r="M30" s="380"/>
      <c r="N30" s="380"/>
      <c r="O30" s="380"/>
      <c r="P30" s="48"/>
      <c r="Q30" s="48"/>
      <c r="R30" s="48"/>
      <c r="S30" s="48"/>
      <c r="T30" s="48"/>
      <c r="U30" s="48"/>
      <c r="V30" s="48"/>
      <c r="W30" s="381">
        <f>ROUND(BD51,2)</f>
        <v>0</v>
      </c>
      <c r="X30" s="380"/>
      <c r="Y30" s="380"/>
      <c r="Z30" s="380"/>
      <c r="AA30" s="380"/>
      <c r="AB30" s="380"/>
      <c r="AC30" s="380"/>
      <c r="AD30" s="380"/>
      <c r="AE30" s="380"/>
      <c r="AF30" s="48"/>
      <c r="AG30" s="48"/>
      <c r="AH30" s="48"/>
      <c r="AI30" s="48"/>
      <c r="AJ30" s="48"/>
      <c r="AK30" s="381">
        <v>0</v>
      </c>
      <c r="AL30" s="380"/>
      <c r="AM30" s="380"/>
      <c r="AN30" s="380"/>
      <c r="AO30" s="380"/>
      <c r="AP30" s="48"/>
      <c r="AQ30" s="50"/>
      <c r="BE30" s="387"/>
    </row>
    <row r="31" spans="2:57" s="1" customFormat="1" ht="6.7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7"/>
    </row>
    <row r="32" spans="2:57" s="1" customFormat="1" ht="25.5" customHeight="1">
      <c r="B32" s="41"/>
      <c r="C32" s="51"/>
      <c r="D32" s="52" t="s">
        <v>57</v>
      </c>
      <c r="E32" s="53"/>
      <c r="F32" s="53"/>
      <c r="G32" s="53"/>
      <c r="H32" s="53"/>
      <c r="I32" s="53"/>
      <c r="J32" s="53"/>
      <c r="K32" s="53"/>
      <c r="L32" s="53"/>
      <c r="M32" s="53"/>
      <c r="N32" s="53"/>
      <c r="O32" s="53"/>
      <c r="P32" s="53"/>
      <c r="Q32" s="53"/>
      <c r="R32" s="53"/>
      <c r="S32" s="53"/>
      <c r="T32" s="54" t="s">
        <v>58</v>
      </c>
      <c r="U32" s="53"/>
      <c r="V32" s="53"/>
      <c r="W32" s="53"/>
      <c r="X32" s="382" t="s">
        <v>59</v>
      </c>
      <c r="Y32" s="383"/>
      <c r="Z32" s="383"/>
      <c r="AA32" s="383"/>
      <c r="AB32" s="383"/>
      <c r="AC32" s="53"/>
      <c r="AD32" s="53"/>
      <c r="AE32" s="53"/>
      <c r="AF32" s="53"/>
      <c r="AG32" s="53"/>
      <c r="AH32" s="53"/>
      <c r="AI32" s="53"/>
      <c r="AJ32" s="53"/>
      <c r="AK32" s="384">
        <f>SUM(AK23:AK30)</f>
        <v>0</v>
      </c>
      <c r="AL32" s="383"/>
      <c r="AM32" s="383"/>
      <c r="AN32" s="383"/>
      <c r="AO32" s="385"/>
      <c r="AP32" s="51"/>
      <c r="AQ32" s="55"/>
      <c r="BE32" s="387"/>
    </row>
    <row r="33" spans="2:43" s="1" customFormat="1" ht="6.7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7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7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75" customHeight="1">
      <c r="B39" s="41"/>
      <c r="C39" s="62" t="s">
        <v>60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7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25" customHeight="1">
      <c r="B41" s="64"/>
      <c r="C41" s="65" t="s">
        <v>15</v>
      </c>
      <c r="D41" s="66"/>
      <c r="E41" s="66"/>
      <c r="F41" s="66"/>
      <c r="G41" s="66"/>
      <c r="H41" s="66"/>
      <c r="I41" s="66"/>
      <c r="J41" s="66"/>
      <c r="K41" s="66"/>
      <c r="L41" s="66" t="str">
        <f>K5</f>
        <v>6929</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75" customHeight="1">
      <c r="B42" s="68"/>
      <c r="C42" s="69" t="s">
        <v>18</v>
      </c>
      <c r="D42" s="70"/>
      <c r="E42" s="70"/>
      <c r="F42" s="70"/>
      <c r="G42" s="70"/>
      <c r="H42" s="70"/>
      <c r="I42" s="70"/>
      <c r="J42" s="70"/>
      <c r="K42" s="70"/>
      <c r="L42" s="365" t="str">
        <f>K6</f>
        <v> III/2384 Kladno, oprava silnice</v>
      </c>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70"/>
      <c r="AQ42" s="70"/>
      <c r="AR42" s="71"/>
    </row>
    <row r="43" spans="2:44" s="1" customFormat="1" ht="6.7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24</v>
      </c>
      <c r="D44" s="63"/>
      <c r="E44" s="63"/>
      <c r="F44" s="63"/>
      <c r="G44" s="63"/>
      <c r="H44" s="63"/>
      <c r="I44" s="63"/>
      <c r="J44" s="63"/>
      <c r="K44" s="63"/>
      <c r="L44" s="72" t="str">
        <f>IF(K8="","",K8)</f>
        <v>okres Kladno</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7" t="str">
        <f>IF(AN8="","",AN8)</f>
        <v>12.5.2017</v>
      </c>
      <c r="AN44" s="367"/>
      <c r="AO44" s="63"/>
      <c r="AP44" s="63"/>
      <c r="AQ44" s="63"/>
      <c r="AR44" s="61"/>
    </row>
    <row r="45" spans="2:44" s="1" customFormat="1" ht="6.7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32</v>
      </c>
      <c r="D46" s="63"/>
      <c r="E46" s="63"/>
      <c r="F46" s="63"/>
      <c r="G46" s="63"/>
      <c r="H46" s="63"/>
      <c r="I46" s="63"/>
      <c r="J46" s="63"/>
      <c r="K46" s="63"/>
      <c r="L46" s="66" t="str">
        <f>IF(E11="","",E11)</f>
        <v>Krajská správa a údržba silnic Středočeského kraje</v>
      </c>
      <c r="M46" s="63"/>
      <c r="N46" s="63"/>
      <c r="O46" s="63"/>
      <c r="P46" s="63"/>
      <c r="Q46" s="63"/>
      <c r="R46" s="63"/>
      <c r="S46" s="63"/>
      <c r="T46" s="63"/>
      <c r="U46" s="63"/>
      <c r="V46" s="63"/>
      <c r="W46" s="63"/>
      <c r="X46" s="63"/>
      <c r="Y46" s="63"/>
      <c r="Z46" s="63"/>
      <c r="AA46" s="63"/>
      <c r="AB46" s="63"/>
      <c r="AC46" s="63"/>
      <c r="AD46" s="63"/>
      <c r="AE46" s="63"/>
      <c r="AF46" s="63"/>
      <c r="AG46" s="63"/>
      <c r="AH46" s="63"/>
      <c r="AI46" s="65" t="s">
        <v>40</v>
      </c>
      <c r="AJ46" s="63"/>
      <c r="AK46" s="63"/>
      <c r="AL46" s="63"/>
      <c r="AM46" s="368" t="str">
        <f>IF(E17="","",E17)</f>
        <v>METROPROJEKT Praha a.s.</v>
      </c>
      <c r="AN46" s="368"/>
      <c r="AO46" s="368"/>
      <c r="AP46" s="368"/>
      <c r="AQ46" s="63"/>
      <c r="AR46" s="61"/>
      <c r="AS46" s="369" t="s">
        <v>61</v>
      </c>
      <c r="AT46" s="370"/>
      <c r="AU46" s="74"/>
      <c r="AV46" s="74"/>
      <c r="AW46" s="74"/>
      <c r="AX46" s="74"/>
      <c r="AY46" s="74"/>
      <c r="AZ46" s="74"/>
      <c r="BA46" s="74"/>
      <c r="BB46" s="74"/>
      <c r="BC46" s="74"/>
      <c r="BD46" s="75"/>
    </row>
    <row r="47" spans="2:56" s="1" customFormat="1" ht="15">
      <c r="B47" s="41"/>
      <c r="C47" s="65" t="s">
        <v>38</v>
      </c>
      <c r="D47" s="63"/>
      <c r="E47" s="63"/>
      <c r="F47" s="63"/>
      <c r="G47" s="63"/>
      <c r="H47" s="63"/>
      <c r="I47" s="63"/>
      <c r="J47" s="63"/>
      <c r="K47" s="63"/>
      <c r="L47" s="66">
        <f>IF(E14="Vyplň údaj","",E14)</f>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1"/>
      <c r="AT47" s="372"/>
      <c r="AU47" s="76"/>
      <c r="AV47" s="76"/>
      <c r="AW47" s="76"/>
      <c r="AX47" s="76"/>
      <c r="AY47" s="76"/>
      <c r="AZ47" s="76"/>
      <c r="BA47" s="76"/>
      <c r="BB47" s="76"/>
      <c r="BC47" s="76"/>
      <c r="BD47" s="77"/>
    </row>
    <row r="48" spans="2:56" s="1" customFormat="1" ht="10.5"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3"/>
      <c r="AT48" s="374"/>
      <c r="AU48" s="42"/>
      <c r="AV48" s="42"/>
      <c r="AW48" s="42"/>
      <c r="AX48" s="42"/>
      <c r="AY48" s="42"/>
      <c r="AZ48" s="42"/>
      <c r="BA48" s="42"/>
      <c r="BB48" s="42"/>
      <c r="BC48" s="42"/>
      <c r="BD48" s="78"/>
    </row>
    <row r="49" spans="2:56" s="1" customFormat="1" ht="29.25" customHeight="1">
      <c r="B49" s="41"/>
      <c r="C49" s="375" t="s">
        <v>62</v>
      </c>
      <c r="D49" s="376"/>
      <c r="E49" s="376"/>
      <c r="F49" s="376"/>
      <c r="G49" s="376"/>
      <c r="H49" s="79"/>
      <c r="I49" s="377" t="s">
        <v>63</v>
      </c>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8" t="s">
        <v>64</v>
      </c>
      <c r="AH49" s="376"/>
      <c r="AI49" s="376"/>
      <c r="AJ49" s="376"/>
      <c r="AK49" s="376"/>
      <c r="AL49" s="376"/>
      <c r="AM49" s="376"/>
      <c r="AN49" s="377" t="s">
        <v>65</v>
      </c>
      <c r="AO49" s="376"/>
      <c r="AP49" s="376"/>
      <c r="AQ49" s="80" t="s">
        <v>66</v>
      </c>
      <c r="AR49" s="61"/>
      <c r="AS49" s="81" t="s">
        <v>67</v>
      </c>
      <c r="AT49" s="82" t="s">
        <v>68</v>
      </c>
      <c r="AU49" s="82" t="s">
        <v>69</v>
      </c>
      <c r="AV49" s="82" t="s">
        <v>70</v>
      </c>
      <c r="AW49" s="82" t="s">
        <v>71</v>
      </c>
      <c r="AX49" s="82" t="s">
        <v>72</v>
      </c>
      <c r="AY49" s="82" t="s">
        <v>73</v>
      </c>
      <c r="AZ49" s="82" t="s">
        <v>74</v>
      </c>
      <c r="BA49" s="82" t="s">
        <v>75</v>
      </c>
      <c r="BB49" s="82" t="s">
        <v>76</v>
      </c>
      <c r="BC49" s="82" t="s">
        <v>77</v>
      </c>
      <c r="BD49" s="83" t="s">
        <v>78</v>
      </c>
    </row>
    <row r="50" spans="2:56" s="1" customFormat="1" ht="10.5"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25" customHeight="1">
      <c r="B51" s="68"/>
      <c r="C51" s="87" t="s">
        <v>79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9">
        <f>ROUND(SUM(AG52:AG56),2)</f>
        <v>0</v>
      </c>
      <c r="AH51" s="359"/>
      <c r="AI51" s="359"/>
      <c r="AJ51" s="359"/>
      <c r="AK51" s="359"/>
      <c r="AL51" s="359"/>
      <c r="AM51" s="359"/>
      <c r="AN51" s="360">
        <f aca="true" t="shared" si="0" ref="AN51:AN56">SUM(AG51,AT51)</f>
        <v>0</v>
      </c>
      <c r="AO51" s="360"/>
      <c r="AP51" s="360"/>
      <c r="AQ51" s="89" t="s">
        <v>80</v>
      </c>
      <c r="AR51" s="71"/>
      <c r="AS51" s="90">
        <f>ROUND(SUM(AS52:AS56),2)</f>
        <v>0</v>
      </c>
      <c r="AT51" s="91">
        <f aca="true" t="shared" si="1" ref="AT51:AT56">ROUND(SUM(AV51:AW51),2)</f>
        <v>0</v>
      </c>
      <c r="AU51" s="92">
        <f>ROUND(SUM(AU52:AU56),5)</f>
        <v>0</v>
      </c>
      <c r="AV51" s="91">
        <f>ROUND(AZ51*L26,2)</f>
        <v>0</v>
      </c>
      <c r="AW51" s="91">
        <f>ROUND(BA51*L27,2)</f>
        <v>0</v>
      </c>
      <c r="AX51" s="91">
        <f>ROUND(BB51*L26,2)</f>
        <v>0</v>
      </c>
      <c r="AY51" s="91">
        <f>ROUND(BC51*L27,2)</f>
        <v>0</v>
      </c>
      <c r="AZ51" s="91">
        <f>ROUND(SUM(AZ52:AZ56),2)</f>
        <v>0</v>
      </c>
      <c r="BA51" s="91">
        <f>ROUND(SUM(BA52:BA56),2)</f>
        <v>0</v>
      </c>
      <c r="BB51" s="91">
        <f>ROUND(SUM(BB52:BB56),2)</f>
        <v>0</v>
      </c>
      <c r="BC51" s="91">
        <f>ROUND(SUM(BC52:BC56),2)</f>
        <v>0</v>
      </c>
      <c r="BD51" s="93">
        <f>ROUND(SUM(BD52:BD56),2)</f>
        <v>0</v>
      </c>
      <c r="BS51" s="94" t="s">
        <v>81</v>
      </c>
      <c r="BT51" s="94" t="s">
        <v>82</v>
      </c>
      <c r="BU51" s="95" t="s">
        <v>83</v>
      </c>
      <c r="BV51" s="94" t="s">
        <v>84</v>
      </c>
      <c r="BW51" s="94" t="s">
        <v>7</v>
      </c>
      <c r="BX51" s="94" t="s">
        <v>85</v>
      </c>
      <c r="CL51" s="94" t="s">
        <v>21</v>
      </c>
    </row>
    <row r="52" spans="1:91" s="5" customFormat="1" ht="22.5" customHeight="1">
      <c r="A52" s="96" t="s">
        <v>86</v>
      </c>
      <c r="B52" s="97"/>
      <c r="C52" s="98"/>
      <c r="D52" s="358" t="s">
        <v>87</v>
      </c>
      <c r="E52" s="358"/>
      <c r="F52" s="358"/>
      <c r="G52" s="358"/>
      <c r="H52" s="358"/>
      <c r="I52" s="99"/>
      <c r="J52" s="358" t="s">
        <v>88</v>
      </c>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6">
        <f>'SO 101 - Komunikace'!J27</f>
        <v>0</v>
      </c>
      <c r="AH52" s="357"/>
      <c r="AI52" s="357"/>
      <c r="AJ52" s="357"/>
      <c r="AK52" s="357"/>
      <c r="AL52" s="357"/>
      <c r="AM52" s="357"/>
      <c r="AN52" s="356">
        <f t="shared" si="0"/>
        <v>0</v>
      </c>
      <c r="AO52" s="357"/>
      <c r="AP52" s="357"/>
      <c r="AQ52" s="100" t="s">
        <v>89</v>
      </c>
      <c r="AR52" s="101"/>
      <c r="AS52" s="102">
        <v>0</v>
      </c>
      <c r="AT52" s="103">
        <f t="shared" si="1"/>
        <v>0</v>
      </c>
      <c r="AU52" s="104">
        <f>'SO 101 - Komunikace'!P84</f>
        <v>0</v>
      </c>
      <c r="AV52" s="103">
        <f>'SO 101 - Komunikace'!J30</f>
        <v>0</v>
      </c>
      <c r="AW52" s="103">
        <f>'SO 101 - Komunikace'!J31</f>
        <v>0</v>
      </c>
      <c r="AX52" s="103">
        <f>'SO 101 - Komunikace'!J32</f>
        <v>0</v>
      </c>
      <c r="AY52" s="103">
        <f>'SO 101 - Komunikace'!J33</f>
        <v>0</v>
      </c>
      <c r="AZ52" s="103">
        <f>'SO 101 - Komunikace'!F30</f>
        <v>0</v>
      </c>
      <c r="BA52" s="103">
        <f>'SO 101 - Komunikace'!F31</f>
        <v>0</v>
      </c>
      <c r="BB52" s="103">
        <f>'SO 101 - Komunikace'!F32</f>
        <v>0</v>
      </c>
      <c r="BC52" s="103">
        <f>'SO 101 - Komunikace'!F33</f>
        <v>0</v>
      </c>
      <c r="BD52" s="105">
        <f>'SO 101 - Komunikace'!F34</f>
        <v>0</v>
      </c>
      <c r="BT52" s="106" t="s">
        <v>90</v>
      </c>
      <c r="BV52" s="106" t="s">
        <v>84</v>
      </c>
      <c r="BW52" s="106" t="s">
        <v>91</v>
      </c>
      <c r="BX52" s="106" t="s">
        <v>7</v>
      </c>
      <c r="CL52" s="106" t="s">
        <v>21</v>
      </c>
      <c r="CM52" s="106" t="s">
        <v>92</v>
      </c>
    </row>
    <row r="53" spans="1:91" s="5" customFormat="1" ht="22.5" customHeight="1">
      <c r="A53" s="96" t="s">
        <v>86</v>
      </c>
      <c r="B53" s="97"/>
      <c r="C53" s="98"/>
      <c r="D53" s="363" t="s">
        <v>93</v>
      </c>
      <c r="E53" s="363"/>
      <c r="F53" s="363"/>
      <c r="G53" s="363"/>
      <c r="H53" s="363"/>
      <c r="I53" s="99"/>
      <c r="J53" s="364" t="s">
        <v>94</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1">
        <f>'SO 102 - Chodníky a ostat...'!J27</f>
        <v>0</v>
      </c>
      <c r="AH53" s="362"/>
      <c r="AI53" s="362"/>
      <c r="AJ53" s="362"/>
      <c r="AK53" s="362"/>
      <c r="AL53" s="362"/>
      <c r="AM53" s="362"/>
      <c r="AN53" s="361">
        <f t="shared" si="0"/>
        <v>0</v>
      </c>
      <c r="AO53" s="362"/>
      <c r="AP53" s="362"/>
      <c r="AQ53" s="100" t="s">
        <v>89</v>
      </c>
      <c r="AR53" s="101"/>
      <c r="AS53" s="102">
        <v>0</v>
      </c>
      <c r="AT53" s="103">
        <f t="shared" si="1"/>
        <v>0</v>
      </c>
      <c r="AU53" s="104">
        <f>'SO 102 - Chodníky a ostat...'!P88</f>
        <v>0</v>
      </c>
      <c r="AV53" s="103">
        <f>'SO 102 - Chodníky a ostat...'!J30</f>
        <v>0</v>
      </c>
      <c r="AW53" s="103">
        <f>'SO 102 - Chodníky a ostat...'!J31</f>
        <v>0</v>
      </c>
      <c r="AX53" s="103">
        <f>'SO 102 - Chodníky a ostat...'!J32</f>
        <v>0</v>
      </c>
      <c r="AY53" s="103">
        <f>'SO 102 - Chodníky a ostat...'!J33</f>
        <v>0</v>
      </c>
      <c r="AZ53" s="103">
        <f>'SO 102 - Chodníky a ostat...'!F30</f>
        <v>0</v>
      </c>
      <c r="BA53" s="103">
        <f>'SO 102 - Chodníky a ostat...'!F31</f>
        <v>0</v>
      </c>
      <c r="BB53" s="103">
        <f>'SO 102 - Chodníky a ostat...'!F32</f>
        <v>0</v>
      </c>
      <c r="BC53" s="103">
        <f>'SO 102 - Chodníky a ostat...'!F33</f>
        <v>0</v>
      </c>
      <c r="BD53" s="105">
        <f>'SO 102 - Chodníky a ostat...'!F34</f>
        <v>0</v>
      </c>
      <c r="BT53" s="106" t="s">
        <v>90</v>
      </c>
      <c r="BV53" s="106" t="s">
        <v>84</v>
      </c>
      <c r="BW53" s="106" t="s">
        <v>95</v>
      </c>
      <c r="BX53" s="106" t="s">
        <v>7</v>
      </c>
      <c r="CL53" s="106" t="s">
        <v>21</v>
      </c>
      <c r="CM53" s="106" t="s">
        <v>92</v>
      </c>
    </row>
    <row r="54" spans="1:91" s="5" customFormat="1" ht="22.5" customHeight="1">
      <c r="A54" s="96" t="s">
        <v>86</v>
      </c>
      <c r="B54" s="97"/>
      <c r="C54" s="98"/>
      <c r="D54" s="358" t="s">
        <v>96</v>
      </c>
      <c r="E54" s="358"/>
      <c r="F54" s="358"/>
      <c r="G54" s="358"/>
      <c r="H54" s="358"/>
      <c r="I54" s="99"/>
      <c r="J54" s="358" t="s">
        <v>97</v>
      </c>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6">
        <f>'SO 103 - Definitivní dopr...'!J27</f>
        <v>0</v>
      </c>
      <c r="AH54" s="357"/>
      <c r="AI54" s="357"/>
      <c r="AJ54" s="357"/>
      <c r="AK54" s="357"/>
      <c r="AL54" s="357"/>
      <c r="AM54" s="357"/>
      <c r="AN54" s="356">
        <f t="shared" si="0"/>
        <v>0</v>
      </c>
      <c r="AO54" s="357"/>
      <c r="AP54" s="357"/>
      <c r="AQ54" s="100" t="s">
        <v>89</v>
      </c>
      <c r="AR54" s="101"/>
      <c r="AS54" s="102">
        <v>0</v>
      </c>
      <c r="AT54" s="103">
        <f t="shared" si="1"/>
        <v>0</v>
      </c>
      <c r="AU54" s="104">
        <f>'SO 103 - Definitivní dopr...'!P81</f>
        <v>0</v>
      </c>
      <c r="AV54" s="103">
        <f>'SO 103 - Definitivní dopr...'!J30</f>
        <v>0</v>
      </c>
      <c r="AW54" s="103">
        <f>'SO 103 - Definitivní dopr...'!J31</f>
        <v>0</v>
      </c>
      <c r="AX54" s="103">
        <f>'SO 103 - Definitivní dopr...'!J32</f>
        <v>0</v>
      </c>
      <c r="AY54" s="103">
        <f>'SO 103 - Definitivní dopr...'!J33</f>
        <v>0</v>
      </c>
      <c r="AZ54" s="103">
        <f>'SO 103 - Definitivní dopr...'!F30</f>
        <v>0</v>
      </c>
      <c r="BA54" s="103">
        <f>'SO 103 - Definitivní dopr...'!F31</f>
        <v>0</v>
      </c>
      <c r="BB54" s="103">
        <f>'SO 103 - Definitivní dopr...'!F32</f>
        <v>0</v>
      </c>
      <c r="BC54" s="103">
        <f>'SO 103 - Definitivní dopr...'!F33</f>
        <v>0</v>
      </c>
      <c r="BD54" s="105">
        <f>'SO 103 - Definitivní dopr...'!F34</f>
        <v>0</v>
      </c>
      <c r="BT54" s="106" t="s">
        <v>90</v>
      </c>
      <c r="BV54" s="106" t="s">
        <v>84</v>
      </c>
      <c r="BW54" s="106" t="s">
        <v>98</v>
      </c>
      <c r="BX54" s="106" t="s">
        <v>7</v>
      </c>
      <c r="CL54" s="106" t="s">
        <v>21</v>
      </c>
      <c r="CM54" s="106" t="s">
        <v>92</v>
      </c>
    </row>
    <row r="55" spans="1:91" s="5" customFormat="1" ht="22.5" customHeight="1">
      <c r="A55" s="96" t="s">
        <v>86</v>
      </c>
      <c r="B55" s="97"/>
      <c r="C55" s="98"/>
      <c r="D55" s="358" t="s">
        <v>99</v>
      </c>
      <c r="E55" s="358"/>
      <c r="F55" s="358"/>
      <c r="G55" s="358"/>
      <c r="H55" s="358"/>
      <c r="I55" s="99"/>
      <c r="J55" s="358" t="s">
        <v>100</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6">
        <f>'SO 301 - Odvodnění komuni...'!J27</f>
        <v>0</v>
      </c>
      <c r="AH55" s="357"/>
      <c r="AI55" s="357"/>
      <c r="AJ55" s="357"/>
      <c r="AK55" s="357"/>
      <c r="AL55" s="357"/>
      <c r="AM55" s="357"/>
      <c r="AN55" s="356">
        <f t="shared" si="0"/>
        <v>0</v>
      </c>
      <c r="AO55" s="357"/>
      <c r="AP55" s="357"/>
      <c r="AQ55" s="100" t="s">
        <v>89</v>
      </c>
      <c r="AR55" s="101"/>
      <c r="AS55" s="102">
        <v>0</v>
      </c>
      <c r="AT55" s="103">
        <f t="shared" si="1"/>
        <v>0</v>
      </c>
      <c r="AU55" s="104">
        <f>'SO 301 - Odvodnění komuni...'!P81</f>
        <v>0</v>
      </c>
      <c r="AV55" s="103">
        <f>'SO 301 - Odvodnění komuni...'!J30</f>
        <v>0</v>
      </c>
      <c r="AW55" s="103">
        <f>'SO 301 - Odvodnění komuni...'!J31</f>
        <v>0</v>
      </c>
      <c r="AX55" s="103">
        <f>'SO 301 - Odvodnění komuni...'!J32</f>
        <v>0</v>
      </c>
      <c r="AY55" s="103">
        <f>'SO 301 - Odvodnění komuni...'!J33</f>
        <v>0</v>
      </c>
      <c r="AZ55" s="103">
        <f>'SO 301 - Odvodnění komuni...'!F30</f>
        <v>0</v>
      </c>
      <c r="BA55" s="103">
        <f>'SO 301 - Odvodnění komuni...'!F31</f>
        <v>0</v>
      </c>
      <c r="BB55" s="103">
        <f>'SO 301 - Odvodnění komuni...'!F32</f>
        <v>0</v>
      </c>
      <c r="BC55" s="103">
        <f>'SO 301 - Odvodnění komuni...'!F33</f>
        <v>0</v>
      </c>
      <c r="BD55" s="105">
        <f>'SO 301 - Odvodnění komuni...'!F34</f>
        <v>0</v>
      </c>
      <c r="BT55" s="106" t="s">
        <v>90</v>
      </c>
      <c r="BV55" s="106" t="s">
        <v>84</v>
      </c>
      <c r="BW55" s="106" t="s">
        <v>101</v>
      </c>
      <c r="BX55" s="106" t="s">
        <v>7</v>
      </c>
      <c r="CL55" s="106" t="s">
        <v>21</v>
      </c>
      <c r="CM55" s="106" t="s">
        <v>92</v>
      </c>
    </row>
    <row r="56" spans="1:91" s="5" customFormat="1" ht="22.5" customHeight="1">
      <c r="A56" s="96" t="s">
        <v>86</v>
      </c>
      <c r="B56" s="97"/>
      <c r="C56" s="98"/>
      <c r="D56" s="358" t="s">
        <v>102</v>
      </c>
      <c r="E56" s="358"/>
      <c r="F56" s="358"/>
      <c r="G56" s="358"/>
      <c r="H56" s="358"/>
      <c r="I56" s="99"/>
      <c r="J56" s="358" t="s">
        <v>103</v>
      </c>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6">
        <f>'VON - Vedlejší a ostatní ...'!J27</f>
        <v>0</v>
      </c>
      <c r="AH56" s="357"/>
      <c r="AI56" s="357"/>
      <c r="AJ56" s="357"/>
      <c r="AK56" s="357"/>
      <c r="AL56" s="357"/>
      <c r="AM56" s="357"/>
      <c r="AN56" s="356">
        <f t="shared" si="0"/>
        <v>0</v>
      </c>
      <c r="AO56" s="357"/>
      <c r="AP56" s="357"/>
      <c r="AQ56" s="100" t="s">
        <v>89</v>
      </c>
      <c r="AR56" s="101"/>
      <c r="AS56" s="107">
        <v>0</v>
      </c>
      <c r="AT56" s="108">
        <f t="shared" si="1"/>
        <v>0</v>
      </c>
      <c r="AU56" s="109">
        <f>'VON - Vedlejší a ostatní ...'!P82</f>
        <v>0</v>
      </c>
      <c r="AV56" s="108">
        <f>'VON - Vedlejší a ostatní ...'!J30</f>
        <v>0</v>
      </c>
      <c r="AW56" s="108">
        <f>'VON - Vedlejší a ostatní ...'!J31</f>
        <v>0</v>
      </c>
      <c r="AX56" s="108">
        <f>'VON - Vedlejší a ostatní ...'!J32</f>
        <v>0</v>
      </c>
      <c r="AY56" s="108">
        <f>'VON - Vedlejší a ostatní ...'!J33</f>
        <v>0</v>
      </c>
      <c r="AZ56" s="108">
        <f>'VON - Vedlejší a ostatní ...'!F30</f>
        <v>0</v>
      </c>
      <c r="BA56" s="108">
        <f>'VON - Vedlejší a ostatní ...'!F31</f>
        <v>0</v>
      </c>
      <c r="BB56" s="108">
        <f>'VON - Vedlejší a ostatní ...'!F32</f>
        <v>0</v>
      </c>
      <c r="BC56" s="108">
        <f>'VON - Vedlejší a ostatní ...'!F33</f>
        <v>0</v>
      </c>
      <c r="BD56" s="110">
        <f>'VON - Vedlejší a ostatní ...'!F34</f>
        <v>0</v>
      </c>
      <c r="BT56" s="106" t="s">
        <v>90</v>
      </c>
      <c r="BV56" s="106" t="s">
        <v>84</v>
      </c>
      <c r="BW56" s="106" t="s">
        <v>104</v>
      </c>
      <c r="BX56" s="106" t="s">
        <v>7</v>
      </c>
      <c r="CL56" s="106" t="s">
        <v>21</v>
      </c>
      <c r="CM56" s="106" t="s">
        <v>92</v>
      </c>
    </row>
    <row r="57" spans="2:44" s="1" customFormat="1" ht="30" customHeight="1">
      <c r="B57" s="41"/>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1"/>
    </row>
    <row r="58" spans="2:44" s="1" customFormat="1" ht="6.7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61"/>
    </row>
  </sheetData>
  <sheetProtection password="CC35" sheet="1" objects="1" scenarios="1" formatCells="0" formatColumns="0" formatRows="0" sort="0" autoFilter="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display="1) Rekapitulace stavby"/>
    <hyperlink ref="W1:AI1" location="C51" display="2) Rekapitulace objektů stavby a soupisů prací"/>
    <hyperlink ref="A52" location="'SO 101 - Komunikace'!C2" display="/"/>
    <hyperlink ref="A53" location="'SO 102 - Chodníky a ostat...'!C2" display="/"/>
    <hyperlink ref="A54" location="'SO 103 - Definitivní dopr...'!C2" display="/"/>
    <hyperlink ref="A55" location="'SO 301 - Odvodnění komuni...'!C2" display="/"/>
    <hyperlink ref="A56"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105</v>
      </c>
      <c r="G1" s="400" t="s">
        <v>106</v>
      </c>
      <c r="H1" s="400"/>
      <c r="I1" s="115"/>
      <c r="J1" s="114" t="s">
        <v>107</v>
      </c>
      <c r="K1" s="113" t="s">
        <v>108</v>
      </c>
      <c r="L1" s="114" t="s">
        <v>109</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75" customHeight="1">
      <c r="L2" s="355"/>
      <c r="M2" s="355"/>
      <c r="N2" s="355"/>
      <c r="O2" s="355"/>
      <c r="P2" s="355"/>
      <c r="Q2" s="355"/>
      <c r="R2" s="355"/>
      <c r="S2" s="355"/>
      <c r="T2" s="355"/>
      <c r="U2" s="355"/>
      <c r="V2" s="355"/>
      <c r="AT2" s="23" t="s">
        <v>91</v>
      </c>
      <c r="AZ2" s="116" t="s">
        <v>110</v>
      </c>
      <c r="BA2" s="116" t="s">
        <v>111</v>
      </c>
      <c r="BB2" s="116" t="s">
        <v>80</v>
      </c>
      <c r="BC2" s="116" t="s">
        <v>112</v>
      </c>
      <c r="BD2" s="116" t="s">
        <v>92</v>
      </c>
    </row>
    <row r="3" spans="2:56" ht="6.75" customHeight="1">
      <c r="B3" s="24"/>
      <c r="C3" s="25"/>
      <c r="D3" s="25"/>
      <c r="E3" s="25"/>
      <c r="F3" s="25"/>
      <c r="G3" s="25"/>
      <c r="H3" s="25"/>
      <c r="I3" s="117"/>
      <c r="J3" s="25"/>
      <c r="K3" s="26"/>
      <c r="AT3" s="23" t="s">
        <v>92</v>
      </c>
      <c r="AZ3" s="116" t="s">
        <v>113</v>
      </c>
      <c r="BA3" s="116" t="s">
        <v>114</v>
      </c>
      <c r="BB3" s="116" t="s">
        <v>80</v>
      </c>
      <c r="BC3" s="116" t="s">
        <v>115</v>
      </c>
      <c r="BD3" s="116" t="s">
        <v>92</v>
      </c>
    </row>
    <row r="4" spans="2:56" ht="36.75" customHeight="1">
      <c r="B4" s="27"/>
      <c r="C4" s="28"/>
      <c r="D4" s="29" t="s">
        <v>116</v>
      </c>
      <c r="E4" s="28"/>
      <c r="F4" s="28"/>
      <c r="G4" s="28"/>
      <c r="H4" s="28"/>
      <c r="I4" s="118"/>
      <c r="J4" s="28"/>
      <c r="K4" s="30"/>
      <c r="M4" s="31" t="s">
        <v>12</v>
      </c>
      <c r="AT4" s="23" t="s">
        <v>6</v>
      </c>
      <c r="AZ4" s="116" t="s">
        <v>117</v>
      </c>
      <c r="BA4" s="116" t="s">
        <v>118</v>
      </c>
      <c r="BB4" s="116" t="s">
        <v>80</v>
      </c>
      <c r="BC4" s="116" t="s">
        <v>119</v>
      </c>
      <c r="BD4" s="116" t="s">
        <v>92</v>
      </c>
    </row>
    <row r="5" spans="2:56" ht="6.75" customHeight="1">
      <c r="B5" s="27"/>
      <c r="C5" s="28"/>
      <c r="D5" s="28"/>
      <c r="E5" s="28"/>
      <c r="F5" s="28"/>
      <c r="G5" s="28"/>
      <c r="H5" s="28"/>
      <c r="I5" s="118"/>
      <c r="J5" s="28"/>
      <c r="K5" s="30"/>
      <c r="AZ5" s="116" t="s">
        <v>120</v>
      </c>
      <c r="BA5" s="116" t="s">
        <v>121</v>
      </c>
      <c r="BB5" s="116" t="s">
        <v>80</v>
      </c>
      <c r="BC5" s="116" t="s">
        <v>122</v>
      </c>
      <c r="BD5" s="116" t="s">
        <v>92</v>
      </c>
    </row>
    <row r="6" spans="2:11" ht="15">
      <c r="B6" s="27"/>
      <c r="C6" s="28"/>
      <c r="D6" s="36" t="s">
        <v>18</v>
      </c>
      <c r="E6" s="28"/>
      <c r="F6" s="28"/>
      <c r="G6" s="28"/>
      <c r="H6" s="28"/>
      <c r="I6" s="118"/>
      <c r="J6" s="28"/>
      <c r="K6" s="30"/>
    </row>
    <row r="7" spans="2:11" ht="22.5" customHeight="1">
      <c r="B7" s="27"/>
      <c r="C7" s="28"/>
      <c r="D7" s="28"/>
      <c r="E7" s="401" t="str">
        <f>'Rekapitulace stavby'!K6</f>
        <v> III/2384 Kladno, oprava silnice</v>
      </c>
      <c r="F7" s="402"/>
      <c r="G7" s="402"/>
      <c r="H7" s="402"/>
      <c r="I7" s="118"/>
      <c r="J7" s="28"/>
      <c r="K7" s="30"/>
    </row>
    <row r="8" spans="2:11" s="1" customFormat="1" ht="15">
      <c r="B8" s="41"/>
      <c r="C8" s="42"/>
      <c r="D8" s="36" t="s">
        <v>123</v>
      </c>
      <c r="E8" s="42"/>
      <c r="F8" s="42"/>
      <c r="G8" s="42"/>
      <c r="H8" s="42"/>
      <c r="I8" s="119"/>
      <c r="J8" s="42"/>
      <c r="K8" s="45"/>
    </row>
    <row r="9" spans="2:11" s="1" customFormat="1" ht="36.75" customHeight="1">
      <c r="B9" s="41"/>
      <c r="C9" s="42"/>
      <c r="D9" s="42"/>
      <c r="E9" s="403" t="s">
        <v>124</v>
      </c>
      <c r="F9" s="404"/>
      <c r="G9" s="404"/>
      <c r="H9" s="404"/>
      <c r="I9" s="119"/>
      <c r="J9" s="42"/>
      <c r="K9" s="45"/>
    </row>
    <row r="10" spans="2:11" s="1" customFormat="1" ht="13.5">
      <c r="B10" s="41"/>
      <c r="C10" s="42"/>
      <c r="D10" s="42"/>
      <c r="E10" s="42"/>
      <c r="F10" s="42"/>
      <c r="G10" s="42"/>
      <c r="H10" s="42"/>
      <c r="I10" s="119"/>
      <c r="J10" s="42"/>
      <c r="K10" s="45"/>
    </row>
    <row r="11" spans="2:11" s="1" customFormat="1" ht="14.25" customHeight="1">
      <c r="B11" s="41"/>
      <c r="C11" s="42"/>
      <c r="D11" s="36" t="s">
        <v>20</v>
      </c>
      <c r="E11" s="42"/>
      <c r="F11" s="34" t="s">
        <v>21</v>
      </c>
      <c r="G11" s="42"/>
      <c r="H11" s="42"/>
      <c r="I11" s="120" t="s">
        <v>22</v>
      </c>
      <c r="J11" s="34" t="s">
        <v>80</v>
      </c>
      <c r="K11" s="45"/>
    </row>
    <row r="12" spans="2:11" s="1" customFormat="1" ht="14.25" customHeight="1">
      <c r="B12" s="41"/>
      <c r="C12" s="42"/>
      <c r="D12" s="36" t="s">
        <v>24</v>
      </c>
      <c r="E12" s="42"/>
      <c r="F12" s="34" t="s">
        <v>25</v>
      </c>
      <c r="G12" s="42"/>
      <c r="H12" s="42"/>
      <c r="I12" s="120" t="s">
        <v>26</v>
      </c>
      <c r="J12" s="121" t="str">
        <f>'Rekapitulace stavby'!AN8</f>
        <v>12.5.2017</v>
      </c>
      <c r="K12" s="45"/>
    </row>
    <row r="13" spans="2:11" s="1" customFormat="1" ht="10.5" customHeight="1">
      <c r="B13" s="41"/>
      <c r="C13" s="42"/>
      <c r="D13" s="42"/>
      <c r="E13" s="42"/>
      <c r="F13" s="42"/>
      <c r="G13" s="42"/>
      <c r="H13" s="42"/>
      <c r="I13" s="119"/>
      <c r="J13" s="42"/>
      <c r="K13" s="45"/>
    </row>
    <row r="14" spans="2:11" s="1" customFormat="1" ht="14.2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37</v>
      </c>
      <c r="K15" s="45"/>
    </row>
    <row r="16" spans="2:11" s="1" customFormat="1" ht="6.75" customHeight="1">
      <c r="B16" s="41"/>
      <c r="C16" s="42"/>
      <c r="D16" s="42"/>
      <c r="E16" s="42"/>
      <c r="F16" s="42"/>
      <c r="G16" s="42"/>
      <c r="H16" s="42"/>
      <c r="I16" s="119"/>
      <c r="J16" s="42"/>
      <c r="K16" s="45"/>
    </row>
    <row r="17" spans="2:11" s="1" customFormat="1" ht="14.25" customHeight="1">
      <c r="B17" s="41"/>
      <c r="C17" s="42"/>
      <c r="D17" s="36" t="s">
        <v>38</v>
      </c>
      <c r="E17" s="42"/>
      <c r="F17" s="42"/>
      <c r="G17" s="42"/>
      <c r="H17" s="42"/>
      <c r="I17" s="120" t="s">
        <v>33</v>
      </c>
      <c r="J17" s="34">
        <f>IF('Rekapitulace stavby'!AN13="Vyplň údaj","",IF('Rekapitulace stavby'!AN13="","",'Rekapitulace stavby'!AN13))</f>
      </c>
      <c r="K17" s="45"/>
    </row>
    <row r="18" spans="2:11" s="1" customFormat="1" ht="18" customHeight="1">
      <c r="B18" s="41"/>
      <c r="C18" s="42"/>
      <c r="D18" s="42"/>
      <c r="E18" s="34">
        <f>IF('Rekapitulace stavby'!E14="Vyplň údaj","",IF('Rekapitulace stavby'!E14="","",'Rekapitulace stavby'!E14))</f>
      </c>
      <c r="F18" s="42"/>
      <c r="G18" s="42"/>
      <c r="H18" s="42"/>
      <c r="I18" s="120" t="s">
        <v>36</v>
      </c>
      <c r="J18" s="34">
        <f>IF('Rekapitulace stavby'!AN14="Vyplň údaj","",IF('Rekapitulace stavby'!AN14="","",'Rekapitulace stavby'!AN14))</f>
      </c>
      <c r="K18" s="45"/>
    </row>
    <row r="19" spans="2:11" s="1" customFormat="1" ht="6.75" customHeight="1">
      <c r="B19" s="41"/>
      <c r="C19" s="42"/>
      <c r="D19" s="42"/>
      <c r="E19" s="42"/>
      <c r="F19" s="42"/>
      <c r="G19" s="42"/>
      <c r="H19" s="42"/>
      <c r="I19" s="119"/>
      <c r="J19" s="42"/>
      <c r="K19" s="45"/>
    </row>
    <row r="20" spans="2:11" s="1" customFormat="1" ht="14.25" customHeight="1">
      <c r="B20" s="41"/>
      <c r="C20" s="42"/>
      <c r="D20" s="36" t="s">
        <v>40</v>
      </c>
      <c r="E20" s="42"/>
      <c r="F20" s="42"/>
      <c r="G20" s="42"/>
      <c r="H20" s="42"/>
      <c r="I20" s="120" t="s">
        <v>33</v>
      </c>
      <c r="J20" s="34" t="s">
        <v>41</v>
      </c>
      <c r="K20" s="45"/>
    </row>
    <row r="21" spans="2:11" s="1" customFormat="1" ht="18" customHeight="1">
      <c r="B21" s="41"/>
      <c r="C21" s="42"/>
      <c r="D21" s="42"/>
      <c r="E21" s="34" t="s">
        <v>42</v>
      </c>
      <c r="F21" s="42"/>
      <c r="G21" s="42"/>
      <c r="H21" s="42"/>
      <c r="I21" s="120" t="s">
        <v>36</v>
      </c>
      <c r="J21" s="34" t="s">
        <v>43</v>
      </c>
      <c r="K21" s="45"/>
    </row>
    <row r="22" spans="2:11" s="1" customFormat="1" ht="6.75" customHeight="1">
      <c r="B22" s="41"/>
      <c r="C22" s="42"/>
      <c r="D22" s="42"/>
      <c r="E22" s="42"/>
      <c r="F22" s="42"/>
      <c r="G22" s="42"/>
      <c r="H22" s="42"/>
      <c r="I22" s="119"/>
      <c r="J22" s="42"/>
      <c r="K22" s="45"/>
    </row>
    <row r="23" spans="2:11" s="1" customFormat="1" ht="14.25" customHeight="1">
      <c r="B23" s="41"/>
      <c r="C23" s="42"/>
      <c r="D23" s="36" t="s">
        <v>45</v>
      </c>
      <c r="E23" s="42"/>
      <c r="F23" s="42"/>
      <c r="G23" s="42"/>
      <c r="H23" s="42"/>
      <c r="I23" s="119"/>
      <c r="J23" s="42"/>
      <c r="K23" s="45"/>
    </row>
    <row r="24" spans="2:11" s="6" customFormat="1" ht="63" customHeight="1">
      <c r="B24" s="122"/>
      <c r="C24" s="123"/>
      <c r="D24" s="123"/>
      <c r="E24" s="393" t="s">
        <v>46</v>
      </c>
      <c r="F24" s="393"/>
      <c r="G24" s="393"/>
      <c r="H24" s="393"/>
      <c r="I24" s="124"/>
      <c r="J24" s="123"/>
      <c r="K24" s="125"/>
    </row>
    <row r="25" spans="2:11" s="1" customFormat="1" ht="6.75" customHeight="1">
      <c r="B25" s="41"/>
      <c r="C25" s="42"/>
      <c r="D25" s="42"/>
      <c r="E25" s="42"/>
      <c r="F25" s="42"/>
      <c r="G25" s="42"/>
      <c r="H25" s="42"/>
      <c r="I25" s="119"/>
      <c r="J25" s="42"/>
      <c r="K25" s="45"/>
    </row>
    <row r="26" spans="2:11" s="1" customFormat="1" ht="6.75" customHeight="1">
      <c r="B26" s="41"/>
      <c r="C26" s="42"/>
      <c r="D26" s="85"/>
      <c r="E26" s="85"/>
      <c r="F26" s="85"/>
      <c r="G26" s="85"/>
      <c r="H26" s="85"/>
      <c r="I26" s="126"/>
      <c r="J26" s="85"/>
      <c r="K26" s="127"/>
    </row>
    <row r="27" spans="2:11" s="1" customFormat="1" ht="24.75" customHeight="1">
      <c r="B27" s="41"/>
      <c r="C27" s="42"/>
      <c r="D27" s="128" t="s">
        <v>47</v>
      </c>
      <c r="E27" s="42"/>
      <c r="F27" s="42"/>
      <c r="G27" s="42"/>
      <c r="H27" s="42"/>
      <c r="I27" s="119"/>
      <c r="J27" s="129">
        <f>ROUND(J84,2)</f>
        <v>0</v>
      </c>
      <c r="K27" s="45"/>
    </row>
    <row r="28" spans="2:11" s="1" customFormat="1" ht="6.75" customHeight="1">
      <c r="B28" s="41"/>
      <c r="C28" s="42"/>
      <c r="D28" s="85"/>
      <c r="E28" s="85"/>
      <c r="F28" s="85"/>
      <c r="G28" s="85"/>
      <c r="H28" s="85"/>
      <c r="I28" s="126"/>
      <c r="J28" s="85"/>
      <c r="K28" s="127"/>
    </row>
    <row r="29" spans="2:11" s="1" customFormat="1" ht="14.25" customHeight="1">
      <c r="B29" s="41"/>
      <c r="C29" s="42"/>
      <c r="D29" s="42"/>
      <c r="E29" s="42"/>
      <c r="F29" s="46" t="s">
        <v>49</v>
      </c>
      <c r="G29" s="42"/>
      <c r="H29" s="42"/>
      <c r="I29" s="130" t="s">
        <v>48</v>
      </c>
      <c r="J29" s="46" t="s">
        <v>50</v>
      </c>
      <c r="K29" s="45"/>
    </row>
    <row r="30" spans="2:11" s="1" customFormat="1" ht="14.25" customHeight="1">
      <c r="B30" s="41"/>
      <c r="C30" s="42"/>
      <c r="D30" s="49" t="s">
        <v>51</v>
      </c>
      <c r="E30" s="49" t="s">
        <v>52</v>
      </c>
      <c r="F30" s="131">
        <f>ROUND(SUM(BE84:BE324),2)</f>
        <v>0</v>
      </c>
      <c r="G30" s="42"/>
      <c r="H30" s="42"/>
      <c r="I30" s="132">
        <v>0.21</v>
      </c>
      <c r="J30" s="131">
        <f>ROUND(ROUND((SUM(BE84:BE324)),2)*I30,2)</f>
        <v>0</v>
      </c>
      <c r="K30" s="45"/>
    </row>
    <row r="31" spans="2:11" s="1" customFormat="1" ht="14.25" customHeight="1">
      <c r="B31" s="41"/>
      <c r="C31" s="42"/>
      <c r="D31" s="42"/>
      <c r="E31" s="49" t="s">
        <v>53</v>
      </c>
      <c r="F31" s="131">
        <f>ROUND(SUM(BF84:BF324),2)</f>
        <v>0</v>
      </c>
      <c r="G31" s="42"/>
      <c r="H31" s="42"/>
      <c r="I31" s="132">
        <v>0.15</v>
      </c>
      <c r="J31" s="131">
        <f>ROUND(ROUND((SUM(BF84:BF324)),2)*I31,2)</f>
        <v>0</v>
      </c>
      <c r="K31" s="45"/>
    </row>
    <row r="32" spans="2:11" s="1" customFormat="1" ht="14.25" customHeight="1" hidden="1">
      <c r="B32" s="41"/>
      <c r="C32" s="42"/>
      <c r="D32" s="42"/>
      <c r="E32" s="49" t="s">
        <v>54</v>
      </c>
      <c r="F32" s="131">
        <f>ROUND(SUM(BG84:BG324),2)</f>
        <v>0</v>
      </c>
      <c r="G32" s="42"/>
      <c r="H32" s="42"/>
      <c r="I32" s="132">
        <v>0.21</v>
      </c>
      <c r="J32" s="131">
        <v>0</v>
      </c>
      <c r="K32" s="45"/>
    </row>
    <row r="33" spans="2:11" s="1" customFormat="1" ht="14.25" customHeight="1" hidden="1">
      <c r="B33" s="41"/>
      <c r="C33" s="42"/>
      <c r="D33" s="42"/>
      <c r="E33" s="49" t="s">
        <v>55</v>
      </c>
      <c r="F33" s="131">
        <f>ROUND(SUM(BH84:BH324),2)</f>
        <v>0</v>
      </c>
      <c r="G33" s="42"/>
      <c r="H33" s="42"/>
      <c r="I33" s="132">
        <v>0.15</v>
      </c>
      <c r="J33" s="131">
        <v>0</v>
      </c>
      <c r="K33" s="45"/>
    </row>
    <row r="34" spans="2:11" s="1" customFormat="1" ht="14.25" customHeight="1" hidden="1">
      <c r="B34" s="41"/>
      <c r="C34" s="42"/>
      <c r="D34" s="42"/>
      <c r="E34" s="49" t="s">
        <v>56</v>
      </c>
      <c r="F34" s="131">
        <f>ROUND(SUM(BI84:BI324),2)</f>
        <v>0</v>
      </c>
      <c r="G34" s="42"/>
      <c r="H34" s="42"/>
      <c r="I34" s="132">
        <v>0</v>
      </c>
      <c r="J34" s="131">
        <v>0</v>
      </c>
      <c r="K34" s="45"/>
    </row>
    <row r="35" spans="2:11" s="1" customFormat="1" ht="6.75" customHeight="1">
      <c r="B35" s="41"/>
      <c r="C35" s="42"/>
      <c r="D35" s="42"/>
      <c r="E35" s="42"/>
      <c r="F35" s="42"/>
      <c r="G35" s="42"/>
      <c r="H35" s="42"/>
      <c r="I35" s="119"/>
      <c r="J35" s="42"/>
      <c r="K35" s="45"/>
    </row>
    <row r="36" spans="2:11" s="1" customFormat="1" ht="24.75" customHeight="1">
      <c r="B36" s="41"/>
      <c r="C36" s="133"/>
      <c r="D36" s="134" t="s">
        <v>57</v>
      </c>
      <c r="E36" s="79"/>
      <c r="F36" s="79"/>
      <c r="G36" s="135" t="s">
        <v>58</v>
      </c>
      <c r="H36" s="136" t="s">
        <v>59</v>
      </c>
      <c r="I36" s="137"/>
      <c r="J36" s="138">
        <f>SUM(J27:J34)</f>
        <v>0</v>
      </c>
      <c r="K36" s="139"/>
    </row>
    <row r="37" spans="2:11" s="1" customFormat="1" ht="14.25" customHeight="1">
      <c r="B37" s="56"/>
      <c r="C37" s="57"/>
      <c r="D37" s="57"/>
      <c r="E37" s="57"/>
      <c r="F37" s="57"/>
      <c r="G37" s="57"/>
      <c r="H37" s="57"/>
      <c r="I37" s="140"/>
      <c r="J37" s="57"/>
      <c r="K37" s="58"/>
    </row>
    <row r="41" spans="2:11" s="1" customFormat="1" ht="6.75" customHeight="1">
      <c r="B41" s="141"/>
      <c r="C41" s="142"/>
      <c r="D41" s="142"/>
      <c r="E41" s="142"/>
      <c r="F41" s="142"/>
      <c r="G41" s="142"/>
      <c r="H41" s="142"/>
      <c r="I41" s="143"/>
      <c r="J41" s="142"/>
      <c r="K41" s="144"/>
    </row>
    <row r="42" spans="2:11" s="1" customFormat="1" ht="36.75" customHeight="1">
      <c r="B42" s="41"/>
      <c r="C42" s="29" t="s">
        <v>125</v>
      </c>
      <c r="D42" s="42"/>
      <c r="E42" s="42"/>
      <c r="F42" s="42"/>
      <c r="G42" s="42"/>
      <c r="H42" s="42"/>
      <c r="I42" s="119"/>
      <c r="J42" s="42"/>
      <c r="K42" s="45"/>
    </row>
    <row r="43" spans="2:11" s="1" customFormat="1" ht="6.75" customHeight="1">
      <c r="B43" s="41"/>
      <c r="C43" s="42"/>
      <c r="D43" s="42"/>
      <c r="E43" s="42"/>
      <c r="F43" s="42"/>
      <c r="G43" s="42"/>
      <c r="H43" s="42"/>
      <c r="I43" s="119"/>
      <c r="J43" s="42"/>
      <c r="K43" s="45"/>
    </row>
    <row r="44" spans="2:11" s="1" customFormat="1" ht="14.25" customHeight="1">
      <c r="B44" s="41"/>
      <c r="C44" s="36" t="s">
        <v>18</v>
      </c>
      <c r="D44" s="42"/>
      <c r="E44" s="42"/>
      <c r="F44" s="42"/>
      <c r="G44" s="42"/>
      <c r="H44" s="42"/>
      <c r="I44" s="119"/>
      <c r="J44" s="42"/>
      <c r="K44" s="45"/>
    </row>
    <row r="45" spans="2:11" s="1" customFormat="1" ht="22.5" customHeight="1">
      <c r="B45" s="41"/>
      <c r="C45" s="42"/>
      <c r="D45" s="42"/>
      <c r="E45" s="401" t="str">
        <f>E7</f>
        <v> III/2384 Kladno, oprava silnice</v>
      </c>
      <c r="F45" s="402"/>
      <c r="G45" s="402"/>
      <c r="H45" s="402"/>
      <c r="I45" s="119"/>
      <c r="J45" s="42"/>
      <c r="K45" s="45"/>
    </row>
    <row r="46" spans="2:11" s="1" customFormat="1" ht="14.25" customHeight="1">
      <c r="B46" s="41"/>
      <c r="C46" s="36" t="s">
        <v>123</v>
      </c>
      <c r="D46" s="42"/>
      <c r="E46" s="42"/>
      <c r="F46" s="42"/>
      <c r="G46" s="42"/>
      <c r="H46" s="42"/>
      <c r="I46" s="119"/>
      <c r="J46" s="42"/>
      <c r="K46" s="45"/>
    </row>
    <row r="47" spans="2:11" s="1" customFormat="1" ht="23.25" customHeight="1">
      <c r="B47" s="41"/>
      <c r="C47" s="42"/>
      <c r="D47" s="42"/>
      <c r="E47" s="403" t="str">
        <f>E9</f>
        <v>SO 101 - Komunikace</v>
      </c>
      <c r="F47" s="404"/>
      <c r="G47" s="404"/>
      <c r="H47" s="404"/>
      <c r="I47" s="119"/>
      <c r="J47" s="42"/>
      <c r="K47" s="45"/>
    </row>
    <row r="48" spans="2:11" s="1" customFormat="1" ht="6.75" customHeight="1">
      <c r="B48" s="41"/>
      <c r="C48" s="42"/>
      <c r="D48" s="42"/>
      <c r="E48" s="42"/>
      <c r="F48" s="42"/>
      <c r="G48" s="42"/>
      <c r="H48" s="42"/>
      <c r="I48" s="119"/>
      <c r="J48" s="42"/>
      <c r="K48" s="45"/>
    </row>
    <row r="49" spans="2:11" s="1" customFormat="1" ht="18" customHeight="1">
      <c r="B49" s="41"/>
      <c r="C49" s="36" t="s">
        <v>24</v>
      </c>
      <c r="D49" s="42"/>
      <c r="E49" s="42"/>
      <c r="F49" s="34" t="str">
        <f>F12</f>
        <v>okres Kladno</v>
      </c>
      <c r="G49" s="42"/>
      <c r="H49" s="42"/>
      <c r="I49" s="120" t="s">
        <v>26</v>
      </c>
      <c r="J49" s="121" t="str">
        <f>IF(J12="","",J12)</f>
        <v>12.5.2017</v>
      </c>
      <c r="K49" s="45"/>
    </row>
    <row r="50" spans="2:11" s="1" customFormat="1" ht="6.75" customHeight="1">
      <c r="B50" s="41"/>
      <c r="C50" s="42"/>
      <c r="D50" s="42"/>
      <c r="E50" s="42"/>
      <c r="F50" s="42"/>
      <c r="G50" s="42"/>
      <c r="H50" s="42"/>
      <c r="I50" s="119"/>
      <c r="J50" s="42"/>
      <c r="K50" s="45"/>
    </row>
    <row r="51" spans="2:11" s="1" customFormat="1" ht="15">
      <c r="B51" s="41"/>
      <c r="C51" s="36" t="s">
        <v>32</v>
      </c>
      <c r="D51" s="42"/>
      <c r="E51" s="42"/>
      <c r="F51" s="34" t="str">
        <f>E15</f>
        <v>Krajská správa a údržba silnic Středočeského kraje</v>
      </c>
      <c r="G51" s="42"/>
      <c r="H51" s="42"/>
      <c r="I51" s="120" t="s">
        <v>40</v>
      </c>
      <c r="J51" s="34" t="str">
        <f>E21</f>
        <v>METROPROJEKT Praha a.s.</v>
      </c>
      <c r="K51" s="45"/>
    </row>
    <row r="52" spans="2:11" s="1" customFormat="1" ht="14.25" customHeight="1">
      <c r="B52" s="41"/>
      <c r="C52" s="36" t="s">
        <v>38</v>
      </c>
      <c r="D52" s="42"/>
      <c r="E52" s="42"/>
      <c r="F52" s="34">
        <f>IF(E18="","",E18)</f>
      </c>
      <c r="G52" s="42"/>
      <c r="H52" s="42"/>
      <c r="I52" s="119"/>
      <c r="J52" s="42"/>
      <c r="K52" s="45"/>
    </row>
    <row r="53" spans="2:11" s="1" customFormat="1" ht="9.75" customHeight="1">
      <c r="B53" s="41"/>
      <c r="C53" s="42"/>
      <c r="D53" s="42"/>
      <c r="E53" s="42"/>
      <c r="F53" s="42"/>
      <c r="G53" s="42"/>
      <c r="H53" s="42"/>
      <c r="I53" s="119"/>
      <c r="J53" s="42"/>
      <c r="K53" s="45"/>
    </row>
    <row r="54" spans="2:11" s="1" customFormat="1" ht="29.25" customHeight="1">
      <c r="B54" s="41"/>
      <c r="C54" s="145" t="s">
        <v>126</v>
      </c>
      <c r="D54" s="133"/>
      <c r="E54" s="133"/>
      <c r="F54" s="133"/>
      <c r="G54" s="133"/>
      <c r="H54" s="133"/>
      <c r="I54" s="146"/>
      <c r="J54" s="147" t="s">
        <v>127</v>
      </c>
      <c r="K54" s="148"/>
    </row>
    <row r="55" spans="2:11" s="1" customFormat="1" ht="9.75" customHeight="1">
      <c r="B55" s="41"/>
      <c r="C55" s="42"/>
      <c r="D55" s="42"/>
      <c r="E55" s="42"/>
      <c r="F55" s="42"/>
      <c r="G55" s="42"/>
      <c r="H55" s="42"/>
      <c r="I55" s="119"/>
      <c r="J55" s="42"/>
      <c r="K55" s="45"/>
    </row>
    <row r="56" spans="2:47" s="1" customFormat="1" ht="29.25" customHeight="1">
      <c r="B56" s="41"/>
      <c r="C56" s="149" t="s">
        <v>128</v>
      </c>
      <c r="D56" s="42"/>
      <c r="E56" s="42"/>
      <c r="F56" s="42"/>
      <c r="G56" s="42"/>
      <c r="H56" s="42"/>
      <c r="I56" s="119"/>
      <c r="J56" s="129">
        <f>J84</f>
        <v>0</v>
      </c>
      <c r="K56" s="45"/>
      <c r="AU56" s="23" t="s">
        <v>129</v>
      </c>
    </row>
    <row r="57" spans="2:11" s="7" customFormat="1" ht="24.75" customHeight="1">
      <c r="B57" s="150"/>
      <c r="C57" s="151"/>
      <c r="D57" s="152" t="s">
        <v>130</v>
      </c>
      <c r="E57" s="153"/>
      <c r="F57" s="153"/>
      <c r="G57" s="153"/>
      <c r="H57" s="153"/>
      <c r="I57" s="154"/>
      <c r="J57" s="155">
        <f>J85</f>
        <v>0</v>
      </c>
      <c r="K57" s="156"/>
    </row>
    <row r="58" spans="2:11" s="8" customFormat="1" ht="19.5" customHeight="1">
      <c r="B58" s="157"/>
      <c r="C58" s="158"/>
      <c r="D58" s="159" t="s">
        <v>131</v>
      </c>
      <c r="E58" s="160"/>
      <c r="F58" s="160"/>
      <c r="G58" s="160"/>
      <c r="H58" s="160"/>
      <c r="I58" s="161"/>
      <c r="J58" s="162">
        <f>J86</f>
        <v>0</v>
      </c>
      <c r="K58" s="163"/>
    </row>
    <row r="59" spans="2:11" s="8" customFormat="1" ht="19.5" customHeight="1">
      <c r="B59" s="157"/>
      <c r="C59" s="158"/>
      <c r="D59" s="159" t="s">
        <v>132</v>
      </c>
      <c r="E59" s="160"/>
      <c r="F59" s="160"/>
      <c r="G59" s="160"/>
      <c r="H59" s="160"/>
      <c r="I59" s="161"/>
      <c r="J59" s="162">
        <f>J166</f>
        <v>0</v>
      </c>
      <c r="K59" s="163"/>
    </row>
    <row r="60" spans="2:11" s="8" customFormat="1" ht="19.5" customHeight="1">
      <c r="B60" s="157"/>
      <c r="C60" s="158"/>
      <c r="D60" s="159" t="s">
        <v>133</v>
      </c>
      <c r="E60" s="160"/>
      <c r="F60" s="160"/>
      <c r="G60" s="160"/>
      <c r="H60" s="160"/>
      <c r="I60" s="161"/>
      <c r="J60" s="162">
        <f>J193</f>
        <v>0</v>
      </c>
      <c r="K60" s="163"/>
    </row>
    <row r="61" spans="2:11" s="8" customFormat="1" ht="19.5" customHeight="1">
      <c r="B61" s="157"/>
      <c r="C61" s="158"/>
      <c r="D61" s="159" t="s">
        <v>134</v>
      </c>
      <c r="E61" s="160"/>
      <c r="F61" s="160"/>
      <c r="G61" s="160"/>
      <c r="H61" s="160"/>
      <c r="I61" s="161"/>
      <c r="J61" s="162">
        <f>J246</f>
        <v>0</v>
      </c>
      <c r="K61" s="163"/>
    </row>
    <row r="62" spans="2:11" s="8" customFormat="1" ht="19.5" customHeight="1">
      <c r="B62" s="157"/>
      <c r="C62" s="158"/>
      <c r="D62" s="159" t="s">
        <v>135</v>
      </c>
      <c r="E62" s="160"/>
      <c r="F62" s="160"/>
      <c r="G62" s="160"/>
      <c r="H62" s="160"/>
      <c r="I62" s="161"/>
      <c r="J62" s="162">
        <f>J277</f>
        <v>0</v>
      </c>
      <c r="K62" s="163"/>
    </row>
    <row r="63" spans="2:11" s="8" customFormat="1" ht="19.5" customHeight="1">
      <c r="B63" s="157"/>
      <c r="C63" s="158"/>
      <c r="D63" s="159" t="s">
        <v>136</v>
      </c>
      <c r="E63" s="160"/>
      <c r="F63" s="160"/>
      <c r="G63" s="160"/>
      <c r="H63" s="160"/>
      <c r="I63" s="161"/>
      <c r="J63" s="162">
        <f>J307</f>
        <v>0</v>
      </c>
      <c r="K63" s="163"/>
    </row>
    <row r="64" spans="2:11" s="8" customFormat="1" ht="19.5" customHeight="1">
      <c r="B64" s="157"/>
      <c r="C64" s="158"/>
      <c r="D64" s="159" t="s">
        <v>137</v>
      </c>
      <c r="E64" s="160"/>
      <c r="F64" s="160"/>
      <c r="G64" s="160"/>
      <c r="H64" s="160"/>
      <c r="I64" s="161"/>
      <c r="J64" s="162">
        <f>J322</f>
        <v>0</v>
      </c>
      <c r="K64" s="163"/>
    </row>
    <row r="65" spans="2:11" s="1" customFormat="1" ht="21.75" customHeight="1">
      <c r="B65" s="41"/>
      <c r="C65" s="42"/>
      <c r="D65" s="42"/>
      <c r="E65" s="42"/>
      <c r="F65" s="42"/>
      <c r="G65" s="42"/>
      <c r="H65" s="42"/>
      <c r="I65" s="119"/>
      <c r="J65" s="42"/>
      <c r="K65" s="45"/>
    </row>
    <row r="66" spans="2:11" s="1" customFormat="1" ht="6.75" customHeight="1">
      <c r="B66" s="56"/>
      <c r="C66" s="57"/>
      <c r="D66" s="57"/>
      <c r="E66" s="57"/>
      <c r="F66" s="57"/>
      <c r="G66" s="57"/>
      <c r="H66" s="57"/>
      <c r="I66" s="140"/>
      <c r="J66" s="57"/>
      <c r="K66" s="58"/>
    </row>
    <row r="70" spans="2:12" s="1" customFormat="1" ht="6.75" customHeight="1">
      <c r="B70" s="59"/>
      <c r="C70" s="60"/>
      <c r="D70" s="60"/>
      <c r="E70" s="60"/>
      <c r="F70" s="60"/>
      <c r="G70" s="60"/>
      <c r="H70" s="60"/>
      <c r="I70" s="143"/>
      <c r="J70" s="60"/>
      <c r="K70" s="60"/>
      <c r="L70" s="61"/>
    </row>
    <row r="71" spans="2:12" s="1" customFormat="1" ht="36.75" customHeight="1">
      <c r="B71" s="41"/>
      <c r="C71" s="62" t="s">
        <v>138</v>
      </c>
      <c r="D71" s="63"/>
      <c r="E71" s="63"/>
      <c r="F71" s="63"/>
      <c r="G71" s="63"/>
      <c r="H71" s="63"/>
      <c r="I71" s="164"/>
      <c r="J71" s="63"/>
      <c r="K71" s="63"/>
      <c r="L71" s="61"/>
    </row>
    <row r="72" spans="2:12" s="1" customFormat="1" ht="6.75" customHeight="1">
      <c r="B72" s="41"/>
      <c r="C72" s="63"/>
      <c r="D72" s="63"/>
      <c r="E72" s="63"/>
      <c r="F72" s="63"/>
      <c r="G72" s="63"/>
      <c r="H72" s="63"/>
      <c r="I72" s="164"/>
      <c r="J72" s="63"/>
      <c r="K72" s="63"/>
      <c r="L72" s="61"/>
    </row>
    <row r="73" spans="2:12" s="1" customFormat="1" ht="14.25" customHeight="1">
      <c r="B73" s="41"/>
      <c r="C73" s="65" t="s">
        <v>18</v>
      </c>
      <c r="D73" s="63"/>
      <c r="E73" s="63"/>
      <c r="F73" s="63"/>
      <c r="G73" s="63"/>
      <c r="H73" s="63"/>
      <c r="I73" s="164"/>
      <c r="J73" s="63"/>
      <c r="K73" s="63"/>
      <c r="L73" s="61"/>
    </row>
    <row r="74" spans="2:12" s="1" customFormat="1" ht="22.5" customHeight="1">
      <c r="B74" s="41"/>
      <c r="C74" s="63"/>
      <c r="D74" s="63"/>
      <c r="E74" s="397" t="str">
        <f>E7</f>
        <v> III/2384 Kladno, oprava silnice</v>
      </c>
      <c r="F74" s="398"/>
      <c r="G74" s="398"/>
      <c r="H74" s="398"/>
      <c r="I74" s="164"/>
      <c r="J74" s="63"/>
      <c r="K74" s="63"/>
      <c r="L74" s="61"/>
    </row>
    <row r="75" spans="2:12" s="1" customFormat="1" ht="14.25" customHeight="1">
      <c r="B75" s="41"/>
      <c r="C75" s="65" t="s">
        <v>123</v>
      </c>
      <c r="D75" s="63"/>
      <c r="E75" s="63"/>
      <c r="F75" s="63"/>
      <c r="G75" s="63"/>
      <c r="H75" s="63"/>
      <c r="I75" s="164"/>
      <c r="J75" s="63"/>
      <c r="K75" s="63"/>
      <c r="L75" s="61"/>
    </row>
    <row r="76" spans="2:12" s="1" customFormat="1" ht="23.25" customHeight="1">
      <c r="B76" s="41"/>
      <c r="C76" s="63"/>
      <c r="D76" s="63"/>
      <c r="E76" s="365" t="str">
        <f>E9</f>
        <v>SO 101 - Komunikace</v>
      </c>
      <c r="F76" s="399"/>
      <c r="G76" s="399"/>
      <c r="H76" s="399"/>
      <c r="I76" s="164"/>
      <c r="J76" s="63"/>
      <c r="K76" s="63"/>
      <c r="L76" s="61"/>
    </row>
    <row r="77" spans="2:12" s="1" customFormat="1" ht="6.75" customHeight="1">
      <c r="B77" s="41"/>
      <c r="C77" s="63"/>
      <c r="D77" s="63"/>
      <c r="E77" s="63"/>
      <c r="F77" s="63"/>
      <c r="G77" s="63"/>
      <c r="H77" s="63"/>
      <c r="I77" s="164"/>
      <c r="J77" s="63"/>
      <c r="K77" s="63"/>
      <c r="L77" s="61"/>
    </row>
    <row r="78" spans="2:12" s="1" customFormat="1" ht="18" customHeight="1">
      <c r="B78" s="41"/>
      <c r="C78" s="65" t="s">
        <v>24</v>
      </c>
      <c r="D78" s="63"/>
      <c r="E78" s="63"/>
      <c r="F78" s="165" t="str">
        <f>F12</f>
        <v>okres Kladno</v>
      </c>
      <c r="G78" s="63"/>
      <c r="H78" s="63"/>
      <c r="I78" s="166" t="s">
        <v>26</v>
      </c>
      <c r="J78" s="73" t="str">
        <f>IF(J12="","",J12)</f>
        <v>12.5.2017</v>
      </c>
      <c r="K78" s="63"/>
      <c r="L78" s="61"/>
    </row>
    <row r="79" spans="2:12" s="1" customFormat="1" ht="6.75" customHeight="1">
      <c r="B79" s="41"/>
      <c r="C79" s="63"/>
      <c r="D79" s="63"/>
      <c r="E79" s="63"/>
      <c r="F79" s="63"/>
      <c r="G79" s="63"/>
      <c r="H79" s="63"/>
      <c r="I79" s="164"/>
      <c r="J79" s="63"/>
      <c r="K79" s="63"/>
      <c r="L79" s="61"/>
    </row>
    <row r="80" spans="2:12" s="1" customFormat="1" ht="15">
      <c r="B80" s="41"/>
      <c r="C80" s="65" t="s">
        <v>32</v>
      </c>
      <c r="D80" s="63"/>
      <c r="E80" s="63"/>
      <c r="F80" s="165" t="str">
        <f>E15</f>
        <v>Krajská správa a údržba silnic Středočeského kraje</v>
      </c>
      <c r="G80" s="63"/>
      <c r="H80" s="63"/>
      <c r="I80" s="166" t="s">
        <v>40</v>
      </c>
      <c r="J80" s="165" t="str">
        <f>E21</f>
        <v>METROPROJEKT Praha a.s.</v>
      </c>
      <c r="K80" s="63"/>
      <c r="L80" s="61"/>
    </row>
    <row r="81" spans="2:12" s="1" customFormat="1" ht="14.25" customHeight="1">
      <c r="B81" s="41"/>
      <c r="C81" s="65" t="s">
        <v>38</v>
      </c>
      <c r="D81" s="63"/>
      <c r="E81" s="63"/>
      <c r="F81" s="165">
        <f>IF(E18="","",E18)</f>
      </c>
      <c r="G81" s="63"/>
      <c r="H81" s="63"/>
      <c r="I81" s="164"/>
      <c r="J81" s="63"/>
      <c r="K81" s="63"/>
      <c r="L81" s="61"/>
    </row>
    <row r="82" spans="2:12" s="1" customFormat="1" ht="9.75" customHeight="1">
      <c r="B82" s="41"/>
      <c r="C82" s="63"/>
      <c r="D82" s="63"/>
      <c r="E82" s="63"/>
      <c r="F82" s="63"/>
      <c r="G82" s="63"/>
      <c r="H82" s="63"/>
      <c r="I82" s="164"/>
      <c r="J82" s="63"/>
      <c r="K82" s="63"/>
      <c r="L82" s="61"/>
    </row>
    <row r="83" spans="2:20" s="9" customFormat="1" ht="29.25" customHeight="1">
      <c r="B83" s="167"/>
      <c r="C83" s="168" t="s">
        <v>139</v>
      </c>
      <c r="D83" s="169" t="s">
        <v>66</v>
      </c>
      <c r="E83" s="169" t="s">
        <v>62</v>
      </c>
      <c r="F83" s="169" t="s">
        <v>140</v>
      </c>
      <c r="G83" s="169" t="s">
        <v>141</v>
      </c>
      <c r="H83" s="169" t="s">
        <v>142</v>
      </c>
      <c r="I83" s="170" t="s">
        <v>143</v>
      </c>
      <c r="J83" s="169" t="s">
        <v>127</v>
      </c>
      <c r="K83" s="171" t="s">
        <v>144</v>
      </c>
      <c r="L83" s="172"/>
      <c r="M83" s="81" t="s">
        <v>145</v>
      </c>
      <c r="N83" s="82" t="s">
        <v>51</v>
      </c>
      <c r="O83" s="82" t="s">
        <v>146</v>
      </c>
      <c r="P83" s="82" t="s">
        <v>147</v>
      </c>
      <c r="Q83" s="82" t="s">
        <v>148</v>
      </c>
      <c r="R83" s="82" t="s">
        <v>149</v>
      </c>
      <c r="S83" s="82" t="s">
        <v>150</v>
      </c>
      <c r="T83" s="83" t="s">
        <v>151</v>
      </c>
    </row>
    <row r="84" spans="2:63" s="1" customFormat="1" ht="29.25" customHeight="1">
      <c r="B84" s="41"/>
      <c r="C84" s="87" t="s">
        <v>128</v>
      </c>
      <c r="D84" s="63"/>
      <c r="E84" s="63"/>
      <c r="F84" s="63"/>
      <c r="G84" s="63"/>
      <c r="H84" s="63"/>
      <c r="I84" s="164"/>
      <c r="J84" s="173">
        <f>BK84</f>
        <v>0</v>
      </c>
      <c r="K84" s="63"/>
      <c r="L84" s="61"/>
      <c r="M84" s="84"/>
      <c r="N84" s="85"/>
      <c r="O84" s="85"/>
      <c r="P84" s="174">
        <f>P85</f>
        <v>0</v>
      </c>
      <c r="Q84" s="85"/>
      <c r="R84" s="174">
        <f>R85</f>
        <v>367.387162</v>
      </c>
      <c r="S84" s="85"/>
      <c r="T84" s="175">
        <f>T85</f>
        <v>9847.2647</v>
      </c>
      <c r="AT84" s="23" t="s">
        <v>81</v>
      </c>
      <c r="AU84" s="23" t="s">
        <v>129</v>
      </c>
      <c r="BK84" s="176">
        <f>BK85</f>
        <v>0</v>
      </c>
    </row>
    <row r="85" spans="2:63" s="10" customFormat="1" ht="36.75" customHeight="1">
      <c r="B85" s="177"/>
      <c r="C85" s="178"/>
      <c r="D85" s="179" t="s">
        <v>81</v>
      </c>
      <c r="E85" s="180" t="s">
        <v>152</v>
      </c>
      <c r="F85" s="180" t="s">
        <v>153</v>
      </c>
      <c r="G85" s="178"/>
      <c r="H85" s="178"/>
      <c r="I85" s="181"/>
      <c r="J85" s="182">
        <f>BK85</f>
        <v>0</v>
      </c>
      <c r="K85" s="178"/>
      <c r="L85" s="183"/>
      <c r="M85" s="184"/>
      <c r="N85" s="185"/>
      <c r="O85" s="185"/>
      <c r="P85" s="186">
        <f>P86+P166+P193+P246+P277+P307+P322</f>
        <v>0</v>
      </c>
      <c r="Q85" s="185"/>
      <c r="R85" s="186">
        <f>R86+R166+R193+R246+R277+R307+R322</f>
        <v>367.387162</v>
      </c>
      <c r="S85" s="185"/>
      <c r="T85" s="187">
        <f>T86+T166+T193+T246+T277+T307+T322</f>
        <v>9847.2647</v>
      </c>
      <c r="AR85" s="188" t="s">
        <v>90</v>
      </c>
      <c r="AT85" s="189" t="s">
        <v>81</v>
      </c>
      <c r="AU85" s="189" t="s">
        <v>82</v>
      </c>
      <c r="AY85" s="188" t="s">
        <v>154</v>
      </c>
      <c r="BK85" s="190">
        <f>BK86+BK166+BK193+BK246+BK277+BK307+BK322</f>
        <v>0</v>
      </c>
    </row>
    <row r="86" spans="2:63" s="10" customFormat="1" ht="19.5" customHeight="1">
      <c r="B86" s="177"/>
      <c r="C86" s="178"/>
      <c r="D86" s="191" t="s">
        <v>81</v>
      </c>
      <c r="E86" s="192" t="s">
        <v>90</v>
      </c>
      <c r="F86" s="192" t="s">
        <v>155</v>
      </c>
      <c r="G86" s="178"/>
      <c r="H86" s="178"/>
      <c r="I86" s="181"/>
      <c r="J86" s="193">
        <f>BK86</f>
        <v>0</v>
      </c>
      <c r="K86" s="178"/>
      <c r="L86" s="183"/>
      <c r="M86" s="184"/>
      <c r="N86" s="185"/>
      <c r="O86" s="185"/>
      <c r="P86" s="186">
        <f>SUM(P87:P165)</f>
        <v>0</v>
      </c>
      <c r="Q86" s="185"/>
      <c r="R86" s="186">
        <f>SUM(R87:R165)</f>
        <v>1.9896120000000002</v>
      </c>
      <c r="S86" s="185"/>
      <c r="T86" s="187">
        <f>SUM(T87:T165)</f>
        <v>9792.2647</v>
      </c>
      <c r="AR86" s="188" t="s">
        <v>90</v>
      </c>
      <c r="AT86" s="189" t="s">
        <v>81</v>
      </c>
      <c r="AU86" s="189" t="s">
        <v>90</v>
      </c>
      <c r="AY86" s="188" t="s">
        <v>154</v>
      </c>
      <c r="BK86" s="190">
        <f>SUM(BK87:BK165)</f>
        <v>0</v>
      </c>
    </row>
    <row r="87" spans="2:65" s="1" customFormat="1" ht="44.25" customHeight="1">
      <c r="B87" s="41"/>
      <c r="C87" s="194" t="s">
        <v>90</v>
      </c>
      <c r="D87" s="194" t="s">
        <v>156</v>
      </c>
      <c r="E87" s="195" t="s">
        <v>157</v>
      </c>
      <c r="F87" s="196" t="s">
        <v>158</v>
      </c>
      <c r="G87" s="197" t="s">
        <v>159</v>
      </c>
      <c r="H87" s="198">
        <v>8808.6</v>
      </c>
      <c r="I87" s="199"/>
      <c r="J87" s="200">
        <f>ROUND(I87*H87,2)</f>
        <v>0</v>
      </c>
      <c r="K87" s="196" t="s">
        <v>160</v>
      </c>
      <c r="L87" s="61"/>
      <c r="M87" s="201" t="s">
        <v>80</v>
      </c>
      <c r="N87" s="202" t="s">
        <v>52</v>
      </c>
      <c r="O87" s="42"/>
      <c r="P87" s="203">
        <f>O87*H87</f>
        <v>0</v>
      </c>
      <c r="Q87" s="203">
        <v>0</v>
      </c>
      <c r="R87" s="203">
        <f>Q87*H87</f>
        <v>0</v>
      </c>
      <c r="S87" s="203">
        <v>0.58</v>
      </c>
      <c r="T87" s="204">
        <f>S87*H87</f>
        <v>5108.988</v>
      </c>
      <c r="AR87" s="23" t="s">
        <v>161</v>
      </c>
      <c r="AT87" s="23" t="s">
        <v>156</v>
      </c>
      <c r="AU87" s="23" t="s">
        <v>92</v>
      </c>
      <c r="AY87" s="23" t="s">
        <v>154</v>
      </c>
      <c r="BE87" s="205">
        <f>IF(N87="základní",J87,0)</f>
        <v>0</v>
      </c>
      <c r="BF87" s="205">
        <f>IF(N87="snížená",J87,0)</f>
        <v>0</v>
      </c>
      <c r="BG87" s="205">
        <f>IF(N87="zákl. přenesená",J87,0)</f>
        <v>0</v>
      </c>
      <c r="BH87" s="205">
        <f>IF(N87="sníž. přenesená",J87,0)</f>
        <v>0</v>
      </c>
      <c r="BI87" s="205">
        <f>IF(N87="nulová",J87,0)</f>
        <v>0</v>
      </c>
      <c r="BJ87" s="23" t="s">
        <v>90</v>
      </c>
      <c r="BK87" s="205">
        <f>ROUND(I87*H87,2)</f>
        <v>0</v>
      </c>
      <c r="BL87" s="23" t="s">
        <v>161</v>
      </c>
      <c r="BM87" s="23" t="s">
        <v>162</v>
      </c>
    </row>
    <row r="88" spans="2:47" s="1" customFormat="1" ht="175.5">
      <c r="B88" s="41"/>
      <c r="C88" s="63"/>
      <c r="D88" s="206" t="s">
        <v>163</v>
      </c>
      <c r="E88" s="63"/>
      <c r="F88" s="207" t="s">
        <v>164</v>
      </c>
      <c r="G88" s="63"/>
      <c r="H88" s="63"/>
      <c r="I88" s="164"/>
      <c r="J88" s="63"/>
      <c r="K88" s="63"/>
      <c r="L88" s="61"/>
      <c r="M88" s="208"/>
      <c r="N88" s="42"/>
      <c r="O88" s="42"/>
      <c r="P88" s="42"/>
      <c r="Q88" s="42"/>
      <c r="R88" s="42"/>
      <c r="S88" s="42"/>
      <c r="T88" s="78"/>
      <c r="AT88" s="23" t="s">
        <v>163</v>
      </c>
      <c r="AU88" s="23" t="s">
        <v>92</v>
      </c>
    </row>
    <row r="89" spans="2:51" s="11" customFormat="1" ht="13.5">
      <c r="B89" s="209"/>
      <c r="C89" s="210"/>
      <c r="D89" s="206" t="s">
        <v>165</v>
      </c>
      <c r="E89" s="211" t="s">
        <v>80</v>
      </c>
      <c r="F89" s="212" t="s">
        <v>166</v>
      </c>
      <c r="G89" s="210"/>
      <c r="H89" s="213" t="s">
        <v>80</v>
      </c>
      <c r="I89" s="214"/>
      <c r="J89" s="210"/>
      <c r="K89" s="210"/>
      <c r="L89" s="215"/>
      <c r="M89" s="216"/>
      <c r="N89" s="217"/>
      <c r="O89" s="217"/>
      <c r="P89" s="217"/>
      <c r="Q89" s="217"/>
      <c r="R89" s="217"/>
      <c r="S89" s="217"/>
      <c r="T89" s="218"/>
      <c r="AT89" s="219" t="s">
        <v>165</v>
      </c>
      <c r="AU89" s="219" t="s">
        <v>92</v>
      </c>
      <c r="AV89" s="11" t="s">
        <v>90</v>
      </c>
      <c r="AW89" s="11" t="s">
        <v>44</v>
      </c>
      <c r="AX89" s="11" t="s">
        <v>82</v>
      </c>
      <c r="AY89" s="219" t="s">
        <v>154</v>
      </c>
    </row>
    <row r="90" spans="2:51" s="12" customFormat="1" ht="13.5">
      <c r="B90" s="220"/>
      <c r="C90" s="221"/>
      <c r="D90" s="222" t="s">
        <v>165</v>
      </c>
      <c r="E90" s="223" t="s">
        <v>80</v>
      </c>
      <c r="F90" s="224" t="s">
        <v>167</v>
      </c>
      <c r="G90" s="221"/>
      <c r="H90" s="225">
        <v>8808.6</v>
      </c>
      <c r="I90" s="226"/>
      <c r="J90" s="221"/>
      <c r="K90" s="221"/>
      <c r="L90" s="227"/>
      <c r="M90" s="228"/>
      <c r="N90" s="229"/>
      <c r="O90" s="229"/>
      <c r="P90" s="229"/>
      <c r="Q90" s="229"/>
      <c r="R90" s="229"/>
      <c r="S90" s="229"/>
      <c r="T90" s="230"/>
      <c r="AT90" s="231" t="s">
        <v>165</v>
      </c>
      <c r="AU90" s="231" t="s">
        <v>92</v>
      </c>
      <c r="AV90" s="12" t="s">
        <v>92</v>
      </c>
      <c r="AW90" s="12" t="s">
        <v>44</v>
      </c>
      <c r="AX90" s="12" t="s">
        <v>90</v>
      </c>
      <c r="AY90" s="231" t="s">
        <v>154</v>
      </c>
    </row>
    <row r="91" spans="2:65" s="1" customFormat="1" ht="31.5" customHeight="1">
      <c r="B91" s="41"/>
      <c r="C91" s="194" t="s">
        <v>92</v>
      </c>
      <c r="D91" s="194" t="s">
        <v>156</v>
      </c>
      <c r="E91" s="195" t="s">
        <v>168</v>
      </c>
      <c r="F91" s="196" t="s">
        <v>169</v>
      </c>
      <c r="G91" s="197" t="s">
        <v>159</v>
      </c>
      <c r="H91" s="198">
        <v>359.5</v>
      </c>
      <c r="I91" s="199"/>
      <c r="J91" s="200">
        <f>ROUND(I91*H91,2)</f>
        <v>0</v>
      </c>
      <c r="K91" s="196" t="s">
        <v>160</v>
      </c>
      <c r="L91" s="61"/>
      <c r="M91" s="201" t="s">
        <v>80</v>
      </c>
      <c r="N91" s="202" t="s">
        <v>52</v>
      </c>
      <c r="O91" s="42"/>
      <c r="P91" s="203">
        <f>O91*H91</f>
        <v>0</v>
      </c>
      <c r="Q91" s="203">
        <v>9E-05</v>
      </c>
      <c r="R91" s="203">
        <f>Q91*H91</f>
        <v>0.032355</v>
      </c>
      <c r="S91" s="203">
        <v>0.256</v>
      </c>
      <c r="T91" s="204">
        <f>S91*H91</f>
        <v>92.032</v>
      </c>
      <c r="AR91" s="23" t="s">
        <v>161</v>
      </c>
      <c r="AT91" s="23" t="s">
        <v>156</v>
      </c>
      <c r="AU91" s="23" t="s">
        <v>92</v>
      </c>
      <c r="AY91" s="23" t="s">
        <v>154</v>
      </c>
      <c r="BE91" s="205">
        <f>IF(N91="základní",J91,0)</f>
        <v>0</v>
      </c>
      <c r="BF91" s="205">
        <f>IF(N91="snížená",J91,0)</f>
        <v>0</v>
      </c>
      <c r="BG91" s="205">
        <f>IF(N91="zákl. přenesená",J91,0)</f>
        <v>0</v>
      </c>
      <c r="BH91" s="205">
        <f>IF(N91="sníž. přenesená",J91,0)</f>
        <v>0</v>
      </c>
      <c r="BI91" s="205">
        <f>IF(N91="nulová",J91,0)</f>
        <v>0</v>
      </c>
      <c r="BJ91" s="23" t="s">
        <v>90</v>
      </c>
      <c r="BK91" s="205">
        <f>ROUND(I91*H91,2)</f>
        <v>0</v>
      </c>
      <c r="BL91" s="23" t="s">
        <v>161</v>
      </c>
      <c r="BM91" s="23" t="s">
        <v>170</v>
      </c>
    </row>
    <row r="92" spans="2:47" s="1" customFormat="1" ht="175.5">
      <c r="B92" s="41"/>
      <c r="C92" s="63"/>
      <c r="D92" s="206" t="s">
        <v>163</v>
      </c>
      <c r="E92" s="63"/>
      <c r="F92" s="207" t="s">
        <v>171</v>
      </c>
      <c r="G92" s="63"/>
      <c r="H92" s="63"/>
      <c r="I92" s="164"/>
      <c r="J92" s="63"/>
      <c r="K92" s="63"/>
      <c r="L92" s="61"/>
      <c r="M92" s="208"/>
      <c r="N92" s="42"/>
      <c r="O92" s="42"/>
      <c r="P92" s="42"/>
      <c r="Q92" s="42"/>
      <c r="R92" s="42"/>
      <c r="S92" s="42"/>
      <c r="T92" s="78"/>
      <c r="AT92" s="23" t="s">
        <v>163</v>
      </c>
      <c r="AU92" s="23" t="s">
        <v>92</v>
      </c>
    </row>
    <row r="93" spans="2:51" s="11" customFormat="1" ht="13.5">
      <c r="B93" s="209"/>
      <c r="C93" s="210"/>
      <c r="D93" s="206" t="s">
        <v>165</v>
      </c>
      <c r="E93" s="211" t="s">
        <v>80</v>
      </c>
      <c r="F93" s="212" t="s">
        <v>166</v>
      </c>
      <c r="G93" s="210"/>
      <c r="H93" s="213" t="s">
        <v>80</v>
      </c>
      <c r="I93" s="214"/>
      <c r="J93" s="210"/>
      <c r="K93" s="210"/>
      <c r="L93" s="215"/>
      <c r="M93" s="216"/>
      <c r="N93" s="217"/>
      <c r="O93" s="217"/>
      <c r="P93" s="217"/>
      <c r="Q93" s="217"/>
      <c r="R93" s="217"/>
      <c r="S93" s="217"/>
      <c r="T93" s="218"/>
      <c r="AT93" s="219" t="s">
        <v>165</v>
      </c>
      <c r="AU93" s="219" t="s">
        <v>92</v>
      </c>
      <c r="AV93" s="11" t="s">
        <v>90</v>
      </c>
      <c r="AW93" s="11" t="s">
        <v>44</v>
      </c>
      <c r="AX93" s="11" t="s">
        <v>82</v>
      </c>
      <c r="AY93" s="219" t="s">
        <v>154</v>
      </c>
    </row>
    <row r="94" spans="2:51" s="12" customFormat="1" ht="13.5">
      <c r="B94" s="220"/>
      <c r="C94" s="221"/>
      <c r="D94" s="222" t="s">
        <v>165</v>
      </c>
      <c r="E94" s="223" t="s">
        <v>80</v>
      </c>
      <c r="F94" s="224" t="s">
        <v>172</v>
      </c>
      <c r="G94" s="221"/>
      <c r="H94" s="225">
        <v>359.5</v>
      </c>
      <c r="I94" s="226"/>
      <c r="J94" s="221"/>
      <c r="K94" s="221"/>
      <c r="L94" s="227"/>
      <c r="M94" s="228"/>
      <c r="N94" s="229"/>
      <c r="O94" s="229"/>
      <c r="P94" s="229"/>
      <c r="Q94" s="229"/>
      <c r="R94" s="229"/>
      <c r="S94" s="229"/>
      <c r="T94" s="230"/>
      <c r="AT94" s="231" t="s">
        <v>165</v>
      </c>
      <c r="AU94" s="231" t="s">
        <v>92</v>
      </c>
      <c r="AV94" s="12" t="s">
        <v>92</v>
      </c>
      <c r="AW94" s="12" t="s">
        <v>44</v>
      </c>
      <c r="AX94" s="12" t="s">
        <v>90</v>
      </c>
      <c r="AY94" s="231" t="s">
        <v>154</v>
      </c>
    </row>
    <row r="95" spans="2:65" s="1" customFormat="1" ht="44.25" customHeight="1">
      <c r="B95" s="41"/>
      <c r="C95" s="194" t="s">
        <v>173</v>
      </c>
      <c r="D95" s="194" t="s">
        <v>156</v>
      </c>
      <c r="E95" s="195" t="s">
        <v>174</v>
      </c>
      <c r="F95" s="196" t="s">
        <v>175</v>
      </c>
      <c r="G95" s="197" t="s">
        <v>159</v>
      </c>
      <c r="H95" s="198">
        <v>8808.6</v>
      </c>
      <c r="I95" s="199"/>
      <c r="J95" s="200">
        <f>ROUND(I95*H95,2)</f>
        <v>0</v>
      </c>
      <c r="K95" s="196" t="s">
        <v>160</v>
      </c>
      <c r="L95" s="61"/>
      <c r="M95" s="201" t="s">
        <v>80</v>
      </c>
      <c r="N95" s="202" t="s">
        <v>52</v>
      </c>
      <c r="O95" s="42"/>
      <c r="P95" s="203">
        <f>O95*H95</f>
        <v>0</v>
      </c>
      <c r="Q95" s="203">
        <v>0.00022</v>
      </c>
      <c r="R95" s="203">
        <f>Q95*H95</f>
        <v>1.9378920000000002</v>
      </c>
      <c r="S95" s="203">
        <v>0.512</v>
      </c>
      <c r="T95" s="204">
        <f>S95*H95</f>
        <v>4510.0032</v>
      </c>
      <c r="AR95" s="23" t="s">
        <v>161</v>
      </c>
      <c r="AT95" s="23" t="s">
        <v>156</v>
      </c>
      <c r="AU95" s="23" t="s">
        <v>92</v>
      </c>
      <c r="AY95" s="23" t="s">
        <v>154</v>
      </c>
      <c r="BE95" s="205">
        <f>IF(N95="základní",J95,0)</f>
        <v>0</v>
      </c>
      <c r="BF95" s="205">
        <f>IF(N95="snížená",J95,0)</f>
        <v>0</v>
      </c>
      <c r="BG95" s="205">
        <f>IF(N95="zákl. přenesená",J95,0)</f>
        <v>0</v>
      </c>
      <c r="BH95" s="205">
        <f>IF(N95="sníž. přenesená",J95,0)</f>
        <v>0</v>
      </c>
      <c r="BI95" s="205">
        <f>IF(N95="nulová",J95,0)</f>
        <v>0</v>
      </c>
      <c r="BJ95" s="23" t="s">
        <v>90</v>
      </c>
      <c r="BK95" s="205">
        <f>ROUND(I95*H95,2)</f>
        <v>0</v>
      </c>
      <c r="BL95" s="23" t="s">
        <v>161</v>
      </c>
      <c r="BM95" s="23" t="s">
        <v>176</v>
      </c>
    </row>
    <row r="96" spans="2:47" s="1" customFormat="1" ht="175.5">
      <c r="B96" s="41"/>
      <c r="C96" s="63"/>
      <c r="D96" s="206" t="s">
        <v>163</v>
      </c>
      <c r="E96" s="63"/>
      <c r="F96" s="207" t="s">
        <v>171</v>
      </c>
      <c r="G96" s="63"/>
      <c r="H96" s="63"/>
      <c r="I96" s="164"/>
      <c r="J96" s="63"/>
      <c r="K96" s="63"/>
      <c r="L96" s="61"/>
      <c r="M96" s="208"/>
      <c r="N96" s="42"/>
      <c r="O96" s="42"/>
      <c r="P96" s="42"/>
      <c r="Q96" s="42"/>
      <c r="R96" s="42"/>
      <c r="S96" s="42"/>
      <c r="T96" s="78"/>
      <c r="AT96" s="23" t="s">
        <v>163</v>
      </c>
      <c r="AU96" s="23" t="s">
        <v>92</v>
      </c>
    </row>
    <row r="97" spans="2:51" s="11" customFormat="1" ht="13.5">
      <c r="B97" s="209"/>
      <c r="C97" s="210"/>
      <c r="D97" s="206" t="s">
        <v>165</v>
      </c>
      <c r="E97" s="211" t="s">
        <v>80</v>
      </c>
      <c r="F97" s="212" t="s">
        <v>166</v>
      </c>
      <c r="G97" s="210"/>
      <c r="H97" s="213" t="s">
        <v>80</v>
      </c>
      <c r="I97" s="214"/>
      <c r="J97" s="210"/>
      <c r="K97" s="210"/>
      <c r="L97" s="215"/>
      <c r="M97" s="216"/>
      <c r="N97" s="217"/>
      <c r="O97" s="217"/>
      <c r="P97" s="217"/>
      <c r="Q97" s="217"/>
      <c r="R97" s="217"/>
      <c r="S97" s="217"/>
      <c r="T97" s="218"/>
      <c r="AT97" s="219" t="s">
        <v>165</v>
      </c>
      <c r="AU97" s="219" t="s">
        <v>92</v>
      </c>
      <c r="AV97" s="11" t="s">
        <v>90</v>
      </c>
      <c r="AW97" s="11" t="s">
        <v>44</v>
      </c>
      <c r="AX97" s="11" t="s">
        <v>82</v>
      </c>
      <c r="AY97" s="219" t="s">
        <v>154</v>
      </c>
    </row>
    <row r="98" spans="2:51" s="12" customFormat="1" ht="13.5">
      <c r="B98" s="220"/>
      <c r="C98" s="221"/>
      <c r="D98" s="222" t="s">
        <v>165</v>
      </c>
      <c r="E98" s="223" t="s">
        <v>80</v>
      </c>
      <c r="F98" s="224" t="s">
        <v>167</v>
      </c>
      <c r="G98" s="221"/>
      <c r="H98" s="225">
        <v>8808.6</v>
      </c>
      <c r="I98" s="226"/>
      <c r="J98" s="221"/>
      <c r="K98" s="221"/>
      <c r="L98" s="227"/>
      <c r="M98" s="228"/>
      <c r="N98" s="229"/>
      <c r="O98" s="229"/>
      <c r="P98" s="229"/>
      <c r="Q98" s="229"/>
      <c r="R98" s="229"/>
      <c r="S98" s="229"/>
      <c r="T98" s="230"/>
      <c r="AT98" s="231" t="s">
        <v>165</v>
      </c>
      <c r="AU98" s="231" t="s">
        <v>92</v>
      </c>
      <c r="AV98" s="12" t="s">
        <v>92</v>
      </c>
      <c r="AW98" s="12" t="s">
        <v>44</v>
      </c>
      <c r="AX98" s="12" t="s">
        <v>90</v>
      </c>
      <c r="AY98" s="231" t="s">
        <v>154</v>
      </c>
    </row>
    <row r="99" spans="2:65" s="1" customFormat="1" ht="31.5" customHeight="1">
      <c r="B99" s="41"/>
      <c r="C99" s="194" t="s">
        <v>161</v>
      </c>
      <c r="D99" s="194" t="s">
        <v>156</v>
      </c>
      <c r="E99" s="195" t="s">
        <v>177</v>
      </c>
      <c r="F99" s="196" t="s">
        <v>178</v>
      </c>
      <c r="G99" s="197" t="s">
        <v>179</v>
      </c>
      <c r="H99" s="198">
        <v>396.3</v>
      </c>
      <c r="I99" s="199"/>
      <c r="J99" s="200">
        <f>ROUND(I99*H99,2)</f>
        <v>0</v>
      </c>
      <c r="K99" s="196" t="s">
        <v>160</v>
      </c>
      <c r="L99" s="61"/>
      <c r="M99" s="201" t="s">
        <v>80</v>
      </c>
      <c r="N99" s="202" t="s">
        <v>52</v>
      </c>
      <c r="O99" s="42"/>
      <c r="P99" s="203">
        <f>O99*H99</f>
        <v>0</v>
      </c>
      <c r="Q99" s="203">
        <v>0</v>
      </c>
      <c r="R99" s="203">
        <f>Q99*H99</f>
        <v>0</v>
      </c>
      <c r="S99" s="203">
        <v>0.205</v>
      </c>
      <c r="T99" s="204">
        <f>S99*H99</f>
        <v>81.2415</v>
      </c>
      <c r="AR99" s="23" t="s">
        <v>161</v>
      </c>
      <c r="AT99" s="23" t="s">
        <v>156</v>
      </c>
      <c r="AU99" s="23" t="s">
        <v>92</v>
      </c>
      <c r="AY99" s="23" t="s">
        <v>154</v>
      </c>
      <c r="BE99" s="205">
        <f>IF(N99="základní",J99,0)</f>
        <v>0</v>
      </c>
      <c r="BF99" s="205">
        <f>IF(N99="snížená",J99,0)</f>
        <v>0</v>
      </c>
      <c r="BG99" s="205">
        <f>IF(N99="zákl. přenesená",J99,0)</f>
        <v>0</v>
      </c>
      <c r="BH99" s="205">
        <f>IF(N99="sníž. přenesená",J99,0)</f>
        <v>0</v>
      </c>
      <c r="BI99" s="205">
        <f>IF(N99="nulová",J99,0)</f>
        <v>0</v>
      </c>
      <c r="BJ99" s="23" t="s">
        <v>90</v>
      </c>
      <c r="BK99" s="205">
        <f>ROUND(I99*H99,2)</f>
        <v>0</v>
      </c>
      <c r="BL99" s="23" t="s">
        <v>161</v>
      </c>
      <c r="BM99" s="23" t="s">
        <v>180</v>
      </c>
    </row>
    <row r="100" spans="2:47" s="1" customFormat="1" ht="148.5">
      <c r="B100" s="41"/>
      <c r="C100" s="63"/>
      <c r="D100" s="206" t="s">
        <v>163</v>
      </c>
      <c r="E100" s="63"/>
      <c r="F100" s="207" t="s">
        <v>181</v>
      </c>
      <c r="G100" s="63"/>
      <c r="H100" s="63"/>
      <c r="I100" s="164"/>
      <c r="J100" s="63"/>
      <c r="K100" s="63"/>
      <c r="L100" s="61"/>
      <c r="M100" s="208"/>
      <c r="N100" s="42"/>
      <c r="O100" s="42"/>
      <c r="P100" s="42"/>
      <c r="Q100" s="42"/>
      <c r="R100" s="42"/>
      <c r="S100" s="42"/>
      <c r="T100" s="78"/>
      <c r="AT100" s="23" t="s">
        <v>163</v>
      </c>
      <c r="AU100" s="23" t="s">
        <v>92</v>
      </c>
    </row>
    <row r="101" spans="2:51" s="11" customFormat="1" ht="13.5">
      <c r="B101" s="209"/>
      <c r="C101" s="210"/>
      <c r="D101" s="206" t="s">
        <v>165</v>
      </c>
      <c r="E101" s="211" t="s">
        <v>80</v>
      </c>
      <c r="F101" s="212" t="s">
        <v>166</v>
      </c>
      <c r="G101" s="210"/>
      <c r="H101" s="213" t="s">
        <v>80</v>
      </c>
      <c r="I101" s="214"/>
      <c r="J101" s="210"/>
      <c r="K101" s="210"/>
      <c r="L101" s="215"/>
      <c r="M101" s="216"/>
      <c r="N101" s="217"/>
      <c r="O101" s="217"/>
      <c r="P101" s="217"/>
      <c r="Q101" s="217"/>
      <c r="R101" s="217"/>
      <c r="S101" s="217"/>
      <c r="T101" s="218"/>
      <c r="AT101" s="219" t="s">
        <v>165</v>
      </c>
      <c r="AU101" s="219" t="s">
        <v>92</v>
      </c>
      <c r="AV101" s="11" t="s">
        <v>90</v>
      </c>
      <c r="AW101" s="11" t="s">
        <v>44</v>
      </c>
      <c r="AX101" s="11" t="s">
        <v>82</v>
      </c>
      <c r="AY101" s="219" t="s">
        <v>154</v>
      </c>
    </row>
    <row r="102" spans="2:51" s="12" customFormat="1" ht="13.5">
      <c r="B102" s="220"/>
      <c r="C102" s="221"/>
      <c r="D102" s="222" t="s">
        <v>165</v>
      </c>
      <c r="E102" s="223" t="s">
        <v>80</v>
      </c>
      <c r="F102" s="224" t="s">
        <v>182</v>
      </c>
      <c r="G102" s="221"/>
      <c r="H102" s="225">
        <v>396.3</v>
      </c>
      <c r="I102" s="226"/>
      <c r="J102" s="221"/>
      <c r="K102" s="221"/>
      <c r="L102" s="227"/>
      <c r="M102" s="228"/>
      <c r="N102" s="229"/>
      <c r="O102" s="229"/>
      <c r="P102" s="229"/>
      <c r="Q102" s="229"/>
      <c r="R102" s="229"/>
      <c r="S102" s="229"/>
      <c r="T102" s="230"/>
      <c r="AT102" s="231" t="s">
        <v>165</v>
      </c>
      <c r="AU102" s="231" t="s">
        <v>92</v>
      </c>
      <c r="AV102" s="12" t="s">
        <v>92</v>
      </c>
      <c r="AW102" s="12" t="s">
        <v>44</v>
      </c>
      <c r="AX102" s="12" t="s">
        <v>90</v>
      </c>
      <c r="AY102" s="231" t="s">
        <v>154</v>
      </c>
    </row>
    <row r="103" spans="2:65" s="1" customFormat="1" ht="31.5" customHeight="1">
      <c r="B103" s="41"/>
      <c r="C103" s="194" t="s">
        <v>183</v>
      </c>
      <c r="D103" s="194" t="s">
        <v>156</v>
      </c>
      <c r="E103" s="195" t="s">
        <v>184</v>
      </c>
      <c r="F103" s="196" t="s">
        <v>185</v>
      </c>
      <c r="G103" s="197" t="s">
        <v>186</v>
      </c>
      <c r="H103" s="198">
        <v>173.25</v>
      </c>
      <c r="I103" s="199"/>
      <c r="J103" s="200">
        <f>ROUND(I103*H103,2)</f>
        <v>0</v>
      </c>
      <c r="K103" s="196" t="s">
        <v>160</v>
      </c>
      <c r="L103" s="61"/>
      <c r="M103" s="201" t="s">
        <v>80</v>
      </c>
      <c r="N103" s="202" t="s">
        <v>52</v>
      </c>
      <c r="O103" s="42"/>
      <c r="P103" s="203">
        <f>O103*H103</f>
        <v>0</v>
      </c>
      <c r="Q103" s="203">
        <v>0</v>
      </c>
      <c r="R103" s="203">
        <f>Q103*H103</f>
        <v>0</v>
      </c>
      <c r="S103" s="203">
        <v>0</v>
      </c>
      <c r="T103" s="204">
        <f>S103*H103</f>
        <v>0</v>
      </c>
      <c r="AR103" s="23" t="s">
        <v>161</v>
      </c>
      <c r="AT103" s="23" t="s">
        <v>156</v>
      </c>
      <c r="AU103" s="23" t="s">
        <v>92</v>
      </c>
      <c r="AY103" s="23" t="s">
        <v>154</v>
      </c>
      <c r="BE103" s="205">
        <f>IF(N103="základní",J103,0)</f>
        <v>0</v>
      </c>
      <c r="BF103" s="205">
        <f>IF(N103="snížená",J103,0)</f>
        <v>0</v>
      </c>
      <c r="BG103" s="205">
        <f>IF(N103="zákl. přenesená",J103,0)</f>
        <v>0</v>
      </c>
      <c r="BH103" s="205">
        <f>IF(N103="sníž. přenesená",J103,0)</f>
        <v>0</v>
      </c>
      <c r="BI103" s="205">
        <f>IF(N103="nulová",J103,0)</f>
        <v>0</v>
      </c>
      <c r="BJ103" s="23" t="s">
        <v>90</v>
      </c>
      <c r="BK103" s="205">
        <f>ROUND(I103*H103,2)</f>
        <v>0</v>
      </c>
      <c r="BL103" s="23" t="s">
        <v>161</v>
      </c>
      <c r="BM103" s="23" t="s">
        <v>187</v>
      </c>
    </row>
    <row r="104" spans="2:47" s="1" customFormat="1" ht="175.5">
      <c r="B104" s="41"/>
      <c r="C104" s="63"/>
      <c r="D104" s="206" t="s">
        <v>163</v>
      </c>
      <c r="E104" s="63"/>
      <c r="F104" s="207" t="s">
        <v>188</v>
      </c>
      <c r="G104" s="63"/>
      <c r="H104" s="63"/>
      <c r="I104" s="164"/>
      <c r="J104" s="63"/>
      <c r="K104" s="63"/>
      <c r="L104" s="61"/>
      <c r="M104" s="208"/>
      <c r="N104" s="42"/>
      <c r="O104" s="42"/>
      <c r="P104" s="42"/>
      <c r="Q104" s="42"/>
      <c r="R104" s="42"/>
      <c r="S104" s="42"/>
      <c r="T104" s="78"/>
      <c r="AT104" s="23" t="s">
        <v>163</v>
      </c>
      <c r="AU104" s="23" t="s">
        <v>92</v>
      </c>
    </row>
    <row r="105" spans="2:51" s="11" customFormat="1" ht="13.5">
      <c r="B105" s="209"/>
      <c r="C105" s="210"/>
      <c r="D105" s="206" t="s">
        <v>165</v>
      </c>
      <c r="E105" s="211" t="s">
        <v>80</v>
      </c>
      <c r="F105" s="212" t="s">
        <v>166</v>
      </c>
      <c r="G105" s="210"/>
      <c r="H105" s="213" t="s">
        <v>80</v>
      </c>
      <c r="I105" s="214"/>
      <c r="J105" s="210"/>
      <c r="K105" s="210"/>
      <c r="L105" s="215"/>
      <c r="M105" s="216"/>
      <c r="N105" s="217"/>
      <c r="O105" s="217"/>
      <c r="P105" s="217"/>
      <c r="Q105" s="217"/>
      <c r="R105" s="217"/>
      <c r="S105" s="217"/>
      <c r="T105" s="218"/>
      <c r="AT105" s="219" t="s">
        <v>165</v>
      </c>
      <c r="AU105" s="219" t="s">
        <v>92</v>
      </c>
      <c r="AV105" s="11" t="s">
        <v>90</v>
      </c>
      <c r="AW105" s="11" t="s">
        <v>44</v>
      </c>
      <c r="AX105" s="11" t="s">
        <v>82</v>
      </c>
      <c r="AY105" s="219" t="s">
        <v>154</v>
      </c>
    </row>
    <row r="106" spans="2:51" s="12" customFormat="1" ht="13.5">
      <c r="B106" s="220"/>
      <c r="C106" s="221"/>
      <c r="D106" s="222" t="s">
        <v>165</v>
      </c>
      <c r="E106" s="223" t="s">
        <v>80</v>
      </c>
      <c r="F106" s="224" t="s">
        <v>189</v>
      </c>
      <c r="G106" s="221"/>
      <c r="H106" s="225">
        <v>173.25</v>
      </c>
      <c r="I106" s="226"/>
      <c r="J106" s="221"/>
      <c r="K106" s="221"/>
      <c r="L106" s="227"/>
      <c r="M106" s="228"/>
      <c r="N106" s="229"/>
      <c r="O106" s="229"/>
      <c r="P106" s="229"/>
      <c r="Q106" s="229"/>
      <c r="R106" s="229"/>
      <c r="S106" s="229"/>
      <c r="T106" s="230"/>
      <c r="AT106" s="231" t="s">
        <v>165</v>
      </c>
      <c r="AU106" s="231" t="s">
        <v>92</v>
      </c>
      <c r="AV106" s="12" t="s">
        <v>92</v>
      </c>
      <c r="AW106" s="12" t="s">
        <v>44</v>
      </c>
      <c r="AX106" s="12" t="s">
        <v>90</v>
      </c>
      <c r="AY106" s="231" t="s">
        <v>154</v>
      </c>
    </row>
    <row r="107" spans="2:65" s="1" customFormat="1" ht="31.5" customHeight="1">
      <c r="B107" s="41"/>
      <c r="C107" s="194" t="s">
        <v>190</v>
      </c>
      <c r="D107" s="194" t="s">
        <v>156</v>
      </c>
      <c r="E107" s="195" t="s">
        <v>191</v>
      </c>
      <c r="F107" s="196" t="s">
        <v>192</v>
      </c>
      <c r="G107" s="197" t="s">
        <v>186</v>
      </c>
      <c r="H107" s="198">
        <v>2987.1</v>
      </c>
      <c r="I107" s="199"/>
      <c r="J107" s="200">
        <f>ROUND(I107*H107,2)</f>
        <v>0</v>
      </c>
      <c r="K107" s="196" t="s">
        <v>160</v>
      </c>
      <c r="L107" s="61"/>
      <c r="M107" s="201" t="s">
        <v>80</v>
      </c>
      <c r="N107" s="202" t="s">
        <v>52</v>
      </c>
      <c r="O107" s="42"/>
      <c r="P107" s="203">
        <f>O107*H107</f>
        <v>0</v>
      </c>
      <c r="Q107" s="203">
        <v>0</v>
      </c>
      <c r="R107" s="203">
        <f>Q107*H107</f>
        <v>0</v>
      </c>
      <c r="S107" s="203">
        <v>0</v>
      </c>
      <c r="T107" s="204">
        <f>S107*H107</f>
        <v>0</v>
      </c>
      <c r="AR107" s="23" t="s">
        <v>161</v>
      </c>
      <c r="AT107" s="23" t="s">
        <v>156</v>
      </c>
      <c r="AU107" s="23" t="s">
        <v>92</v>
      </c>
      <c r="AY107" s="23" t="s">
        <v>154</v>
      </c>
      <c r="BE107" s="205">
        <f>IF(N107="základní",J107,0)</f>
        <v>0</v>
      </c>
      <c r="BF107" s="205">
        <f>IF(N107="snížená",J107,0)</f>
        <v>0</v>
      </c>
      <c r="BG107" s="205">
        <f>IF(N107="zákl. přenesená",J107,0)</f>
        <v>0</v>
      </c>
      <c r="BH107" s="205">
        <f>IF(N107="sníž. přenesená",J107,0)</f>
        <v>0</v>
      </c>
      <c r="BI107" s="205">
        <f>IF(N107="nulová",J107,0)</f>
        <v>0</v>
      </c>
      <c r="BJ107" s="23" t="s">
        <v>90</v>
      </c>
      <c r="BK107" s="205">
        <f>ROUND(I107*H107,2)</f>
        <v>0</v>
      </c>
      <c r="BL107" s="23" t="s">
        <v>161</v>
      </c>
      <c r="BM107" s="23" t="s">
        <v>193</v>
      </c>
    </row>
    <row r="108" spans="2:47" s="1" customFormat="1" ht="94.5">
      <c r="B108" s="41"/>
      <c r="C108" s="63"/>
      <c r="D108" s="206" t="s">
        <v>163</v>
      </c>
      <c r="E108" s="63"/>
      <c r="F108" s="207" t="s">
        <v>194</v>
      </c>
      <c r="G108" s="63"/>
      <c r="H108" s="63"/>
      <c r="I108" s="164"/>
      <c r="J108" s="63"/>
      <c r="K108" s="63"/>
      <c r="L108" s="61"/>
      <c r="M108" s="208"/>
      <c r="N108" s="42"/>
      <c r="O108" s="42"/>
      <c r="P108" s="42"/>
      <c r="Q108" s="42"/>
      <c r="R108" s="42"/>
      <c r="S108" s="42"/>
      <c r="T108" s="78"/>
      <c r="AT108" s="23" t="s">
        <v>163</v>
      </c>
      <c r="AU108" s="23" t="s">
        <v>92</v>
      </c>
    </row>
    <row r="109" spans="2:51" s="11" customFormat="1" ht="13.5">
      <c r="B109" s="209"/>
      <c r="C109" s="210"/>
      <c r="D109" s="206" t="s">
        <v>165</v>
      </c>
      <c r="E109" s="211" t="s">
        <v>80</v>
      </c>
      <c r="F109" s="212" t="s">
        <v>166</v>
      </c>
      <c r="G109" s="210"/>
      <c r="H109" s="213" t="s">
        <v>80</v>
      </c>
      <c r="I109" s="214"/>
      <c r="J109" s="210"/>
      <c r="K109" s="210"/>
      <c r="L109" s="215"/>
      <c r="M109" s="216"/>
      <c r="N109" s="217"/>
      <c r="O109" s="217"/>
      <c r="P109" s="217"/>
      <c r="Q109" s="217"/>
      <c r="R109" s="217"/>
      <c r="S109" s="217"/>
      <c r="T109" s="218"/>
      <c r="AT109" s="219" t="s">
        <v>165</v>
      </c>
      <c r="AU109" s="219" t="s">
        <v>92</v>
      </c>
      <c r="AV109" s="11" t="s">
        <v>90</v>
      </c>
      <c r="AW109" s="11" t="s">
        <v>44</v>
      </c>
      <c r="AX109" s="11" t="s">
        <v>82</v>
      </c>
      <c r="AY109" s="219" t="s">
        <v>154</v>
      </c>
    </row>
    <row r="110" spans="2:51" s="12" customFormat="1" ht="13.5">
      <c r="B110" s="220"/>
      <c r="C110" s="221"/>
      <c r="D110" s="222" t="s">
        <v>165</v>
      </c>
      <c r="E110" s="223" t="s">
        <v>80</v>
      </c>
      <c r="F110" s="224" t="s">
        <v>195</v>
      </c>
      <c r="G110" s="221"/>
      <c r="H110" s="225">
        <v>2987.1</v>
      </c>
      <c r="I110" s="226"/>
      <c r="J110" s="221"/>
      <c r="K110" s="221"/>
      <c r="L110" s="227"/>
      <c r="M110" s="228"/>
      <c r="N110" s="229"/>
      <c r="O110" s="229"/>
      <c r="P110" s="229"/>
      <c r="Q110" s="229"/>
      <c r="R110" s="229"/>
      <c r="S110" s="229"/>
      <c r="T110" s="230"/>
      <c r="AT110" s="231" t="s">
        <v>165</v>
      </c>
      <c r="AU110" s="231" t="s">
        <v>92</v>
      </c>
      <c r="AV110" s="12" t="s">
        <v>92</v>
      </c>
      <c r="AW110" s="12" t="s">
        <v>44</v>
      </c>
      <c r="AX110" s="12" t="s">
        <v>90</v>
      </c>
      <c r="AY110" s="231" t="s">
        <v>154</v>
      </c>
    </row>
    <row r="111" spans="2:65" s="1" customFormat="1" ht="44.25" customHeight="1">
      <c r="B111" s="41"/>
      <c r="C111" s="194" t="s">
        <v>196</v>
      </c>
      <c r="D111" s="194" t="s">
        <v>156</v>
      </c>
      <c r="E111" s="195" t="s">
        <v>197</v>
      </c>
      <c r="F111" s="196" t="s">
        <v>198</v>
      </c>
      <c r="G111" s="197" t="s">
        <v>186</v>
      </c>
      <c r="H111" s="198">
        <v>3354</v>
      </c>
      <c r="I111" s="199"/>
      <c r="J111" s="200">
        <f>ROUND(I111*H111,2)</f>
        <v>0</v>
      </c>
      <c r="K111" s="196" t="s">
        <v>160</v>
      </c>
      <c r="L111" s="61"/>
      <c r="M111" s="201" t="s">
        <v>80</v>
      </c>
      <c r="N111" s="202" t="s">
        <v>52</v>
      </c>
      <c r="O111" s="42"/>
      <c r="P111" s="203">
        <f>O111*H111</f>
        <v>0</v>
      </c>
      <c r="Q111" s="203">
        <v>0</v>
      </c>
      <c r="R111" s="203">
        <f>Q111*H111</f>
        <v>0</v>
      </c>
      <c r="S111" s="203">
        <v>0</v>
      </c>
      <c r="T111" s="204">
        <f>S111*H111</f>
        <v>0</v>
      </c>
      <c r="AR111" s="23" t="s">
        <v>161</v>
      </c>
      <c r="AT111" s="23" t="s">
        <v>156</v>
      </c>
      <c r="AU111" s="23" t="s">
        <v>92</v>
      </c>
      <c r="AY111" s="23" t="s">
        <v>154</v>
      </c>
      <c r="BE111" s="205">
        <f>IF(N111="základní",J111,0)</f>
        <v>0</v>
      </c>
      <c r="BF111" s="205">
        <f>IF(N111="snížená",J111,0)</f>
        <v>0</v>
      </c>
      <c r="BG111" s="205">
        <f>IF(N111="zákl. přenesená",J111,0)</f>
        <v>0</v>
      </c>
      <c r="BH111" s="205">
        <f>IF(N111="sníž. přenesená",J111,0)</f>
        <v>0</v>
      </c>
      <c r="BI111" s="205">
        <f>IF(N111="nulová",J111,0)</f>
        <v>0</v>
      </c>
      <c r="BJ111" s="23" t="s">
        <v>90</v>
      </c>
      <c r="BK111" s="205">
        <f>ROUND(I111*H111,2)</f>
        <v>0</v>
      </c>
      <c r="BL111" s="23" t="s">
        <v>161</v>
      </c>
      <c r="BM111" s="23" t="s">
        <v>199</v>
      </c>
    </row>
    <row r="112" spans="2:47" s="1" customFormat="1" ht="175.5">
      <c r="B112" s="41"/>
      <c r="C112" s="63"/>
      <c r="D112" s="206" t="s">
        <v>163</v>
      </c>
      <c r="E112" s="63"/>
      <c r="F112" s="207" t="s">
        <v>200</v>
      </c>
      <c r="G112" s="63"/>
      <c r="H112" s="63"/>
      <c r="I112" s="164"/>
      <c r="J112" s="63"/>
      <c r="K112" s="63"/>
      <c r="L112" s="61"/>
      <c r="M112" s="208"/>
      <c r="N112" s="42"/>
      <c r="O112" s="42"/>
      <c r="P112" s="42"/>
      <c r="Q112" s="42"/>
      <c r="R112" s="42"/>
      <c r="S112" s="42"/>
      <c r="T112" s="78"/>
      <c r="AT112" s="23" t="s">
        <v>163</v>
      </c>
      <c r="AU112" s="23" t="s">
        <v>92</v>
      </c>
    </row>
    <row r="113" spans="2:51" s="12" customFormat="1" ht="13.5">
      <c r="B113" s="220"/>
      <c r="C113" s="221"/>
      <c r="D113" s="206" t="s">
        <v>165</v>
      </c>
      <c r="E113" s="232" t="s">
        <v>80</v>
      </c>
      <c r="F113" s="233" t="s">
        <v>201</v>
      </c>
      <c r="G113" s="221"/>
      <c r="H113" s="234">
        <v>173.25</v>
      </c>
      <c r="I113" s="226"/>
      <c r="J113" s="221"/>
      <c r="K113" s="221"/>
      <c r="L113" s="227"/>
      <c r="M113" s="228"/>
      <c r="N113" s="229"/>
      <c r="O113" s="229"/>
      <c r="P113" s="229"/>
      <c r="Q113" s="229"/>
      <c r="R113" s="229"/>
      <c r="S113" s="229"/>
      <c r="T113" s="230"/>
      <c r="AT113" s="231" t="s">
        <v>165</v>
      </c>
      <c r="AU113" s="231" t="s">
        <v>92</v>
      </c>
      <c r="AV113" s="12" t="s">
        <v>92</v>
      </c>
      <c r="AW113" s="12" t="s">
        <v>44</v>
      </c>
      <c r="AX113" s="12" t="s">
        <v>82</v>
      </c>
      <c r="AY113" s="231" t="s">
        <v>154</v>
      </c>
    </row>
    <row r="114" spans="2:51" s="12" customFormat="1" ht="13.5">
      <c r="B114" s="220"/>
      <c r="C114" s="221"/>
      <c r="D114" s="206" t="s">
        <v>165</v>
      </c>
      <c r="E114" s="232" t="s">
        <v>80</v>
      </c>
      <c r="F114" s="233" t="s">
        <v>202</v>
      </c>
      <c r="G114" s="221"/>
      <c r="H114" s="234">
        <v>2987.1</v>
      </c>
      <c r="I114" s="226"/>
      <c r="J114" s="221"/>
      <c r="K114" s="221"/>
      <c r="L114" s="227"/>
      <c r="M114" s="228"/>
      <c r="N114" s="229"/>
      <c r="O114" s="229"/>
      <c r="P114" s="229"/>
      <c r="Q114" s="229"/>
      <c r="R114" s="229"/>
      <c r="S114" s="229"/>
      <c r="T114" s="230"/>
      <c r="AT114" s="231" t="s">
        <v>165</v>
      </c>
      <c r="AU114" s="231" t="s">
        <v>92</v>
      </c>
      <c r="AV114" s="12" t="s">
        <v>92</v>
      </c>
      <c r="AW114" s="12" t="s">
        <v>44</v>
      </c>
      <c r="AX114" s="12" t="s">
        <v>82</v>
      </c>
      <c r="AY114" s="231" t="s">
        <v>154</v>
      </c>
    </row>
    <row r="115" spans="2:51" s="12" customFormat="1" ht="13.5">
      <c r="B115" s="220"/>
      <c r="C115" s="221"/>
      <c r="D115" s="206" t="s">
        <v>165</v>
      </c>
      <c r="E115" s="232" t="s">
        <v>80</v>
      </c>
      <c r="F115" s="233" t="s">
        <v>203</v>
      </c>
      <c r="G115" s="221"/>
      <c r="H115" s="234">
        <v>193.65</v>
      </c>
      <c r="I115" s="226"/>
      <c r="J115" s="221"/>
      <c r="K115" s="221"/>
      <c r="L115" s="227"/>
      <c r="M115" s="228"/>
      <c r="N115" s="229"/>
      <c r="O115" s="229"/>
      <c r="P115" s="229"/>
      <c r="Q115" s="229"/>
      <c r="R115" s="229"/>
      <c r="S115" s="229"/>
      <c r="T115" s="230"/>
      <c r="AT115" s="231" t="s">
        <v>165</v>
      </c>
      <c r="AU115" s="231" t="s">
        <v>92</v>
      </c>
      <c r="AV115" s="12" t="s">
        <v>92</v>
      </c>
      <c r="AW115" s="12" t="s">
        <v>44</v>
      </c>
      <c r="AX115" s="12" t="s">
        <v>82</v>
      </c>
      <c r="AY115" s="231" t="s">
        <v>154</v>
      </c>
    </row>
    <row r="116" spans="2:51" s="13" customFormat="1" ht="13.5">
      <c r="B116" s="235"/>
      <c r="C116" s="236"/>
      <c r="D116" s="222" t="s">
        <v>165</v>
      </c>
      <c r="E116" s="237" t="s">
        <v>80</v>
      </c>
      <c r="F116" s="238" t="s">
        <v>204</v>
      </c>
      <c r="G116" s="236"/>
      <c r="H116" s="239">
        <v>3354</v>
      </c>
      <c r="I116" s="240"/>
      <c r="J116" s="236"/>
      <c r="K116" s="236"/>
      <c r="L116" s="241"/>
      <c r="M116" s="242"/>
      <c r="N116" s="243"/>
      <c r="O116" s="243"/>
      <c r="P116" s="243"/>
      <c r="Q116" s="243"/>
      <c r="R116" s="243"/>
      <c r="S116" s="243"/>
      <c r="T116" s="244"/>
      <c r="AT116" s="245" t="s">
        <v>165</v>
      </c>
      <c r="AU116" s="245" t="s">
        <v>92</v>
      </c>
      <c r="AV116" s="13" t="s">
        <v>161</v>
      </c>
      <c r="AW116" s="13" t="s">
        <v>44</v>
      </c>
      <c r="AX116" s="13" t="s">
        <v>90</v>
      </c>
      <c r="AY116" s="245" t="s">
        <v>154</v>
      </c>
    </row>
    <row r="117" spans="2:65" s="1" customFormat="1" ht="44.25" customHeight="1">
      <c r="B117" s="41"/>
      <c r="C117" s="194" t="s">
        <v>205</v>
      </c>
      <c r="D117" s="194" t="s">
        <v>156</v>
      </c>
      <c r="E117" s="195" t="s">
        <v>206</v>
      </c>
      <c r="F117" s="196" t="s">
        <v>207</v>
      </c>
      <c r="G117" s="197" t="s">
        <v>186</v>
      </c>
      <c r="H117" s="198">
        <v>33540</v>
      </c>
      <c r="I117" s="199"/>
      <c r="J117" s="200">
        <f>ROUND(I117*H117,2)</f>
        <v>0</v>
      </c>
      <c r="K117" s="196" t="s">
        <v>160</v>
      </c>
      <c r="L117" s="61"/>
      <c r="M117" s="201" t="s">
        <v>80</v>
      </c>
      <c r="N117" s="202" t="s">
        <v>52</v>
      </c>
      <c r="O117" s="42"/>
      <c r="P117" s="203">
        <f>O117*H117</f>
        <v>0</v>
      </c>
      <c r="Q117" s="203">
        <v>0</v>
      </c>
      <c r="R117" s="203">
        <f>Q117*H117</f>
        <v>0</v>
      </c>
      <c r="S117" s="203">
        <v>0</v>
      </c>
      <c r="T117" s="204">
        <f>S117*H117</f>
        <v>0</v>
      </c>
      <c r="AR117" s="23" t="s">
        <v>161</v>
      </c>
      <c r="AT117" s="23" t="s">
        <v>156</v>
      </c>
      <c r="AU117" s="23" t="s">
        <v>92</v>
      </c>
      <c r="AY117" s="23" t="s">
        <v>154</v>
      </c>
      <c r="BE117" s="205">
        <f>IF(N117="základní",J117,0)</f>
        <v>0</v>
      </c>
      <c r="BF117" s="205">
        <f>IF(N117="snížená",J117,0)</f>
        <v>0</v>
      </c>
      <c r="BG117" s="205">
        <f>IF(N117="zákl. přenesená",J117,0)</f>
        <v>0</v>
      </c>
      <c r="BH117" s="205">
        <f>IF(N117="sníž. přenesená",J117,0)</f>
        <v>0</v>
      </c>
      <c r="BI117" s="205">
        <f>IF(N117="nulová",J117,0)</f>
        <v>0</v>
      </c>
      <c r="BJ117" s="23" t="s">
        <v>90</v>
      </c>
      <c r="BK117" s="205">
        <f>ROUND(I117*H117,2)</f>
        <v>0</v>
      </c>
      <c r="BL117" s="23" t="s">
        <v>161</v>
      </c>
      <c r="BM117" s="23" t="s">
        <v>208</v>
      </c>
    </row>
    <row r="118" spans="2:47" s="1" customFormat="1" ht="175.5">
      <c r="B118" s="41"/>
      <c r="C118" s="63"/>
      <c r="D118" s="206" t="s">
        <v>163</v>
      </c>
      <c r="E118" s="63"/>
      <c r="F118" s="207" t="s">
        <v>200</v>
      </c>
      <c r="G118" s="63"/>
      <c r="H118" s="63"/>
      <c r="I118" s="164"/>
      <c r="J118" s="63"/>
      <c r="K118" s="63"/>
      <c r="L118" s="61"/>
      <c r="M118" s="208"/>
      <c r="N118" s="42"/>
      <c r="O118" s="42"/>
      <c r="P118" s="42"/>
      <c r="Q118" s="42"/>
      <c r="R118" s="42"/>
      <c r="S118" s="42"/>
      <c r="T118" s="78"/>
      <c r="AT118" s="23" t="s">
        <v>163</v>
      </c>
      <c r="AU118" s="23" t="s">
        <v>92</v>
      </c>
    </row>
    <row r="119" spans="2:51" s="12" customFormat="1" ht="13.5">
      <c r="B119" s="220"/>
      <c r="C119" s="221"/>
      <c r="D119" s="222" t="s">
        <v>165</v>
      </c>
      <c r="E119" s="223" t="s">
        <v>80</v>
      </c>
      <c r="F119" s="224" t="s">
        <v>209</v>
      </c>
      <c r="G119" s="221"/>
      <c r="H119" s="225">
        <v>33540</v>
      </c>
      <c r="I119" s="226"/>
      <c r="J119" s="221"/>
      <c r="K119" s="221"/>
      <c r="L119" s="227"/>
      <c r="M119" s="228"/>
      <c r="N119" s="229"/>
      <c r="O119" s="229"/>
      <c r="P119" s="229"/>
      <c r="Q119" s="229"/>
      <c r="R119" s="229"/>
      <c r="S119" s="229"/>
      <c r="T119" s="230"/>
      <c r="AT119" s="231" t="s">
        <v>165</v>
      </c>
      <c r="AU119" s="231" t="s">
        <v>92</v>
      </c>
      <c r="AV119" s="12" t="s">
        <v>92</v>
      </c>
      <c r="AW119" s="12" t="s">
        <v>44</v>
      </c>
      <c r="AX119" s="12" t="s">
        <v>90</v>
      </c>
      <c r="AY119" s="231" t="s">
        <v>154</v>
      </c>
    </row>
    <row r="120" spans="2:65" s="1" customFormat="1" ht="31.5" customHeight="1">
      <c r="B120" s="41"/>
      <c r="C120" s="194" t="s">
        <v>210</v>
      </c>
      <c r="D120" s="194" t="s">
        <v>156</v>
      </c>
      <c r="E120" s="195" t="s">
        <v>211</v>
      </c>
      <c r="F120" s="196" t="s">
        <v>212</v>
      </c>
      <c r="G120" s="197" t="s">
        <v>186</v>
      </c>
      <c r="H120" s="198">
        <v>366.9</v>
      </c>
      <c r="I120" s="199"/>
      <c r="J120" s="200">
        <f>ROUND(I120*H120,2)</f>
        <v>0</v>
      </c>
      <c r="K120" s="196" t="s">
        <v>160</v>
      </c>
      <c r="L120" s="61"/>
      <c r="M120" s="201" t="s">
        <v>80</v>
      </c>
      <c r="N120" s="202" t="s">
        <v>52</v>
      </c>
      <c r="O120" s="42"/>
      <c r="P120" s="203">
        <f>O120*H120</f>
        <v>0</v>
      </c>
      <c r="Q120" s="203">
        <v>0</v>
      </c>
      <c r="R120" s="203">
        <f>Q120*H120</f>
        <v>0</v>
      </c>
      <c r="S120" s="203">
        <v>0</v>
      </c>
      <c r="T120" s="204">
        <f>S120*H120</f>
        <v>0</v>
      </c>
      <c r="AR120" s="23" t="s">
        <v>161</v>
      </c>
      <c r="AT120" s="23" t="s">
        <v>156</v>
      </c>
      <c r="AU120" s="23" t="s">
        <v>92</v>
      </c>
      <c r="AY120" s="23" t="s">
        <v>154</v>
      </c>
      <c r="BE120" s="205">
        <f>IF(N120="základní",J120,0)</f>
        <v>0</v>
      </c>
      <c r="BF120" s="205">
        <f>IF(N120="snížená",J120,0)</f>
        <v>0</v>
      </c>
      <c r="BG120" s="205">
        <f>IF(N120="zákl. přenesená",J120,0)</f>
        <v>0</v>
      </c>
      <c r="BH120" s="205">
        <f>IF(N120="sníž. přenesená",J120,0)</f>
        <v>0</v>
      </c>
      <c r="BI120" s="205">
        <f>IF(N120="nulová",J120,0)</f>
        <v>0</v>
      </c>
      <c r="BJ120" s="23" t="s">
        <v>90</v>
      </c>
      <c r="BK120" s="205">
        <f>ROUND(I120*H120,2)</f>
        <v>0</v>
      </c>
      <c r="BL120" s="23" t="s">
        <v>161</v>
      </c>
      <c r="BM120" s="23" t="s">
        <v>213</v>
      </c>
    </row>
    <row r="121" spans="2:47" s="1" customFormat="1" ht="148.5">
      <c r="B121" s="41"/>
      <c r="C121" s="63"/>
      <c r="D121" s="206" t="s">
        <v>163</v>
      </c>
      <c r="E121" s="63"/>
      <c r="F121" s="207" t="s">
        <v>214</v>
      </c>
      <c r="G121" s="63"/>
      <c r="H121" s="63"/>
      <c r="I121" s="164"/>
      <c r="J121" s="63"/>
      <c r="K121" s="63"/>
      <c r="L121" s="61"/>
      <c r="M121" s="208"/>
      <c r="N121" s="42"/>
      <c r="O121" s="42"/>
      <c r="P121" s="42"/>
      <c r="Q121" s="42"/>
      <c r="R121" s="42"/>
      <c r="S121" s="42"/>
      <c r="T121" s="78"/>
      <c r="AT121" s="23" t="s">
        <v>163</v>
      </c>
      <c r="AU121" s="23" t="s">
        <v>92</v>
      </c>
    </row>
    <row r="122" spans="2:51" s="12" customFormat="1" ht="13.5">
      <c r="B122" s="220"/>
      <c r="C122" s="221"/>
      <c r="D122" s="206" t="s">
        <v>165</v>
      </c>
      <c r="E122" s="232" t="s">
        <v>80</v>
      </c>
      <c r="F122" s="233" t="s">
        <v>201</v>
      </c>
      <c r="G122" s="221"/>
      <c r="H122" s="234">
        <v>173.25</v>
      </c>
      <c r="I122" s="226"/>
      <c r="J122" s="221"/>
      <c r="K122" s="221"/>
      <c r="L122" s="227"/>
      <c r="M122" s="228"/>
      <c r="N122" s="229"/>
      <c r="O122" s="229"/>
      <c r="P122" s="229"/>
      <c r="Q122" s="229"/>
      <c r="R122" s="229"/>
      <c r="S122" s="229"/>
      <c r="T122" s="230"/>
      <c r="AT122" s="231" t="s">
        <v>165</v>
      </c>
      <c r="AU122" s="231" t="s">
        <v>92</v>
      </c>
      <c r="AV122" s="12" t="s">
        <v>92</v>
      </c>
      <c r="AW122" s="12" t="s">
        <v>44</v>
      </c>
      <c r="AX122" s="12" t="s">
        <v>82</v>
      </c>
      <c r="AY122" s="231" t="s">
        <v>154</v>
      </c>
    </row>
    <row r="123" spans="2:51" s="12" customFormat="1" ht="13.5">
      <c r="B123" s="220"/>
      <c r="C123" s="221"/>
      <c r="D123" s="206" t="s">
        <v>165</v>
      </c>
      <c r="E123" s="232" t="s">
        <v>80</v>
      </c>
      <c r="F123" s="233" t="s">
        <v>203</v>
      </c>
      <c r="G123" s="221"/>
      <c r="H123" s="234">
        <v>193.65</v>
      </c>
      <c r="I123" s="226"/>
      <c r="J123" s="221"/>
      <c r="K123" s="221"/>
      <c r="L123" s="227"/>
      <c r="M123" s="228"/>
      <c r="N123" s="229"/>
      <c r="O123" s="229"/>
      <c r="P123" s="229"/>
      <c r="Q123" s="229"/>
      <c r="R123" s="229"/>
      <c r="S123" s="229"/>
      <c r="T123" s="230"/>
      <c r="AT123" s="231" t="s">
        <v>165</v>
      </c>
      <c r="AU123" s="231" t="s">
        <v>92</v>
      </c>
      <c r="AV123" s="12" t="s">
        <v>92</v>
      </c>
      <c r="AW123" s="12" t="s">
        <v>44</v>
      </c>
      <c r="AX123" s="12" t="s">
        <v>82</v>
      </c>
      <c r="AY123" s="231" t="s">
        <v>154</v>
      </c>
    </row>
    <row r="124" spans="2:51" s="13" customFormat="1" ht="13.5">
      <c r="B124" s="235"/>
      <c r="C124" s="236"/>
      <c r="D124" s="222" t="s">
        <v>165</v>
      </c>
      <c r="E124" s="237" t="s">
        <v>80</v>
      </c>
      <c r="F124" s="238" t="s">
        <v>204</v>
      </c>
      <c r="G124" s="236"/>
      <c r="H124" s="239">
        <v>366.9</v>
      </c>
      <c r="I124" s="240"/>
      <c r="J124" s="236"/>
      <c r="K124" s="236"/>
      <c r="L124" s="241"/>
      <c r="M124" s="242"/>
      <c r="N124" s="243"/>
      <c r="O124" s="243"/>
      <c r="P124" s="243"/>
      <c r="Q124" s="243"/>
      <c r="R124" s="243"/>
      <c r="S124" s="243"/>
      <c r="T124" s="244"/>
      <c r="AT124" s="245" t="s">
        <v>165</v>
      </c>
      <c r="AU124" s="245" t="s">
        <v>92</v>
      </c>
      <c r="AV124" s="13" t="s">
        <v>161</v>
      </c>
      <c r="AW124" s="13" t="s">
        <v>44</v>
      </c>
      <c r="AX124" s="13" t="s">
        <v>90</v>
      </c>
      <c r="AY124" s="245" t="s">
        <v>154</v>
      </c>
    </row>
    <row r="125" spans="2:65" s="1" customFormat="1" ht="57" customHeight="1">
      <c r="B125" s="41"/>
      <c r="C125" s="194" t="s">
        <v>215</v>
      </c>
      <c r="D125" s="194" t="s">
        <v>156</v>
      </c>
      <c r="E125" s="195" t="s">
        <v>216</v>
      </c>
      <c r="F125" s="196" t="s">
        <v>217</v>
      </c>
      <c r="G125" s="197" t="s">
        <v>186</v>
      </c>
      <c r="H125" s="198">
        <v>880.1</v>
      </c>
      <c r="I125" s="199"/>
      <c r="J125" s="200">
        <f>ROUND(I125*H125,2)</f>
        <v>0</v>
      </c>
      <c r="K125" s="196" t="s">
        <v>160</v>
      </c>
      <c r="L125" s="61"/>
      <c r="M125" s="201" t="s">
        <v>80</v>
      </c>
      <c r="N125" s="202" t="s">
        <v>52</v>
      </c>
      <c r="O125" s="42"/>
      <c r="P125" s="203">
        <f>O125*H125</f>
        <v>0</v>
      </c>
      <c r="Q125" s="203">
        <v>0</v>
      </c>
      <c r="R125" s="203">
        <f>Q125*H125</f>
        <v>0</v>
      </c>
      <c r="S125" s="203">
        <v>0</v>
      </c>
      <c r="T125" s="204">
        <f>S125*H125</f>
        <v>0</v>
      </c>
      <c r="AR125" s="23" t="s">
        <v>161</v>
      </c>
      <c r="AT125" s="23" t="s">
        <v>156</v>
      </c>
      <c r="AU125" s="23" t="s">
        <v>92</v>
      </c>
      <c r="AY125" s="23" t="s">
        <v>154</v>
      </c>
      <c r="BE125" s="205">
        <f>IF(N125="základní",J125,0)</f>
        <v>0</v>
      </c>
      <c r="BF125" s="205">
        <f>IF(N125="snížená",J125,0)</f>
        <v>0</v>
      </c>
      <c r="BG125" s="205">
        <f>IF(N125="zákl. přenesená",J125,0)</f>
        <v>0</v>
      </c>
      <c r="BH125" s="205">
        <f>IF(N125="sníž. přenesená",J125,0)</f>
        <v>0</v>
      </c>
      <c r="BI125" s="205">
        <f>IF(N125="nulová",J125,0)</f>
        <v>0</v>
      </c>
      <c r="BJ125" s="23" t="s">
        <v>90</v>
      </c>
      <c r="BK125" s="205">
        <f>ROUND(I125*H125,2)</f>
        <v>0</v>
      </c>
      <c r="BL125" s="23" t="s">
        <v>161</v>
      </c>
      <c r="BM125" s="23" t="s">
        <v>218</v>
      </c>
    </row>
    <row r="126" spans="2:47" s="1" customFormat="1" ht="175.5">
      <c r="B126" s="41"/>
      <c r="C126" s="63"/>
      <c r="D126" s="206" t="s">
        <v>163</v>
      </c>
      <c r="E126" s="63"/>
      <c r="F126" s="207" t="s">
        <v>219</v>
      </c>
      <c r="G126" s="63"/>
      <c r="H126" s="63"/>
      <c r="I126" s="164"/>
      <c r="J126" s="63"/>
      <c r="K126" s="63"/>
      <c r="L126" s="61"/>
      <c r="M126" s="208"/>
      <c r="N126" s="42"/>
      <c r="O126" s="42"/>
      <c r="P126" s="42"/>
      <c r="Q126" s="42"/>
      <c r="R126" s="42"/>
      <c r="S126" s="42"/>
      <c r="T126" s="78"/>
      <c r="AT126" s="23" t="s">
        <v>163</v>
      </c>
      <c r="AU126" s="23" t="s">
        <v>92</v>
      </c>
    </row>
    <row r="127" spans="2:51" s="11" customFormat="1" ht="13.5">
      <c r="B127" s="209"/>
      <c r="C127" s="210"/>
      <c r="D127" s="206" t="s">
        <v>165</v>
      </c>
      <c r="E127" s="211" t="s">
        <v>80</v>
      </c>
      <c r="F127" s="212" t="s">
        <v>166</v>
      </c>
      <c r="G127" s="210"/>
      <c r="H127" s="213" t="s">
        <v>80</v>
      </c>
      <c r="I127" s="214"/>
      <c r="J127" s="210"/>
      <c r="K127" s="210"/>
      <c r="L127" s="215"/>
      <c r="M127" s="216"/>
      <c r="N127" s="217"/>
      <c r="O127" s="217"/>
      <c r="P127" s="217"/>
      <c r="Q127" s="217"/>
      <c r="R127" s="217"/>
      <c r="S127" s="217"/>
      <c r="T127" s="218"/>
      <c r="AT127" s="219" t="s">
        <v>165</v>
      </c>
      <c r="AU127" s="219" t="s">
        <v>92</v>
      </c>
      <c r="AV127" s="11" t="s">
        <v>90</v>
      </c>
      <c r="AW127" s="11" t="s">
        <v>44</v>
      </c>
      <c r="AX127" s="11" t="s">
        <v>82</v>
      </c>
      <c r="AY127" s="219" t="s">
        <v>154</v>
      </c>
    </row>
    <row r="128" spans="2:51" s="12" customFormat="1" ht="13.5">
      <c r="B128" s="220"/>
      <c r="C128" s="221"/>
      <c r="D128" s="222" t="s">
        <v>165</v>
      </c>
      <c r="E128" s="223" t="s">
        <v>80</v>
      </c>
      <c r="F128" s="224" t="s">
        <v>220</v>
      </c>
      <c r="G128" s="221"/>
      <c r="H128" s="225">
        <v>880.1</v>
      </c>
      <c r="I128" s="226"/>
      <c r="J128" s="221"/>
      <c r="K128" s="221"/>
      <c r="L128" s="227"/>
      <c r="M128" s="228"/>
      <c r="N128" s="229"/>
      <c r="O128" s="229"/>
      <c r="P128" s="229"/>
      <c r="Q128" s="229"/>
      <c r="R128" s="229"/>
      <c r="S128" s="229"/>
      <c r="T128" s="230"/>
      <c r="AT128" s="231" t="s">
        <v>165</v>
      </c>
      <c r="AU128" s="231" t="s">
        <v>92</v>
      </c>
      <c r="AV128" s="12" t="s">
        <v>92</v>
      </c>
      <c r="AW128" s="12" t="s">
        <v>44</v>
      </c>
      <c r="AX128" s="12" t="s">
        <v>90</v>
      </c>
      <c r="AY128" s="231" t="s">
        <v>154</v>
      </c>
    </row>
    <row r="129" spans="2:65" s="1" customFormat="1" ht="22.5" customHeight="1">
      <c r="B129" s="41"/>
      <c r="C129" s="246" t="s">
        <v>221</v>
      </c>
      <c r="D129" s="246" t="s">
        <v>222</v>
      </c>
      <c r="E129" s="247" t="s">
        <v>223</v>
      </c>
      <c r="F129" s="248" t="s">
        <v>224</v>
      </c>
      <c r="G129" s="249" t="s">
        <v>225</v>
      </c>
      <c r="H129" s="250">
        <v>3364.66</v>
      </c>
      <c r="I129" s="251"/>
      <c r="J129" s="252">
        <f>ROUND(I129*H129,2)</f>
        <v>0</v>
      </c>
      <c r="K129" s="248" t="s">
        <v>160</v>
      </c>
      <c r="L129" s="253"/>
      <c r="M129" s="254" t="s">
        <v>80</v>
      </c>
      <c r="N129" s="255" t="s">
        <v>52</v>
      </c>
      <c r="O129" s="42"/>
      <c r="P129" s="203">
        <f>O129*H129</f>
        <v>0</v>
      </c>
      <c r="Q129" s="203">
        <v>0</v>
      </c>
      <c r="R129" s="203">
        <f>Q129*H129</f>
        <v>0</v>
      </c>
      <c r="S129" s="203">
        <v>0</v>
      </c>
      <c r="T129" s="204">
        <f>S129*H129</f>
        <v>0</v>
      </c>
      <c r="AR129" s="23" t="s">
        <v>205</v>
      </c>
      <c r="AT129" s="23" t="s">
        <v>222</v>
      </c>
      <c r="AU129" s="23" t="s">
        <v>92</v>
      </c>
      <c r="AY129" s="23" t="s">
        <v>154</v>
      </c>
      <c r="BE129" s="205">
        <f>IF(N129="základní",J129,0)</f>
        <v>0</v>
      </c>
      <c r="BF129" s="205">
        <f>IF(N129="snížená",J129,0)</f>
        <v>0</v>
      </c>
      <c r="BG129" s="205">
        <f>IF(N129="zákl. přenesená",J129,0)</f>
        <v>0</v>
      </c>
      <c r="BH129" s="205">
        <f>IF(N129="sníž. přenesená",J129,0)</f>
        <v>0</v>
      </c>
      <c r="BI129" s="205">
        <f>IF(N129="nulová",J129,0)</f>
        <v>0</v>
      </c>
      <c r="BJ129" s="23" t="s">
        <v>90</v>
      </c>
      <c r="BK129" s="205">
        <f>ROUND(I129*H129,2)</f>
        <v>0</v>
      </c>
      <c r="BL129" s="23" t="s">
        <v>161</v>
      </c>
      <c r="BM129" s="23" t="s">
        <v>226</v>
      </c>
    </row>
    <row r="130" spans="2:51" s="12" customFormat="1" ht="13.5">
      <c r="B130" s="220"/>
      <c r="C130" s="221"/>
      <c r="D130" s="222" t="s">
        <v>165</v>
      </c>
      <c r="E130" s="221"/>
      <c r="F130" s="224" t="s">
        <v>227</v>
      </c>
      <c r="G130" s="221"/>
      <c r="H130" s="225">
        <v>3364.66</v>
      </c>
      <c r="I130" s="226"/>
      <c r="J130" s="221"/>
      <c r="K130" s="221"/>
      <c r="L130" s="227"/>
      <c r="M130" s="228"/>
      <c r="N130" s="229"/>
      <c r="O130" s="229"/>
      <c r="P130" s="229"/>
      <c r="Q130" s="229"/>
      <c r="R130" s="229"/>
      <c r="S130" s="229"/>
      <c r="T130" s="230"/>
      <c r="AT130" s="231" t="s">
        <v>165</v>
      </c>
      <c r="AU130" s="231" t="s">
        <v>92</v>
      </c>
      <c r="AV130" s="12" t="s">
        <v>92</v>
      </c>
      <c r="AW130" s="12" t="s">
        <v>6</v>
      </c>
      <c r="AX130" s="12" t="s">
        <v>90</v>
      </c>
      <c r="AY130" s="231" t="s">
        <v>154</v>
      </c>
    </row>
    <row r="131" spans="2:65" s="1" customFormat="1" ht="22.5" customHeight="1">
      <c r="B131" s="41"/>
      <c r="C131" s="194" t="s">
        <v>228</v>
      </c>
      <c r="D131" s="194" t="s">
        <v>156</v>
      </c>
      <c r="E131" s="195" t="s">
        <v>229</v>
      </c>
      <c r="F131" s="196" t="s">
        <v>230</v>
      </c>
      <c r="G131" s="197" t="s">
        <v>225</v>
      </c>
      <c r="H131" s="198">
        <v>5376.78</v>
      </c>
      <c r="I131" s="199"/>
      <c r="J131" s="200">
        <f>ROUND(I131*H131,2)</f>
        <v>0</v>
      </c>
      <c r="K131" s="196" t="s">
        <v>160</v>
      </c>
      <c r="L131" s="61"/>
      <c r="M131" s="201" t="s">
        <v>80</v>
      </c>
      <c r="N131" s="202" t="s">
        <v>52</v>
      </c>
      <c r="O131" s="42"/>
      <c r="P131" s="203">
        <f>O131*H131</f>
        <v>0</v>
      </c>
      <c r="Q131" s="203">
        <v>0</v>
      </c>
      <c r="R131" s="203">
        <f>Q131*H131</f>
        <v>0</v>
      </c>
      <c r="S131" s="203">
        <v>0</v>
      </c>
      <c r="T131" s="204">
        <f>S131*H131</f>
        <v>0</v>
      </c>
      <c r="AR131" s="23" t="s">
        <v>161</v>
      </c>
      <c r="AT131" s="23" t="s">
        <v>156</v>
      </c>
      <c r="AU131" s="23" t="s">
        <v>92</v>
      </c>
      <c r="AY131" s="23" t="s">
        <v>154</v>
      </c>
      <c r="BE131" s="205">
        <f>IF(N131="základní",J131,0)</f>
        <v>0</v>
      </c>
      <c r="BF131" s="205">
        <f>IF(N131="snížená",J131,0)</f>
        <v>0</v>
      </c>
      <c r="BG131" s="205">
        <f>IF(N131="zákl. přenesená",J131,0)</f>
        <v>0</v>
      </c>
      <c r="BH131" s="205">
        <f>IF(N131="sníž. přenesená",J131,0)</f>
        <v>0</v>
      </c>
      <c r="BI131" s="205">
        <f>IF(N131="nulová",J131,0)</f>
        <v>0</v>
      </c>
      <c r="BJ131" s="23" t="s">
        <v>90</v>
      </c>
      <c r="BK131" s="205">
        <f>ROUND(I131*H131,2)</f>
        <v>0</v>
      </c>
      <c r="BL131" s="23" t="s">
        <v>161</v>
      </c>
      <c r="BM131" s="23" t="s">
        <v>231</v>
      </c>
    </row>
    <row r="132" spans="2:47" s="1" customFormat="1" ht="175.5">
      <c r="B132" s="41"/>
      <c r="C132" s="63"/>
      <c r="D132" s="206" t="s">
        <v>163</v>
      </c>
      <c r="E132" s="63"/>
      <c r="F132" s="207" t="s">
        <v>232</v>
      </c>
      <c r="G132" s="63"/>
      <c r="H132" s="63"/>
      <c r="I132" s="164"/>
      <c r="J132" s="63"/>
      <c r="K132" s="63"/>
      <c r="L132" s="61"/>
      <c r="M132" s="208"/>
      <c r="N132" s="42"/>
      <c r="O132" s="42"/>
      <c r="P132" s="42"/>
      <c r="Q132" s="42"/>
      <c r="R132" s="42"/>
      <c r="S132" s="42"/>
      <c r="T132" s="78"/>
      <c r="AT132" s="23" t="s">
        <v>163</v>
      </c>
      <c r="AU132" s="23" t="s">
        <v>92</v>
      </c>
    </row>
    <row r="133" spans="2:51" s="12" customFormat="1" ht="13.5">
      <c r="B133" s="220"/>
      <c r="C133" s="221"/>
      <c r="D133" s="222" t="s">
        <v>165</v>
      </c>
      <c r="E133" s="223" t="s">
        <v>80</v>
      </c>
      <c r="F133" s="224" t="s">
        <v>233</v>
      </c>
      <c r="G133" s="221"/>
      <c r="H133" s="225">
        <v>5376.78</v>
      </c>
      <c r="I133" s="226"/>
      <c r="J133" s="221"/>
      <c r="K133" s="221"/>
      <c r="L133" s="227"/>
      <c r="M133" s="228"/>
      <c r="N133" s="229"/>
      <c r="O133" s="229"/>
      <c r="P133" s="229"/>
      <c r="Q133" s="229"/>
      <c r="R133" s="229"/>
      <c r="S133" s="229"/>
      <c r="T133" s="230"/>
      <c r="AT133" s="231" t="s">
        <v>165</v>
      </c>
      <c r="AU133" s="231" t="s">
        <v>92</v>
      </c>
      <c r="AV133" s="12" t="s">
        <v>92</v>
      </c>
      <c r="AW133" s="12" t="s">
        <v>44</v>
      </c>
      <c r="AX133" s="12" t="s">
        <v>90</v>
      </c>
      <c r="AY133" s="231" t="s">
        <v>154</v>
      </c>
    </row>
    <row r="134" spans="2:65" s="1" customFormat="1" ht="31.5" customHeight="1">
      <c r="B134" s="41"/>
      <c r="C134" s="194" t="s">
        <v>234</v>
      </c>
      <c r="D134" s="194" t="s">
        <v>156</v>
      </c>
      <c r="E134" s="195" t="s">
        <v>235</v>
      </c>
      <c r="F134" s="196" t="s">
        <v>236</v>
      </c>
      <c r="G134" s="197" t="s">
        <v>186</v>
      </c>
      <c r="H134" s="198">
        <v>414</v>
      </c>
      <c r="I134" s="199"/>
      <c r="J134" s="200">
        <f>ROUND(I134*H134,2)</f>
        <v>0</v>
      </c>
      <c r="K134" s="196" t="s">
        <v>160</v>
      </c>
      <c r="L134" s="61"/>
      <c r="M134" s="201" t="s">
        <v>80</v>
      </c>
      <c r="N134" s="202" t="s">
        <v>52</v>
      </c>
      <c r="O134" s="42"/>
      <c r="P134" s="203">
        <f>O134*H134</f>
        <v>0</v>
      </c>
      <c r="Q134" s="203">
        <v>0</v>
      </c>
      <c r="R134" s="203">
        <f>Q134*H134</f>
        <v>0</v>
      </c>
      <c r="S134" s="203">
        <v>0</v>
      </c>
      <c r="T134" s="204">
        <f>S134*H134</f>
        <v>0</v>
      </c>
      <c r="AR134" s="23" t="s">
        <v>161</v>
      </c>
      <c r="AT134" s="23" t="s">
        <v>156</v>
      </c>
      <c r="AU134" s="23" t="s">
        <v>92</v>
      </c>
      <c r="AY134" s="23" t="s">
        <v>154</v>
      </c>
      <c r="BE134" s="205">
        <f>IF(N134="základní",J134,0)</f>
        <v>0</v>
      </c>
      <c r="BF134" s="205">
        <f>IF(N134="snížená",J134,0)</f>
        <v>0</v>
      </c>
      <c r="BG134" s="205">
        <f>IF(N134="zákl. přenesená",J134,0)</f>
        <v>0</v>
      </c>
      <c r="BH134" s="205">
        <f>IF(N134="sníž. přenesená",J134,0)</f>
        <v>0</v>
      </c>
      <c r="BI134" s="205">
        <f>IF(N134="nulová",J134,0)</f>
        <v>0</v>
      </c>
      <c r="BJ134" s="23" t="s">
        <v>90</v>
      </c>
      <c r="BK134" s="205">
        <f>ROUND(I134*H134,2)</f>
        <v>0</v>
      </c>
      <c r="BL134" s="23" t="s">
        <v>161</v>
      </c>
      <c r="BM134" s="23" t="s">
        <v>237</v>
      </c>
    </row>
    <row r="135" spans="2:47" s="1" customFormat="1" ht="175.5">
      <c r="B135" s="41"/>
      <c r="C135" s="63"/>
      <c r="D135" s="206" t="s">
        <v>163</v>
      </c>
      <c r="E135" s="63"/>
      <c r="F135" s="207" t="s">
        <v>238</v>
      </c>
      <c r="G135" s="63"/>
      <c r="H135" s="63"/>
      <c r="I135" s="164"/>
      <c r="J135" s="63"/>
      <c r="K135" s="63"/>
      <c r="L135" s="61"/>
      <c r="M135" s="208"/>
      <c r="N135" s="42"/>
      <c r="O135" s="42"/>
      <c r="P135" s="42"/>
      <c r="Q135" s="42"/>
      <c r="R135" s="42"/>
      <c r="S135" s="42"/>
      <c r="T135" s="78"/>
      <c r="AT135" s="23" t="s">
        <v>163</v>
      </c>
      <c r="AU135" s="23" t="s">
        <v>92</v>
      </c>
    </row>
    <row r="136" spans="2:51" s="11" customFormat="1" ht="13.5">
      <c r="B136" s="209"/>
      <c r="C136" s="210"/>
      <c r="D136" s="206" t="s">
        <v>165</v>
      </c>
      <c r="E136" s="211" t="s">
        <v>80</v>
      </c>
      <c r="F136" s="212" t="s">
        <v>166</v>
      </c>
      <c r="G136" s="210"/>
      <c r="H136" s="213" t="s">
        <v>80</v>
      </c>
      <c r="I136" s="214"/>
      <c r="J136" s="210"/>
      <c r="K136" s="210"/>
      <c r="L136" s="215"/>
      <c r="M136" s="216"/>
      <c r="N136" s="217"/>
      <c r="O136" s="217"/>
      <c r="P136" s="217"/>
      <c r="Q136" s="217"/>
      <c r="R136" s="217"/>
      <c r="S136" s="217"/>
      <c r="T136" s="218"/>
      <c r="AT136" s="219" t="s">
        <v>165</v>
      </c>
      <c r="AU136" s="219" t="s">
        <v>92</v>
      </c>
      <c r="AV136" s="11" t="s">
        <v>90</v>
      </c>
      <c r="AW136" s="11" t="s">
        <v>44</v>
      </c>
      <c r="AX136" s="11" t="s">
        <v>82</v>
      </c>
      <c r="AY136" s="219" t="s">
        <v>154</v>
      </c>
    </row>
    <row r="137" spans="2:51" s="12" customFormat="1" ht="13.5">
      <c r="B137" s="220"/>
      <c r="C137" s="221"/>
      <c r="D137" s="222" t="s">
        <v>165</v>
      </c>
      <c r="E137" s="223" t="s">
        <v>80</v>
      </c>
      <c r="F137" s="224" t="s">
        <v>239</v>
      </c>
      <c r="G137" s="221"/>
      <c r="H137" s="225">
        <v>414</v>
      </c>
      <c r="I137" s="226"/>
      <c r="J137" s="221"/>
      <c r="K137" s="221"/>
      <c r="L137" s="227"/>
      <c r="M137" s="228"/>
      <c r="N137" s="229"/>
      <c r="O137" s="229"/>
      <c r="P137" s="229"/>
      <c r="Q137" s="229"/>
      <c r="R137" s="229"/>
      <c r="S137" s="229"/>
      <c r="T137" s="230"/>
      <c r="AT137" s="231" t="s">
        <v>165</v>
      </c>
      <c r="AU137" s="231" t="s">
        <v>92</v>
      </c>
      <c r="AV137" s="12" t="s">
        <v>92</v>
      </c>
      <c r="AW137" s="12" t="s">
        <v>44</v>
      </c>
      <c r="AX137" s="12" t="s">
        <v>90</v>
      </c>
      <c r="AY137" s="231" t="s">
        <v>154</v>
      </c>
    </row>
    <row r="138" spans="2:65" s="1" customFormat="1" ht="31.5" customHeight="1">
      <c r="B138" s="41"/>
      <c r="C138" s="194" t="s">
        <v>240</v>
      </c>
      <c r="D138" s="194" t="s">
        <v>156</v>
      </c>
      <c r="E138" s="195" t="s">
        <v>241</v>
      </c>
      <c r="F138" s="196" t="s">
        <v>242</v>
      </c>
      <c r="G138" s="197" t="s">
        <v>159</v>
      </c>
      <c r="H138" s="198">
        <v>1291</v>
      </c>
      <c r="I138" s="199"/>
      <c r="J138" s="200">
        <f>ROUND(I138*H138,2)</f>
        <v>0</v>
      </c>
      <c r="K138" s="196" t="s">
        <v>160</v>
      </c>
      <c r="L138" s="61"/>
      <c r="M138" s="201" t="s">
        <v>80</v>
      </c>
      <c r="N138" s="202" t="s">
        <v>52</v>
      </c>
      <c r="O138" s="42"/>
      <c r="P138" s="203">
        <f>O138*H138</f>
        <v>0</v>
      </c>
      <c r="Q138" s="203">
        <v>0</v>
      </c>
      <c r="R138" s="203">
        <f>Q138*H138</f>
        <v>0</v>
      </c>
      <c r="S138" s="203">
        <v>0</v>
      </c>
      <c r="T138" s="204">
        <f>S138*H138</f>
        <v>0</v>
      </c>
      <c r="AR138" s="23" t="s">
        <v>161</v>
      </c>
      <c r="AT138" s="23" t="s">
        <v>156</v>
      </c>
      <c r="AU138" s="23" t="s">
        <v>92</v>
      </c>
      <c r="AY138" s="23" t="s">
        <v>154</v>
      </c>
      <c r="BE138" s="205">
        <f>IF(N138="základní",J138,0)</f>
        <v>0</v>
      </c>
      <c r="BF138" s="205">
        <f>IF(N138="snížená",J138,0)</f>
        <v>0</v>
      </c>
      <c r="BG138" s="205">
        <f>IF(N138="zákl. přenesená",J138,0)</f>
        <v>0</v>
      </c>
      <c r="BH138" s="205">
        <f>IF(N138="sníž. přenesená",J138,0)</f>
        <v>0</v>
      </c>
      <c r="BI138" s="205">
        <f>IF(N138="nulová",J138,0)</f>
        <v>0</v>
      </c>
      <c r="BJ138" s="23" t="s">
        <v>90</v>
      </c>
      <c r="BK138" s="205">
        <f>ROUND(I138*H138,2)</f>
        <v>0</v>
      </c>
      <c r="BL138" s="23" t="s">
        <v>161</v>
      </c>
      <c r="BM138" s="23" t="s">
        <v>243</v>
      </c>
    </row>
    <row r="139" spans="2:47" s="1" customFormat="1" ht="121.5">
      <c r="B139" s="41"/>
      <c r="C139" s="63"/>
      <c r="D139" s="206" t="s">
        <v>163</v>
      </c>
      <c r="E139" s="63"/>
      <c r="F139" s="207" t="s">
        <v>244</v>
      </c>
      <c r="G139" s="63"/>
      <c r="H139" s="63"/>
      <c r="I139" s="164"/>
      <c r="J139" s="63"/>
      <c r="K139" s="63"/>
      <c r="L139" s="61"/>
      <c r="M139" s="208"/>
      <c r="N139" s="42"/>
      <c r="O139" s="42"/>
      <c r="P139" s="42"/>
      <c r="Q139" s="42"/>
      <c r="R139" s="42"/>
      <c r="S139" s="42"/>
      <c r="T139" s="78"/>
      <c r="AT139" s="23" t="s">
        <v>163</v>
      </c>
      <c r="AU139" s="23" t="s">
        <v>92</v>
      </c>
    </row>
    <row r="140" spans="2:51" s="11" customFormat="1" ht="13.5">
      <c r="B140" s="209"/>
      <c r="C140" s="210"/>
      <c r="D140" s="206" t="s">
        <v>165</v>
      </c>
      <c r="E140" s="211" t="s">
        <v>80</v>
      </c>
      <c r="F140" s="212" t="s">
        <v>166</v>
      </c>
      <c r="G140" s="210"/>
      <c r="H140" s="213" t="s">
        <v>80</v>
      </c>
      <c r="I140" s="214"/>
      <c r="J140" s="210"/>
      <c r="K140" s="210"/>
      <c r="L140" s="215"/>
      <c r="M140" s="216"/>
      <c r="N140" s="217"/>
      <c r="O140" s="217"/>
      <c r="P140" s="217"/>
      <c r="Q140" s="217"/>
      <c r="R140" s="217"/>
      <c r="S140" s="217"/>
      <c r="T140" s="218"/>
      <c r="AT140" s="219" t="s">
        <v>165</v>
      </c>
      <c r="AU140" s="219" t="s">
        <v>92</v>
      </c>
      <c r="AV140" s="11" t="s">
        <v>90</v>
      </c>
      <c r="AW140" s="11" t="s">
        <v>44</v>
      </c>
      <c r="AX140" s="11" t="s">
        <v>82</v>
      </c>
      <c r="AY140" s="219" t="s">
        <v>154</v>
      </c>
    </row>
    <row r="141" spans="2:51" s="12" customFormat="1" ht="13.5">
      <c r="B141" s="220"/>
      <c r="C141" s="221"/>
      <c r="D141" s="222" t="s">
        <v>165</v>
      </c>
      <c r="E141" s="223" t="s">
        <v>80</v>
      </c>
      <c r="F141" s="224" t="s">
        <v>245</v>
      </c>
      <c r="G141" s="221"/>
      <c r="H141" s="225">
        <v>1291</v>
      </c>
      <c r="I141" s="226"/>
      <c r="J141" s="221"/>
      <c r="K141" s="221"/>
      <c r="L141" s="227"/>
      <c r="M141" s="228"/>
      <c r="N141" s="229"/>
      <c r="O141" s="229"/>
      <c r="P141" s="229"/>
      <c r="Q141" s="229"/>
      <c r="R141" s="229"/>
      <c r="S141" s="229"/>
      <c r="T141" s="230"/>
      <c r="AT141" s="231" t="s">
        <v>165</v>
      </c>
      <c r="AU141" s="231" t="s">
        <v>92</v>
      </c>
      <c r="AV141" s="12" t="s">
        <v>92</v>
      </c>
      <c r="AW141" s="12" t="s">
        <v>44</v>
      </c>
      <c r="AX141" s="12" t="s">
        <v>90</v>
      </c>
      <c r="AY141" s="231" t="s">
        <v>154</v>
      </c>
    </row>
    <row r="142" spans="2:65" s="1" customFormat="1" ht="22.5" customHeight="1">
      <c r="B142" s="41"/>
      <c r="C142" s="246" t="s">
        <v>10</v>
      </c>
      <c r="D142" s="246" t="s">
        <v>222</v>
      </c>
      <c r="E142" s="247" t="s">
        <v>246</v>
      </c>
      <c r="F142" s="248" t="s">
        <v>247</v>
      </c>
      <c r="G142" s="249" t="s">
        <v>248</v>
      </c>
      <c r="H142" s="250">
        <v>19.365</v>
      </c>
      <c r="I142" s="251"/>
      <c r="J142" s="252">
        <f>ROUND(I142*H142,2)</f>
        <v>0</v>
      </c>
      <c r="K142" s="248" t="s">
        <v>160</v>
      </c>
      <c r="L142" s="253"/>
      <c r="M142" s="254" t="s">
        <v>80</v>
      </c>
      <c r="N142" s="255" t="s">
        <v>52</v>
      </c>
      <c r="O142" s="42"/>
      <c r="P142" s="203">
        <f>O142*H142</f>
        <v>0</v>
      </c>
      <c r="Q142" s="203">
        <v>0.001</v>
      </c>
      <c r="R142" s="203">
        <f>Q142*H142</f>
        <v>0.019365</v>
      </c>
      <c r="S142" s="203">
        <v>0</v>
      </c>
      <c r="T142" s="204">
        <f>S142*H142</f>
        <v>0</v>
      </c>
      <c r="AR142" s="23" t="s">
        <v>205</v>
      </c>
      <c r="AT142" s="23" t="s">
        <v>222</v>
      </c>
      <c r="AU142" s="23" t="s">
        <v>92</v>
      </c>
      <c r="AY142" s="23" t="s">
        <v>154</v>
      </c>
      <c r="BE142" s="205">
        <f>IF(N142="základní",J142,0)</f>
        <v>0</v>
      </c>
      <c r="BF142" s="205">
        <f>IF(N142="snížená",J142,0)</f>
        <v>0</v>
      </c>
      <c r="BG142" s="205">
        <f>IF(N142="zákl. přenesená",J142,0)</f>
        <v>0</v>
      </c>
      <c r="BH142" s="205">
        <f>IF(N142="sníž. přenesená",J142,0)</f>
        <v>0</v>
      </c>
      <c r="BI142" s="205">
        <f>IF(N142="nulová",J142,0)</f>
        <v>0</v>
      </c>
      <c r="BJ142" s="23" t="s">
        <v>90</v>
      </c>
      <c r="BK142" s="205">
        <f>ROUND(I142*H142,2)</f>
        <v>0</v>
      </c>
      <c r="BL142" s="23" t="s">
        <v>161</v>
      </c>
      <c r="BM142" s="23" t="s">
        <v>249</v>
      </c>
    </row>
    <row r="143" spans="2:51" s="12" customFormat="1" ht="13.5">
      <c r="B143" s="220"/>
      <c r="C143" s="221"/>
      <c r="D143" s="222" t="s">
        <v>165</v>
      </c>
      <c r="E143" s="221"/>
      <c r="F143" s="224" t="s">
        <v>250</v>
      </c>
      <c r="G143" s="221"/>
      <c r="H143" s="225">
        <v>19.365</v>
      </c>
      <c r="I143" s="226"/>
      <c r="J143" s="221"/>
      <c r="K143" s="221"/>
      <c r="L143" s="227"/>
      <c r="M143" s="228"/>
      <c r="N143" s="229"/>
      <c r="O143" s="229"/>
      <c r="P143" s="229"/>
      <c r="Q143" s="229"/>
      <c r="R143" s="229"/>
      <c r="S143" s="229"/>
      <c r="T143" s="230"/>
      <c r="AT143" s="231" t="s">
        <v>165</v>
      </c>
      <c r="AU143" s="231" t="s">
        <v>92</v>
      </c>
      <c r="AV143" s="12" t="s">
        <v>92</v>
      </c>
      <c r="AW143" s="12" t="s">
        <v>6</v>
      </c>
      <c r="AX143" s="12" t="s">
        <v>90</v>
      </c>
      <c r="AY143" s="231" t="s">
        <v>154</v>
      </c>
    </row>
    <row r="144" spans="2:65" s="1" customFormat="1" ht="22.5" customHeight="1">
      <c r="B144" s="41"/>
      <c r="C144" s="194" t="s">
        <v>251</v>
      </c>
      <c r="D144" s="194" t="s">
        <v>156</v>
      </c>
      <c r="E144" s="195" t="s">
        <v>252</v>
      </c>
      <c r="F144" s="196" t="s">
        <v>253</v>
      </c>
      <c r="G144" s="197" t="s">
        <v>159</v>
      </c>
      <c r="H144" s="198">
        <v>1298</v>
      </c>
      <c r="I144" s="199"/>
      <c r="J144" s="200">
        <f>ROUND(I144*H144,2)</f>
        <v>0</v>
      </c>
      <c r="K144" s="196" t="s">
        <v>160</v>
      </c>
      <c r="L144" s="61"/>
      <c r="M144" s="201" t="s">
        <v>80</v>
      </c>
      <c r="N144" s="202" t="s">
        <v>52</v>
      </c>
      <c r="O144" s="42"/>
      <c r="P144" s="203">
        <f>O144*H144</f>
        <v>0</v>
      </c>
      <c r="Q144" s="203">
        <v>0</v>
      </c>
      <c r="R144" s="203">
        <f>Q144*H144</f>
        <v>0</v>
      </c>
      <c r="S144" s="203">
        <v>0</v>
      </c>
      <c r="T144" s="204">
        <f>S144*H144</f>
        <v>0</v>
      </c>
      <c r="AR144" s="23" t="s">
        <v>161</v>
      </c>
      <c r="AT144" s="23" t="s">
        <v>156</v>
      </c>
      <c r="AU144" s="23" t="s">
        <v>92</v>
      </c>
      <c r="AY144" s="23" t="s">
        <v>154</v>
      </c>
      <c r="BE144" s="205">
        <f>IF(N144="základní",J144,0)</f>
        <v>0</v>
      </c>
      <c r="BF144" s="205">
        <f>IF(N144="snížená",J144,0)</f>
        <v>0</v>
      </c>
      <c r="BG144" s="205">
        <f>IF(N144="zákl. přenesená",J144,0)</f>
        <v>0</v>
      </c>
      <c r="BH144" s="205">
        <f>IF(N144="sníž. přenesená",J144,0)</f>
        <v>0</v>
      </c>
      <c r="BI144" s="205">
        <f>IF(N144="nulová",J144,0)</f>
        <v>0</v>
      </c>
      <c r="BJ144" s="23" t="s">
        <v>90</v>
      </c>
      <c r="BK144" s="205">
        <f>ROUND(I144*H144,2)</f>
        <v>0</v>
      </c>
      <c r="BL144" s="23" t="s">
        <v>161</v>
      </c>
      <c r="BM144" s="23" t="s">
        <v>254</v>
      </c>
    </row>
    <row r="145" spans="2:47" s="1" customFormat="1" ht="162">
      <c r="B145" s="41"/>
      <c r="C145" s="63"/>
      <c r="D145" s="206" t="s">
        <v>163</v>
      </c>
      <c r="E145" s="63"/>
      <c r="F145" s="207" t="s">
        <v>255</v>
      </c>
      <c r="G145" s="63"/>
      <c r="H145" s="63"/>
      <c r="I145" s="164"/>
      <c r="J145" s="63"/>
      <c r="K145" s="63"/>
      <c r="L145" s="61"/>
      <c r="M145" s="208"/>
      <c r="N145" s="42"/>
      <c r="O145" s="42"/>
      <c r="P145" s="42"/>
      <c r="Q145" s="42"/>
      <c r="R145" s="42"/>
      <c r="S145" s="42"/>
      <c r="T145" s="78"/>
      <c r="AT145" s="23" t="s">
        <v>163</v>
      </c>
      <c r="AU145" s="23" t="s">
        <v>92</v>
      </c>
    </row>
    <row r="146" spans="2:51" s="11" customFormat="1" ht="13.5">
      <c r="B146" s="209"/>
      <c r="C146" s="210"/>
      <c r="D146" s="206" t="s">
        <v>165</v>
      </c>
      <c r="E146" s="211" t="s">
        <v>80</v>
      </c>
      <c r="F146" s="212" t="s">
        <v>166</v>
      </c>
      <c r="G146" s="210"/>
      <c r="H146" s="213" t="s">
        <v>80</v>
      </c>
      <c r="I146" s="214"/>
      <c r="J146" s="210"/>
      <c r="K146" s="210"/>
      <c r="L146" s="215"/>
      <c r="M146" s="216"/>
      <c r="N146" s="217"/>
      <c r="O146" s="217"/>
      <c r="P146" s="217"/>
      <c r="Q146" s="217"/>
      <c r="R146" s="217"/>
      <c r="S146" s="217"/>
      <c r="T146" s="218"/>
      <c r="AT146" s="219" t="s">
        <v>165</v>
      </c>
      <c r="AU146" s="219" t="s">
        <v>92</v>
      </c>
      <c r="AV146" s="11" t="s">
        <v>90</v>
      </c>
      <c r="AW146" s="11" t="s">
        <v>44</v>
      </c>
      <c r="AX146" s="11" t="s">
        <v>82</v>
      </c>
      <c r="AY146" s="219" t="s">
        <v>154</v>
      </c>
    </row>
    <row r="147" spans="2:51" s="12" customFormat="1" ht="13.5">
      <c r="B147" s="220"/>
      <c r="C147" s="221"/>
      <c r="D147" s="222" t="s">
        <v>165</v>
      </c>
      <c r="E147" s="223" t="s">
        <v>80</v>
      </c>
      <c r="F147" s="224" t="s">
        <v>256</v>
      </c>
      <c r="G147" s="221"/>
      <c r="H147" s="225">
        <v>1298</v>
      </c>
      <c r="I147" s="226"/>
      <c r="J147" s="221"/>
      <c r="K147" s="221"/>
      <c r="L147" s="227"/>
      <c r="M147" s="228"/>
      <c r="N147" s="229"/>
      <c r="O147" s="229"/>
      <c r="P147" s="229"/>
      <c r="Q147" s="229"/>
      <c r="R147" s="229"/>
      <c r="S147" s="229"/>
      <c r="T147" s="230"/>
      <c r="AT147" s="231" t="s">
        <v>165</v>
      </c>
      <c r="AU147" s="231" t="s">
        <v>92</v>
      </c>
      <c r="AV147" s="12" t="s">
        <v>92</v>
      </c>
      <c r="AW147" s="12" t="s">
        <v>44</v>
      </c>
      <c r="AX147" s="12" t="s">
        <v>90</v>
      </c>
      <c r="AY147" s="231" t="s">
        <v>154</v>
      </c>
    </row>
    <row r="148" spans="2:65" s="1" customFormat="1" ht="22.5" customHeight="1">
      <c r="B148" s="41"/>
      <c r="C148" s="194" t="s">
        <v>257</v>
      </c>
      <c r="D148" s="194" t="s">
        <v>156</v>
      </c>
      <c r="E148" s="195" t="s">
        <v>258</v>
      </c>
      <c r="F148" s="196" t="s">
        <v>259</v>
      </c>
      <c r="G148" s="197" t="s">
        <v>159</v>
      </c>
      <c r="H148" s="198">
        <v>8449.8</v>
      </c>
      <c r="I148" s="199"/>
      <c r="J148" s="200">
        <f>ROUND(I148*H148,2)</f>
        <v>0</v>
      </c>
      <c r="K148" s="196" t="s">
        <v>160</v>
      </c>
      <c r="L148" s="61"/>
      <c r="M148" s="201" t="s">
        <v>80</v>
      </c>
      <c r="N148" s="202" t="s">
        <v>52</v>
      </c>
      <c r="O148" s="42"/>
      <c r="P148" s="203">
        <f>O148*H148</f>
        <v>0</v>
      </c>
      <c r="Q148" s="203">
        <v>0</v>
      </c>
      <c r="R148" s="203">
        <f>Q148*H148</f>
        <v>0</v>
      </c>
      <c r="S148" s="203">
        <v>0</v>
      </c>
      <c r="T148" s="204">
        <f>S148*H148</f>
        <v>0</v>
      </c>
      <c r="AR148" s="23" t="s">
        <v>161</v>
      </c>
      <c r="AT148" s="23" t="s">
        <v>156</v>
      </c>
      <c r="AU148" s="23" t="s">
        <v>92</v>
      </c>
      <c r="AY148" s="23" t="s">
        <v>154</v>
      </c>
      <c r="BE148" s="205">
        <f>IF(N148="základní",J148,0)</f>
        <v>0</v>
      </c>
      <c r="BF148" s="205">
        <f>IF(N148="snížená",J148,0)</f>
        <v>0</v>
      </c>
      <c r="BG148" s="205">
        <f>IF(N148="zákl. přenesená",J148,0)</f>
        <v>0</v>
      </c>
      <c r="BH148" s="205">
        <f>IF(N148="sníž. přenesená",J148,0)</f>
        <v>0</v>
      </c>
      <c r="BI148" s="205">
        <f>IF(N148="nulová",J148,0)</f>
        <v>0</v>
      </c>
      <c r="BJ148" s="23" t="s">
        <v>90</v>
      </c>
      <c r="BK148" s="205">
        <f>ROUND(I148*H148,2)</f>
        <v>0</v>
      </c>
      <c r="BL148" s="23" t="s">
        <v>161</v>
      </c>
      <c r="BM148" s="23" t="s">
        <v>260</v>
      </c>
    </row>
    <row r="149" spans="2:47" s="1" customFormat="1" ht="162">
      <c r="B149" s="41"/>
      <c r="C149" s="63"/>
      <c r="D149" s="206" t="s">
        <v>163</v>
      </c>
      <c r="E149" s="63"/>
      <c r="F149" s="207" t="s">
        <v>255</v>
      </c>
      <c r="G149" s="63"/>
      <c r="H149" s="63"/>
      <c r="I149" s="164"/>
      <c r="J149" s="63"/>
      <c r="K149" s="63"/>
      <c r="L149" s="61"/>
      <c r="M149" s="208"/>
      <c r="N149" s="42"/>
      <c r="O149" s="42"/>
      <c r="P149" s="42"/>
      <c r="Q149" s="42"/>
      <c r="R149" s="42"/>
      <c r="S149" s="42"/>
      <c r="T149" s="78"/>
      <c r="AT149" s="23" t="s">
        <v>163</v>
      </c>
      <c r="AU149" s="23" t="s">
        <v>92</v>
      </c>
    </row>
    <row r="150" spans="2:51" s="11" customFormat="1" ht="13.5">
      <c r="B150" s="209"/>
      <c r="C150" s="210"/>
      <c r="D150" s="206" t="s">
        <v>165</v>
      </c>
      <c r="E150" s="211" t="s">
        <v>80</v>
      </c>
      <c r="F150" s="212" t="s">
        <v>166</v>
      </c>
      <c r="G150" s="210"/>
      <c r="H150" s="213" t="s">
        <v>80</v>
      </c>
      <c r="I150" s="214"/>
      <c r="J150" s="210"/>
      <c r="K150" s="210"/>
      <c r="L150" s="215"/>
      <c r="M150" s="216"/>
      <c r="N150" s="217"/>
      <c r="O150" s="217"/>
      <c r="P150" s="217"/>
      <c r="Q150" s="217"/>
      <c r="R150" s="217"/>
      <c r="S150" s="217"/>
      <c r="T150" s="218"/>
      <c r="AT150" s="219" t="s">
        <v>165</v>
      </c>
      <c r="AU150" s="219" t="s">
        <v>92</v>
      </c>
      <c r="AV150" s="11" t="s">
        <v>90</v>
      </c>
      <c r="AW150" s="11" t="s">
        <v>44</v>
      </c>
      <c r="AX150" s="11" t="s">
        <v>82</v>
      </c>
      <c r="AY150" s="219" t="s">
        <v>154</v>
      </c>
    </row>
    <row r="151" spans="2:51" s="12" customFormat="1" ht="13.5">
      <c r="B151" s="220"/>
      <c r="C151" s="221"/>
      <c r="D151" s="222" t="s">
        <v>165</v>
      </c>
      <c r="E151" s="223" t="s">
        <v>80</v>
      </c>
      <c r="F151" s="224" t="s">
        <v>261</v>
      </c>
      <c r="G151" s="221"/>
      <c r="H151" s="225">
        <v>8449.8</v>
      </c>
      <c r="I151" s="226"/>
      <c r="J151" s="221"/>
      <c r="K151" s="221"/>
      <c r="L151" s="227"/>
      <c r="M151" s="228"/>
      <c r="N151" s="229"/>
      <c r="O151" s="229"/>
      <c r="P151" s="229"/>
      <c r="Q151" s="229"/>
      <c r="R151" s="229"/>
      <c r="S151" s="229"/>
      <c r="T151" s="230"/>
      <c r="AT151" s="231" t="s">
        <v>165</v>
      </c>
      <c r="AU151" s="231" t="s">
        <v>92</v>
      </c>
      <c r="AV151" s="12" t="s">
        <v>92</v>
      </c>
      <c r="AW151" s="12" t="s">
        <v>44</v>
      </c>
      <c r="AX151" s="12" t="s">
        <v>90</v>
      </c>
      <c r="AY151" s="231" t="s">
        <v>154</v>
      </c>
    </row>
    <row r="152" spans="2:65" s="1" customFormat="1" ht="31.5" customHeight="1">
      <c r="B152" s="41"/>
      <c r="C152" s="194" t="s">
        <v>262</v>
      </c>
      <c r="D152" s="194" t="s">
        <v>156</v>
      </c>
      <c r="E152" s="195" t="s">
        <v>263</v>
      </c>
      <c r="F152" s="196" t="s">
        <v>264</v>
      </c>
      <c r="G152" s="197" t="s">
        <v>159</v>
      </c>
      <c r="H152" s="198">
        <v>1291</v>
      </c>
      <c r="I152" s="199"/>
      <c r="J152" s="200">
        <f>ROUND(I152*H152,2)</f>
        <v>0</v>
      </c>
      <c r="K152" s="196" t="s">
        <v>160</v>
      </c>
      <c r="L152" s="61"/>
      <c r="M152" s="201" t="s">
        <v>80</v>
      </c>
      <c r="N152" s="202" t="s">
        <v>52</v>
      </c>
      <c r="O152" s="42"/>
      <c r="P152" s="203">
        <f>O152*H152</f>
        <v>0</v>
      </c>
      <c r="Q152" s="203">
        <v>0</v>
      </c>
      <c r="R152" s="203">
        <f>Q152*H152</f>
        <v>0</v>
      </c>
      <c r="S152" s="203">
        <v>0</v>
      </c>
      <c r="T152" s="204">
        <f>S152*H152</f>
        <v>0</v>
      </c>
      <c r="AR152" s="23" t="s">
        <v>161</v>
      </c>
      <c r="AT152" s="23" t="s">
        <v>156</v>
      </c>
      <c r="AU152" s="23" t="s">
        <v>92</v>
      </c>
      <c r="AY152" s="23" t="s">
        <v>154</v>
      </c>
      <c r="BE152" s="205">
        <f>IF(N152="základní",J152,0)</f>
        <v>0</v>
      </c>
      <c r="BF152" s="205">
        <f>IF(N152="snížená",J152,0)</f>
        <v>0</v>
      </c>
      <c r="BG152" s="205">
        <f>IF(N152="zákl. přenesená",J152,0)</f>
        <v>0</v>
      </c>
      <c r="BH152" s="205">
        <f>IF(N152="sníž. přenesená",J152,0)</f>
        <v>0</v>
      </c>
      <c r="BI152" s="205">
        <f>IF(N152="nulová",J152,0)</f>
        <v>0</v>
      </c>
      <c r="BJ152" s="23" t="s">
        <v>90</v>
      </c>
      <c r="BK152" s="205">
        <f>ROUND(I152*H152,2)</f>
        <v>0</v>
      </c>
      <c r="BL152" s="23" t="s">
        <v>161</v>
      </c>
      <c r="BM152" s="23" t="s">
        <v>265</v>
      </c>
    </row>
    <row r="153" spans="2:47" s="1" customFormat="1" ht="121.5">
      <c r="B153" s="41"/>
      <c r="C153" s="63"/>
      <c r="D153" s="206" t="s">
        <v>163</v>
      </c>
      <c r="E153" s="63"/>
      <c r="F153" s="207" t="s">
        <v>266</v>
      </c>
      <c r="G153" s="63"/>
      <c r="H153" s="63"/>
      <c r="I153" s="164"/>
      <c r="J153" s="63"/>
      <c r="K153" s="63"/>
      <c r="L153" s="61"/>
      <c r="M153" s="208"/>
      <c r="N153" s="42"/>
      <c r="O153" s="42"/>
      <c r="P153" s="42"/>
      <c r="Q153" s="42"/>
      <c r="R153" s="42"/>
      <c r="S153" s="42"/>
      <c r="T153" s="78"/>
      <c r="AT153" s="23" t="s">
        <v>163</v>
      </c>
      <c r="AU153" s="23" t="s">
        <v>92</v>
      </c>
    </row>
    <row r="154" spans="2:51" s="11" customFormat="1" ht="13.5">
      <c r="B154" s="209"/>
      <c r="C154" s="210"/>
      <c r="D154" s="206" t="s">
        <v>165</v>
      </c>
      <c r="E154" s="211" t="s">
        <v>80</v>
      </c>
      <c r="F154" s="212" t="s">
        <v>166</v>
      </c>
      <c r="G154" s="210"/>
      <c r="H154" s="213" t="s">
        <v>80</v>
      </c>
      <c r="I154" s="214"/>
      <c r="J154" s="210"/>
      <c r="K154" s="210"/>
      <c r="L154" s="215"/>
      <c r="M154" s="216"/>
      <c r="N154" s="217"/>
      <c r="O154" s="217"/>
      <c r="P154" s="217"/>
      <c r="Q154" s="217"/>
      <c r="R154" s="217"/>
      <c r="S154" s="217"/>
      <c r="T154" s="218"/>
      <c r="AT154" s="219" t="s">
        <v>165</v>
      </c>
      <c r="AU154" s="219" t="s">
        <v>92</v>
      </c>
      <c r="AV154" s="11" t="s">
        <v>90</v>
      </c>
      <c r="AW154" s="11" t="s">
        <v>44</v>
      </c>
      <c r="AX154" s="11" t="s">
        <v>82</v>
      </c>
      <c r="AY154" s="219" t="s">
        <v>154</v>
      </c>
    </row>
    <row r="155" spans="2:51" s="12" customFormat="1" ht="13.5">
      <c r="B155" s="220"/>
      <c r="C155" s="221"/>
      <c r="D155" s="222" t="s">
        <v>165</v>
      </c>
      <c r="E155" s="223" t="s">
        <v>80</v>
      </c>
      <c r="F155" s="224" t="s">
        <v>245</v>
      </c>
      <c r="G155" s="221"/>
      <c r="H155" s="225">
        <v>1291</v>
      </c>
      <c r="I155" s="226"/>
      <c r="J155" s="221"/>
      <c r="K155" s="221"/>
      <c r="L155" s="227"/>
      <c r="M155" s="228"/>
      <c r="N155" s="229"/>
      <c r="O155" s="229"/>
      <c r="P155" s="229"/>
      <c r="Q155" s="229"/>
      <c r="R155" s="229"/>
      <c r="S155" s="229"/>
      <c r="T155" s="230"/>
      <c r="AT155" s="231" t="s">
        <v>165</v>
      </c>
      <c r="AU155" s="231" t="s">
        <v>92</v>
      </c>
      <c r="AV155" s="12" t="s">
        <v>92</v>
      </c>
      <c r="AW155" s="12" t="s">
        <v>44</v>
      </c>
      <c r="AX155" s="12" t="s">
        <v>90</v>
      </c>
      <c r="AY155" s="231" t="s">
        <v>154</v>
      </c>
    </row>
    <row r="156" spans="2:65" s="1" customFormat="1" ht="22.5" customHeight="1">
      <c r="B156" s="41"/>
      <c r="C156" s="246" t="s">
        <v>267</v>
      </c>
      <c r="D156" s="246" t="s">
        <v>222</v>
      </c>
      <c r="E156" s="247" t="s">
        <v>268</v>
      </c>
      <c r="F156" s="248" t="s">
        <v>269</v>
      </c>
      <c r="G156" s="249" t="s">
        <v>225</v>
      </c>
      <c r="H156" s="250">
        <v>348.57</v>
      </c>
      <c r="I156" s="251"/>
      <c r="J156" s="252">
        <f>ROUND(I156*H156,2)</f>
        <v>0</v>
      </c>
      <c r="K156" s="248" t="s">
        <v>160</v>
      </c>
      <c r="L156" s="253"/>
      <c r="M156" s="254" t="s">
        <v>80</v>
      </c>
      <c r="N156" s="255" t="s">
        <v>52</v>
      </c>
      <c r="O156" s="42"/>
      <c r="P156" s="203">
        <f>O156*H156</f>
        <v>0</v>
      </c>
      <c r="Q156" s="203">
        <v>0</v>
      </c>
      <c r="R156" s="203">
        <f>Q156*H156</f>
        <v>0</v>
      </c>
      <c r="S156" s="203">
        <v>0</v>
      </c>
      <c r="T156" s="204">
        <f>S156*H156</f>
        <v>0</v>
      </c>
      <c r="AR156" s="23" t="s">
        <v>205</v>
      </c>
      <c r="AT156" s="23" t="s">
        <v>222</v>
      </c>
      <c r="AU156" s="23" t="s">
        <v>92</v>
      </c>
      <c r="AY156" s="23" t="s">
        <v>154</v>
      </c>
      <c r="BE156" s="205">
        <f>IF(N156="základní",J156,0)</f>
        <v>0</v>
      </c>
      <c r="BF156" s="205">
        <f>IF(N156="snížená",J156,0)</f>
        <v>0</v>
      </c>
      <c r="BG156" s="205">
        <f>IF(N156="zákl. přenesená",J156,0)</f>
        <v>0</v>
      </c>
      <c r="BH156" s="205">
        <f>IF(N156="sníž. přenesená",J156,0)</f>
        <v>0</v>
      </c>
      <c r="BI156" s="205">
        <f>IF(N156="nulová",J156,0)</f>
        <v>0</v>
      </c>
      <c r="BJ156" s="23" t="s">
        <v>90</v>
      </c>
      <c r="BK156" s="205">
        <f>ROUND(I156*H156,2)</f>
        <v>0</v>
      </c>
      <c r="BL156" s="23" t="s">
        <v>161</v>
      </c>
      <c r="BM156" s="23" t="s">
        <v>270</v>
      </c>
    </row>
    <row r="157" spans="2:51" s="12" customFormat="1" ht="13.5">
      <c r="B157" s="220"/>
      <c r="C157" s="221"/>
      <c r="D157" s="222" t="s">
        <v>165</v>
      </c>
      <c r="E157" s="221"/>
      <c r="F157" s="224" t="s">
        <v>271</v>
      </c>
      <c r="G157" s="221"/>
      <c r="H157" s="225">
        <v>348.57</v>
      </c>
      <c r="I157" s="226"/>
      <c r="J157" s="221"/>
      <c r="K157" s="221"/>
      <c r="L157" s="227"/>
      <c r="M157" s="228"/>
      <c r="N157" s="229"/>
      <c r="O157" s="229"/>
      <c r="P157" s="229"/>
      <c r="Q157" s="229"/>
      <c r="R157" s="229"/>
      <c r="S157" s="229"/>
      <c r="T157" s="230"/>
      <c r="AT157" s="231" t="s">
        <v>165</v>
      </c>
      <c r="AU157" s="231" t="s">
        <v>92</v>
      </c>
      <c r="AV157" s="12" t="s">
        <v>92</v>
      </c>
      <c r="AW157" s="12" t="s">
        <v>6</v>
      </c>
      <c r="AX157" s="12" t="s">
        <v>90</v>
      </c>
      <c r="AY157" s="231" t="s">
        <v>154</v>
      </c>
    </row>
    <row r="158" spans="2:65" s="1" customFormat="1" ht="22.5" customHeight="1">
      <c r="B158" s="41"/>
      <c r="C158" s="194" t="s">
        <v>272</v>
      </c>
      <c r="D158" s="194" t="s">
        <v>156</v>
      </c>
      <c r="E158" s="195" t="s">
        <v>273</v>
      </c>
      <c r="F158" s="196" t="s">
        <v>274</v>
      </c>
      <c r="G158" s="197" t="s">
        <v>159</v>
      </c>
      <c r="H158" s="198">
        <v>1291</v>
      </c>
      <c r="I158" s="199"/>
      <c r="J158" s="200">
        <f>ROUND(I158*H158,2)</f>
        <v>0</v>
      </c>
      <c r="K158" s="196" t="s">
        <v>160</v>
      </c>
      <c r="L158" s="61"/>
      <c r="M158" s="201" t="s">
        <v>80</v>
      </c>
      <c r="N158" s="202" t="s">
        <v>52</v>
      </c>
      <c r="O158" s="42"/>
      <c r="P158" s="203">
        <f>O158*H158</f>
        <v>0</v>
      </c>
      <c r="Q158" s="203">
        <v>0</v>
      </c>
      <c r="R158" s="203">
        <f>Q158*H158</f>
        <v>0</v>
      </c>
      <c r="S158" s="203">
        <v>0</v>
      </c>
      <c r="T158" s="204">
        <f>S158*H158</f>
        <v>0</v>
      </c>
      <c r="AR158" s="23" t="s">
        <v>161</v>
      </c>
      <c r="AT158" s="23" t="s">
        <v>156</v>
      </c>
      <c r="AU158" s="23" t="s">
        <v>92</v>
      </c>
      <c r="AY158" s="23" t="s">
        <v>154</v>
      </c>
      <c r="BE158" s="205">
        <f>IF(N158="základní",J158,0)</f>
        <v>0</v>
      </c>
      <c r="BF158" s="205">
        <f>IF(N158="snížená",J158,0)</f>
        <v>0</v>
      </c>
      <c r="BG158" s="205">
        <f>IF(N158="zákl. přenesená",J158,0)</f>
        <v>0</v>
      </c>
      <c r="BH158" s="205">
        <f>IF(N158="sníž. přenesená",J158,0)</f>
        <v>0</v>
      </c>
      <c r="BI158" s="205">
        <f>IF(N158="nulová",J158,0)</f>
        <v>0</v>
      </c>
      <c r="BJ158" s="23" t="s">
        <v>90</v>
      </c>
      <c r="BK158" s="205">
        <f>ROUND(I158*H158,2)</f>
        <v>0</v>
      </c>
      <c r="BL158" s="23" t="s">
        <v>161</v>
      </c>
      <c r="BM158" s="23" t="s">
        <v>275</v>
      </c>
    </row>
    <row r="159" spans="2:47" s="1" customFormat="1" ht="40.5">
      <c r="B159" s="41"/>
      <c r="C159" s="63"/>
      <c r="D159" s="206" t="s">
        <v>163</v>
      </c>
      <c r="E159" s="63"/>
      <c r="F159" s="207" t="s">
        <v>276</v>
      </c>
      <c r="G159" s="63"/>
      <c r="H159" s="63"/>
      <c r="I159" s="164"/>
      <c r="J159" s="63"/>
      <c r="K159" s="63"/>
      <c r="L159" s="61"/>
      <c r="M159" s="208"/>
      <c r="N159" s="42"/>
      <c r="O159" s="42"/>
      <c r="P159" s="42"/>
      <c r="Q159" s="42"/>
      <c r="R159" s="42"/>
      <c r="S159" s="42"/>
      <c r="T159" s="78"/>
      <c r="AT159" s="23" t="s">
        <v>163</v>
      </c>
      <c r="AU159" s="23" t="s">
        <v>92</v>
      </c>
    </row>
    <row r="160" spans="2:51" s="11" customFormat="1" ht="13.5">
      <c r="B160" s="209"/>
      <c r="C160" s="210"/>
      <c r="D160" s="206" t="s">
        <v>165</v>
      </c>
      <c r="E160" s="211" t="s">
        <v>80</v>
      </c>
      <c r="F160" s="212" t="s">
        <v>166</v>
      </c>
      <c r="G160" s="210"/>
      <c r="H160" s="213" t="s">
        <v>80</v>
      </c>
      <c r="I160" s="214"/>
      <c r="J160" s="210"/>
      <c r="K160" s="210"/>
      <c r="L160" s="215"/>
      <c r="M160" s="216"/>
      <c r="N160" s="217"/>
      <c r="O160" s="217"/>
      <c r="P160" s="217"/>
      <c r="Q160" s="217"/>
      <c r="R160" s="217"/>
      <c r="S160" s="217"/>
      <c r="T160" s="218"/>
      <c r="AT160" s="219" t="s">
        <v>165</v>
      </c>
      <c r="AU160" s="219" t="s">
        <v>92</v>
      </c>
      <c r="AV160" s="11" t="s">
        <v>90</v>
      </c>
      <c r="AW160" s="11" t="s">
        <v>44</v>
      </c>
      <c r="AX160" s="11" t="s">
        <v>82</v>
      </c>
      <c r="AY160" s="219" t="s">
        <v>154</v>
      </c>
    </row>
    <row r="161" spans="2:51" s="12" customFormat="1" ht="13.5">
      <c r="B161" s="220"/>
      <c r="C161" s="221"/>
      <c r="D161" s="222" t="s">
        <v>165</v>
      </c>
      <c r="E161" s="223" t="s">
        <v>80</v>
      </c>
      <c r="F161" s="224" t="s">
        <v>245</v>
      </c>
      <c r="G161" s="221"/>
      <c r="H161" s="225">
        <v>1291</v>
      </c>
      <c r="I161" s="226"/>
      <c r="J161" s="221"/>
      <c r="K161" s="221"/>
      <c r="L161" s="227"/>
      <c r="M161" s="228"/>
      <c r="N161" s="229"/>
      <c r="O161" s="229"/>
      <c r="P161" s="229"/>
      <c r="Q161" s="229"/>
      <c r="R161" s="229"/>
      <c r="S161" s="229"/>
      <c r="T161" s="230"/>
      <c r="AT161" s="231" t="s">
        <v>165</v>
      </c>
      <c r="AU161" s="231" t="s">
        <v>92</v>
      </c>
      <c r="AV161" s="12" t="s">
        <v>92</v>
      </c>
      <c r="AW161" s="12" t="s">
        <v>44</v>
      </c>
      <c r="AX161" s="12" t="s">
        <v>90</v>
      </c>
      <c r="AY161" s="231" t="s">
        <v>154</v>
      </c>
    </row>
    <row r="162" spans="2:65" s="1" customFormat="1" ht="31.5" customHeight="1">
      <c r="B162" s="41"/>
      <c r="C162" s="194" t="s">
        <v>9</v>
      </c>
      <c r="D162" s="194" t="s">
        <v>156</v>
      </c>
      <c r="E162" s="195" t="s">
        <v>277</v>
      </c>
      <c r="F162" s="196" t="s">
        <v>278</v>
      </c>
      <c r="G162" s="197" t="s">
        <v>159</v>
      </c>
      <c r="H162" s="198">
        <v>1291</v>
      </c>
      <c r="I162" s="199"/>
      <c r="J162" s="200">
        <f>ROUND(I162*H162,2)</f>
        <v>0</v>
      </c>
      <c r="K162" s="196" t="s">
        <v>160</v>
      </c>
      <c r="L162" s="61"/>
      <c r="M162" s="201" t="s">
        <v>80</v>
      </c>
      <c r="N162" s="202" t="s">
        <v>52</v>
      </c>
      <c r="O162" s="42"/>
      <c r="P162" s="203">
        <f>O162*H162</f>
        <v>0</v>
      </c>
      <c r="Q162" s="203">
        <v>0</v>
      </c>
      <c r="R162" s="203">
        <f>Q162*H162</f>
        <v>0</v>
      </c>
      <c r="S162" s="203">
        <v>0</v>
      </c>
      <c r="T162" s="204">
        <f>S162*H162</f>
        <v>0</v>
      </c>
      <c r="AR162" s="23" t="s">
        <v>161</v>
      </c>
      <c r="AT162" s="23" t="s">
        <v>156</v>
      </c>
      <c r="AU162" s="23" t="s">
        <v>92</v>
      </c>
      <c r="AY162" s="23" t="s">
        <v>154</v>
      </c>
      <c r="BE162" s="205">
        <f>IF(N162="základní",J162,0)</f>
        <v>0</v>
      </c>
      <c r="BF162" s="205">
        <f>IF(N162="snížená",J162,0)</f>
        <v>0</v>
      </c>
      <c r="BG162" s="205">
        <f>IF(N162="zákl. přenesená",J162,0)</f>
        <v>0</v>
      </c>
      <c r="BH162" s="205">
        <f>IF(N162="sníž. přenesená",J162,0)</f>
        <v>0</v>
      </c>
      <c r="BI162" s="205">
        <f>IF(N162="nulová",J162,0)</f>
        <v>0</v>
      </c>
      <c r="BJ162" s="23" t="s">
        <v>90</v>
      </c>
      <c r="BK162" s="205">
        <f>ROUND(I162*H162,2)</f>
        <v>0</v>
      </c>
      <c r="BL162" s="23" t="s">
        <v>161</v>
      </c>
      <c r="BM162" s="23" t="s">
        <v>279</v>
      </c>
    </row>
    <row r="163" spans="2:47" s="1" customFormat="1" ht="148.5">
      <c r="B163" s="41"/>
      <c r="C163" s="63"/>
      <c r="D163" s="206" t="s">
        <v>163</v>
      </c>
      <c r="E163" s="63"/>
      <c r="F163" s="207" t="s">
        <v>280</v>
      </c>
      <c r="G163" s="63"/>
      <c r="H163" s="63"/>
      <c r="I163" s="164"/>
      <c r="J163" s="63"/>
      <c r="K163" s="63"/>
      <c r="L163" s="61"/>
      <c r="M163" s="208"/>
      <c r="N163" s="42"/>
      <c r="O163" s="42"/>
      <c r="P163" s="42"/>
      <c r="Q163" s="42"/>
      <c r="R163" s="42"/>
      <c r="S163" s="42"/>
      <c r="T163" s="78"/>
      <c r="AT163" s="23" t="s">
        <v>163</v>
      </c>
      <c r="AU163" s="23" t="s">
        <v>92</v>
      </c>
    </row>
    <row r="164" spans="2:51" s="11" customFormat="1" ht="13.5">
      <c r="B164" s="209"/>
      <c r="C164" s="210"/>
      <c r="D164" s="206" t="s">
        <v>165</v>
      </c>
      <c r="E164" s="211" t="s">
        <v>80</v>
      </c>
      <c r="F164" s="212" t="s">
        <v>166</v>
      </c>
      <c r="G164" s="210"/>
      <c r="H164" s="213" t="s">
        <v>80</v>
      </c>
      <c r="I164" s="214"/>
      <c r="J164" s="210"/>
      <c r="K164" s="210"/>
      <c r="L164" s="215"/>
      <c r="M164" s="216"/>
      <c r="N164" s="217"/>
      <c r="O164" s="217"/>
      <c r="P164" s="217"/>
      <c r="Q164" s="217"/>
      <c r="R164" s="217"/>
      <c r="S164" s="217"/>
      <c r="T164" s="218"/>
      <c r="AT164" s="219" t="s">
        <v>165</v>
      </c>
      <c r="AU164" s="219" t="s">
        <v>92</v>
      </c>
      <c r="AV164" s="11" t="s">
        <v>90</v>
      </c>
      <c r="AW164" s="11" t="s">
        <v>44</v>
      </c>
      <c r="AX164" s="11" t="s">
        <v>82</v>
      </c>
      <c r="AY164" s="219" t="s">
        <v>154</v>
      </c>
    </row>
    <row r="165" spans="2:51" s="12" customFormat="1" ht="13.5">
      <c r="B165" s="220"/>
      <c r="C165" s="221"/>
      <c r="D165" s="206" t="s">
        <v>165</v>
      </c>
      <c r="E165" s="232" t="s">
        <v>80</v>
      </c>
      <c r="F165" s="233" t="s">
        <v>245</v>
      </c>
      <c r="G165" s="221"/>
      <c r="H165" s="234">
        <v>1291</v>
      </c>
      <c r="I165" s="226"/>
      <c r="J165" s="221"/>
      <c r="K165" s="221"/>
      <c r="L165" s="227"/>
      <c r="M165" s="228"/>
      <c r="N165" s="229"/>
      <c r="O165" s="229"/>
      <c r="P165" s="229"/>
      <c r="Q165" s="229"/>
      <c r="R165" s="229"/>
      <c r="S165" s="229"/>
      <c r="T165" s="230"/>
      <c r="AT165" s="231" t="s">
        <v>165</v>
      </c>
      <c r="AU165" s="231" t="s">
        <v>92</v>
      </c>
      <c r="AV165" s="12" t="s">
        <v>92</v>
      </c>
      <c r="AW165" s="12" t="s">
        <v>44</v>
      </c>
      <c r="AX165" s="12" t="s">
        <v>90</v>
      </c>
      <c r="AY165" s="231" t="s">
        <v>154</v>
      </c>
    </row>
    <row r="166" spans="2:63" s="10" customFormat="1" ht="29.25" customHeight="1">
      <c r="B166" s="177"/>
      <c r="C166" s="178"/>
      <c r="D166" s="191" t="s">
        <v>81</v>
      </c>
      <c r="E166" s="192" t="s">
        <v>92</v>
      </c>
      <c r="F166" s="192" t="s">
        <v>281</v>
      </c>
      <c r="G166" s="178"/>
      <c r="H166" s="178"/>
      <c r="I166" s="181"/>
      <c r="J166" s="193">
        <f>BK166</f>
        <v>0</v>
      </c>
      <c r="K166" s="178"/>
      <c r="L166" s="183"/>
      <c r="M166" s="184"/>
      <c r="N166" s="185"/>
      <c r="O166" s="185"/>
      <c r="P166" s="186">
        <f>SUM(P167:P192)</f>
        <v>0</v>
      </c>
      <c r="Q166" s="185"/>
      <c r="R166" s="186">
        <f>SUM(R167:R192)</f>
        <v>4.896809999999999</v>
      </c>
      <c r="S166" s="185"/>
      <c r="T166" s="187">
        <f>SUM(T167:T192)</f>
        <v>0</v>
      </c>
      <c r="AR166" s="188" t="s">
        <v>90</v>
      </c>
      <c r="AT166" s="189" t="s">
        <v>81</v>
      </c>
      <c r="AU166" s="189" t="s">
        <v>90</v>
      </c>
      <c r="AY166" s="188" t="s">
        <v>154</v>
      </c>
      <c r="BK166" s="190">
        <f>SUM(BK167:BK192)</f>
        <v>0</v>
      </c>
    </row>
    <row r="167" spans="2:65" s="1" customFormat="1" ht="31.5" customHeight="1">
      <c r="B167" s="41"/>
      <c r="C167" s="194" t="s">
        <v>282</v>
      </c>
      <c r="D167" s="194" t="s">
        <v>156</v>
      </c>
      <c r="E167" s="195" t="s">
        <v>283</v>
      </c>
      <c r="F167" s="196" t="s">
        <v>284</v>
      </c>
      <c r="G167" s="197" t="s">
        <v>186</v>
      </c>
      <c r="H167" s="198">
        <v>389.7</v>
      </c>
      <c r="I167" s="199"/>
      <c r="J167" s="200">
        <f>ROUND(I167*H167,2)</f>
        <v>0</v>
      </c>
      <c r="K167" s="196" t="s">
        <v>160</v>
      </c>
      <c r="L167" s="61"/>
      <c r="M167" s="201" t="s">
        <v>80</v>
      </c>
      <c r="N167" s="202" t="s">
        <v>52</v>
      </c>
      <c r="O167" s="42"/>
      <c r="P167" s="203">
        <f>O167*H167</f>
        <v>0</v>
      </c>
      <c r="Q167" s="203">
        <v>0</v>
      </c>
      <c r="R167" s="203">
        <f>Q167*H167</f>
        <v>0</v>
      </c>
      <c r="S167" s="203">
        <v>0</v>
      </c>
      <c r="T167" s="204">
        <f>S167*H167</f>
        <v>0</v>
      </c>
      <c r="AR167" s="23" t="s">
        <v>161</v>
      </c>
      <c r="AT167" s="23" t="s">
        <v>156</v>
      </c>
      <c r="AU167" s="23" t="s">
        <v>92</v>
      </c>
      <c r="AY167" s="23" t="s">
        <v>154</v>
      </c>
      <c r="BE167" s="205">
        <f>IF(N167="základní",J167,0)</f>
        <v>0</v>
      </c>
      <c r="BF167" s="205">
        <f>IF(N167="snížená",J167,0)</f>
        <v>0</v>
      </c>
      <c r="BG167" s="205">
        <f>IF(N167="zákl. přenesená",J167,0)</f>
        <v>0</v>
      </c>
      <c r="BH167" s="205">
        <f>IF(N167="sníž. přenesená",J167,0)</f>
        <v>0</v>
      </c>
      <c r="BI167" s="205">
        <f>IF(N167="nulová",J167,0)</f>
        <v>0</v>
      </c>
      <c r="BJ167" s="23" t="s">
        <v>90</v>
      </c>
      <c r="BK167" s="205">
        <f>ROUND(I167*H167,2)</f>
        <v>0</v>
      </c>
      <c r="BL167" s="23" t="s">
        <v>161</v>
      </c>
      <c r="BM167" s="23" t="s">
        <v>285</v>
      </c>
    </row>
    <row r="168" spans="2:47" s="1" customFormat="1" ht="81">
      <c r="B168" s="41"/>
      <c r="C168" s="63"/>
      <c r="D168" s="206" t="s">
        <v>163</v>
      </c>
      <c r="E168" s="63"/>
      <c r="F168" s="207" t="s">
        <v>286</v>
      </c>
      <c r="G168" s="63"/>
      <c r="H168" s="63"/>
      <c r="I168" s="164"/>
      <c r="J168" s="63"/>
      <c r="K168" s="63"/>
      <c r="L168" s="61"/>
      <c r="M168" s="208"/>
      <c r="N168" s="42"/>
      <c r="O168" s="42"/>
      <c r="P168" s="42"/>
      <c r="Q168" s="42"/>
      <c r="R168" s="42"/>
      <c r="S168" s="42"/>
      <c r="T168" s="78"/>
      <c r="AT168" s="23" t="s">
        <v>163</v>
      </c>
      <c r="AU168" s="23" t="s">
        <v>92</v>
      </c>
    </row>
    <row r="169" spans="2:51" s="11" customFormat="1" ht="13.5">
      <c r="B169" s="209"/>
      <c r="C169" s="210"/>
      <c r="D169" s="206" t="s">
        <v>165</v>
      </c>
      <c r="E169" s="211" t="s">
        <v>80</v>
      </c>
      <c r="F169" s="212" t="s">
        <v>166</v>
      </c>
      <c r="G169" s="210"/>
      <c r="H169" s="213" t="s">
        <v>80</v>
      </c>
      <c r="I169" s="214"/>
      <c r="J169" s="210"/>
      <c r="K169" s="210"/>
      <c r="L169" s="215"/>
      <c r="M169" s="216"/>
      <c r="N169" s="217"/>
      <c r="O169" s="217"/>
      <c r="P169" s="217"/>
      <c r="Q169" s="217"/>
      <c r="R169" s="217"/>
      <c r="S169" s="217"/>
      <c r="T169" s="218"/>
      <c r="AT169" s="219" t="s">
        <v>165</v>
      </c>
      <c r="AU169" s="219" t="s">
        <v>92</v>
      </c>
      <c r="AV169" s="11" t="s">
        <v>90</v>
      </c>
      <c r="AW169" s="11" t="s">
        <v>44</v>
      </c>
      <c r="AX169" s="11" t="s">
        <v>82</v>
      </c>
      <c r="AY169" s="219" t="s">
        <v>154</v>
      </c>
    </row>
    <row r="170" spans="2:51" s="12" customFormat="1" ht="13.5">
      <c r="B170" s="220"/>
      <c r="C170" s="221"/>
      <c r="D170" s="222" t="s">
        <v>165</v>
      </c>
      <c r="E170" s="223" t="s">
        <v>80</v>
      </c>
      <c r="F170" s="224" t="s">
        <v>287</v>
      </c>
      <c r="G170" s="221"/>
      <c r="H170" s="225">
        <v>389.7</v>
      </c>
      <c r="I170" s="226"/>
      <c r="J170" s="221"/>
      <c r="K170" s="221"/>
      <c r="L170" s="227"/>
      <c r="M170" s="228"/>
      <c r="N170" s="229"/>
      <c r="O170" s="229"/>
      <c r="P170" s="229"/>
      <c r="Q170" s="229"/>
      <c r="R170" s="229"/>
      <c r="S170" s="229"/>
      <c r="T170" s="230"/>
      <c r="AT170" s="231" t="s">
        <v>165</v>
      </c>
      <c r="AU170" s="231" t="s">
        <v>92</v>
      </c>
      <c r="AV170" s="12" t="s">
        <v>92</v>
      </c>
      <c r="AW170" s="12" t="s">
        <v>44</v>
      </c>
      <c r="AX170" s="12" t="s">
        <v>90</v>
      </c>
      <c r="AY170" s="231" t="s">
        <v>154</v>
      </c>
    </row>
    <row r="171" spans="2:65" s="1" customFormat="1" ht="44.25" customHeight="1">
      <c r="B171" s="41"/>
      <c r="C171" s="194" t="s">
        <v>288</v>
      </c>
      <c r="D171" s="194" t="s">
        <v>156</v>
      </c>
      <c r="E171" s="195" t="s">
        <v>289</v>
      </c>
      <c r="F171" s="196" t="s">
        <v>290</v>
      </c>
      <c r="G171" s="197" t="s">
        <v>159</v>
      </c>
      <c r="H171" s="198">
        <v>3915</v>
      </c>
      <c r="I171" s="199"/>
      <c r="J171" s="200">
        <f>ROUND(I171*H171,2)</f>
        <v>0</v>
      </c>
      <c r="K171" s="196" t="s">
        <v>160</v>
      </c>
      <c r="L171" s="61"/>
      <c r="M171" s="201" t="s">
        <v>80</v>
      </c>
      <c r="N171" s="202" t="s">
        <v>52</v>
      </c>
      <c r="O171" s="42"/>
      <c r="P171" s="203">
        <f>O171*H171</f>
        <v>0</v>
      </c>
      <c r="Q171" s="203">
        <v>0.00031</v>
      </c>
      <c r="R171" s="203">
        <f>Q171*H171</f>
        <v>1.21365</v>
      </c>
      <c r="S171" s="203">
        <v>0</v>
      </c>
      <c r="T171" s="204">
        <f>S171*H171</f>
        <v>0</v>
      </c>
      <c r="AR171" s="23" t="s">
        <v>161</v>
      </c>
      <c r="AT171" s="23" t="s">
        <v>156</v>
      </c>
      <c r="AU171" s="23" t="s">
        <v>92</v>
      </c>
      <c r="AY171" s="23" t="s">
        <v>154</v>
      </c>
      <c r="BE171" s="205">
        <f>IF(N171="základní",J171,0)</f>
        <v>0</v>
      </c>
      <c r="BF171" s="205">
        <f>IF(N171="snížená",J171,0)</f>
        <v>0</v>
      </c>
      <c r="BG171" s="205">
        <f>IF(N171="zákl. přenesená",J171,0)</f>
        <v>0</v>
      </c>
      <c r="BH171" s="205">
        <f>IF(N171="sníž. přenesená",J171,0)</f>
        <v>0</v>
      </c>
      <c r="BI171" s="205">
        <f>IF(N171="nulová",J171,0)</f>
        <v>0</v>
      </c>
      <c r="BJ171" s="23" t="s">
        <v>90</v>
      </c>
      <c r="BK171" s="205">
        <f>ROUND(I171*H171,2)</f>
        <v>0</v>
      </c>
      <c r="BL171" s="23" t="s">
        <v>161</v>
      </c>
      <c r="BM171" s="23" t="s">
        <v>291</v>
      </c>
    </row>
    <row r="172" spans="2:47" s="1" customFormat="1" ht="175.5">
      <c r="B172" s="41"/>
      <c r="C172" s="63"/>
      <c r="D172" s="206" t="s">
        <v>163</v>
      </c>
      <c r="E172" s="63"/>
      <c r="F172" s="207" t="s">
        <v>292</v>
      </c>
      <c r="G172" s="63"/>
      <c r="H172" s="63"/>
      <c r="I172" s="164"/>
      <c r="J172" s="63"/>
      <c r="K172" s="63"/>
      <c r="L172" s="61"/>
      <c r="M172" s="208"/>
      <c r="N172" s="42"/>
      <c r="O172" s="42"/>
      <c r="P172" s="42"/>
      <c r="Q172" s="42"/>
      <c r="R172" s="42"/>
      <c r="S172" s="42"/>
      <c r="T172" s="78"/>
      <c r="AT172" s="23" t="s">
        <v>163</v>
      </c>
      <c r="AU172" s="23" t="s">
        <v>92</v>
      </c>
    </row>
    <row r="173" spans="2:51" s="11" customFormat="1" ht="13.5">
      <c r="B173" s="209"/>
      <c r="C173" s="210"/>
      <c r="D173" s="206" t="s">
        <v>165</v>
      </c>
      <c r="E173" s="211" t="s">
        <v>80</v>
      </c>
      <c r="F173" s="212" t="s">
        <v>166</v>
      </c>
      <c r="G173" s="210"/>
      <c r="H173" s="213" t="s">
        <v>80</v>
      </c>
      <c r="I173" s="214"/>
      <c r="J173" s="210"/>
      <c r="K173" s="210"/>
      <c r="L173" s="215"/>
      <c r="M173" s="216"/>
      <c r="N173" s="217"/>
      <c r="O173" s="217"/>
      <c r="P173" s="217"/>
      <c r="Q173" s="217"/>
      <c r="R173" s="217"/>
      <c r="S173" s="217"/>
      <c r="T173" s="218"/>
      <c r="AT173" s="219" t="s">
        <v>165</v>
      </c>
      <c r="AU173" s="219" t="s">
        <v>92</v>
      </c>
      <c r="AV173" s="11" t="s">
        <v>90</v>
      </c>
      <c r="AW173" s="11" t="s">
        <v>44</v>
      </c>
      <c r="AX173" s="11" t="s">
        <v>82</v>
      </c>
      <c r="AY173" s="219" t="s">
        <v>154</v>
      </c>
    </row>
    <row r="174" spans="2:51" s="12" customFormat="1" ht="13.5">
      <c r="B174" s="220"/>
      <c r="C174" s="221"/>
      <c r="D174" s="222" t="s">
        <v>165</v>
      </c>
      <c r="E174" s="223" t="s">
        <v>80</v>
      </c>
      <c r="F174" s="224" t="s">
        <v>293</v>
      </c>
      <c r="G174" s="221"/>
      <c r="H174" s="225">
        <v>3915</v>
      </c>
      <c r="I174" s="226"/>
      <c r="J174" s="221"/>
      <c r="K174" s="221"/>
      <c r="L174" s="227"/>
      <c r="M174" s="228"/>
      <c r="N174" s="229"/>
      <c r="O174" s="229"/>
      <c r="P174" s="229"/>
      <c r="Q174" s="229"/>
      <c r="R174" s="229"/>
      <c r="S174" s="229"/>
      <c r="T174" s="230"/>
      <c r="AT174" s="231" t="s">
        <v>165</v>
      </c>
      <c r="AU174" s="231" t="s">
        <v>92</v>
      </c>
      <c r="AV174" s="12" t="s">
        <v>92</v>
      </c>
      <c r="AW174" s="12" t="s">
        <v>44</v>
      </c>
      <c r="AX174" s="12" t="s">
        <v>90</v>
      </c>
      <c r="AY174" s="231" t="s">
        <v>154</v>
      </c>
    </row>
    <row r="175" spans="2:65" s="1" customFormat="1" ht="22.5" customHeight="1">
      <c r="B175" s="41"/>
      <c r="C175" s="246" t="s">
        <v>294</v>
      </c>
      <c r="D175" s="246" t="s">
        <v>222</v>
      </c>
      <c r="E175" s="247" t="s">
        <v>295</v>
      </c>
      <c r="F175" s="248" t="s">
        <v>296</v>
      </c>
      <c r="G175" s="249" t="s">
        <v>159</v>
      </c>
      <c r="H175" s="250">
        <v>3993.3</v>
      </c>
      <c r="I175" s="251"/>
      <c r="J175" s="252">
        <f>ROUND(I175*H175,2)</f>
        <v>0</v>
      </c>
      <c r="K175" s="248" t="s">
        <v>160</v>
      </c>
      <c r="L175" s="253"/>
      <c r="M175" s="254" t="s">
        <v>80</v>
      </c>
      <c r="N175" s="255" t="s">
        <v>52</v>
      </c>
      <c r="O175" s="42"/>
      <c r="P175" s="203">
        <f>O175*H175</f>
        <v>0</v>
      </c>
      <c r="Q175" s="203">
        <v>0.0003</v>
      </c>
      <c r="R175" s="203">
        <f>Q175*H175</f>
        <v>1.1979899999999999</v>
      </c>
      <c r="S175" s="203">
        <v>0</v>
      </c>
      <c r="T175" s="204">
        <f>S175*H175</f>
        <v>0</v>
      </c>
      <c r="AR175" s="23" t="s">
        <v>205</v>
      </c>
      <c r="AT175" s="23" t="s">
        <v>222</v>
      </c>
      <c r="AU175" s="23" t="s">
        <v>92</v>
      </c>
      <c r="AY175" s="23" t="s">
        <v>154</v>
      </c>
      <c r="BE175" s="205">
        <f>IF(N175="základní",J175,0)</f>
        <v>0</v>
      </c>
      <c r="BF175" s="205">
        <f>IF(N175="snížená",J175,0)</f>
        <v>0</v>
      </c>
      <c r="BG175" s="205">
        <f>IF(N175="zákl. přenesená",J175,0)</f>
        <v>0</v>
      </c>
      <c r="BH175" s="205">
        <f>IF(N175="sníž. přenesená",J175,0)</f>
        <v>0</v>
      </c>
      <c r="BI175" s="205">
        <f>IF(N175="nulová",J175,0)</f>
        <v>0</v>
      </c>
      <c r="BJ175" s="23" t="s">
        <v>90</v>
      </c>
      <c r="BK175" s="205">
        <f>ROUND(I175*H175,2)</f>
        <v>0</v>
      </c>
      <c r="BL175" s="23" t="s">
        <v>161</v>
      </c>
      <c r="BM175" s="23" t="s">
        <v>297</v>
      </c>
    </row>
    <row r="176" spans="2:51" s="11" customFormat="1" ht="13.5">
      <c r="B176" s="209"/>
      <c r="C176" s="210"/>
      <c r="D176" s="206" t="s">
        <v>165</v>
      </c>
      <c r="E176" s="211" t="s">
        <v>80</v>
      </c>
      <c r="F176" s="212" t="s">
        <v>166</v>
      </c>
      <c r="G176" s="210"/>
      <c r="H176" s="213" t="s">
        <v>80</v>
      </c>
      <c r="I176" s="214"/>
      <c r="J176" s="210"/>
      <c r="K176" s="210"/>
      <c r="L176" s="215"/>
      <c r="M176" s="216"/>
      <c r="N176" s="217"/>
      <c r="O176" s="217"/>
      <c r="P176" s="217"/>
      <c r="Q176" s="217"/>
      <c r="R176" s="217"/>
      <c r="S176" s="217"/>
      <c r="T176" s="218"/>
      <c r="AT176" s="219" t="s">
        <v>165</v>
      </c>
      <c r="AU176" s="219" t="s">
        <v>92</v>
      </c>
      <c r="AV176" s="11" t="s">
        <v>90</v>
      </c>
      <c r="AW176" s="11" t="s">
        <v>44</v>
      </c>
      <c r="AX176" s="11" t="s">
        <v>82</v>
      </c>
      <c r="AY176" s="219" t="s">
        <v>154</v>
      </c>
    </row>
    <row r="177" spans="2:51" s="12" customFormat="1" ht="13.5">
      <c r="B177" s="220"/>
      <c r="C177" s="221"/>
      <c r="D177" s="206" t="s">
        <v>165</v>
      </c>
      <c r="E177" s="232" t="s">
        <v>80</v>
      </c>
      <c r="F177" s="233" t="s">
        <v>293</v>
      </c>
      <c r="G177" s="221"/>
      <c r="H177" s="234">
        <v>3915</v>
      </c>
      <c r="I177" s="226"/>
      <c r="J177" s="221"/>
      <c r="K177" s="221"/>
      <c r="L177" s="227"/>
      <c r="M177" s="228"/>
      <c r="N177" s="229"/>
      <c r="O177" s="229"/>
      <c r="P177" s="229"/>
      <c r="Q177" s="229"/>
      <c r="R177" s="229"/>
      <c r="S177" s="229"/>
      <c r="T177" s="230"/>
      <c r="AT177" s="231" t="s">
        <v>165</v>
      </c>
      <c r="AU177" s="231" t="s">
        <v>92</v>
      </c>
      <c r="AV177" s="12" t="s">
        <v>92</v>
      </c>
      <c r="AW177" s="12" t="s">
        <v>44</v>
      </c>
      <c r="AX177" s="12" t="s">
        <v>90</v>
      </c>
      <c r="AY177" s="231" t="s">
        <v>154</v>
      </c>
    </row>
    <row r="178" spans="2:51" s="12" customFormat="1" ht="13.5">
      <c r="B178" s="220"/>
      <c r="C178" s="221"/>
      <c r="D178" s="222" t="s">
        <v>165</v>
      </c>
      <c r="E178" s="221"/>
      <c r="F178" s="224" t="s">
        <v>298</v>
      </c>
      <c r="G178" s="221"/>
      <c r="H178" s="225">
        <v>3993.3</v>
      </c>
      <c r="I178" s="226"/>
      <c r="J178" s="221"/>
      <c r="K178" s="221"/>
      <c r="L178" s="227"/>
      <c r="M178" s="228"/>
      <c r="N178" s="229"/>
      <c r="O178" s="229"/>
      <c r="P178" s="229"/>
      <c r="Q178" s="229"/>
      <c r="R178" s="229"/>
      <c r="S178" s="229"/>
      <c r="T178" s="230"/>
      <c r="AT178" s="231" t="s">
        <v>165</v>
      </c>
      <c r="AU178" s="231" t="s">
        <v>92</v>
      </c>
      <c r="AV178" s="12" t="s">
        <v>92</v>
      </c>
      <c r="AW178" s="12" t="s">
        <v>6</v>
      </c>
      <c r="AX178" s="12" t="s">
        <v>90</v>
      </c>
      <c r="AY178" s="231" t="s">
        <v>154</v>
      </c>
    </row>
    <row r="179" spans="2:65" s="1" customFormat="1" ht="22.5" customHeight="1">
      <c r="B179" s="41"/>
      <c r="C179" s="194" t="s">
        <v>299</v>
      </c>
      <c r="D179" s="194" t="s">
        <v>156</v>
      </c>
      <c r="E179" s="195" t="s">
        <v>300</v>
      </c>
      <c r="F179" s="196" t="s">
        <v>301</v>
      </c>
      <c r="G179" s="197" t="s">
        <v>186</v>
      </c>
      <c r="H179" s="198">
        <v>43.3</v>
      </c>
      <c r="I179" s="199"/>
      <c r="J179" s="200">
        <f>ROUND(I179*H179,2)</f>
        <v>0</v>
      </c>
      <c r="K179" s="196" t="s">
        <v>160</v>
      </c>
      <c r="L179" s="61"/>
      <c r="M179" s="201" t="s">
        <v>80</v>
      </c>
      <c r="N179" s="202" t="s">
        <v>52</v>
      </c>
      <c r="O179" s="42"/>
      <c r="P179" s="203">
        <f>O179*H179</f>
        <v>0</v>
      </c>
      <c r="Q179" s="203">
        <v>0</v>
      </c>
      <c r="R179" s="203">
        <f>Q179*H179</f>
        <v>0</v>
      </c>
      <c r="S179" s="203">
        <v>0</v>
      </c>
      <c r="T179" s="204">
        <f>S179*H179</f>
        <v>0</v>
      </c>
      <c r="AR179" s="23" t="s">
        <v>161</v>
      </c>
      <c r="AT179" s="23" t="s">
        <v>156</v>
      </c>
      <c r="AU179" s="23" t="s">
        <v>92</v>
      </c>
      <c r="AY179" s="23" t="s">
        <v>154</v>
      </c>
      <c r="BE179" s="205">
        <f>IF(N179="základní",J179,0)</f>
        <v>0</v>
      </c>
      <c r="BF179" s="205">
        <f>IF(N179="snížená",J179,0)</f>
        <v>0</v>
      </c>
      <c r="BG179" s="205">
        <f>IF(N179="zákl. přenesená",J179,0)</f>
        <v>0</v>
      </c>
      <c r="BH179" s="205">
        <f>IF(N179="sníž. přenesená",J179,0)</f>
        <v>0</v>
      </c>
      <c r="BI179" s="205">
        <f>IF(N179="nulová",J179,0)</f>
        <v>0</v>
      </c>
      <c r="BJ179" s="23" t="s">
        <v>90</v>
      </c>
      <c r="BK179" s="205">
        <f>ROUND(I179*H179,2)</f>
        <v>0</v>
      </c>
      <c r="BL179" s="23" t="s">
        <v>161</v>
      </c>
      <c r="BM179" s="23" t="s">
        <v>302</v>
      </c>
    </row>
    <row r="180" spans="2:47" s="1" customFormat="1" ht="40.5">
      <c r="B180" s="41"/>
      <c r="C180" s="63"/>
      <c r="D180" s="206" t="s">
        <v>163</v>
      </c>
      <c r="E180" s="63"/>
      <c r="F180" s="207" t="s">
        <v>303</v>
      </c>
      <c r="G180" s="63"/>
      <c r="H180" s="63"/>
      <c r="I180" s="164"/>
      <c r="J180" s="63"/>
      <c r="K180" s="63"/>
      <c r="L180" s="61"/>
      <c r="M180" s="208"/>
      <c r="N180" s="42"/>
      <c r="O180" s="42"/>
      <c r="P180" s="42"/>
      <c r="Q180" s="42"/>
      <c r="R180" s="42"/>
      <c r="S180" s="42"/>
      <c r="T180" s="78"/>
      <c r="AT180" s="23" t="s">
        <v>163</v>
      </c>
      <c r="AU180" s="23" t="s">
        <v>92</v>
      </c>
    </row>
    <row r="181" spans="2:51" s="11" customFormat="1" ht="13.5">
      <c r="B181" s="209"/>
      <c r="C181" s="210"/>
      <c r="D181" s="206" t="s">
        <v>165</v>
      </c>
      <c r="E181" s="211" t="s">
        <v>80</v>
      </c>
      <c r="F181" s="212" t="s">
        <v>166</v>
      </c>
      <c r="G181" s="210"/>
      <c r="H181" s="213" t="s">
        <v>80</v>
      </c>
      <c r="I181" s="214"/>
      <c r="J181" s="210"/>
      <c r="K181" s="210"/>
      <c r="L181" s="215"/>
      <c r="M181" s="216"/>
      <c r="N181" s="217"/>
      <c r="O181" s="217"/>
      <c r="P181" s="217"/>
      <c r="Q181" s="217"/>
      <c r="R181" s="217"/>
      <c r="S181" s="217"/>
      <c r="T181" s="218"/>
      <c r="AT181" s="219" t="s">
        <v>165</v>
      </c>
      <c r="AU181" s="219" t="s">
        <v>92</v>
      </c>
      <c r="AV181" s="11" t="s">
        <v>90</v>
      </c>
      <c r="AW181" s="11" t="s">
        <v>44</v>
      </c>
      <c r="AX181" s="11" t="s">
        <v>82</v>
      </c>
      <c r="AY181" s="219" t="s">
        <v>154</v>
      </c>
    </row>
    <row r="182" spans="2:51" s="12" customFormat="1" ht="13.5">
      <c r="B182" s="220"/>
      <c r="C182" s="221"/>
      <c r="D182" s="222" t="s">
        <v>165</v>
      </c>
      <c r="E182" s="223" t="s">
        <v>80</v>
      </c>
      <c r="F182" s="224" t="s">
        <v>304</v>
      </c>
      <c r="G182" s="221"/>
      <c r="H182" s="225">
        <v>43.3</v>
      </c>
      <c r="I182" s="226"/>
      <c r="J182" s="221"/>
      <c r="K182" s="221"/>
      <c r="L182" s="227"/>
      <c r="M182" s="228"/>
      <c r="N182" s="229"/>
      <c r="O182" s="229"/>
      <c r="P182" s="229"/>
      <c r="Q182" s="229"/>
      <c r="R182" s="229"/>
      <c r="S182" s="229"/>
      <c r="T182" s="230"/>
      <c r="AT182" s="231" t="s">
        <v>165</v>
      </c>
      <c r="AU182" s="231" t="s">
        <v>92</v>
      </c>
      <c r="AV182" s="12" t="s">
        <v>92</v>
      </c>
      <c r="AW182" s="12" t="s">
        <v>44</v>
      </c>
      <c r="AX182" s="12" t="s">
        <v>90</v>
      </c>
      <c r="AY182" s="231" t="s">
        <v>154</v>
      </c>
    </row>
    <row r="183" spans="2:65" s="1" customFormat="1" ht="22.5" customHeight="1">
      <c r="B183" s="41"/>
      <c r="C183" s="194" t="s">
        <v>305</v>
      </c>
      <c r="D183" s="194" t="s">
        <v>156</v>
      </c>
      <c r="E183" s="195" t="s">
        <v>306</v>
      </c>
      <c r="F183" s="196" t="s">
        <v>307</v>
      </c>
      <c r="G183" s="197" t="s">
        <v>179</v>
      </c>
      <c r="H183" s="198">
        <v>1566</v>
      </c>
      <c r="I183" s="199"/>
      <c r="J183" s="200">
        <f>ROUND(I183*H183,2)</f>
        <v>0</v>
      </c>
      <c r="K183" s="196" t="s">
        <v>160</v>
      </c>
      <c r="L183" s="61"/>
      <c r="M183" s="201" t="s">
        <v>80</v>
      </c>
      <c r="N183" s="202" t="s">
        <v>52</v>
      </c>
      <c r="O183" s="42"/>
      <c r="P183" s="203">
        <f>O183*H183</f>
        <v>0</v>
      </c>
      <c r="Q183" s="203">
        <v>0.00116</v>
      </c>
      <c r="R183" s="203">
        <f>Q183*H183</f>
        <v>1.81656</v>
      </c>
      <c r="S183" s="203">
        <v>0</v>
      </c>
      <c r="T183" s="204">
        <f>S183*H183</f>
        <v>0</v>
      </c>
      <c r="AR183" s="23" t="s">
        <v>161</v>
      </c>
      <c r="AT183" s="23" t="s">
        <v>156</v>
      </c>
      <c r="AU183" s="23" t="s">
        <v>92</v>
      </c>
      <c r="AY183" s="23" t="s">
        <v>154</v>
      </c>
      <c r="BE183" s="205">
        <f>IF(N183="základní",J183,0)</f>
        <v>0</v>
      </c>
      <c r="BF183" s="205">
        <f>IF(N183="snížená",J183,0)</f>
        <v>0</v>
      </c>
      <c r="BG183" s="205">
        <f>IF(N183="zákl. přenesená",J183,0)</f>
        <v>0</v>
      </c>
      <c r="BH183" s="205">
        <f>IF(N183="sníž. přenesená",J183,0)</f>
        <v>0</v>
      </c>
      <c r="BI183" s="205">
        <f>IF(N183="nulová",J183,0)</f>
        <v>0</v>
      </c>
      <c r="BJ183" s="23" t="s">
        <v>90</v>
      </c>
      <c r="BK183" s="205">
        <f>ROUND(I183*H183,2)</f>
        <v>0</v>
      </c>
      <c r="BL183" s="23" t="s">
        <v>161</v>
      </c>
      <c r="BM183" s="23" t="s">
        <v>308</v>
      </c>
    </row>
    <row r="184" spans="2:47" s="1" customFormat="1" ht="54">
      <c r="B184" s="41"/>
      <c r="C184" s="63"/>
      <c r="D184" s="206" t="s">
        <v>163</v>
      </c>
      <c r="E184" s="63"/>
      <c r="F184" s="207" t="s">
        <v>309</v>
      </c>
      <c r="G184" s="63"/>
      <c r="H184" s="63"/>
      <c r="I184" s="164"/>
      <c r="J184" s="63"/>
      <c r="K184" s="63"/>
      <c r="L184" s="61"/>
      <c r="M184" s="208"/>
      <c r="N184" s="42"/>
      <c r="O184" s="42"/>
      <c r="P184" s="42"/>
      <c r="Q184" s="42"/>
      <c r="R184" s="42"/>
      <c r="S184" s="42"/>
      <c r="T184" s="78"/>
      <c r="AT184" s="23" t="s">
        <v>163</v>
      </c>
      <c r="AU184" s="23" t="s">
        <v>92</v>
      </c>
    </row>
    <row r="185" spans="2:51" s="11" customFormat="1" ht="13.5">
      <c r="B185" s="209"/>
      <c r="C185" s="210"/>
      <c r="D185" s="206" t="s">
        <v>165</v>
      </c>
      <c r="E185" s="211" t="s">
        <v>80</v>
      </c>
      <c r="F185" s="212" t="s">
        <v>166</v>
      </c>
      <c r="G185" s="210"/>
      <c r="H185" s="213" t="s">
        <v>80</v>
      </c>
      <c r="I185" s="214"/>
      <c r="J185" s="210"/>
      <c r="K185" s="210"/>
      <c r="L185" s="215"/>
      <c r="M185" s="216"/>
      <c r="N185" s="217"/>
      <c r="O185" s="217"/>
      <c r="P185" s="217"/>
      <c r="Q185" s="217"/>
      <c r="R185" s="217"/>
      <c r="S185" s="217"/>
      <c r="T185" s="218"/>
      <c r="AT185" s="219" t="s">
        <v>165</v>
      </c>
      <c r="AU185" s="219" t="s">
        <v>92</v>
      </c>
      <c r="AV185" s="11" t="s">
        <v>90</v>
      </c>
      <c r="AW185" s="11" t="s">
        <v>44</v>
      </c>
      <c r="AX185" s="11" t="s">
        <v>82</v>
      </c>
      <c r="AY185" s="219" t="s">
        <v>154</v>
      </c>
    </row>
    <row r="186" spans="2:51" s="12" customFormat="1" ht="13.5">
      <c r="B186" s="220"/>
      <c r="C186" s="221"/>
      <c r="D186" s="222" t="s">
        <v>165</v>
      </c>
      <c r="E186" s="223" t="s">
        <v>80</v>
      </c>
      <c r="F186" s="224" t="s">
        <v>310</v>
      </c>
      <c r="G186" s="221"/>
      <c r="H186" s="225">
        <v>1566</v>
      </c>
      <c r="I186" s="226"/>
      <c r="J186" s="221"/>
      <c r="K186" s="221"/>
      <c r="L186" s="227"/>
      <c r="M186" s="228"/>
      <c r="N186" s="229"/>
      <c r="O186" s="229"/>
      <c r="P186" s="229"/>
      <c r="Q186" s="229"/>
      <c r="R186" s="229"/>
      <c r="S186" s="229"/>
      <c r="T186" s="230"/>
      <c r="AT186" s="231" t="s">
        <v>165</v>
      </c>
      <c r="AU186" s="231" t="s">
        <v>92</v>
      </c>
      <c r="AV186" s="12" t="s">
        <v>92</v>
      </c>
      <c r="AW186" s="12" t="s">
        <v>44</v>
      </c>
      <c r="AX186" s="12" t="s">
        <v>90</v>
      </c>
      <c r="AY186" s="231" t="s">
        <v>154</v>
      </c>
    </row>
    <row r="187" spans="2:65" s="1" customFormat="1" ht="31.5" customHeight="1">
      <c r="B187" s="41"/>
      <c r="C187" s="194" t="s">
        <v>311</v>
      </c>
      <c r="D187" s="194" t="s">
        <v>156</v>
      </c>
      <c r="E187" s="195" t="s">
        <v>312</v>
      </c>
      <c r="F187" s="196" t="s">
        <v>313</v>
      </c>
      <c r="G187" s="197" t="s">
        <v>159</v>
      </c>
      <c r="H187" s="198">
        <v>1380</v>
      </c>
      <c r="I187" s="199"/>
      <c r="J187" s="200">
        <f>ROUND(I187*H187,2)</f>
        <v>0</v>
      </c>
      <c r="K187" s="196" t="s">
        <v>160</v>
      </c>
      <c r="L187" s="61"/>
      <c r="M187" s="201" t="s">
        <v>80</v>
      </c>
      <c r="N187" s="202" t="s">
        <v>52</v>
      </c>
      <c r="O187" s="42"/>
      <c r="P187" s="203">
        <f>O187*H187</f>
        <v>0</v>
      </c>
      <c r="Q187" s="203">
        <v>0.00022</v>
      </c>
      <c r="R187" s="203">
        <f>Q187*H187</f>
        <v>0.30360000000000004</v>
      </c>
      <c r="S187" s="203">
        <v>0</v>
      </c>
      <c r="T187" s="204">
        <f>S187*H187</f>
        <v>0</v>
      </c>
      <c r="AR187" s="23" t="s">
        <v>161</v>
      </c>
      <c r="AT187" s="23" t="s">
        <v>156</v>
      </c>
      <c r="AU187" s="23" t="s">
        <v>92</v>
      </c>
      <c r="AY187" s="23" t="s">
        <v>154</v>
      </c>
      <c r="BE187" s="205">
        <f>IF(N187="základní",J187,0)</f>
        <v>0</v>
      </c>
      <c r="BF187" s="205">
        <f>IF(N187="snížená",J187,0)</f>
        <v>0</v>
      </c>
      <c r="BG187" s="205">
        <f>IF(N187="zákl. přenesená",J187,0)</f>
        <v>0</v>
      </c>
      <c r="BH187" s="205">
        <f>IF(N187="sníž. přenesená",J187,0)</f>
        <v>0</v>
      </c>
      <c r="BI187" s="205">
        <f>IF(N187="nulová",J187,0)</f>
        <v>0</v>
      </c>
      <c r="BJ187" s="23" t="s">
        <v>90</v>
      </c>
      <c r="BK187" s="205">
        <f>ROUND(I187*H187,2)</f>
        <v>0</v>
      </c>
      <c r="BL187" s="23" t="s">
        <v>161</v>
      </c>
      <c r="BM187" s="23" t="s">
        <v>314</v>
      </c>
    </row>
    <row r="188" spans="2:47" s="1" customFormat="1" ht="67.5">
      <c r="B188" s="41"/>
      <c r="C188" s="63"/>
      <c r="D188" s="222" t="s">
        <v>163</v>
      </c>
      <c r="E188" s="63"/>
      <c r="F188" s="256" t="s">
        <v>315</v>
      </c>
      <c r="G188" s="63"/>
      <c r="H188" s="63"/>
      <c r="I188" s="164"/>
      <c r="J188" s="63"/>
      <c r="K188" s="63"/>
      <c r="L188" s="61"/>
      <c r="M188" s="208"/>
      <c r="N188" s="42"/>
      <c r="O188" s="42"/>
      <c r="P188" s="42"/>
      <c r="Q188" s="42"/>
      <c r="R188" s="42"/>
      <c r="S188" s="42"/>
      <c r="T188" s="78"/>
      <c r="AT188" s="23" t="s">
        <v>163</v>
      </c>
      <c r="AU188" s="23" t="s">
        <v>92</v>
      </c>
    </row>
    <row r="189" spans="2:65" s="1" customFormat="1" ht="22.5" customHeight="1">
      <c r="B189" s="41"/>
      <c r="C189" s="246" t="s">
        <v>316</v>
      </c>
      <c r="D189" s="246" t="s">
        <v>222</v>
      </c>
      <c r="E189" s="247" t="s">
        <v>317</v>
      </c>
      <c r="F189" s="248" t="s">
        <v>318</v>
      </c>
      <c r="G189" s="249" t="s">
        <v>159</v>
      </c>
      <c r="H189" s="250">
        <v>1587</v>
      </c>
      <c r="I189" s="251"/>
      <c r="J189" s="252">
        <f>ROUND(I189*H189,2)</f>
        <v>0</v>
      </c>
      <c r="K189" s="248" t="s">
        <v>160</v>
      </c>
      <c r="L189" s="253"/>
      <c r="M189" s="254" t="s">
        <v>80</v>
      </c>
      <c r="N189" s="255" t="s">
        <v>52</v>
      </c>
      <c r="O189" s="42"/>
      <c r="P189" s="203">
        <f>O189*H189</f>
        <v>0</v>
      </c>
      <c r="Q189" s="203">
        <v>0.00023</v>
      </c>
      <c r="R189" s="203">
        <f>Q189*H189</f>
        <v>0.36501</v>
      </c>
      <c r="S189" s="203">
        <v>0</v>
      </c>
      <c r="T189" s="204">
        <f>S189*H189</f>
        <v>0</v>
      </c>
      <c r="AR189" s="23" t="s">
        <v>205</v>
      </c>
      <c r="AT189" s="23" t="s">
        <v>222</v>
      </c>
      <c r="AU189" s="23" t="s">
        <v>92</v>
      </c>
      <c r="AY189" s="23" t="s">
        <v>154</v>
      </c>
      <c r="BE189" s="205">
        <f>IF(N189="základní",J189,0)</f>
        <v>0</v>
      </c>
      <c r="BF189" s="205">
        <f>IF(N189="snížená",J189,0)</f>
        <v>0</v>
      </c>
      <c r="BG189" s="205">
        <f>IF(N189="zákl. přenesená",J189,0)</f>
        <v>0</v>
      </c>
      <c r="BH189" s="205">
        <f>IF(N189="sníž. přenesená",J189,0)</f>
        <v>0</v>
      </c>
      <c r="BI189" s="205">
        <f>IF(N189="nulová",J189,0)</f>
        <v>0</v>
      </c>
      <c r="BJ189" s="23" t="s">
        <v>90</v>
      </c>
      <c r="BK189" s="205">
        <f>ROUND(I189*H189,2)</f>
        <v>0</v>
      </c>
      <c r="BL189" s="23" t="s">
        <v>161</v>
      </c>
      <c r="BM189" s="23" t="s">
        <v>319</v>
      </c>
    </row>
    <row r="190" spans="2:51" s="11" customFormat="1" ht="13.5">
      <c r="B190" s="209"/>
      <c r="C190" s="210"/>
      <c r="D190" s="206" t="s">
        <v>165</v>
      </c>
      <c r="E190" s="211" t="s">
        <v>80</v>
      </c>
      <c r="F190" s="212" t="s">
        <v>166</v>
      </c>
      <c r="G190" s="210"/>
      <c r="H190" s="213" t="s">
        <v>80</v>
      </c>
      <c r="I190" s="214"/>
      <c r="J190" s="210"/>
      <c r="K190" s="210"/>
      <c r="L190" s="215"/>
      <c r="M190" s="216"/>
      <c r="N190" s="217"/>
      <c r="O190" s="217"/>
      <c r="P190" s="217"/>
      <c r="Q190" s="217"/>
      <c r="R190" s="217"/>
      <c r="S190" s="217"/>
      <c r="T190" s="218"/>
      <c r="AT190" s="219" t="s">
        <v>165</v>
      </c>
      <c r="AU190" s="219" t="s">
        <v>92</v>
      </c>
      <c r="AV190" s="11" t="s">
        <v>90</v>
      </c>
      <c r="AW190" s="11" t="s">
        <v>44</v>
      </c>
      <c r="AX190" s="11" t="s">
        <v>82</v>
      </c>
      <c r="AY190" s="219" t="s">
        <v>154</v>
      </c>
    </row>
    <row r="191" spans="2:51" s="12" customFormat="1" ht="13.5">
      <c r="B191" s="220"/>
      <c r="C191" s="221"/>
      <c r="D191" s="206" t="s">
        <v>165</v>
      </c>
      <c r="E191" s="232" t="s">
        <v>80</v>
      </c>
      <c r="F191" s="233" t="s">
        <v>320</v>
      </c>
      <c r="G191" s="221"/>
      <c r="H191" s="234">
        <v>1380</v>
      </c>
      <c r="I191" s="226"/>
      <c r="J191" s="221"/>
      <c r="K191" s="221"/>
      <c r="L191" s="227"/>
      <c r="M191" s="228"/>
      <c r="N191" s="229"/>
      <c r="O191" s="229"/>
      <c r="P191" s="229"/>
      <c r="Q191" s="229"/>
      <c r="R191" s="229"/>
      <c r="S191" s="229"/>
      <c r="T191" s="230"/>
      <c r="AT191" s="231" t="s">
        <v>165</v>
      </c>
      <c r="AU191" s="231" t="s">
        <v>92</v>
      </c>
      <c r="AV191" s="12" t="s">
        <v>92</v>
      </c>
      <c r="AW191" s="12" t="s">
        <v>44</v>
      </c>
      <c r="AX191" s="12" t="s">
        <v>90</v>
      </c>
      <c r="AY191" s="231" t="s">
        <v>154</v>
      </c>
    </row>
    <row r="192" spans="2:51" s="12" customFormat="1" ht="13.5">
      <c r="B192" s="220"/>
      <c r="C192" s="221"/>
      <c r="D192" s="206" t="s">
        <v>165</v>
      </c>
      <c r="E192" s="221"/>
      <c r="F192" s="233" t="s">
        <v>321</v>
      </c>
      <c r="G192" s="221"/>
      <c r="H192" s="234">
        <v>1587</v>
      </c>
      <c r="I192" s="226"/>
      <c r="J192" s="221"/>
      <c r="K192" s="221"/>
      <c r="L192" s="227"/>
      <c r="M192" s="228"/>
      <c r="N192" s="229"/>
      <c r="O192" s="229"/>
      <c r="P192" s="229"/>
      <c r="Q192" s="229"/>
      <c r="R192" s="229"/>
      <c r="S192" s="229"/>
      <c r="T192" s="230"/>
      <c r="AT192" s="231" t="s">
        <v>165</v>
      </c>
      <c r="AU192" s="231" t="s">
        <v>92</v>
      </c>
      <c r="AV192" s="12" t="s">
        <v>92</v>
      </c>
      <c r="AW192" s="12" t="s">
        <v>6</v>
      </c>
      <c r="AX192" s="12" t="s">
        <v>90</v>
      </c>
      <c r="AY192" s="231" t="s">
        <v>154</v>
      </c>
    </row>
    <row r="193" spans="2:63" s="10" customFormat="1" ht="29.25" customHeight="1">
      <c r="B193" s="177"/>
      <c r="C193" s="178"/>
      <c r="D193" s="191" t="s">
        <v>81</v>
      </c>
      <c r="E193" s="192" t="s">
        <v>183</v>
      </c>
      <c r="F193" s="192" t="s">
        <v>322</v>
      </c>
      <c r="G193" s="178"/>
      <c r="H193" s="178"/>
      <c r="I193" s="181"/>
      <c r="J193" s="193">
        <f>BK193</f>
        <v>0</v>
      </c>
      <c r="K193" s="178"/>
      <c r="L193" s="183"/>
      <c r="M193" s="184"/>
      <c r="N193" s="185"/>
      <c r="O193" s="185"/>
      <c r="P193" s="186">
        <f>SUM(P194:P245)</f>
        <v>0</v>
      </c>
      <c r="Q193" s="185"/>
      <c r="R193" s="186">
        <f>SUM(R194:R245)</f>
        <v>74.50132</v>
      </c>
      <c r="S193" s="185"/>
      <c r="T193" s="187">
        <f>SUM(T194:T245)</f>
        <v>0</v>
      </c>
      <c r="AR193" s="188" t="s">
        <v>90</v>
      </c>
      <c r="AT193" s="189" t="s">
        <v>81</v>
      </c>
      <c r="AU193" s="189" t="s">
        <v>90</v>
      </c>
      <c r="AY193" s="188" t="s">
        <v>154</v>
      </c>
      <c r="BK193" s="190">
        <f>SUM(BK194:BK245)</f>
        <v>0</v>
      </c>
    </row>
    <row r="194" spans="2:65" s="1" customFormat="1" ht="22.5" customHeight="1">
      <c r="B194" s="41"/>
      <c r="C194" s="194" t="s">
        <v>323</v>
      </c>
      <c r="D194" s="194" t="s">
        <v>156</v>
      </c>
      <c r="E194" s="195" t="s">
        <v>324</v>
      </c>
      <c r="F194" s="196" t="s">
        <v>325</v>
      </c>
      <c r="G194" s="197" t="s">
        <v>159</v>
      </c>
      <c r="H194" s="198">
        <v>7946.24</v>
      </c>
      <c r="I194" s="199"/>
      <c r="J194" s="200">
        <f>ROUND(I194*H194,2)</f>
        <v>0</v>
      </c>
      <c r="K194" s="196" t="s">
        <v>160</v>
      </c>
      <c r="L194" s="61"/>
      <c r="M194" s="201" t="s">
        <v>80</v>
      </c>
      <c r="N194" s="202" t="s">
        <v>52</v>
      </c>
      <c r="O194" s="42"/>
      <c r="P194" s="203">
        <f>O194*H194</f>
        <v>0</v>
      </c>
      <c r="Q194" s="203">
        <v>0</v>
      </c>
      <c r="R194" s="203">
        <f>Q194*H194</f>
        <v>0</v>
      </c>
      <c r="S194" s="203">
        <v>0</v>
      </c>
      <c r="T194" s="204">
        <f>S194*H194</f>
        <v>0</v>
      </c>
      <c r="AR194" s="23" t="s">
        <v>161</v>
      </c>
      <c r="AT194" s="23" t="s">
        <v>156</v>
      </c>
      <c r="AU194" s="23" t="s">
        <v>92</v>
      </c>
      <c r="AY194" s="23" t="s">
        <v>154</v>
      </c>
      <c r="BE194" s="205">
        <f>IF(N194="základní",J194,0)</f>
        <v>0</v>
      </c>
      <c r="BF194" s="205">
        <f>IF(N194="snížená",J194,0)</f>
        <v>0</v>
      </c>
      <c r="BG194" s="205">
        <f>IF(N194="zákl. přenesená",J194,0)</f>
        <v>0</v>
      </c>
      <c r="BH194" s="205">
        <f>IF(N194="sníž. přenesená",J194,0)</f>
        <v>0</v>
      </c>
      <c r="BI194" s="205">
        <f>IF(N194="nulová",J194,0)</f>
        <v>0</v>
      </c>
      <c r="BJ194" s="23" t="s">
        <v>90</v>
      </c>
      <c r="BK194" s="205">
        <f>ROUND(I194*H194,2)</f>
        <v>0</v>
      </c>
      <c r="BL194" s="23" t="s">
        <v>161</v>
      </c>
      <c r="BM194" s="23" t="s">
        <v>326</v>
      </c>
    </row>
    <row r="195" spans="2:51" s="11" customFormat="1" ht="13.5">
      <c r="B195" s="209"/>
      <c r="C195" s="210"/>
      <c r="D195" s="206" t="s">
        <v>165</v>
      </c>
      <c r="E195" s="211" t="s">
        <v>80</v>
      </c>
      <c r="F195" s="212" t="s">
        <v>166</v>
      </c>
      <c r="G195" s="210"/>
      <c r="H195" s="213" t="s">
        <v>80</v>
      </c>
      <c r="I195" s="214"/>
      <c r="J195" s="210"/>
      <c r="K195" s="210"/>
      <c r="L195" s="215"/>
      <c r="M195" s="216"/>
      <c r="N195" s="217"/>
      <c r="O195" s="217"/>
      <c r="P195" s="217"/>
      <c r="Q195" s="217"/>
      <c r="R195" s="217"/>
      <c r="S195" s="217"/>
      <c r="T195" s="218"/>
      <c r="AT195" s="219" t="s">
        <v>165</v>
      </c>
      <c r="AU195" s="219" t="s">
        <v>92</v>
      </c>
      <c r="AV195" s="11" t="s">
        <v>90</v>
      </c>
      <c r="AW195" s="11" t="s">
        <v>44</v>
      </c>
      <c r="AX195" s="11" t="s">
        <v>82</v>
      </c>
      <c r="AY195" s="219" t="s">
        <v>154</v>
      </c>
    </row>
    <row r="196" spans="2:51" s="12" customFormat="1" ht="13.5">
      <c r="B196" s="220"/>
      <c r="C196" s="221"/>
      <c r="D196" s="206" t="s">
        <v>165</v>
      </c>
      <c r="E196" s="232" t="s">
        <v>80</v>
      </c>
      <c r="F196" s="233" t="s">
        <v>110</v>
      </c>
      <c r="G196" s="221"/>
      <c r="H196" s="234">
        <v>1887</v>
      </c>
      <c r="I196" s="226"/>
      <c r="J196" s="221"/>
      <c r="K196" s="221"/>
      <c r="L196" s="227"/>
      <c r="M196" s="228"/>
      <c r="N196" s="229"/>
      <c r="O196" s="229"/>
      <c r="P196" s="229"/>
      <c r="Q196" s="229"/>
      <c r="R196" s="229"/>
      <c r="S196" s="229"/>
      <c r="T196" s="230"/>
      <c r="AT196" s="231" t="s">
        <v>165</v>
      </c>
      <c r="AU196" s="231" t="s">
        <v>92</v>
      </c>
      <c r="AV196" s="12" t="s">
        <v>92</v>
      </c>
      <c r="AW196" s="12" t="s">
        <v>44</v>
      </c>
      <c r="AX196" s="12" t="s">
        <v>82</v>
      </c>
      <c r="AY196" s="231" t="s">
        <v>154</v>
      </c>
    </row>
    <row r="197" spans="2:51" s="12" customFormat="1" ht="13.5">
      <c r="B197" s="220"/>
      <c r="C197" s="221"/>
      <c r="D197" s="206" t="s">
        <v>165</v>
      </c>
      <c r="E197" s="232" t="s">
        <v>80</v>
      </c>
      <c r="F197" s="233" t="s">
        <v>117</v>
      </c>
      <c r="G197" s="221"/>
      <c r="H197" s="234">
        <v>6059.24</v>
      </c>
      <c r="I197" s="226"/>
      <c r="J197" s="221"/>
      <c r="K197" s="221"/>
      <c r="L197" s="227"/>
      <c r="M197" s="228"/>
      <c r="N197" s="229"/>
      <c r="O197" s="229"/>
      <c r="P197" s="229"/>
      <c r="Q197" s="229"/>
      <c r="R197" s="229"/>
      <c r="S197" s="229"/>
      <c r="T197" s="230"/>
      <c r="AT197" s="231" t="s">
        <v>165</v>
      </c>
      <c r="AU197" s="231" t="s">
        <v>92</v>
      </c>
      <c r="AV197" s="12" t="s">
        <v>92</v>
      </c>
      <c r="AW197" s="12" t="s">
        <v>44</v>
      </c>
      <c r="AX197" s="12" t="s">
        <v>82</v>
      </c>
      <c r="AY197" s="231" t="s">
        <v>154</v>
      </c>
    </row>
    <row r="198" spans="2:51" s="13" customFormat="1" ht="13.5">
      <c r="B198" s="235"/>
      <c r="C198" s="236"/>
      <c r="D198" s="222" t="s">
        <v>165</v>
      </c>
      <c r="E198" s="237" t="s">
        <v>80</v>
      </c>
      <c r="F198" s="238" t="s">
        <v>204</v>
      </c>
      <c r="G198" s="236"/>
      <c r="H198" s="239">
        <v>7946.24</v>
      </c>
      <c r="I198" s="240"/>
      <c r="J198" s="236"/>
      <c r="K198" s="236"/>
      <c r="L198" s="241"/>
      <c r="M198" s="242"/>
      <c r="N198" s="243"/>
      <c r="O198" s="243"/>
      <c r="P198" s="243"/>
      <c r="Q198" s="243"/>
      <c r="R198" s="243"/>
      <c r="S198" s="243"/>
      <c r="T198" s="244"/>
      <c r="AT198" s="245" t="s">
        <v>165</v>
      </c>
      <c r="AU198" s="245" t="s">
        <v>92</v>
      </c>
      <c r="AV198" s="13" t="s">
        <v>161</v>
      </c>
      <c r="AW198" s="13" t="s">
        <v>44</v>
      </c>
      <c r="AX198" s="13" t="s">
        <v>90</v>
      </c>
      <c r="AY198" s="245" t="s">
        <v>154</v>
      </c>
    </row>
    <row r="199" spans="2:65" s="1" customFormat="1" ht="31.5" customHeight="1">
      <c r="B199" s="41"/>
      <c r="C199" s="194" t="s">
        <v>327</v>
      </c>
      <c r="D199" s="194" t="s">
        <v>156</v>
      </c>
      <c r="E199" s="195" t="s">
        <v>328</v>
      </c>
      <c r="F199" s="196" t="s">
        <v>329</v>
      </c>
      <c r="G199" s="197" t="s">
        <v>159</v>
      </c>
      <c r="H199" s="198">
        <v>7946.24</v>
      </c>
      <c r="I199" s="199"/>
      <c r="J199" s="200">
        <f>ROUND(I199*H199,2)</f>
        <v>0</v>
      </c>
      <c r="K199" s="196" t="s">
        <v>160</v>
      </c>
      <c r="L199" s="61"/>
      <c r="M199" s="201" t="s">
        <v>80</v>
      </c>
      <c r="N199" s="202" t="s">
        <v>52</v>
      </c>
      <c r="O199" s="42"/>
      <c r="P199" s="203">
        <f>O199*H199</f>
        <v>0</v>
      </c>
      <c r="Q199" s="203">
        <v>0</v>
      </c>
      <c r="R199" s="203">
        <f>Q199*H199</f>
        <v>0</v>
      </c>
      <c r="S199" s="203">
        <v>0</v>
      </c>
      <c r="T199" s="204">
        <f>S199*H199</f>
        <v>0</v>
      </c>
      <c r="AR199" s="23" t="s">
        <v>161</v>
      </c>
      <c r="AT199" s="23" t="s">
        <v>156</v>
      </c>
      <c r="AU199" s="23" t="s">
        <v>92</v>
      </c>
      <c r="AY199" s="23" t="s">
        <v>154</v>
      </c>
      <c r="BE199" s="205">
        <f>IF(N199="základní",J199,0)</f>
        <v>0</v>
      </c>
      <c r="BF199" s="205">
        <f>IF(N199="snížená",J199,0)</f>
        <v>0</v>
      </c>
      <c r="BG199" s="205">
        <f>IF(N199="zákl. přenesená",J199,0)</f>
        <v>0</v>
      </c>
      <c r="BH199" s="205">
        <f>IF(N199="sníž. přenesená",J199,0)</f>
        <v>0</v>
      </c>
      <c r="BI199" s="205">
        <f>IF(N199="nulová",J199,0)</f>
        <v>0</v>
      </c>
      <c r="BJ199" s="23" t="s">
        <v>90</v>
      </c>
      <c r="BK199" s="205">
        <f>ROUND(I199*H199,2)</f>
        <v>0</v>
      </c>
      <c r="BL199" s="23" t="s">
        <v>161</v>
      </c>
      <c r="BM199" s="23" t="s">
        <v>330</v>
      </c>
    </row>
    <row r="200" spans="2:47" s="1" customFormat="1" ht="67.5">
      <c r="B200" s="41"/>
      <c r="C200" s="63"/>
      <c r="D200" s="206" t="s">
        <v>163</v>
      </c>
      <c r="E200" s="63"/>
      <c r="F200" s="207" t="s">
        <v>331</v>
      </c>
      <c r="G200" s="63"/>
      <c r="H200" s="63"/>
      <c r="I200" s="164"/>
      <c r="J200" s="63"/>
      <c r="K200" s="63"/>
      <c r="L200" s="61"/>
      <c r="M200" s="208"/>
      <c r="N200" s="42"/>
      <c r="O200" s="42"/>
      <c r="P200" s="42"/>
      <c r="Q200" s="42"/>
      <c r="R200" s="42"/>
      <c r="S200" s="42"/>
      <c r="T200" s="78"/>
      <c r="AT200" s="23" t="s">
        <v>163</v>
      </c>
      <c r="AU200" s="23" t="s">
        <v>92</v>
      </c>
    </row>
    <row r="201" spans="2:51" s="11" customFormat="1" ht="13.5">
      <c r="B201" s="209"/>
      <c r="C201" s="210"/>
      <c r="D201" s="206" t="s">
        <v>165</v>
      </c>
      <c r="E201" s="211" t="s">
        <v>80</v>
      </c>
      <c r="F201" s="212" t="s">
        <v>166</v>
      </c>
      <c r="G201" s="210"/>
      <c r="H201" s="213" t="s">
        <v>80</v>
      </c>
      <c r="I201" s="214"/>
      <c r="J201" s="210"/>
      <c r="K201" s="210"/>
      <c r="L201" s="215"/>
      <c r="M201" s="216"/>
      <c r="N201" s="217"/>
      <c r="O201" s="217"/>
      <c r="P201" s="217"/>
      <c r="Q201" s="217"/>
      <c r="R201" s="217"/>
      <c r="S201" s="217"/>
      <c r="T201" s="218"/>
      <c r="AT201" s="219" t="s">
        <v>165</v>
      </c>
      <c r="AU201" s="219" t="s">
        <v>92</v>
      </c>
      <c r="AV201" s="11" t="s">
        <v>90</v>
      </c>
      <c r="AW201" s="11" t="s">
        <v>44</v>
      </c>
      <c r="AX201" s="11" t="s">
        <v>82</v>
      </c>
      <c r="AY201" s="219" t="s">
        <v>154</v>
      </c>
    </row>
    <row r="202" spans="2:51" s="12" customFormat="1" ht="13.5">
      <c r="B202" s="220"/>
      <c r="C202" s="221"/>
      <c r="D202" s="206" t="s">
        <v>165</v>
      </c>
      <c r="E202" s="232" t="s">
        <v>80</v>
      </c>
      <c r="F202" s="233" t="s">
        <v>110</v>
      </c>
      <c r="G202" s="221"/>
      <c r="H202" s="234">
        <v>1887</v>
      </c>
      <c r="I202" s="226"/>
      <c r="J202" s="221"/>
      <c r="K202" s="221"/>
      <c r="L202" s="227"/>
      <c r="M202" s="228"/>
      <c r="N202" s="229"/>
      <c r="O202" s="229"/>
      <c r="P202" s="229"/>
      <c r="Q202" s="229"/>
      <c r="R202" s="229"/>
      <c r="S202" s="229"/>
      <c r="T202" s="230"/>
      <c r="AT202" s="231" t="s">
        <v>165</v>
      </c>
      <c r="AU202" s="231" t="s">
        <v>92</v>
      </c>
      <c r="AV202" s="12" t="s">
        <v>92</v>
      </c>
      <c r="AW202" s="12" t="s">
        <v>44</v>
      </c>
      <c r="AX202" s="12" t="s">
        <v>82</v>
      </c>
      <c r="AY202" s="231" t="s">
        <v>154</v>
      </c>
    </row>
    <row r="203" spans="2:51" s="12" customFormat="1" ht="13.5">
      <c r="B203" s="220"/>
      <c r="C203" s="221"/>
      <c r="D203" s="206" t="s">
        <v>165</v>
      </c>
      <c r="E203" s="232" t="s">
        <v>80</v>
      </c>
      <c r="F203" s="233" t="s">
        <v>117</v>
      </c>
      <c r="G203" s="221"/>
      <c r="H203" s="234">
        <v>6059.24</v>
      </c>
      <c r="I203" s="226"/>
      <c r="J203" s="221"/>
      <c r="K203" s="221"/>
      <c r="L203" s="227"/>
      <c r="M203" s="228"/>
      <c r="N203" s="229"/>
      <c r="O203" s="229"/>
      <c r="P203" s="229"/>
      <c r="Q203" s="229"/>
      <c r="R203" s="229"/>
      <c r="S203" s="229"/>
      <c r="T203" s="230"/>
      <c r="AT203" s="231" t="s">
        <v>165</v>
      </c>
      <c r="AU203" s="231" t="s">
        <v>92</v>
      </c>
      <c r="AV203" s="12" t="s">
        <v>92</v>
      </c>
      <c r="AW203" s="12" t="s">
        <v>44</v>
      </c>
      <c r="AX203" s="12" t="s">
        <v>82</v>
      </c>
      <c r="AY203" s="231" t="s">
        <v>154</v>
      </c>
    </row>
    <row r="204" spans="2:51" s="13" customFormat="1" ht="13.5">
      <c r="B204" s="235"/>
      <c r="C204" s="236"/>
      <c r="D204" s="222" t="s">
        <v>165</v>
      </c>
      <c r="E204" s="237" t="s">
        <v>80</v>
      </c>
      <c r="F204" s="238" t="s">
        <v>204</v>
      </c>
      <c r="G204" s="236"/>
      <c r="H204" s="239">
        <v>7946.24</v>
      </c>
      <c r="I204" s="240"/>
      <c r="J204" s="236"/>
      <c r="K204" s="236"/>
      <c r="L204" s="241"/>
      <c r="M204" s="242"/>
      <c r="N204" s="243"/>
      <c r="O204" s="243"/>
      <c r="P204" s="243"/>
      <c r="Q204" s="243"/>
      <c r="R204" s="243"/>
      <c r="S204" s="243"/>
      <c r="T204" s="244"/>
      <c r="AT204" s="245" t="s">
        <v>165</v>
      </c>
      <c r="AU204" s="245" t="s">
        <v>92</v>
      </c>
      <c r="AV204" s="13" t="s">
        <v>161</v>
      </c>
      <c r="AW204" s="13" t="s">
        <v>44</v>
      </c>
      <c r="AX204" s="13" t="s">
        <v>90</v>
      </c>
      <c r="AY204" s="245" t="s">
        <v>154</v>
      </c>
    </row>
    <row r="205" spans="2:65" s="1" customFormat="1" ht="31.5" customHeight="1">
      <c r="B205" s="41"/>
      <c r="C205" s="194" t="s">
        <v>332</v>
      </c>
      <c r="D205" s="194" t="s">
        <v>156</v>
      </c>
      <c r="E205" s="195" t="s">
        <v>333</v>
      </c>
      <c r="F205" s="196" t="s">
        <v>334</v>
      </c>
      <c r="G205" s="197" t="s">
        <v>159</v>
      </c>
      <c r="H205" s="198">
        <v>7946.24</v>
      </c>
      <c r="I205" s="199"/>
      <c r="J205" s="200">
        <f>ROUND(I205*H205,2)</f>
        <v>0</v>
      </c>
      <c r="K205" s="196" t="s">
        <v>160</v>
      </c>
      <c r="L205" s="61"/>
      <c r="M205" s="201" t="s">
        <v>80</v>
      </c>
      <c r="N205" s="202" t="s">
        <v>52</v>
      </c>
      <c r="O205" s="42"/>
      <c r="P205" s="203">
        <f>O205*H205</f>
        <v>0</v>
      </c>
      <c r="Q205" s="203">
        <v>0</v>
      </c>
      <c r="R205" s="203">
        <f>Q205*H205</f>
        <v>0</v>
      </c>
      <c r="S205" s="203">
        <v>0</v>
      </c>
      <c r="T205" s="204">
        <f>S205*H205</f>
        <v>0</v>
      </c>
      <c r="AR205" s="23" t="s">
        <v>161</v>
      </c>
      <c r="AT205" s="23" t="s">
        <v>156</v>
      </c>
      <c r="AU205" s="23" t="s">
        <v>92</v>
      </c>
      <c r="AY205" s="23" t="s">
        <v>154</v>
      </c>
      <c r="BE205" s="205">
        <f>IF(N205="základní",J205,0)</f>
        <v>0</v>
      </c>
      <c r="BF205" s="205">
        <f>IF(N205="snížená",J205,0)</f>
        <v>0</v>
      </c>
      <c r="BG205" s="205">
        <f>IF(N205="zákl. přenesená",J205,0)</f>
        <v>0</v>
      </c>
      <c r="BH205" s="205">
        <f>IF(N205="sníž. přenesená",J205,0)</f>
        <v>0</v>
      </c>
      <c r="BI205" s="205">
        <f>IF(N205="nulová",J205,0)</f>
        <v>0</v>
      </c>
      <c r="BJ205" s="23" t="s">
        <v>90</v>
      </c>
      <c r="BK205" s="205">
        <f>ROUND(I205*H205,2)</f>
        <v>0</v>
      </c>
      <c r="BL205" s="23" t="s">
        <v>161</v>
      </c>
      <c r="BM205" s="23" t="s">
        <v>335</v>
      </c>
    </row>
    <row r="206" spans="2:47" s="1" customFormat="1" ht="27">
      <c r="B206" s="41"/>
      <c r="C206" s="63"/>
      <c r="D206" s="206" t="s">
        <v>163</v>
      </c>
      <c r="E206" s="63"/>
      <c r="F206" s="207" t="s">
        <v>336</v>
      </c>
      <c r="G206" s="63"/>
      <c r="H206" s="63"/>
      <c r="I206" s="164"/>
      <c r="J206" s="63"/>
      <c r="K206" s="63"/>
      <c r="L206" s="61"/>
      <c r="M206" s="208"/>
      <c r="N206" s="42"/>
      <c r="O206" s="42"/>
      <c r="P206" s="42"/>
      <c r="Q206" s="42"/>
      <c r="R206" s="42"/>
      <c r="S206" s="42"/>
      <c r="T206" s="78"/>
      <c r="AT206" s="23" t="s">
        <v>163</v>
      </c>
      <c r="AU206" s="23" t="s">
        <v>92</v>
      </c>
    </row>
    <row r="207" spans="2:51" s="11" customFormat="1" ht="13.5">
      <c r="B207" s="209"/>
      <c r="C207" s="210"/>
      <c r="D207" s="206" t="s">
        <v>165</v>
      </c>
      <c r="E207" s="211" t="s">
        <v>80</v>
      </c>
      <c r="F207" s="212" t="s">
        <v>166</v>
      </c>
      <c r="G207" s="210"/>
      <c r="H207" s="213" t="s">
        <v>80</v>
      </c>
      <c r="I207" s="214"/>
      <c r="J207" s="210"/>
      <c r="K207" s="210"/>
      <c r="L207" s="215"/>
      <c r="M207" s="216"/>
      <c r="N207" s="217"/>
      <c r="O207" s="217"/>
      <c r="P207" s="217"/>
      <c r="Q207" s="217"/>
      <c r="R207" s="217"/>
      <c r="S207" s="217"/>
      <c r="T207" s="218"/>
      <c r="AT207" s="219" t="s">
        <v>165</v>
      </c>
      <c r="AU207" s="219" t="s">
        <v>92</v>
      </c>
      <c r="AV207" s="11" t="s">
        <v>90</v>
      </c>
      <c r="AW207" s="11" t="s">
        <v>44</v>
      </c>
      <c r="AX207" s="11" t="s">
        <v>82</v>
      </c>
      <c r="AY207" s="219" t="s">
        <v>154</v>
      </c>
    </row>
    <row r="208" spans="2:51" s="12" customFormat="1" ht="13.5">
      <c r="B208" s="220"/>
      <c r="C208" s="221"/>
      <c r="D208" s="206" t="s">
        <v>165</v>
      </c>
      <c r="E208" s="232" t="s">
        <v>80</v>
      </c>
      <c r="F208" s="233" t="s">
        <v>110</v>
      </c>
      <c r="G208" s="221"/>
      <c r="H208" s="234">
        <v>1887</v>
      </c>
      <c r="I208" s="226"/>
      <c r="J208" s="221"/>
      <c r="K208" s="221"/>
      <c r="L208" s="227"/>
      <c r="M208" s="228"/>
      <c r="N208" s="229"/>
      <c r="O208" s="229"/>
      <c r="P208" s="229"/>
      <c r="Q208" s="229"/>
      <c r="R208" s="229"/>
      <c r="S208" s="229"/>
      <c r="T208" s="230"/>
      <c r="AT208" s="231" t="s">
        <v>165</v>
      </c>
      <c r="AU208" s="231" t="s">
        <v>92</v>
      </c>
      <c r="AV208" s="12" t="s">
        <v>92</v>
      </c>
      <c r="AW208" s="12" t="s">
        <v>44</v>
      </c>
      <c r="AX208" s="12" t="s">
        <v>82</v>
      </c>
      <c r="AY208" s="231" t="s">
        <v>154</v>
      </c>
    </row>
    <row r="209" spans="2:51" s="12" customFormat="1" ht="13.5">
      <c r="B209" s="220"/>
      <c r="C209" s="221"/>
      <c r="D209" s="206" t="s">
        <v>165</v>
      </c>
      <c r="E209" s="232" t="s">
        <v>80</v>
      </c>
      <c r="F209" s="233" t="s">
        <v>117</v>
      </c>
      <c r="G209" s="221"/>
      <c r="H209" s="234">
        <v>6059.24</v>
      </c>
      <c r="I209" s="226"/>
      <c r="J209" s="221"/>
      <c r="K209" s="221"/>
      <c r="L209" s="227"/>
      <c r="M209" s="228"/>
      <c r="N209" s="229"/>
      <c r="O209" s="229"/>
      <c r="P209" s="229"/>
      <c r="Q209" s="229"/>
      <c r="R209" s="229"/>
      <c r="S209" s="229"/>
      <c r="T209" s="230"/>
      <c r="AT209" s="231" t="s">
        <v>165</v>
      </c>
      <c r="AU209" s="231" t="s">
        <v>92</v>
      </c>
      <c r="AV209" s="12" t="s">
        <v>92</v>
      </c>
      <c r="AW209" s="12" t="s">
        <v>44</v>
      </c>
      <c r="AX209" s="12" t="s">
        <v>82</v>
      </c>
      <c r="AY209" s="231" t="s">
        <v>154</v>
      </c>
    </row>
    <row r="210" spans="2:51" s="13" customFormat="1" ht="13.5">
      <c r="B210" s="235"/>
      <c r="C210" s="236"/>
      <c r="D210" s="222" t="s">
        <v>165</v>
      </c>
      <c r="E210" s="237" t="s">
        <v>80</v>
      </c>
      <c r="F210" s="238" t="s">
        <v>204</v>
      </c>
      <c r="G210" s="236"/>
      <c r="H210" s="239">
        <v>7946.24</v>
      </c>
      <c r="I210" s="240"/>
      <c r="J210" s="236"/>
      <c r="K210" s="236"/>
      <c r="L210" s="241"/>
      <c r="M210" s="242"/>
      <c r="N210" s="243"/>
      <c r="O210" s="243"/>
      <c r="P210" s="243"/>
      <c r="Q210" s="243"/>
      <c r="R210" s="243"/>
      <c r="S210" s="243"/>
      <c r="T210" s="244"/>
      <c r="AT210" s="245" t="s">
        <v>165</v>
      </c>
      <c r="AU210" s="245" t="s">
        <v>92</v>
      </c>
      <c r="AV210" s="13" t="s">
        <v>161</v>
      </c>
      <c r="AW210" s="13" t="s">
        <v>44</v>
      </c>
      <c r="AX210" s="13" t="s">
        <v>90</v>
      </c>
      <c r="AY210" s="245" t="s">
        <v>154</v>
      </c>
    </row>
    <row r="211" spans="2:65" s="1" customFormat="1" ht="31.5" customHeight="1">
      <c r="B211" s="41"/>
      <c r="C211" s="194" t="s">
        <v>337</v>
      </c>
      <c r="D211" s="194" t="s">
        <v>156</v>
      </c>
      <c r="E211" s="195" t="s">
        <v>338</v>
      </c>
      <c r="F211" s="196" t="s">
        <v>339</v>
      </c>
      <c r="G211" s="197" t="s">
        <v>159</v>
      </c>
      <c r="H211" s="198">
        <v>268</v>
      </c>
      <c r="I211" s="199"/>
      <c r="J211" s="200">
        <f>ROUND(I211*H211,2)</f>
        <v>0</v>
      </c>
      <c r="K211" s="196" t="s">
        <v>160</v>
      </c>
      <c r="L211" s="61"/>
      <c r="M211" s="201" t="s">
        <v>80</v>
      </c>
      <c r="N211" s="202" t="s">
        <v>52</v>
      </c>
      <c r="O211" s="42"/>
      <c r="P211" s="203">
        <f>O211*H211</f>
        <v>0</v>
      </c>
      <c r="Q211" s="203">
        <v>0.27799</v>
      </c>
      <c r="R211" s="203">
        <f>Q211*H211</f>
        <v>74.50132</v>
      </c>
      <c r="S211" s="203">
        <v>0</v>
      </c>
      <c r="T211" s="204">
        <f>S211*H211</f>
        <v>0</v>
      </c>
      <c r="AR211" s="23" t="s">
        <v>161</v>
      </c>
      <c r="AT211" s="23" t="s">
        <v>156</v>
      </c>
      <c r="AU211" s="23" t="s">
        <v>92</v>
      </c>
      <c r="AY211" s="23" t="s">
        <v>154</v>
      </c>
      <c r="BE211" s="205">
        <f>IF(N211="základní",J211,0)</f>
        <v>0</v>
      </c>
      <c r="BF211" s="205">
        <f>IF(N211="snížená",J211,0)</f>
        <v>0</v>
      </c>
      <c r="BG211" s="205">
        <f>IF(N211="zákl. přenesená",J211,0)</f>
        <v>0</v>
      </c>
      <c r="BH211" s="205">
        <f>IF(N211="sníž. přenesená",J211,0)</f>
        <v>0</v>
      </c>
      <c r="BI211" s="205">
        <f>IF(N211="nulová",J211,0)</f>
        <v>0</v>
      </c>
      <c r="BJ211" s="23" t="s">
        <v>90</v>
      </c>
      <c r="BK211" s="205">
        <f>ROUND(I211*H211,2)</f>
        <v>0</v>
      </c>
      <c r="BL211" s="23" t="s">
        <v>161</v>
      </c>
      <c r="BM211" s="23" t="s">
        <v>340</v>
      </c>
    </row>
    <row r="212" spans="2:47" s="1" customFormat="1" ht="67.5">
      <c r="B212" s="41"/>
      <c r="C212" s="63"/>
      <c r="D212" s="206" t="s">
        <v>163</v>
      </c>
      <c r="E212" s="63"/>
      <c r="F212" s="207" t="s">
        <v>341</v>
      </c>
      <c r="G212" s="63"/>
      <c r="H212" s="63"/>
      <c r="I212" s="164"/>
      <c r="J212" s="63"/>
      <c r="K212" s="63"/>
      <c r="L212" s="61"/>
      <c r="M212" s="208"/>
      <c r="N212" s="42"/>
      <c r="O212" s="42"/>
      <c r="P212" s="42"/>
      <c r="Q212" s="42"/>
      <c r="R212" s="42"/>
      <c r="S212" s="42"/>
      <c r="T212" s="78"/>
      <c r="AT212" s="23" t="s">
        <v>163</v>
      </c>
      <c r="AU212" s="23" t="s">
        <v>92</v>
      </c>
    </row>
    <row r="213" spans="2:51" s="11" customFormat="1" ht="13.5">
      <c r="B213" s="209"/>
      <c r="C213" s="210"/>
      <c r="D213" s="206" t="s">
        <v>165</v>
      </c>
      <c r="E213" s="211" t="s">
        <v>80</v>
      </c>
      <c r="F213" s="212" t="s">
        <v>166</v>
      </c>
      <c r="G213" s="210"/>
      <c r="H213" s="213" t="s">
        <v>80</v>
      </c>
      <c r="I213" s="214"/>
      <c r="J213" s="210"/>
      <c r="K213" s="210"/>
      <c r="L213" s="215"/>
      <c r="M213" s="216"/>
      <c r="N213" s="217"/>
      <c r="O213" s="217"/>
      <c r="P213" s="217"/>
      <c r="Q213" s="217"/>
      <c r="R213" s="217"/>
      <c r="S213" s="217"/>
      <c r="T213" s="218"/>
      <c r="AT213" s="219" t="s">
        <v>165</v>
      </c>
      <c r="AU213" s="219" t="s">
        <v>92</v>
      </c>
      <c r="AV213" s="11" t="s">
        <v>90</v>
      </c>
      <c r="AW213" s="11" t="s">
        <v>44</v>
      </c>
      <c r="AX213" s="11" t="s">
        <v>82</v>
      </c>
      <c r="AY213" s="219" t="s">
        <v>154</v>
      </c>
    </row>
    <row r="214" spans="2:51" s="12" customFormat="1" ht="13.5">
      <c r="B214" s="220"/>
      <c r="C214" s="221"/>
      <c r="D214" s="222" t="s">
        <v>165</v>
      </c>
      <c r="E214" s="223" t="s">
        <v>80</v>
      </c>
      <c r="F214" s="224" t="s">
        <v>342</v>
      </c>
      <c r="G214" s="221"/>
      <c r="H214" s="225">
        <v>268</v>
      </c>
      <c r="I214" s="226"/>
      <c r="J214" s="221"/>
      <c r="K214" s="221"/>
      <c r="L214" s="227"/>
      <c r="M214" s="228"/>
      <c r="N214" s="229"/>
      <c r="O214" s="229"/>
      <c r="P214" s="229"/>
      <c r="Q214" s="229"/>
      <c r="R214" s="229"/>
      <c r="S214" s="229"/>
      <c r="T214" s="230"/>
      <c r="AT214" s="231" t="s">
        <v>165</v>
      </c>
      <c r="AU214" s="231" t="s">
        <v>92</v>
      </c>
      <c r="AV214" s="12" t="s">
        <v>92</v>
      </c>
      <c r="AW214" s="12" t="s">
        <v>44</v>
      </c>
      <c r="AX214" s="12" t="s">
        <v>90</v>
      </c>
      <c r="AY214" s="231" t="s">
        <v>154</v>
      </c>
    </row>
    <row r="215" spans="2:65" s="1" customFormat="1" ht="22.5" customHeight="1">
      <c r="B215" s="41"/>
      <c r="C215" s="194" t="s">
        <v>343</v>
      </c>
      <c r="D215" s="194" t="s">
        <v>156</v>
      </c>
      <c r="E215" s="195" t="s">
        <v>344</v>
      </c>
      <c r="F215" s="196" t="s">
        <v>345</v>
      </c>
      <c r="G215" s="197" t="s">
        <v>159</v>
      </c>
      <c r="H215" s="198">
        <v>7946.24</v>
      </c>
      <c r="I215" s="199"/>
      <c r="J215" s="200">
        <f>ROUND(I215*H215,2)</f>
        <v>0</v>
      </c>
      <c r="K215" s="196" t="s">
        <v>160</v>
      </c>
      <c r="L215" s="61"/>
      <c r="M215" s="201" t="s">
        <v>80</v>
      </c>
      <c r="N215" s="202" t="s">
        <v>52</v>
      </c>
      <c r="O215" s="42"/>
      <c r="P215" s="203">
        <f>O215*H215</f>
        <v>0</v>
      </c>
      <c r="Q215" s="203">
        <v>0</v>
      </c>
      <c r="R215" s="203">
        <f>Q215*H215</f>
        <v>0</v>
      </c>
      <c r="S215" s="203">
        <v>0</v>
      </c>
      <c r="T215" s="204">
        <f>S215*H215</f>
        <v>0</v>
      </c>
      <c r="AR215" s="23" t="s">
        <v>161</v>
      </c>
      <c r="AT215" s="23" t="s">
        <v>156</v>
      </c>
      <c r="AU215" s="23" t="s">
        <v>92</v>
      </c>
      <c r="AY215" s="23" t="s">
        <v>154</v>
      </c>
      <c r="BE215" s="205">
        <f>IF(N215="základní",J215,0)</f>
        <v>0</v>
      </c>
      <c r="BF215" s="205">
        <f>IF(N215="snížená",J215,0)</f>
        <v>0</v>
      </c>
      <c r="BG215" s="205">
        <f>IF(N215="zákl. přenesená",J215,0)</f>
        <v>0</v>
      </c>
      <c r="BH215" s="205">
        <f>IF(N215="sníž. přenesená",J215,0)</f>
        <v>0</v>
      </c>
      <c r="BI215" s="205">
        <f>IF(N215="nulová",J215,0)</f>
        <v>0</v>
      </c>
      <c r="BJ215" s="23" t="s">
        <v>90</v>
      </c>
      <c r="BK215" s="205">
        <f>ROUND(I215*H215,2)</f>
        <v>0</v>
      </c>
      <c r="BL215" s="23" t="s">
        <v>161</v>
      </c>
      <c r="BM215" s="23" t="s">
        <v>346</v>
      </c>
    </row>
    <row r="216" spans="2:47" s="1" customFormat="1" ht="40.5">
      <c r="B216" s="41"/>
      <c r="C216" s="63"/>
      <c r="D216" s="206" t="s">
        <v>163</v>
      </c>
      <c r="E216" s="63"/>
      <c r="F216" s="207" t="s">
        <v>347</v>
      </c>
      <c r="G216" s="63"/>
      <c r="H216" s="63"/>
      <c r="I216" s="164"/>
      <c r="J216" s="63"/>
      <c r="K216" s="63"/>
      <c r="L216" s="61"/>
      <c r="M216" s="208"/>
      <c r="N216" s="42"/>
      <c r="O216" s="42"/>
      <c r="P216" s="42"/>
      <c r="Q216" s="42"/>
      <c r="R216" s="42"/>
      <c r="S216" s="42"/>
      <c r="T216" s="78"/>
      <c r="AT216" s="23" t="s">
        <v>163</v>
      </c>
      <c r="AU216" s="23" t="s">
        <v>92</v>
      </c>
    </row>
    <row r="217" spans="2:51" s="11" customFormat="1" ht="13.5">
      <c r="B217" s="209"/>
      <c r="C217" s="210"/>
      <c r="D217" s="206" t="s">
        <v>165</v>
      </c>
      <c r="E217" s="211" t="s">
        <v>80</v>
      </c>
      <c r="F217" s="212" t="s">
        <v>166</v>
      </c>
      <c r="G217" s="210"/>
      <c r="H217" s="213" t="s">
        <v>80</v>
      </c>
      <c r="I217" s="214"/>
      <c r="J217" s="210"/>
      <c r="K217" s="210"/>
      <c r="L217" s="215"/>
      <c r="M217" s="216"/>
      <c r="N217" s="217"/>
      <c r="O217" s="217"/>
      <c r="P217" s="217"/>
      <c r="Q217" s="217"/>
      <c r="R217" s="217"/>
      <c r="S217" s="217"/>
      <c r="T217" s="218"/>
      <c r="AT217" s="219" t="s">
        <v>165</v>
      </c>
      <c r="AU217" s="219" t="s">
        <v>92</v>
      </c>
      <c r="AV217" s="11" t="s">
        <v>90</v>
      </c>
      <c r="AW217" s="11" t="s">
        <v>44</v>
      </c>
      <c r="AX217" s="11" t="s">
        <v>82</v>
      </c>
      <c r="AY217" s="219" t="s">
        <v>154</v>
      </c>
    </row>
    <row r="218" spans="2:51" s="12" customFormat="1" ht="13.5">
      <c r="B218" s="220"/>
      <c r="C218" s="221"/>
      <c r="D218" s="206" t="s">
        <v>165</v>
      </c>
      <c r="E218" s="232" t="s">
        <v>80</v>
      </c>
      <c r="F218" s="233" t="s">
        <v>110</v>
      </c>
      <c r="G218" s="221"/>
      <c r="H218" s="234">
        <v>1887</v>
      </c>
      <c r="I218" s="226"/>
      <c r="J218" s="221"/>
      <c r="K218" s="221"/>
      <c r="L218" s="227"/>
      <c r="M218" s="228"/>
      <c r="N218" s="229"/>
      <c r="O218" s="229"/>
      <c r="P218" s="229"/>
      <c r="Q218" s="229"/>
      <c r="R218" s="229"/>
      <c r="S218" s="229"/>
      <c r="T218" s="230"/>
      <c r="AT218" s="231" t="s">
        <v>165</v>
      </c>
      <c r="AU218" s="231" t="s">
        <v>92</v>
      </c>
      <c r="AV218" s="12" t="s">
        <v>92</v>
      </c>
      <c r="AW218" s="12" t="s">
        <v>44</v>
      </c>
      <c r="AX218" s="12" t="s">
        <v>82</v>
      </c>
      <c r="AY218" s="231" t="s">
        <v>154</v>
      </c>
    </row>
    <row r="219" spans="2:51" s="12" customFormat="1" ht="13.5">
      <c r="B219" s="220"/>
      <c r="C219" s="221"/>
      <c r="D219" s="206" t="s">
        <v>165</v>
      </c>
      <c r="E219" s="232" t="s">
        <v>80</v>
      </c>
      <c r="F219" s="233" t="s">
        <v>117</v>
      </c>
      <c r="G219" s="221"/>
      <c r="H219" s="234">
        <v>6059.24</v>
      </c>
      <c r="I219" s="226"/>
      <c r="J219" s="221"/>
      <c r="K219" s="221"/>
      <c r="L219" s="227"/>
      <c r="M219" s="228"/>
      <c r="N219" s="229"/>
      <c r="O219" s="229"/>
      <c r="P219" s="229"/>
      <c r="Q219" s="229"/>
      <c r="R219" s="229"/>
      <c r="S219" s="229"/>
      <c r="T219" s="230"/>
      <c r="AT219" s="231" t="s">
        <v>165</v>
      </c>
      <c r="AU219" s="231" t="s">
        <v>92</v>
      </c>
      <c r="AV219" s="12" t="s">
        <v>92</v>
      </c>
      <c r="AW219" s="12" t="s">
        <v>44</v>
      </c>
      <c r="AX219" s="12" t="s">
        <v>82</v>
      </c>
      <c r="AY219" s="231" t="s">
        <v>154</v>
      </c>
    </row>
    <row r="220" spans="2:51" s="13" customFormat="1" ht="13.5">
      <c r="B220" s="235"/>
      <c r="C220" s="236"/>
      <c r="D220" s="222" t="s">
        <v>165</v>
      </c>
      <c r="E220" s="237" t="s">
        <v>80</v>
      </c>
      <c r="F220" s="238" t="s">
        <v>204</v>
      </c>
      <c r="G220" s="236"/>
      <c r="H220" s="239">
        <v>7946.24</v>
      </c>
      <c r="I220" s="240"/>
      <c r="J220" s="236"/>
      <c r="K220" s="236"/>
      <c r="L220" s="241"/>
      <c r="M220" s="242"/>
      <c r="N220" s="243"/>
      <c r="O220" s="243"/>
      <c r="P220" s="243"/>
      <c r="Q220" s="243"/>
      <c r="R220" s="243"/>
      <c r="S220" s="243"/>
      <c r="T220" s="244"/>
      <c r="AT220" s="245" t="s">
        <v>165</v>
      </c>
      <c r="AU220" s="245" t="s">
        <v>92</v>
      </c>
      <c r="AV220" s="13" t="s">
        <v>161</v>
      </c>
      <c r="AW220" s="13" t="s">
        <v>44</v>
      </c>
      <c r="AX220" s="13" t="s">
        <v>90</v>
      </c>
      <c r="AY220" s="245" t="s">
        <v>154</v>
      </c>
    </row>
    <row r="221" spans="2:65" s="1" customFormat="1" ht="22.5" customHeight="1">
      <c r="B221" s="41"/>
      <c r="C221" s="194" t="s">
        <v>348</v>
      </c>
      <c r="D221" s="194" t="s">
        <v>156</v>
      </c>
      <c r="E221" s="195" t="s">
        <v>349</v>
      </c>
      <c r="F221" s="196" t="s">
        <v>350</v>
      </c>
      <c r="G221" s="197" t="s">
        <v>159</v>
      </c>
      <c r="H221" s="198">
        <v>16608.88</v>
      </c>
      <c r="I221" s="199"/>
      <c r="J221" s="200">
        <f>ROUND(I221*H221,2)</f>
        <v>0</v>
      </c>
      <c r="K221" s="196" t="s">
        <v>160</v>
      </c>
      <c r="L221" s="61"/>
      <c r="M221" s="201" t="s">
        <v>80</v>
      </c>
      <c r="N221" s="202" t="s">
        <v>52</v>
      </c>
      <c r="O221" s="42"/>
      <c r="P221" s="203">
        <f>O221*H221</f>
        <v>0</v>
      </c>
      <c r="Q221" s="203">
        <v>0</v>
      </c>
      <c r="R221" s="203">
        <f>Q221*H221</f>
        <v>0</v>
      </c>
      <c r="S221" s="203">
        <v>0</v>
      </c>
      <c r="T221" s="204">
        <f>S221*H221</f>
        <v>0</v>
      </c>
      <c r="AR221" s="23" t="s">
        <v>161</v>
      </c>
      <c r="AT221" s="23" t="s">
        <v>156</v>
      </c>
      <c r="AU221" s="23" t="s">
        <v>92</v>
      </c>
      <c r="AY221" s="23" t="s">
        <v>154</v>
      </c>
      <c r="BE221" s="205">
        <f>IF(N221="základní",J221,0)</f>
        <v>0</v>
      </c>
      <c r="BF221" s="205">
        <f>IF(N221="snížená",J221,0)</f>
        <v>0</v>
      </c>
      <c r="BG221" s="205">
        <f>IF(N221="zákl. přenesená",J221,0)</f>
        <v>0</v>
      </c>
      <c r="BH221" s="205">
        <f>IF(N221="sníž. přenesená",J221,0)</f>
        <v>0</v>
      </c>
      <c r="BI221" s="205">
        <f>IF(N221="nulová",J221,0)</f>
        <v>0</v>
      </c>
      <c r="BJ221" s="23" t="s">
        <v>90</v>
      </c>
      <c r="BK221" s="205">
        <f>ROUND(I221*H221,2)</f>
        <v>0</v>
      </c>
      <c r="BL221" s="23" t="s">
        <v>161</v>
      </c>
      <c r="BM221" s="23" t="s">
        <v>351</v>
      </c>
    </row>
    <row r="222" spans="2:51" s="11" customFormat="1" ht="13.5">
      <c r="B222" s="209"/>
      <c r="C222" s="210"/>
      <c r="D222" s="206" t="s">
        <v>165</v>
      </c>
      <c r="E222" s="211" t="s">
        <v>80</v>
      </c>
      <c r="F222" s="212" t="s">
        <v>166</v>
      </c>
      <c r="G222" s="210"/>
      <c r="H222" s="213" t="s">
        <v>80</v>
      </c>
      <c r="I222" s="214"/>
      <c r="J222" s="210"/>
      <c r="K222" s="210"/>
      <c r="L222" s="215"/>
      <c r="M222" s="216"/>
      <c r="N222" s="217"/>
      <c r="O222" s="217"/>
      <c r="P222" s="217"/>
      <c r="Q222" s="217"/>
      <c r="R222" s="217"/>
      <c r="S222" s="217"/>
      <c r="T222" s="218"/>
      <c r="AT222" s="219" t="s">
        <v>165</v>
      </c>
      <c r="AU222" s="219" t="s">
        <v>92</v>
      </c>
      <c r="AV222" s="11" t="s">
        <v>90</v>
      </c>
      <c r="AW222" s="11" t="s">
        <v>44</v>
      </c>
      <c r="AX222" s="11" t="s">
        <v>82</v>
      </c>
      <c r="AY222" s="219" t="s">
        <v>154</v>
      </c>
    </row>
    <row r="223" spans="2:51" s="12" customFormat="1" ht="13.5">
      <c r="B223" s="220"/>
      <c r="C223" s="221"/>
      <c r="D223" s="206" t="s">
        <v>165</v>
      </c>
      <c r="E223" s="232" t="s">
        <v>80</v>
      </c>
      <c r="F223" s="233" t="s">
        <v>352</v>
      </c>
      <c r="G223" s="221"/>
      <c r="H223" s="234">
        <v>3774</v>
      </c>
      <c r="I223" s="226"/>
      <c r="J223" s="221"/>
      <c r="K223" s="221"/>
      <c r="L223" s="227"/>
      <c r="M223" s="228"/>
      <c r="N223" s="229"/>
      <c r="O223" s="229"/>
      <c r="P223" s="229"/>
      <c r="Q223" s="229"/>
      <c r="R223" s="229"/>
      <c r="S223" s="229"/>
      <c r="T223" s="230"/>
      <c r="AT223" s="231" t="s">
        <v>165</v>
      </c>
      <c r="AU223" s="231" t="s">
        <v>92</v>
      </c>
      <c r="AV223" s="12" t="s">
        <v>92</v>
      </c>
      <c r="AW223" s="12" t="s">
        <v>44</v>
      </c>
      <c r="AX223" s="12" t="s">
        <v>82</v>
      </c>
      <c r="AY223" s="231" t="s">
        <v>154</v>
      </c>
    </row>
    <row r="224" spans="2:51" s="12" customFormat="1" ht="13.5">
      <c r="B224" s="220"/>
      <c r="C224" s="221"/>
      <c r="D224" s="206" t="s">
        <v>165</v>
      </c>
      <c r="E224" s="232" t="s">
        <v>80</v>
      </c>
      <c r="F224" s="233" t="s">
        <v>353</v>
      </c>
      <c r="G224" s="221"/>
      <c r="H224" s="234">
        <v>578</v>
      </c>
      <c r="I224" s="226"/>
      <c r="J224" s="221"/>
      <c r="K224" s="221"/>
      <c r="L224" s="227"/>
      <c r="M224" s="228"/>
      <c r="N224" s="229"/>
      <c r="O224" s="229"/>
      <c r="P224" s="229"/>
      <c r="Q224" s="229"/>
      <c r="R224" s="229"/>
      <c r="S224" s="229"/>
      <c r="T224" s="230"/>
      <c r="AT224" s="231" t="s">
        <v>165</v>
      </c>
      <c r="AU224" s="231" t="s">
        <v>92</v>
      </c>
      <c r="AV224" s="12" t="s">
        <v>92</v>
      </c>
      <c r="AW224" s="12" t="s">
        <v>44</v>
      </c>
      <c r="AX224" s="12" t="s">
        <v>82</v>
      </c>
      <c r="AY224" s="231" t="s">
        <v>154</v>
      </c>
    </row>
    <row r="225" spans="2:51" s="12" customFormat="1" ht="13.5">
      <c r="B225" s="220"/>
      <c r="C225" s="221"/>
      <c r="D225" s="206" t="s">
        <v>165</v>
      </c>
      <c r="E225" s="232" t="s">
        <v>80</v>
      </c>
      <c r="F225" s="233" t="s">
        <v>354</v>
      </c>
      <c r="G225" s="221"/>
      <c r="H225" s="234">
        <v>12118.48</v>
      </c>
      <c r="I225" s="226"/>
      <c r="J225" s="221"/>
      <c r="K225" s="221"/>
      <c r="L225" s="227"/>
      <c r="M225" s="228"/>
      <c r="N225" s="229"/>
      <c r="O225" s="229"/>
      <c r="P225" s="229"/>
      <c r="Q225" s="229"/>
      <c r="R225" s="229"/>
      <c r="S225" s="229"/>
      <c r="T225" s="230"/>
      <c r="AT225" s="231" t="s">
        <v>165</v>
      </c>
      <c r="AU225" s="231" t="s">
        <v>92</v>
      </c>
      <c r="AV225" s="12" t="s">
        <v>92</v>
      </c>
      <c r="AW225" s="12" t="s">
        <v>44</v>
      </c>
      <c r="AX225" s="12" t="s">
        <v>82</v>
      </c>
      <c r="AY225" s="231" t="s">
        <v>154</v>
      </c>
    </row>
    <row r="226" spans="2:51" s="12" customFormat="1" ht="13.5">
      <c r="B226" s="220"/>
      <c r="C226" s="221"/>
      <c r="D226" s="206" t="s">
        <v>165</v>
      </c>
      <c r="E226" s="232" t="s">
        <v>80</v>
      </c>
      <c r="F226" s="233" t="s">
        <v>355</v>
      </c>
      <c r="G226" s="221"/>
      <c r="H226" s="234">
        <v>138.4</v>
      </c>
      <c r="I226" s="226"/>
      <c r="J226" s="221"/>
      <c r="K226" s="221"/>
      <c r="L226" s="227"/>
      <c r="M226" s="228"/>
      <c r="N226" s="229"/>
      <c r="O226" s="229"/>
      <c r="P226" s="229"/>
      <c r="Q226" s="229"/>
      <c r="R226" s="229"/>
      <c r="S226" s="229"/>
      <c r="T226" s="230"/>
      <c r="AT226" s="231" t="s">
        <v>165</v>
      </c>
      <c r="AU226" s="231" t="s">
        <v>92</v>
      </c>
      <c r="AV226" s="12" t="s">
        <v>92</v>
      </c>
      <c r="AW226" s="12" t="s">
        <v>44</v>
      </c>
      <c r="AX226" s="12" t="s">
        <v>82</v>
      </c>
      <c r="AY226" s="231" t="s">
        <v>154</v>
      </c>
    </row>
    <row r="227" spans="2:51" s="13" customFormat="1" ht="13.5">
      <c r="B227" s="235"/>
      <c r="C227" s="236"/>
      <c r="D227" s="222" t="s">
        <v>165</v>
      </c>
      <c r="E227" s="237" t="s">
        <v>80</v>
      </c>
      <c r="F227" s="238" t="s">
        <v>204</v>
      </c>
      <c r="G227" s="236"/>
      <c r="H227" s="239">
        <v>16608.88</v>
      </c>
      <c r="I227" s="240"/>
      <c r="J227" s="236"/>
      <c r="K227" s="236"/>
      <c r="L227" s="241"/>
      <c r="M227" s="242"/>
      <c r="N227" s="243"/>
      <c r="O227" s="243"/>
      <c r="P227" s="243"/>
      <c r="Q227" s="243"/>
      <c r="R227" s="243"/>
      <c r="S227" s="243"/>
      <c r="T227" s="244"/>
      <c r="AT227" s="245" t="s">
        <v>165</v>
      </c>
      <c r="AU227" s="245" t="s">
        <v>92</v>
      </c>
      <c r="AV227" s="13" t="s">
        <v>161</v>
      </c>
      <c r="AW227" s="13" t="s">
        <v>44</v>
      </c>
      <c r="AX227" s="13" t="s">
        <v>90</v>
      </c>
      <c r="AY227" s="245" t="s">
        <v>154</v>
      </c>
    </row>
    <row r="228" spans="2:65" s="1" customFormat="1" ht="31.5" customHeight="1">
      <c r="B228" s="41"/>
      <c r="C228" s="194" t="s">
        <v>356</v>
      </c>
      <c r="D228" s="194" t="s">
        <v>156</v>
      </c>
      <c r="E228" s="195" t="s">
        <v>357</v>
      </c>
      <c r="F228" s="196" t="s">
        <v>358</v>
      </c>
      <c r="G228" s="197" t="s">
        <v>159</v>
      </c>
      <c r="H228" s="198">
        <v>6128.44</v>
      </c>
      <c r="I228" s="199"/>
      <c r="J228" s="200">
        <f>ROUND(I228*H228,2)</f>
        <v>0</v>
      </c>
      <c r="K228" s="196" t="s">
        <v>80</v>
      </c>
      <c r="L228" s="61"/>
      <c r="M228" s="201" t="s">
        <v>80</v>
      </c>
      <c r="N228" s="202" t="s">
        <v>52</v>
      </c>
      <c r="O228" s="42"/>
      <c r="P228" s="203">
        <f>O228*H228</f>
        <v>0</v>
      </c>
      <c r="Q228" s="203">
        <v>0</v>
      </c>
      <c r="R228" s="203">
        <f>Q228*H228</f>
        <v>0</v>
      </c>
      <c r="S228" s="203">
        <v>0</v>
      </c>
      <c r="T228" s="204">
        <f>S228*H228</f>
        <v>0</v>
      </c>
      <c r="AR228" s="23" t="s">
        <v>161</v>
      </c>
      <c r="AT228" s="23" t="s">
        <v>156</v>
      </c>
      <c r="AU228" s="23" t="s">
        <v>92</v>
      </c>
      <c r="AY228" s="23" t="s">
        <v>154</v>
      </c>
      <c r="BE228" s="205">
        <f>IF(N228="základní",J228,0)</f>
        <v>0</v>
      </c>
      <c r="BF228" s="205">
        <f>IF(N228="snížená",J228,0)</f>
        <v>0</v>
      </c>
      <c r="BG228" s="205">
        <f>IF(N228="zákl. přenesená",J228,0)</f>
        <v>0</v>
      </c>
      <c r="BH228" s="205">
        <f>IF(N228="sníž. přenesená",J228,0)</f>
        <v>0</v>
      </c>
      <c r="BI228" s="205">
        <f>IF(N228="nulová",J228,0)</f>
        <v>0</v>
      </c>
      <c r="BJ228" s="23" t="s">
        <v>90</v>
      </c>
      <c r="BK228" s="205">
        <f>ROUND(I228*H228,2)</f>
        <v>0</v>
      </c>
      <c r="BL228" s="23" t="s">
        <v>161</v>
      </c>
      <c r="BM228" s="23" t="s">
        <v>359</v>
      </c>
    </row>
    <row r="229" spans="2:51" s="11" customFormat="1" ht="13.5">
      <c r="B229" s="209"/>
      <c r="C229" s="210"/>
      <c r="D229" s="206" t="s">
        <v>165</v>
      </c>
      <c r="E229" s="211" t="s">
        <v>80</v>
      </c>
      <c r="F229" s="212" t="s">
        <v>166</v>
      </c>
      <c r="G229" s="210"/>
      <c r="H229" s="213" t="s">
        <v>80</v>
      </c>
      <c r="I229" s="214"/>
      <c r="J229" s="210"/>
      <c r="K229" s="210"/>
      <c r="L229" s="215"/>
      <c r="M229" s="216"/>
      <c r="N229" s="217"/>
      <c r="O229" s="217"/>
      <c r="P229" s="217"/>
      <c r="Q229" s="217"/>
      <c r="R229" s="217"/>
      <c r="S229" s="217"/>
      <c r="T229" s="218"/>
      <c r="AT229" s="219" t="s">
        <v>165</v>
      </c>
      <c r="AU229" s="219" t="s">
        <v>92</v>
      </c>
      <c r="AV229" s="11" t="s">
        <v>90</v>
      </c>
      <c r="AW229" s="11" t="s">
        <v>44</v>
      </c>
      <c r="AX229" s="11" t="s">
        <v>82</v>
      </c>
      <c r="AY229" s="219" t="s">
        <v>154</v>
      </c>
    </row>
    <row r="230" spans="2:51" s="12" customFormat="1" ht="13.5">
      <c r="B230" s="220"/>
      <c r="C230" s="221"/>
      <c r="D230" s="206" t="s">
        <v>165</v>
      </c>
      <c r="E230" s="232" t="s">
        <v>117</v>
      </c>
      <c r="F230" s="233" t="s">
        <v>360</v>
      </c>
      <c r="G230" s="221"/>
      <c r="H230" s="234">
        <v>6059.24</v>
      </c>
      <c r="I230" s="226"/>
      <c r="J230" s="221"/>
      <c r="K230" s="221"/>
      <c r="L230" s="227"/>
      <c r="M230" s="228"/>
      <c r="N230" s="229"/>
      <c r="O230" s="229"/>
      <c r="P230" s="229"/>
      <c r="Q230" s="229"/>
      <c r="R230" s="229"/>
      <c r="S230" s="229"/>
      <c r="T230" s="230"/>
      <c r="AT230" s="231" t="s">
        <v>165</v>
      </c>
      <c r="AU230" s="231" t="s">
        <v>92</v>
      </c>
      <c r="AV230" s="12" t="s">
        <v>92</v>
      </c>
      <c r="AW230" s="12" t="s">
        <v>44</v>
      </c>
      <c r="AX230" s="12" t="s">
        <v>82</v>
      </c>
      <c r="AY230" s="231" t="s">
        <v>154</v>
      </c>
    </row>
    <row r="231" spans="2:51" s="12" customFormat="1" ht="13.5">
      <c r="B231" s="220"/>
      <c r="C231" s="221"/>
      <c r="D231" s="206" t="s">
        <v>165</v>
      </c>
      <c r="E231" s="232" t="s">
        <v>120</v>
      </c>
      <c r="F231" s="233" t="s">
        <v>361</v>
      </c>
      <c r="G231" s="221"/>
      <c r="H231" s="234">
        <v>69.2</v>
      </c>
      <c r="I231" s="226"/>
      <c r="J231" s="221"/>
      <c r="K231" s="221"/>
      <c r="L231" s="227"/>
      <c r="M231" s="228"/>
      <c r="N231" s="229"/>
      <c r="O231" s="229"/>
      <c r="P231" s="229"/>
      <c r="Q231" s="229"/>
      <c r="R231" s="229"/>
      <c r="S231" s="229"/>
      <c r="T231" s="230"/>
      <c r="AT231" s="231" t="s">
        <v>165</v>
      </c>
      <c r="AU231" s="231" t="s">
        <v>92</v>
      </c>
      <c r="AV231" s="12" t="s">
        <v>92</v>
      </c>
      <c r="AW231" s="12" t="s">
        <v>44</v>
      </c>
      <c r="AX231" s="12" t="s">
        <v>82</v>
      </c>
      <c r="AY231" s="231" t="s">
        <v>154</v>
      </c>
    </row>
    <row r="232" spans="2:51" s="13" customFormat="1" ht="13.5">
      <c r="B232" s="235"/>
      <c r="C232" s="236"/>
      <c r="D232" s="222" t="s">
        <v>165</v>
      </c>
      <c r="E232" s="237" t="s">
        <v>80</v>
      </c>
      <c r="F232" s="238" t="s">
        <v>204</v>
      </c>
      <c r="G232" s="236"/>
      <c r="H232" s="239">
        <v>6128.44</v>
      </c>
      <c r="I232" s="240"/>
      <c r="J232" s="236"/>
      <c r="K232" s="236"/>
      <c r="L232" s="241"/>
      <c r="M232" s="242"/>
      <c r="N232" s="243"/>
      <c r="O232" s="243"/>
      <c r="P232" s="243"/>
      <c r="Q232" s="243"/>
      <c r="R232" s="243"/>
      <c r="S232" s="243"/>
      <c r="T232" s="244"/>
      <c r="AT232" s="245" t="s">
        <v>165</v>
      </c>
      <c r="AU232" s="245" t="s">
        <v>92</v>
      </c>
      <c r="AV232" s="13" t="s">
        <v>161</v>
      </c>
      <c r="AW232" s="13" t="s">
        <v>44</v>
      </c>
      <c r="AX232" s="13" t="s">
        <v>90</v>
      </c>
      <c r="AY232" s="245" t="s">
        <v>154</v>
      </c>
    </row>
    <row r="233" spans="2:65" s="1" customFormat="1" ht="31.5" customHeight="1">
      <c r="B233" s="41"/>
      <c r="C233" s="194" t="s">
        <v>362</v>
      </c>
      <c r="D233" s="194" t="s">
        <v>156</v>
      </c>
      <c r="E233" s="195" t="s">
        <v>363</v>
      </c>
      <c r="F233" s="196" t="s">
        <v>364</v>
      </c>
      <c r="G233" s="197" t="s">
        <v>159</v>
      </c>
      <c r="H233" s="198">
        <v>2176</v>
      </c>
      <c r="I233" s="199"/>
      <c r="J233" s="200">
        <f>ROUND(I233*H233,2)</f>
        <v>0</v>
      </c>
      <c r="K233" s="196" t="s">
        <v>160</v>
      </c>
      <c r="L233" s="61"/>
      <c r="M233" s="201" t="s">
        <v>80</v>
      </c>
      <c r="N233" s="202" t="s">
        <v>52</v>
      </c>
      <c r="O233" s="42"/>
      <c r="P233" s="203">
        <f>O233*H233</f>
        <v>0</v>
      </c>
      <c r="Q233" s="203">
        <v>0</v>
      </c>
      <c r="R233" s="203">
        <f>Q233*H233</f>
        <v>0</v>
      </c>
      <c r="S233" s="203">
        <v>0</v>
      </c>
      <c r="T233" s="204">
        <f>S233*H233</f>
        <v>0</v>
      </c>
      <c r="AR233" s="23" t="s">
        <v>161</v>
      </c>
      <c r="AT233" s="23" t="s">
        <v>156</v>
      </c>
      <c r="AU233" s="23" t="s">
        <v>92</v>
      </c>
      <c r="AY233" s="23" t="s">
        <v>154</v>
      </c>
      <c r="BE233" s="205">
        <f>IF(N233="základní",J233,0)</f>
        <v>0</v>
      </c>
      <c r="BF233" s="205">
        <f>IF(N233="snížená",J233,0)</f>
        <v>0</v>
      </c>
      <c r="BG233" s="205">
        <f>IF(N233="zákl. přenesená",J233,0)</f>
        <v>0</v>
      </c>
      <c r="BH233" s="205">
        <f>IF(N233="sníž. přenesená",J233,0)</f>
        <v>0</v>
      </c>
      <c r="BI233" s="205">
        <f>IF(N233="nulová",J233,0)</f>
        <v>0</v>
      </c>
      <c r="BJ233" s="23" t="s">
        <v>90</v>
      </c>
      <c r="BK233" s="205">
        <f>ROUND(I233*H233,2)</f>
        <v>0</v>
      </c>
      <c r="BL233" s="23" t="s">
        <v>161</v>
      </c>
      <c r="BM233" s="23" t="s">
        <v>365</v>
      </c>
    </row>
    <row r="234" spans="2:51" s="11" customFormat="1" ht="13.5">
      <c r="B234" s="209"/>
      <c r="C234" s="210"/>
      <c r="D234" s="206" t="s">
        <v>165</v>
      </c>
      <c r="E234" s="211" t="s">
        <v>80</v>
      </c>
      <c r="F234" s="212" t="s">
        <v>166</v>
      </c>
      <c r="G234" s="210"/>
      <c r="H234" s="213" t="s">
        <v>80</v>
      </c>
      <c r="I234" s="214"/>
      <c r="J234" s="210"/>
      <c r="K234" s="210"/>
      <c r="L234" s="215"/>
      <c r="M234" s="216"/>
      <c r="N234" s="217"/>
      <c r="O234" s="217"/>
      <c r="P234" s="217"/>
      <c r="Q234" s="217"/>
      <c r="R234" s="217"/>
      <c r="S234" s="217"/>
      <c r="T234" s="218"/>
      <c r="AT234" s="219" t="s">
        <v>165</v>
      </c>
      <c r="AU234" s="219" t="s">
        <v>92</v>
      </c>
      <c r="AV234" s="11" t="s">
        <v>90</v>
      </c>
      <c r="AW234" s="11" t="s">
        <v>44</v>
      </c>
      <c r="AX234" s="11" t="s">
        <v>82</v>
      </c>
      <c r="AY234" s="219" t="s">
        <v>154</v>
      </c>
    </row>
    <row r="235" spans="2:51" s="12" customFormat="1" ht="13.5">
      <c r="B235" s="220"/>
      <c r="C235" s="221"/>
      <c r="D235" s="206" t="s">
        <v>165</v>
      </c>
      <c r="E235" s="232" t="s">
        <v>110</v>
      </c>
      <c r="F235" s="233" t="s">
        <v>112</v>
      </c>
      <c r="G235" s="221"/>
      <c r="H235" s="234">
        <v>1887</v>
      </c>
      <c r="I235" s="226"/>
      <c r="J235" s="221"/>
      <c r="K235" s="221"/>
      <c r="L235" s="227"/>
      <c r="M235" s="228"/>
      <c r="N235" s="229"/>
      <c r="O235" s="229"/>
      <c r="P235" s="229"/>
      <c r="Q235" s="229"/>
      <c r="R235" s="229"/>
      <c r="S235" s="229"/>
      <c r="T235" s="230"/>
      <c r="AT235" s="231" t="s">
        <v>165</v>
      </c>
      <c r="AU235" s="231" t="s">
        <v>92</v>
      </c>
      <c r="AV235" s="12" t="s">
        <v>92</v>
      </c>
      <c r="AW235" s="12" t="s">
        <v>44</v>
      </c>
      <c r="AX235" s="12" t="s">
        <v>82</v>
      </c>
      <c r="AY235" s="231" t="s">
        <v>154</v>
      </c>
    </row>
    <row r="236" spans="2:51" s="12" customFormat="1" ht="13.5">
      <c r="B236" s="220"/>
      <c r="C236" s="221"/>
      <c r="D236" s="206" t="s">
        <v>165</v>
      </c>
      <c r="E236" s="232" t="s">
        <v>113</v>
      </c>
      <c r="F236" s="233" t="s">
        <v>115</v>
      </c>
      <c r="G236" s="221"/>
      <c r="H236" s="234">
        <v>289</v>
      </c>
      <c r="I236" s="226"/>
      <c r="J236" s="221"/>
      <c r="K236" s="221"/>
      <c r="L236" s="227"/>
      <c r="M236" s="228"/>
      <c r="N236" s="229"/>
      <c r="O236" s="229"/>
      <c r="P236" s="229"/>
      <c r="Q236" s="229"/>
      <c r="R236" s="229"/>
      <c r="S236" s="229"/>
      <c r="T236" s="230"/>
      <c r="AT236" s="231" t="s">
        <v>165</v>
      </c>
      <c r="AU236" s="231" t="s">
        <v>92</v>
      </c>
      <c r="AV236" s="12" t="s">
        <v>92</v>
      </c>
      <c r="AW236" s="12" t="s">
        <v>44</v>
      </c>
      <c r="AX236" s="12" t="s">
        <v>82</v>
      </c>
      <c r="AY236" s="231" t="s">
        <v>154</v>
      </c>
    </row>
    <row r="237" spans="2:51" s="13" customFormat="1" ht="13.5">
      <c r="B237" s="235"/>
      <c r="C237" s="236"/>
      <c r="D237" s="222" t="s">
        <v>165</v>
      </c>
      <c r="E237" s="237" t="s">
        <v>80</v>
      </c>
      <c r="F237" s="238" t="s">
        <v>204</v>
      </c>
      <c r="G237" s="236"/>
      <c r="H237" s="239">
        <v>2176</v>
      </c>
      <c r="I237" s="240"/>
      <c r="J237" s="236"/>
      <c r="K237" s="236"/>
      <c r="L237" s="241"/>
      <c r="M237" s="242"/>
      <c r="N237" s="243"/>
      <c r="O237" s="243"/>
      <c r="P237" s="243"/>
      <c r="Q237" s="243"/>
      <c r="R237" s="243"/>
      <c r="S237" s="243"/>
      <c r="T237" s="244"/>
      <c r="AT237" s="245" t="s">
        <v>165</v>
      </c>
      <c r="AU237" s="245" t="s">
        <v>92</v>
      </c>
      <c r="AV237" s="13" t="s">
        <v>161</v>
      </c>
      <c r="AW237" s="13" t="s">
        <v>44</v>
      </c>
      <c r="AX237" s="13" t="s">
        <v>90</v>
      </c>
      <c r="AY237" s="245" t="s">
        <v>154</v>
      </c>
    </row>
    <row r="238" spans="2:65" s="1" customFormat="1" ht="31.5" customHeight="1">
      <c r="B238" s="41"/>
      <c r="C238" s="194" t="s">
        <v>366</v>
      </c>
      <c r="D238" s="194" t="s">
        <v>156</v>
      </c>
      <c r="E238" s="195" t="s">
        <v>367</v>
      </c>
      <c r="F238" s="196" t="s">
        <v>368</v>
      </c>
      <c r="G238" s="197" t="s">
        <v>159</v>
      </c>
      <c r="H238" s="198">
        <v>8304.44</v>
      </c>
      <c r="I238" s="199"/>
      <c r="J238" s="200">
        <f>ROUND(I238*H238,2)</f>
        <v>0</v>
      </c>
      <c r="K238" s="196" t="s">
        <v>160</v>
      </c>
      <c r="L238" s="61"/>
      <c r="M238" s="201" t="s">
        <v>80</v>
      </c>
      <c r="N238" s="202" t="s">
        <v>52</v>
      </c>
      <c r="O238" s="42"/>
      <c r="P238" s="203">
        <f>O238*H238</f>
        <v>0</v>
      </c>
      <c r="Q238" s="203">
        <v>0</v>
      </c>
      <c r="R238" s="203">
        <f>Q238*H238</f>
        <v>0</v>
      </c>
      <c r="S238" s="203">
        <v>0</v>
      </c>
      <c r="T238" s="204">
        <f>S238*H238</f>
        <v>0</v>
      </c>
      <c r="AR238" s="23" t="s">
        <v>161</v>
      </c>
      <c r="AT238" s="23" t="s">
        <v>156</v>
      </c>
      <c r="AU238" s="23" t="s">
        <v>92</v>
      </c>
      <c r="AY238" s="23" t="s">
        <v>154</v>
      </c>
      <c r="BE238" s="205">
        <f>IF(N238="základní",J238,0)</f>
        <v>0</v>
      </c>
      <c r="BF238" s="205">
        <f>IF(N238="snížená",J238,0)</f>
        <v>0</v>
      </c>
      <c r="BG238" s="205">
        <f>IF(N238="zákl. přenesená",J238,0)</f>
        <v>0</v>
      </c>
      <c r="BH238" s="205">
        <f>IF(N238="sníž. přenesená",J238,0)</f>
        <v>0</v>
      </c>
      <c r="BI238" s="205">
        <f>IF(N238="nulová",J238,0)</f>
        <v>0</v>
      </c>
      <c r="BJ238" s="23" t="s">
        <v>90</v>
      </c>
      <c r="BK238" s="205">
        <f>ROUND(I238*H238,2)</f>
        <v>0</v>
      </c>
      <c r="BL238" s="23" t="s">
        <v>161</v>
      </c>
      <c r="BM238" s="23" t="s">
        <v>369</v>
      </c>
    </row>
    <row r="239" spans="2:47" s="1" customFormat="1" ht="27">
      <c r="B239" s="41"/>
      <c r="C239" s="63"/>
      <c r="D239" s="206" t="s">
        <v>163</v>
      </c>
      <c r="E239" s="63"/>
      <c r="F239" s="207" t="s">
        <v>370</v>
      </c>
      <c r="G239" s="63"/>
      <c r="H239" s="63"/>
      <c r="I239" s="164"/>
      <c r="J239" s="63"/>
      <c r="K239" s="63"/>
      <c r="L239" s="61"/>
      <c r="M239" s="208"/>
      <c r="N239" s="42"/>
      <c r="O239" s="42"/>
      <c r="P239" s="42"/>
      <c r="Q239" s="42"/>
      <c r="R239" s="42"/>
      <c r="S239" s="42"/>
      <c r="T239" s="78"/>
      <c r="AT239" s="23" t="s">
        <v>163</v>
      </c>
      <c r="AU239" s="23" t="s">
        <v>92</v>
      </c>
    </row>
    <row r="240" spans="2:51" s="11" customFormat="1" ht="13.5">
      <c r="B240" s="209"/>
      <c r="C240" s="210"/>
      <c r="D240" s="206" t="s">
        <v>165</v>
      </c>
      <c r="E240" s="211" t="s">
        <v>80</v>
      </c>
      <c r="F240" s="212" t="s">
        <v>166</v>
      </c>
      <c r="G240" s="210"/>
      <c r="H240" s="213" t="s">
        <v>80</v>
      </c>
      <c r="I240" s="214"/>
      <c r="J240" s="210"/>
      <c r="K240" s="210"/>
      <c r="L240" s="215"/>
      <c r="M240" s="216"/>
      <c r="N240" s="217"/>
      <c r="O240" s="217"/>
      <c r="P240" s="217"/>
      <c r="Q240" s="217"/>
      <c r="R240" s="217"/>
      <c r="S240" s="217"/>
      <c r="T240" s="218"/>
      <c r="AT240" s="219" t="s">
        <v>165</v>
      </c>
      <c r="AU240" s="219" t="s">
        <v>92</v>
      </c>
      <c r="AV240" s="11" t="s">
        <v>90</v>
      </c>
      <c r="AW240" s="11" t="s">
        <v>44</v>
      </c>
      <c r="AX240" s="11" t="s">
        <v>82</v>
      </c>
      <c r="AY240" s="219" t="s">
        <v>154</v>
      </c>
    </row>
    <row r="241" spans="2:51" s="12" customFormat="1" ht="13.5">
      <c r="B241" s="220"/>
      <c r="C241" s="221"/>
      <c r="D241" s="206" t="s">
        <v>165</v>
      </c>
      <c r="E241" s="232" t="s">
        <v>80</v>
      </c>
      <c r="F241" s="233" t="s">
        <v>110</v>
      </c>
      <c r="G241" s="221"/>
      <c r="H241" s="234">
        <v>1887</v>
      </c>
      <c r="I241" s="226"/>
      <c r="J241" s="221"/>
      <c r="K241" s="221"/>
      <c r="L241" s="227"/>
      <c r="M241" s="228"/>
      <c r="N241" s="229"/>
      <c r="O241" s="229"/>
      <c r="P241" s="229"/>
      <c r="Q241" s="229"/>
      <c r="R241" s="229"/>
      <c r="S241" s="229"/>
      <c r="T241" s="230"/>
      <c r="AT241" s="231" t="s">
        <v>165</v>
      </c>
      <c r="AU241" s="231" t="s">
        <v>92</v>
      </c>
      <c r="AV241" s="12" t="s">
        <v>92</v>
      </c>
      <c r="AW241" s="12" t="s">
        <v>44</v>
      </c>
      <c r="AX241" s="12" t="s">
        <v>82</v>
      </c>
      <c r="AY241" s="231" t="s">
        <v>154</v>
      </c>
    </row>
    <row r="242" spans="2:51" s="12" customFormat="1" ht="13.5">
      <c r="B242" s="220"/>
      <c r="C242" s="221"/>
      <c r="D242" s="206" t="s">
        <v>165</v>
      </c>
      <c r="E242" s="232" t="s">
        <v>80</v>
      </c>
      <c r="F242" s="233" t="s">
        <v>113</v>
      </c>
      <c r="G242" s="221"/>
      <c r="H242" s="234">
        <v>289</v>
      </c>
      <c r="I242" s="226"/>
      <c r="J242" s="221"/>
      <c r="K242" s="221"/>
      <c r="L242" s="227"/>
      <c r="M242" s="228"/>
      <c r="N242" s="229"/>
      <c r="O242" s="229"/>
      <c r="P242" s="229"/>
      <c r="Q242" s="229"/>
      <c r="R242" s="229"/>
      <c r="S242" s="229"/>
      <c r="T242" s="230"/>
      <c r="AT242" s="231" t="s">
        <v>165</v>
      </c>
      <c r="AU242" s="231" t="s">
        <v>92</v>
      </c>
      <c r="AV242" s="12" t="s">
        <v>92</v>
      </c>
      <c r="AW242" s="12" t="s">
        <v>44</v>
      </c>
      <c r="AX242" s="12" t="s">
        <v>82</v>
      </c>
      <c r="AY242" s="231" t="s">
        <v>154</v>
      </c>
    </row>
    <row r="243" spans="2:51" s="12" customFormat="1" ht="13.5">
      <c r="B243" s="220"/>
      <c r="C243" s="221"/>
      <c r="D243" s="206" t="s">
        <v>165</v>
      </c>
      <c r="E243" s="232" t="s">
        <v>80</v>
      </c>
      <c r="F243" s="233" t="s">
        <v>117</v>
      </c>
      <c r="G243" s="221"/>
      <c r="H243" s="234">
        <v>6059.24</v>
      </c>
      <c r="I243" s="226"/>
      <c r="J243" s="221"/>
      <c r="K243" s="221"/>
      <c r="L243" s="227"/>
      <c r="M243" s="228"/>
      <c r="N243" s="229"/>
      <c r="O243" s="229"/>
      <c r="P243" s="229"/>
      <c r="Q243" s="229"/>
      <c r="R243" s="229"/>
      <c r="S243" s="229"/>
      <c r="T243" s="230"/>
      <c r="AT243" s="231" t="s">
        <v>165</v>
      </c>
      <c r="AU243" s="231" t="s">
        <v>92</v>
      </c>
      <c r="AV243" s="12" t="s">
        <v>92</v>
      </c>
      <c r="AW243" s="12" t="s">
        <v>44</v>
      </c>
      <c r="AX243" s="12" t="s">
        <v>82</v>
      </c>
      <c r="AY243" s="231" t="s">
        <v>154</v>
      </c>
    </row>
    <row r="244" spans="2:51" s="12" customFormat="1" ht="13.5">
      <c r="B244" s="220"/>
      <c r="C244" s="221"/>
      <c r="D244" s="206" t="s">
        <v>165</v>
      </c>
      <c r="E244" s="232" t="s">
        <v>80</v>
      </c>
      <c r="F244" s="233" t="s">
        <v>120</v>
      </c>
      <c r="G244" s="221"/>
      <c r="H244" s="234">
        <v>69.2</v>
      </c>
      <c r="I244" s="226"/>
      <c r="J244" s="221"/>
      <c r="K244" s="221"/>
      <c r="L244" s="227"/>
      <c r="M244" s="228"/>
      <c r="N244" s="229"/>
      <c r="O244" s="229"/>
      <c r="P244" s="229"/>
      <c r="Q244" s="229"/>
      <c r="R244" s="229"/>
      <c r="S244" s="229"/>
      <c r="T244" s="230"/>
      <c r="AT244" s="231" t="s">
        <v>165</v>
      </c>
      <c r="AU244" s="231" t="s">
        <v>92</v>
      </c>
      <c r="AV244" s="12" t="s">
        <v>92</v>
      </c>
      <c r="AW244" s="12" t="s">
        <v>44</v>
      </c>
      <c r="AX244" s="12" t="s">
        <v>82</v>
      </c>
      <c r="AY244" s="231" t="s">
        <v>154</v>
      </c>
    </row>
    <row r="245" spans="2:51" s="13" customFormat="1" ht="13.5">
      <c r="B245" s="235"/>
      <c r="C245" s="236"/>
      <c r="D245" s="206" t="s">
        <v>165</v>
      </c>
      <c r="E245" s="257" t="s">
        <v>80</v>
      </c>
      <c r="F245" s="258" t="s">
        <v>204</v>
      </c>
      <c r="G245" s="236"/>
      <c r="H245" s="259">
        <v>8304.44</v>
      </c>
      <c r="I245" s="240"/>
      <c r="J245" s="236"/>
      <c r="K245" s="236"/>
      <c r="L245" s="241"/>
      <c r="M245" s="242"/>
      <c r="N245" s="243"/>
      <c r="O245" s="243"/>
      <c r="P245" s="243"/>
      <c r="Q245" s="243"/>
      <c r="R245" s="243"/>
      <c r="S245" s="243"/>
      <c r="T245" s="244"/>
      <c r="AT245" s="245" t="s">
        <v>165</v>
      </c>
      <c r="AU245" s="245" t="s">
        <v>92</v>
      </c>
      <c r="AV245" s="13" t="s">
        <v>161</v>
      </c>
      <c r="AW245" s="13" t="s">
        <v>44</v>
      </c>
      <c r="AX245" s="13" t="s">
        <v>90</v>
      </c>
      <c r="AY245" s="245" t="s">
        <v>154</v>
      </c>
    </row>
    <row r="246" spans="2:63" s="10" customFormat="1" ht="29.25" customHeight="1">
      <c r="B246" s="177"/>
      <c r="C246" s="178"/>
      <c r="D246" s="191" t="s">
        <v>81</v>
      </c>
      <c r="E246" s="192" t="s">
        <v>205</v>
      </c>
      <c r="F246" s="192" t="s">
        <v>371</v>
      </c>
      <c r="G246" s="178"/>
      <c r="H246" s="178"/>
      <c r="I246" s="181"/>
      <c r="J246" s="193">
        <f>BK246</f>
        <v>0</v>
      </c>
      <c r="K246" s="178"/>
      <c r="L246" s="183"/>
      <c r="M246" s="184"/>
      <c r="N246" s="185"/>
      <c r="O246" s="185"/>
      <c r="P246" s="186">
        <f>SUM(P247:P276)</f>
        <v>0</v>
      </c>
      <c r="Q246" s="185"/>
      <c r="R246" s="186">
        <f>SUM(R247:R276)</f>
        <v>49.71302</v>
      </c>
      <c r="S246" s="185"/>
      <c r="T246" s="187">
        <f>SUM(T247:T276)</f>
        <v>55</v>
      </c>
      <c r="AR246" s="188" t="s">
        <v>90</v>
      </c>
      <c r="AT246" s="189" t="s">
        <v>81</v>
      </c>
      <c r="AU246" s="189" t="s">
        <v>90</v>
      </c>
      <c r="AY246" s="188" t="s">
        <v>154</v>
      </c>
      <c r="BK246" s="190">
        <f>SUM(BK247:BK276)</f>
        <v>0</v>
      </c>
    </row>
    <row r="247" spans="2:65" s="1" customFormat="1" ht="22.5" customHeight="1">
      <c r="B247" s="41"/>
      <c r="C247" s="194" t="s">
        <v>372</v>
      </c>
      <c r="D247" s="194" t="s">
        <v>156</v>
      </c>
      <c r="E247" s="195" t="s">
        <v>373</v>
      </c>
      <c r="F247" s="196" t="s">
        <v>374</v>
      </c>
      <c r="G247" s="197" t="s">
        <v>179</v>
      </c>
      <c r="H247" s="198">
        <v>15</v>
      </c>
      <c r="I247" s="199"/>
      <c r="J247" s="200">
        <f>ROUND(I247*H247,2)</f>
        <v>0</v>
      </c>
      <c r="K247" s="196" t="s">
        <v>80</v>
      </c>
      <c r="L247" s="61"/>
      <c r="M247" s="201" t="s">
        <v>80</v>
      </c>
      <c r="N247" s="202" t="s">
        <v>52</v>
      </c>
      <c r="O247" s="42"/>
      <c r="P247" s="203">
        <f>O247*H247</f>
        <v>0</v>
      </c>
      <c r="Q247" s="203">
        <v>0</v>
      </c>
      <c r="R247" s="203">
        <f>Q247*H247</f>
        <v>0</v>
      </c>
      <c r="S247" s="203">
        <v>0</v>
      </c>
      <c r="T247" s="204">
        <f>S247*H247</f>
        <v>0</v>
      </c>
      <c r="AR247" s="23" t="s">
        <v>161</v>
      </c>
      <c r="AT247" s="23" t="s">
        <v>156</v>
      </c>
      <c r="AU247" s="23" t="s">
        <v>92</v>
      </c>
      <c r="AY247" s="23" t="s">
        <v>154</v>
      </c>
      <c r="BE247" s="205">
        <f>IF(N247="základní",J247,0)</f>
        <v>0</v>
      </c>
      <c r="BF247" s="205">
        <f>IF(N247="snížená",J247,0)</f>
        <v>0</v>
      </c>
      <c r="BG247" s="205">
        <f>IF(N247="zákl. přenesená",J247,0)</f>
        <v>0</v>
      </c>
      <c r="BH247" s="205">
        <f>IF(N247="sníž. přenesená",J247,0)</f>
        <v>0</v>
      </c>
      <c r="BI247" s="205">
        <f>IF(N247="nulová",J247,0)</f>
        <v>0</v>
      </c>
      <c r="BJ247" s="23" t="s">
        <v>90</v>
      </c>
      <c r="BK247" s="205">
        <f>ROUND(I247*H247,2)</f>
        <v>0</v>
      </c>
      <c r="BL247" s="23" t="s">
        <v>161</v>
      </c>
      <c r="BM247" s="23" t="s">
        <v>375</v>
      </c>
    </row>
    <row r="248" spans="2:51" s="11" customFormat="1" ht="13.5">
      <c r="B248" s="209"/>
      <c r="C248" s="210"/>
      <c r="D248" s="206" t="s">
        <v>165</v>
      </c>
      <c r="E248" s="211" t="s">
        <v>80</v>
      </c>
      <c r="F248" s="212" t="s">
        <v>166</v>
      </c>
      <c r="G248" s="210"/>
      <c r="H248" s="213" t="s">
        <v>80</v>
      </c>
      <c r="I248" s="214"/>
      <c r="J248" s="210"/>
      <c r="K248" s="210"/>
      <c r="L248" s="215"/>
      <c r="M248" s="216"/>
      <c r="N248" s="217"/>
      <c r="O248" s="217"/>
      <c r="P248" s="217"/>
      <c r="Q248" s="217"/>
      <c r="R248" s="217"/>
      <c r="S248" s="217"/>
      <c r="T248" s="218"/>
      <c r="AT248" s="219" t="s">
        <v>165</v>
      </c>
      <c r="AU248" s="219" t="s">
        <v>92</v>
      </c>
      <c r="AV248" s="11" t="s">
        <v>90</v>
      </c>
      <c r="AW248" s="11" t="s">
        <v>44</v>
      </c>
      <c r="AX248" s="11" t="s">
        <v>82</v>
      </c>
      <c r="AY248" s="219" t="s">
        <v>154</v>
      </c>
    </row>
    <row r="249" spans="2:51" s="12" customFormat="1" ht="13.5">
      <c r="B249" s="220"/>
      <c r="C249" s="221"/>
      <c r="D249" s="222" t="s">
        <v>165</v>
      </c>
      <c r="E249" s="223" t="s">
        <v>80</v>
      </c>
      <c r="F249" s="224" t="s">
        <v>376</v>
      </c>
      <c r="G249" s="221"/>
      <c r="H249" s="225">
        <v>15</v>
      </c>
      <c r="I249" s="226"/>
      <c r="J249" s="221"/>
      <c r="K249" s="221"/>
      <c r="L249" s="227"/>
      <c r="M249" s="228"/>
      <c r="N249" s="229"/>
      <c r="O249" s="229"/>
      <c r="P249" s="229"/>
      <c r="Q249" s="229"/>
      <c r="R249" s="229"/>
      <c r="S249" s="229"/>
      <c r="T249" s="230"/>
      <c r="AT249" s="231" t="s">
        <v>165</v>
      </c>
      <c r="AU249" s="231" t="s">
        <v>92</v>
      </c>
      <c r="AV249" s="12" t="s">
        <v>92</v>
      </c>
      <c r="AW249" s="12" t="s">
        <v>44</v>
      </c>
      <c r="AX249" s="12" t="s">
        <v>90</v>
      </c>
      <c r="AY249" s="231" t="s">
        <v>154</v>
      </c>
    </row>
    <row r="250" spans="2:65" s="1" customFormat="1" ht="22.5" customHeight="1">
      <c r="B250" s="41"/>
      <c r="C250" s="194" t="s">
        <v>377</v>
      </c>
      <c r="D250" s="194" t="s">
        <v>156</v>
      </c>
      <c r="E250" s="195" t="s">
        <v>378</v>
      </c>
      <c r="F250" s="196" t="s">
        <v>379</v>
      </c>
      <c r="G250" s="197" t="s">
        <v>380</v>
      </c>
      <c r="H250" s="198">
        <v>1</v>
      </c>
      <c r="I250" s="199"/>
      <c r="J250" s="200">
        <f>ROUND(I250*H250,2)</f>
        <v>0</v>
      </c>
      <c r="K250" s="196" t="s">
        <v>80</v>
      </c>
      <c r="L250" s="61"/>
      <c r="M250" s="201" t="s">
        <v>80</v>
      </c>
      <c r="N250" s="202" t="s">
        <v>52</v>
      </c>
      <c r="O250" s="42"/>
      <c r="P250" s="203">
        <f>O250*H250</f>
        <v>0</v>
      </c>
      <c r="Q250" s="203">
        <v>0</v>
      </c>
      <c r="R250" s="203">
        <f>Q250*H250</f>
        <v>0</v>
      </c>
      <c r="S250" s="203">
        <v>0</v>
      </c>
      <c r="T250" s="204">
        <f>S250*H250</f>
        <v>0</v>
      </c>
      <c r="AR250" s="23" t="s">
        <v>161</v>
      </c>
      <c r="AT250" s="23" t="s">
        <v>156</v>
      </c>
      <c r="AU250" s="23" t="s">
        <v>92</v>
      </c>
      <c r="AY250" s="23" t="s">
        <v>154</v>
      </c>
      <c r="BE250" s="205">
        <f>IF(N250="základní",J250,0)</f>
        <v>0</v>
      </c>
      <c r="BF250" s="205">
        <f>IF(N250="snížená",J250,0)</f>
        <v>0</v>
      </c>
      <c r="BG250" s="205">
        <f>IF(N250="zákl. přenesená",J250,0)</f>
        <v>0</v>
      </c>
      <c r="BH250" s="205">
        <f>IF(N250="sníž. přenesená",J250,0)</f>
        <v>0</v>
      </c>
      <c r="BI250" s="205">
        <f>IF(N250="nulová",J250,0)</f>
        <v>0</v>
      </c>
      <c r="BJ250" s="23" t="s">
        <v>90</v>
      </c>
      <c r="BK250" s="205">
        <f>ROUND(I250*H250,2)</f>
        <v>0</v>
      </c>
      <c r="BL250" s="23" t="s">
        <v>161</v>
      </c>
      <c r="BM250" s="23" t="s">
        <v>381</v>
      </c>
    </row>
    <row r="251" spans="2:51" s="11" customFormat="1" ht="13.5">
      <c r="B251" s="209"/>
      <c r="C251" s="210"/>
      <c r="D251" s="206" t="s">
        <v>165</v>
      </c>
      <c r="E251" s="211" t="s">
        <v>80</v>
      </c>
      <c r="F251" s="212" t="s">
        <v>166</v>
      </c>
      <c r="G251" s="210"/>
      <c r="H251" s="213" t="s">
        <v>80</v>
      </c>
      <c r="I251" s="214"/>
      <c r="J251" s="210"/>
      <c r="K251" s="210"/>
      <c r="L251" s="215"/>
      <c r="M251" s="216"/>
      <c r="N251" s="217"/>
      <c r="O251" s="217"/>
      <c r="P251" s="217"/>
      <c r="Q251" s="217"/>
      <c r="R251" s="217"/>
      <c r="S251" s="217"/>
      <c r="T251" s="218"/>
      <c r="AT251" s="219" t="s">
        <v>165</v>
      </c>
      <c r="AU251" s="219" t="s">
        <v>92</v>
      </c>
      <c r="AV251" s="11" t="s">
        <v>90</v>
      </c>
      <c r="AW251" s="11" t="s">
        <v>44</v>
      </c>
      <c r="AX251" s="11" t="s">
        <v>82</v>
      </c>
      <c r="AY251" s="219" t="s">
        <v>154</v>
      </c>
    </row>
    <row r="252" spans="2:51" s="12" customFormat="1" ht="13.5">
      <c r="B252" s="220"/>
      <c r="C252" s="221"/>
      <c r="D252" s="222" t="s">
        <v>165</v>
      </c>
      <c r="E252" s="223" t="s">
        <v>80</v>
      </c>
      <c r="F252" s="224" t="s">
        <v>90</v>
      </c>
      <c r="G252" s="221"/>
      <c r="H252" s="225">
        <v>1</v>
      </c>
      <c r="I252" s="226"/>
      <c r="J252" s="221"/>
      <c r="K252" s="221"/>
      <c r="L252" s="227"/>
      <c r="M252" s="228"/>
      <c r="N252" s="229"/>
      <c r="O252" s="229"/>
      <c r="P252" s="229"/>
      <c r="Q252" s="229"/>
      <c r="R252" s="229"/>
      <c r="S252" s="229"/>
      <c r="T252" s="230"/>
      <c r="AT252" s="231" t="s">
        <v>165</v>
      </c>
      <c r="AU252" s="231" t="s">
        <v>92</v>
      </c>
      <c r="AV252" s="12" t="s">
        <v>92</v>
      </c>
      <c r="AW252" s="12" t="s">
        <v>44</v>
      </c>
      <c r="AX252" s="12" t="s">
        <v>90</v>
      </c>
      <c r="AY252" s="231" t="s">
        <v>154</v>
      </c>
    </row>
    <row r="253" spans="2:65" s="1" customFormat="1" ht="22.5" customHeight="1">
      <c r="B253" s="41"/>
      <c r="C253" s="194" t="s">
        <v>382</v>
      </c>
      <c r="D253" s="194" t="s">
        <v>156</v>
      </c>
      <c r="E253" s="195" t="s">
        <v>383</v>
      </c>
      <c r="F253" s="196" t="s">
        <v>384</v>
      </c>
      <c r="G253" s="197" t="s">
        <v>380</v>
      </c>
      <c r="H253" s="198">
        <v>2</v>
      </c>
      <c r="I253" s="199"/>
      <c r="J253" s="200">
        <f>ROUND(I253*H253,2)</f>
        <v>0</v>
      </c>
      <c r="K253" s="196" t="s">
        <v>80</v>
      </c>
      <c r="L253" s="61"/>
      <c r="M253" s="201" t="s">
        <v>80</v>
      </c>
      <c r="N253" s="202" t="s">
        <v>52</v>
      </c>
      <c r="O253" s="42"/>
      <c r="P253" s="203">
        <f>O253*H253</f>
        <v>0</v>
      </c>
      <c r="Q253" s="203">
        <v>0</v>
      </c>
      <c r="R253" s="203">
        <f>Q253*H253</f>
        <v>0</v>
      </c>
      <c r="S253" s="203">
        <v>0</v>
      </c>
      <c r="T253" s="204">
        <f>S253*H253</f>
        <v>0</v>
      </c>
      <c r="AR253" s="23" t="s">
        <v>161</v>
      </c>
      <c r="AT253" s="23" t="s">
        <v>156</v>
      </c>
      <c r="AU253" s="23" t="s">
        <v>92</v>
      </c>
      <c r="AY253" s="23" t="s">
        <v>154</v>
      </c>
      <c r="BE253" s="205">
        <f>IF(N253="základní",J253,0)</f>
        <v>0</v>
      </c>
      <c r="BF253" s="205">
        <f>IF(N253="snížená",J253,0)</f>
        <v>0</v>
      </c>
      <c r="BG253" s="205">
        <f>IF(N253="zákl. přenesená",J253,0)</f>
        <v>0</v>
      </c>
      <c r="BH253" s="205">
        <f>IF(N253="sníž. přenesená",J253,0)</f>
        <v>0</v>
      </c>
      <c r="BI253" s="205">
        <f>IF(N253="nulová",J253,0)</f>
        <v>0</v>
      </c>
      <c r="BJ253" s="23" t="s">
        <v>90</v>
      </c>
      <c r="BK253" s="205">
        <f>ROUND(I253*H253,2)</f>
        <v>0</v>
      </c>
      <c r="BL253" s="23" t="s">
        <v>161</v>
      </c>
      <c r="BM253" s="23" t="s">
        <v>385</v>
      </c>
    </row>
    <row r="254" spans="2:51" s="11" customFormat="1" ht="13.5">
      <c r="B254" s="209"/>
      <c r="C254" s="210"/>
      <c r="D254" s="206" t="s">
        <v>165</v>
      </c>
      <c r="E254" s="211" t="s">
        <v>80</v>
      </c>
      <c r="F254" s="212" t="s">
        <v>166</v>
      </c>
      <c r="G254" s="210"/>
      <c r="H254" s="213" t="s">
        <v>80</v>
      </c>
      <c r="I254" s="214"/>
      <c r="J254" s="210"/>
      <c r="K254" s="210"/>
      <c r="L254" s="215"/>
      <c r="M254" s="216"/>
      <c r="N254" s="217"/>
      <c r="O254" s="217"/>
      <c r="P254" s="217"/>
      <c r="Q254" s="217"/>
      <c r="R254" s="217"/>
      <c r="S254" s="217"/>
      <c r="T254" s="218"/>
      <c r="AT254" s="219" t="s">
        <v>165</v>
      </c>
      <c r="AU254" s="219" t="s">
        <v>92</v>
      </c>
      <c r="AV254" s="11" t="s">
        <v>90</v>
      </c>
      <c r="AW254" s="11" t="s">
        <v>44</v>
      </c>
      <c r="AX254" s="11" t="s">
        <v>82</v>
      </c>
      <c r="AY254" s="219" t="s">
        <v>154</v>
      </c>
    </row>
    <row r="255" spans="2:51" s="12" customFormat="1" ht="13.5">
      <c r="B255" s="220"/>
      <c r="C255" s="221"/>
      <c r="D255" s="222" t="s">
        <v>165</v>
      </c>
      <c r="E255" s="223" t="s">
        <v>80</v>
      </c>
      <c r="F255" s="224" t="s">
        <v>92</v>
      </c>
      <c r="G255" s="221"/>
      <c r="H255" s="225">
        <v>2</v>
      </c>
      <c r="I255" s="226"/>
      <c r="J255" s="221"/>
      <c r="K255" s="221"/>
      <c r="L255" s="227"/>
      <c r="M255" s="228"/>
      <c r="N255" s="229"/>
      <c r="O255" s="229"/>
      <c r="P255" s="229"/>
      <c r="Q255" s="229"/>
      <c r="R255" s="229"/>
      <c r="S255" s="229"/>
      <c r="T255" s="230"/>
      <c r="AT255" s="231" t="s">
        <v>165</v>
      </c>
      <c r="AU255" s="231" t="s">
        <v>92</v>
      </c>
      <c r="AV255" s="12" t="s">
        <v>92</v>
      </c>
      <c r="AW255" s="12" t="s">
        <v>44</v>
      </c>
      <c r="AX255" s="12" t="s">
        <v>90</v>
      </c>
      <c r="AY255" s="231" t="s">
        <v>154</v>
      </c>
    </row>
    <row r="256" spans="2:65" s="1" customFormat="1" ht="22.5" customHeight="1">
      <c r="B256" s="41"/>
      <c r="C256" s="194" t="s">
        <v>386</v>
      </c>
      <c r="D256" s="194" t="s">
        <v>156</v>
      </c>
      <c r="E256" s="195" t="s">
        <v>387</v>
      </c>
      <c r="F256" s="196" t="s">
        <v>388</v>
      </c>
      <c r="G256" s="197" t="s">
        <v>380</v>
      </c>
      <c r="H256" s="198">
        <v>31</v>
      </c>
      <c r="I256" s="199"/>
      <c r="J256" s="200">
        <f>ROUND(I256*H256,2)</f>
        <v>0</v>
      </c>
      <c r="K256" s="196" t="s">
        <v>160</v>
      </c>
      <c r="L256" s="61"/>
      <c r="M256" s="201" t="s">
        <v>80</v>
      </c>
      <c r="N256" s="202" t="s">
        <v>52</v>
      </c>
      <c r="O256" s="42"/>
      <c r="P256" s="203">
        <f>O256*H256</f>
        <v>0</v>
      </c>
      <c r="Q256" s="203">
        <v>0.3409</v>
      </c>
      <c r="R256" s="203">
        <f>Q256*H256</f>
        <v>10.5679</v>
      </c>
      <c r="S256" s="203">
        <v>0</v>
      </c>
      <c r="T256" s="204">
        <f>S256*H256</f>
        <v>0</v>
      </c>
      <c r="AR256" s="23" t="s">
        <v>161</v>
      </c>
      <c r="AT256" s="23" t="s">
        <v>156</v>
      </c>
      <c r="AU256" s="23" t="s">
        <v>92</v>
      </c>
      <c r="AY256" s="23" t="s">
        <v>154</v>
      </c>
      <c r="BE256" s="205">
        <f>IF(N256="základní",J256,0)</f>
        <v>0</v>
      </c>
      <c r="BF256" s="205">
        <f>IF(N256="snížená",J256,0)</f>
        <v>0</v>
      </c>
      <c r="BG256" s="205">
        <f>IF(N256="zákl. přenesená",J256,0)</f>
        <v>0</v>
      </c>
      <c r="BH256" s="205">
        <f>IF(N256="sníž. přenesená",J256,0)</f>
        <v>0</v>
      </c>
      <c r="BI256" s="205">
        <f>IF(N256="nulová",J256,0)</f>
        <v>0</v>
      </c>
      <c r="BJ256" s="23" t="s">
        <v>90</v>
      </c>
      <c r="BK256" s="205">
        <f>ROUND(I256*H256,2)</f>
        <v>0</v>
      </c>
      <c r="BL256" s="23" t="s">
        <v>161</v>
      </c>
      <c r="BM256" s="23" t="s">
        <v>389</v>
      </c>
    </row>
    <row r="257" spans="2:47" s="1" customFormat="1" ht="108">
      <c r="B257" s="41"/>
      <c r="C257" s="63"/>
      <c r="D257" s="206" t="s">
        <v>163</v>
      </c>
      <c r="E257" s="63"/>
      <c r="F257" s="207" t="s">
        <v>390</v>
      </c>
      <c r="G257" s="63"/>
      <c r="H257" s="63"/>
      <c r="I257" s="164"/>
      <c r="J257" s="63"/>
      <c r="K257" s="63"/>
      <c r="L257" s="61"/>
      <c r="M257" s="208"/>
      <c r="N257" s="42"/>
      <c r="O257" s="42"/>
      <c r="P257" s="42"/>
      <c r="Q257" s="42"/>
      <c r="R257" s="42"/>
      <c r="S257" s="42"/>
      <c r="T257" s="78"/>
      <c r="AT257" s="23" t="s">
        <v>163</v>
      </c>
      <c r="AU257" s="23" t="s">
        <v>92</v>
      </c>
    </row>
    <row r="258" spans="2:51" s="11" customFormat="1" ht="13.5">
      <c r="B258" s="209"/>
      <c r="C258" s="210"/>
      <c r="D258" s="206" t="s">
        <v>165</v>
      </c>
      <c r="E258" s="211" t="s">
        <v>80</v>
      </c>
      <c r="F258" s="212" t="s">
        <v>166</v>
      </c>
      <c r="G258" s="210"/>
      <c r="H258" s="213" t="s">
        <v>80</v>
      </c>
      <c r="I258" s="214"/>
      <c r="J258" s="210"/>
      <c r="K258" s="210"/>
      <c r="L258" s="215"/>
      <c r="M258" s="216"/>
      <c r="N258" s="217"/>
      <c r="O258" s="217"/>
      <c r="P258" s="217"/>
      <c r="Q258" s="217"/>
      <c r="R258" s="217"/>
      <c r="S258" s="217"/>
      <c r="T258" s="218"/>
      <c r="AT258" s="219" t="s">
        <v>165</v>
      </c>
      <c r="AU258" s="219" t="s">
        <v>92</v>
      </c>
      <c r="AV258" s="11" t="s">
        <v>90</v>
      </c>
      <c r="AW258" s="11" t="s">
        <v>44</v>
      </c>
      <c r="AX258" s="11" t="s">
        <v>82</v>
      </c>
      <c r="AY258" s="219" t="s">
        <v>154</v>
      </c>
    </row>
    <row r="259" spans="2:51" s="12" customFormat="1" ht="13.5">
      <c r="B259" s="220"/>
      <c r="C259" s="221"/>
      <c r="D259" s="222" t="s">
        <v>165</v>
      </c>
      <c r="E259" s="223" t="s">
        <v>80</v>
      </c>
      <c r="F259" s="224" t="s">
        <v>332</v>
      </c>
      <c r="G259" s="221"/>
      <c r="H259" s="225">
        <v>31</v>
      </c>
      <c r="I259" s="226"/>
      <c r="J259" s="221"/>
      <c r="K259" s="221"/>
      <c r="L259" s="227"/>
      <c r="M259" s="228"/>
      <c r="N259" s="229"/>
      <c r="O259" s="229"/>
      <c r="P259" s="229"/>
      <c r="Q259" s="229"/>
      <c r="R259" s="229"/>
      <c r="S259" s="229"/>
      <c r="T259" s="230"/>
      <c r="AT259" s="231" t="s">
        <v>165</v>
      </c>
      <c r="AU259" s="231" t="s">
        <v>92</v>
      </c>
      <c r="AV259" s="12" t="s">
        <v>92</v>
      </c>
      <c r="AW259" s="12" t="s">
        <v>44</v>
      </c>
      <c r="AX259" s="12" t="s">
        <v>90</v>
      </c>
      <c r="AY259" s="231" t="s">
        <v>154</v>
      </c>
    </row>
    <row r="260" spans="2:65" s="1" customFormat="1" ht="22.5" customHeight="1">
      <c r="B260" s="41"/>
      <c r="C260" s="246" t="s">
        <v>391</v>
      </c>
      <c r="D260" s="246" t="s">
        <v>222</v>
      </c>
      <c r="E260" s="247" t="s">
        <v>392</v>
      </c>
      <c r="F260" s="248" t="s">
        <v>393</v>
      </c>
      <c r="G260" s="249" t="s">
        <v>380</v>
      </c>
      <c r="H260" s="250">
        <v>31</v>
      </c>
      <c r="I260" s="251"/>
      <c r="J260" s="252">
        <f>ROUND(I260*H260,2)</f>
        <v>0</v>
      </c>
      <c r="K260" s="248" t="s">
        <v>80</v>
      </c>
      <c r="L260" s="253"/>
      <c r="M260" s="254" t="s">
        <v>80</v>
      </c>
      <c r="N260" s="255" t="s">
        <v>52</v>
      </c>
      <c r="O260" s="42"/>
      <c r="P260" s="203">
        <f>O260*H260</f>
        <v>0</v>
      </c>
      <c r="Q260" s="203">
        <v>0</v>
      </c>
      <c r="R260" s="203">
        <f>Q260*H260</f>
        <v>0</v>
      </c>
      <c r="S260" s="203">
        <v>0</v>
      </c>
      <c r="T260" s="204">
        <f>S260*H260</f>
        <v>0</v>
      </c>
      <c r="AR260" s="23" t="s">
        <v>205</v>
      </c>
      <c r="AT260" s="23" t="s">
        <v>222</v>
      </c>
      <c r="AU260" s="23" t="s">
        <v>92</v>
      </c>
      <c r="AY260" s="23" t="s">
        <v>154</v>
      </c>
      <c r="BE260" s="205">
        <f>IF(N260="základní",J260,0)</f>
        <v>0</v>
      </c>
      <c r="BF260" s="205">
        <f>IF(N260="snížená",J260,0)</f>
        <v>0</v>
      </c>
      <c r="BG260" s="205">
        <f>IF(N260="zákl. přenesená",J260,0)</f>
        <v>0</v>
      </c>
      <c r="BH260" s="205">
        <f>IF(N260="sníž. přenesená",J260,0)</f>
        <v>0</v>
      </c>
      <c r="BI260" s="205">
        <f>IF(N260="nulová",J260,0)</f>
        <v>0</v>
      </c>
      <c r="BJ260" s="23" t="s">
        <v>90</v>
      </c>
      <c r="BK260" s="205">
        <f>ROUND(I260*H260,2)</f>
        <v>0</v>
      </c>
      <c r="BL260" s="23" t="s">
        <v>161</v>
      </c>
      <c r="BM260" s="23" t="s">
        <v>394</v>
      </c>
    </row>
    <row r="261" spans="2:51" s="12" customFormat="1" ht="13.5">
      <c r="B261" s="220"/>
      <c r="C261" s="221"/>
      <c r="D261" s="222" t="s">
        <v>165</v>
      </c>
      <c r="E261" s="223" t="s">
        <v>80</v>
      </c>
      <c r="F261" s="224" t="s">
        <v>332</v>
      </c>
      <c r="G261" s="221"/>
      <c r="H261" s="225">
        <v>31</v>
      </c>
      <c r="I261" s="226"/>
      <c r="J261" s="221"/>
      <c r="K261" s="221"/>
      <c r="L261" s="227"/>
      <c r="M261" s="228"/>
      <c r="N261" s="229"/>
      <c r="O261" s="229"/>
      <c r="P261" s="229"/>
      <c r="Q261" s="229"/>
      <c r="R261" s="229"/>
      <c r="S261" s="229"/>
      <c r="T261" s="230"/>
      <c r="AT261" s="231" t="s">
        <v>165</v>
      </c>
      <c r="AU261" s="231" t="s">
        <v>92</v>
      </c>
      <c r="AV261" s="12" t="s">
        <v>92</v>
      </c>
      <c r="AW261" s="12" t="s">
        <v>44</v>
      </c>
      <c r="AX261" s="12" t="s">
        <v>90</v>
      </c>
      <c r="AY261" s="231" t="s">
        <v>154</v>
      </c>
    </row>
    <row r="262" spans="2:65" s="1" customFormat="1" ht="22.5" customHeight="1">
      <c r="B262" s="41"/>
      <c r="C262" s="194" t="s">
        <v>395</v>
      </c>
      <c r="D262" s="194" t="s">
        <v>156</v>
      </c>
      <c r="E262" s="195" t="s">
        <v>396</v>
      </c>
      <c r="F262" s="196" t="s">
        <v>397</v>
      </c>
      <c r="G262" s="197" t="s">
        <v>380</v>
      </c>
      <c r="H262" s="198">
        <v>22</v>
      </c>
      <c r="I262" s="199"/>
      <c r="J262" s="200">
        <f>ROUND(I262*H262,2)</f>
        <v>0</v>
      </c>
      <c r="K262" s="196" t="s">
        <v>80</v>
      </c>
      <c r="L262" s="61"/>
      <c r="M262" s="201" t="s">
        <v>80</v>
      </c>
      <c r="N262" s="202" t="s">
        <v>52</v>
      </c>
      <c r="O262" s="42"/>
      <c r="P262" s="203">
        <f>O262*H262</f>
        <v>0</v>
      </c>
      <c r="Q262" s="203">
        <v>0</v>
      </c>
      <c r="R262" s="203">
        <f>Q262*H262</f>
        <v>0</v>
      </c>
      <c r="S262" s="203">
        <v>2.5</v>
      </c>
      <c r="T262" s="204">
        <f>S262*H262</f>
        <v>55</v>
      </c>
      <c r="AR262" s="23" t="s">
        <v>161</v>
      </c>
      <c r="AT262" s="23" t="s">
        <v>156</v>
      </c>
      <c r="AU262" s="23" t="s">
        <v>92</v>
      </c>
      <c r="AY262" s="23" t="s">
        <v>154</v>
      </c>
      <c r="BE262" s="205">
        <f>IF(N262="základní",J262,0)</f>
        <v>0</v>
      </c>
      <c r="BF262" s="205">
        <f>IF(N262="snížená",J262,0)</f>
        <v>0</v>
      </c>
      <c r="BG262" s="205">
        <f>IF(N262="zákl. přenesená",J262,0)</f>
        <v>0</v>
      </c>
      <c r="BH262" s="205">
        <f>IF(N262="sníž. přenesená",J262,0)</f>
        <v>0</v>
      </c>
      <c r="BI262" s="205">
        <f>IF(N262="nulová",J262,0)</f>
        <v>0</v>
      </c>
      <c r="BJ262" s="23" t="s">
        <v>90</v>
      </c>
      <c r="BK262" s="205">
        <f>ROUND(I262*H262,2)</f>
        <v>0</v>
      </c>
      <c r="BL262" s="23" t="s">
        <v>161</v>
      </c>
      <c r="BM262" s="23" t="s">
        <v>398</v>
      </c>
    </row>
    <row r="263" spans="2:51" s="12" customFormat="1" ht="13.5">
      <c r="B263" s="220"/>
      <c r="C263" s="221"/>
      <c r="D263" s="222" t="s">
        <v>165</v>
      </c>
      <c r="E263" s="223" t="s">
        <v>80</v>
      </c>
      <c r="F263" s="224" t="s">
        <v>282</v>
      </c>
      <c r="G263" s="221"/>
      <c r="H263" s="225">
        <v>22</v>
      </c>
      <c r="I263" s="226"/>
      <c r="J263" s="221"/>
      <c r="K263" s="221"/>
      <c r="L263" s="227"/>
      <c r="M263" s="228"/>
      <c r="N263" s="229"/>
      <c r="O263" s="229"/>
      <c r="P263" s="229"/>
      <c r="Q263" s="229"/>
      <c r="R263" s="229"/>
      <c r="S263" s="229"/>
      <c r="T263" s="230"/>
      <c r="AT263" s="231" t="s">
        <v>165</v>
      </c>
      <c r="AU263" s="231" t="s">
        <v>92</v>
      </c>
      <c r="AV263" s="12" t="s">
        <v>92</v>
      </c>
      <c r="AW263" s="12" t="s">
        <v>44</v>
      </c>
      <c r="AX263" s="12" t="s">
        <v>90</v>
      </c>
      <c r="AY263" s="231" t="s">
        <v>154</v>
      </c>
    </row>
    <row r="264" spans="2:65" s="1" customFormat="1" ht="31.5" customHeight="1">
      <c r="B264" s="41"/>
      <c r="C264" s="194" t="s">
        <v>399</v>
      </c>
      <c r="D264" s="194" t="s">
        <v>156</v>
      </c>
      <c r="E264" s="195" t="s">
        <v>400</v>
      </c>
      <c r="F264" s="196" t="s">
        <v>401</v>
      </c>
      <c r="G264" s="197" t="s">
        <v>380</v>
      </c>
      <c r="H264" s="198">
        <v>31</v>
      </c>
      <c r="I264" s="199"/>
      <c r="J264" s="200">
        <f>ROUND(I264*H264,2)</f>
        <v>0</v>
      </c>
      <c r="K264" s="196" t="s">
        <v>160</v>
      </c>
      <c r="L264" s="61"/>
      <c r="M264" s="201" t="s">
        <v>80</v>
      </c>
      <c r="N264" s="202" t="s">
        <v>52</v>
      </c>
      <c r="O264" s="42"/>
      <c r="P264" s="203">
        <f>O264*H264</f>
        <v>0</v>
      </c>
      <c r="Q264" s="203">
        <v>0.00936</v>
      </c>
      <c r="R264" s="203">
        <f>Q264*H264</f>
        <v>0.29016000000000003</v>
      </c>
      <c r="S264" s="203">
        <v>0</v>
      </c>
      <c r="T264" s="204">
        <f>S264*H264</f>
        <v>0</v>
      </c>
      <c r="AR264" s="23" t="s">
        <v>161</v>
      </c>
      <c r="AT264" s="23" t="s">
        <v>156</v>
      </c>
      <c r="AU264" s="23" t="s">
        <v>92</v>
      </c>
      <c r="AY264" s="23" t="s">
        <v>154</v>
      </c>
      <c r="BE264" s="205">
        <f>IF(N264="základní",J264,0)</f>
        <v>0</v>
      </c>
      <c r="BF264" s="205">
        <f>IF(N264="snížená",J264,0)</f>
        <v>0</v>
      </c>
      <c r="BG264" s="205">
        <f>IF(N264="zákl. přenesená",J264,0)</f>
        <v>0</v>
      </c>
      <c r="BH264" s="205">
        <f>IF(N264="sníž. přenesená",J264,0)</f>
        <v>0</v>
      </c>
      <c r="BI264" s="205">
        <f>IF(N264="nulová",J264,0)</f>
        <v>0</v>
      </c>
      <c r="BJ264" s="23" t="s">
        <v>90</v>
      </c>
      <c r="BK264" s="205">
        <f>ROUND(I264*H264,2)</f>
        <v>0</v>
      </c>
      <c r="BL264" s="23" t="s">
        <v>161</v>
      </c>
      <c r="BM264" s="23" t="s">
        <v>402</v>
      </c>
    </row>
    <row r="265" spans="2:47" s="1" customFormat="1" ht="40.5">
      <c r="B265" s="41"/>
      <c r="C265" s="63"/>
      <c r="D265" s="206" t="s">
        <v>163</v>
      </c>
      <c r="E265" s="63"/>
      <c r="F265" s="207" t="s">
        <v>403</v>
      </c>
      <c r="G265" s="63"/>
      <c r="H265" s="63"/>
      <c r="I265" s="164"/>
      <c r="J265" s="63"/>
      <c r="K265" s="63"/>
      <c r="L265" s="61"/>
      <c r="M265" s="208"/>
      <c r="N265" s="42"/>
      <c r="O265" s="42"/>
      <c r="P265" s="42"/>
      <c r="Q265" s="42"/>
      <c r="R265" s="42"/>
      <c r="S265" s="42"/>
      <c r="T265" s="78"/>
      <c r="AT265" s="23" t="s">
        <v>163</v>
      </c>
      <c r="AU265" s="23" t="s">
        <v>92</v>
      </c>
    </row>
    <row r="266" spans="2:51" s="12" customFormat="1" ht="13.5">
      <c r="B266" s="220"/>
      <c r="C266" s="221"/>
      <c r="D266" s="222" t="s">
        <v>165</v>
      </c>
      <c r="E266" s="223" t="s">
        <v>80</v>
      </c>
      <c r="F266" s="224" t="s">
        <v>332</v>
      </c>
      <c r="G266" s="221"/>
      <c r="H266" s="225">
        <v>31</v>
      </c>
      <c r="I266" s="226"/>
      <c r="J266" s="221"/>
      <c r="K266" s="221"/>
      <c r="L266" s="227"/>
      <c r="M266" s="228"/>
      <c r="N266" s="229"/>
      <c r="O266" s="229"/>
      <c r="P266" s="229"/>
      <c r="Q266" s="229"/>
      <c r="R266" s="229"/>
      <c r="S266" s="229"/>
      <c r="T266" s="230"/>
      <c r="AT266" s="231" t="s">
        <v>165</v>
      </c>
      <c r="AU266" s="231" t="s">
        <v>92</v>
      </c>
      <c r="AV266" s="12" t="s">
        <v>92</v>
      </c>
      <c r="AW266" s="12" t="s">
        <v>44</v>
      </c>
      <c r="AX266" s="12" t="s">
        <v>90</v>
      </c>
      <c r="AY266" s="231" t="s">
        <v>154</v>
      </c>
    </row>
    <row r="267" spans="2:65" s="1" customFormat="1" ht="22.5" customHeight="1">
      <c r="B267" s="41"/>
      <c r="C267" s="246" t="s">
        <v>404</v>
      </c>
      <c r="D267" s="246" t="s">
        <v>222</v>
      </c>
      <c r="E267" s="247" t="s">
        <v>405</v>
      </c>
      <c r="F267" s="248" t="s">
        <v>406</v>
      </c>
      <c r="G267" s="249" t="s">
        <v>380</v>
      </c>
      <c r="H267" s="250">
        <v>31</v>
      </c>
      <c r="I267" s="251"/>
      <c r="J267" s="252">
        <f>ROUND(I267*H267,2)</f>
        <v>0</v>
      </c>
      <c r="K267" s="248" t="s">
        <v>160</v>
      </c>
      <c r="L267" s="253"/>
      <c r="M267" s="254" t="s">
        <v>80</v>
      </c>
      <c r="N267" s="255" t="s">
        <v>52</v>
      </c>
      <c r="O267" s="42"/>
      <c r="P267" s="203">
        <f>O267*H267</f>
        <v>0</v>
      </c>
      <c r="Q267" s="203">
        <v>0.041</v>
      </c>
      <c r="R267" s="203">
        <f>Q267*H267</f>
        <v>1.2710000000000001</v>
      </c>
      <c r="S267" s="203">
        <v>0</v>
      </c>
      <c r="T267" s="204">
        <f>S267*H267</f>
        <v>0</v>
      </c>
      <c r="AR267" s="23" t="s">
        <v>205</v>
      </c>
      <c r="AT267" s="23" t="s">
        <v>222</v>
      </c>
      <c r="AU267" s="23" t="s">
        <v>92</v>
      </c>
      <c r="AY267" s="23" t="s">
        <v>154</v>
      </c>
      <c r="BE267" s="205">
        <f>IF(N267="základní",J267,0)</f>
        <v>0</v>
      </c>
      <c r="BF267" s="205">
        <f>IF(N267="snížená",J267,0)</f>
        <v>0</v>
      </c>
      <c r="BG267" s="205">
        <f>IF(N267="zákl. přenesená",J267,0)</f>
        <v>0</v>
      </c>
      <c r="BH267" s="205">
        <f>IF(N267="sníž. přenesená",J267,0)</f>
        <v>0</v>
      </c>
      <c r="BI267" s="205">
        <f>IF(N267="nulová",J267,0)</f>
        <v>0</v>
      </c>
      <c r="BJ267" s="23" t="s">
        <v>90</v>
      </c>
      <c r="BK267" s="205">
        <f>ROUND(I267*H267,2)</f>
        <v>0</v>
      </c>
      <c r="BL267" s="23" t="s">
        <v>161</v>
      </c>
      <c r="BM267" s="23" t="s">
        <v>407</v>
      </c>
    </row>
    <row r="268" spans="2:51" s="12" customFormat="1" ht="13.5">
      <c r="B268" s="220"/>
      <c r="C268" s="221"/>
      <c r="D268" s="222" t="s">
        <v>165</v>
      </c>
      <c r="E268" s="223" t="s">
        <v>80</v>
      </c>
      <c r="F268" s="224" t="s">
        <v>332</v>
      </c>
      <c r="G268" s="221"/>
      <c r="H268" s="225">
        <v>31</v>
      </c>
      <c r="I268" s="226"/>
      <c r="J268" s="221"/>
      <c r="K268" s="221"/>
      <c r="L268" s="227"/>
      <c r="M268" s="228"/>
      <c r="N268" s="229"/>
      <c r="O268" s="229"/>
      <c r="P268" s="229"/>
      <c r="Q268" s="229"/>
      <c r="R268" s="229"/>
      <c r="S268" s="229"/>
      <c r="T268" s="230"/>
      <c r="AT268" s="231" t="s">
        <v>165</v>
      </c>
      <c r="AU268" s="231" t="s">
        <v>92</v>
      </c>
      <c r="AV268" s="12" t="s">
        <v>92</v>
      </c>
      <c r="AW268" s="12" t="s">
        <v>44</v>
      </c>
      <c r="AX268" s="12" t="s">
        <v>90</v>
      </c>
      <c r="AY268" s="231" t="s">
        <v>154</v>
      </c>
    </row>
    <row r="269" spans="2:65" s="1" customFormat="1" ht="22.5" customHeight="1">
      <c r="B269" s="41"/>
      <c r="C269" s="194" t="s">
        <v>408</v>
      </c>
      <c r="D269" s="194" t="s">
        <v>156</v>
      </c>
      <c r="E269" s="195" t="s">
        <v>409</v>
      </c>
      <c r="F269" s="196" t="s">
        <v>410</v>
      </c>
      <c r="G269" s="197" t="s">
        <v>380</v>
      </c>
      <c r="H269" s="198">
        <v>25</v>
      </c>
      <c r="I269" s="199"/>
      <c r="J269" s="200">
        <f>ROUND(I269*H269,2)</f>
        <v>0</v>
      </c>
      <c r="K269" s="196" t="s">
        <v>160</v>
      </c>
      <c r="L269" s="61"/>
      <c r="M269" s="201" t="s">
        <v>80</v>
      </c>
      <c r="N269" s="202" t="s">
        <v>52</v>
      </c>
      <c r="O269" s="42"/>
      <c r="P269" s="203">
        <f>O269*H269</f>
        <v>0</v>
      </c>
      <c r="Q269" s="203">
        <v>0.4208</v>
      </c>
      <c r="R269" s="203">
        <f>Q269*H269</f>
        <v>10.52</v>
      </c>
      <c r="S269" s="203">
        <v>0</v>
      </c>
      <c r="T269" s="204">
        <f>S269*H269</f>
        <v>0</v>
      </c>
      <c r="AR269" s="23" t="s">
        <v>161</v>
      </c>
      <c r="AT269" s="23" t="s">
        <v>156</v>
      </c>
      <c r="AU269" s="23" t="s">
        <v>92</v>
      </c>
      <c r="AY269" s="23" t="s">
        <v>154</v>
      </c>
      <c r="BE269" s="205">
        <f>IF(N269="základní",J269,0)</f>
        <v>0</v>
      </c>
      <c r="BF269" s="205">
        <f>IF(N269="snížená",J269,0)</f>
        <v>0</v>
      </c>
      <c r="BG269" s="205">
        <f>IF(N269="zákl. přenesená",J269,0)</f>
        <v>0</v>
      </c>
      <c r="BH269" s="205">
        <f>IF(N269="sníž. přenesená",J269,0)</f>
        <v>0</v>
      </c>
      <c r="BI269" s="205">
        <f>IF(N269="nulová",J269,0)</f>
        <v>0</v>
      </c>
      <c r="BJ269" s="23" t="s">
        <v>90</v>
      </c>
      <c r="BK269" s="205">
        <f>ROUND(I269*H269,2)</f>
        <v>0</v>
      </c>
      <c r="BL269" s="23" t="s">
        <v>161</v>
      </c>
      <c r="BM269" s="23" t="s">
        <v>411</v>
      </c>
    </row>
    <row r="270" spans="2:47" s="1" customFormat="1" ht="108">
      <c r="B270" s="41"/>
      <c r="C270" s="63"/>
      <c r="D270" s="206" t="s">
        <v>163</v>
      </c>
      <c r="E270" s="63"/>
      <c r="F270" s="207" t="s">
        <v>412</v>
      </c>
      <c r="G270" s="63"/>
      <c r="H270" s="63"/>
      <c r="I270" s="164"/>
      <c r="J270" s="63"/>
      <c r="K270" s="63"/>
      <c r="L270" s="61"/>
      <c r="M270" s="208"/>
      <c r="N270" s="42"/>
      <c r="O270" s="42"/>
      <c r="P270" s="42"/>
      <c r="Q270" s="42"/>
      <c r="R270" s="42"/>
      <c r="S270" s="42"/>
      <c r="T270" s="78"/>
      <c r="AT270" s="23" t="s">
        <v>163</v>
      </c>
      <c r="AU270" s="23" t="s">
        <v>92</v>
      </c>
    </row>
    <row r="271" spans="2:51" s="11" customFormat="1" ht="13.5">
      <c r="B271" s="209"/>
      <c r="C271" s="210"/>
      <c r="D271" s="206" t="s">
        <v>165</v>
      </c>
      <c r="E271" s="211" t="s">
        <v>80</v>
      </c>
      <c r="F271" s="212" t="s">
        <v>166</v>
      </c>
      <c r="G271" s="210"/>
      <c r="H271" s="213" t="s">
        <v>80</v>
      </c>
      <c r="I271" s="214"/>
      <c r="J271" s="210"/>
      <c r="K271" s="210"/>
      <c r="L271" s="215"/>
      <c r="M271" s="216"/>
      <c r="N271" s="217"/>
      <c r="O271" s="217"/>
      <c r="P271" s="217"/>
      <c r="Q271" s="217"/>
      <c r="R271" s="217"/>
      <c r="S271" s="217"/>
      <c r="T271" s="218"/>
      <c r="AT271" s="219" t="s">
        <v>165</v>
      </c>
      <c r="AU271" s="219" t="s">
        <v>92</v>
      </c>
      <c r="AV271" s="11" t="s">
        <v>90</v>
      </c>
      <c r="AW271" s="11" t="s">
        <v>44</v>
      </c>
      <c r="AX271" s="11" t="s">
        <v>82</v>
      </c>
      <c r="AY271" s="219" t="s">
        <v>154</v>
      </c>
    </row>
    <row r="272" spans="2:51" s="12" customFormat="1" ht="13.5">
      <c r="B272" s="220"/>
      <c r="C272" s="221"/>
      <c r="D272" s="222" t="s">
        <v>165</v>
      </c>
      <c r="E272" s="223" t="s">
        <v>80</v>
      </c>
      <c r="F272" s="224" t="s">
        <v>299</v>
      </c>
      <c r="G272" s="221"/>
      <c r="H272" s="225">
        <v>25</v>
      </c>
      <c r="I272" s="226"/>
      <c r="J272" s="221"/>
      <c r="K272" s="221"/>
      <c r="L272" s="227"/>
      <c r="M272" s="228"/>
      <c r="N272" s="229"/>
      <c r="O272" s="229"/>
      <c r="P272" s="229"/>
      <c r="Q272" s="229"/>
      <c r="R272" s="229"/>
      <c r="S272" s="229"/>
      <c r="T272" s="230"/>
      <c r="AT272" s="231" t="s">
        <v>165</v>
      </c>
      <c r="AU272" s="231" t="s">
        <v>92</v>
      </c>
      <c r="AV272" s="12" t="s">
        <v>92</v>
      </c>
      <c r="AW272" s="12" t="s">
        <v>44</v>
      </c>
      <c r="AX272" s="12" t="s">
        <v>90</v>
      </c>
      <c r="AY272" s="231" t="s">
        <v>154</v>
      </c>
    </row>
    <row r="273" spans="2:65" s="1" customFormat="1" ht="31.5" customHeight="1">
      <c r="B273" s="41"/>
      <c r="C273" s="194" t="s">
        <v>413</v>
      </c>
      <c r="D273" s="194" t="s">
        <v>156</v>
      </c>
      <c r="E273" s="195" t="s">
        <v>414</v>
      </c>
      <c r="F273" s="196" t="s">
        <v>415</v>
      </c>
      <c r="G273" s="197" t="s">
        <v>380</v>
      </c>
      <c r="H273" s="198">
        <v>87</v>
      </c>
      <c r="I273" s="199"/>
      <c r="J273" s="200">
        <f>ROUND(I273*H273,2)</f>
        <v>0</v>
      </c>
      <c r="K273" s="196" t="s">
        <v>160</v>
      </c>
      <c r="L273" s="61"/>
      <c r="M273" s="201" t="s">
        <v>80</v>
      </c>
      <c r="N273" s="202" t="s">
        <v>52</v>
      </c>
      <c r="O273" s="42"/>
      <c r="P273" s="203">
        <f>O273*H273</f>
        <v>0</v>
      </c>
      <c r="Q273" s="203">
        <v>0.31108</v>
      </c>
      <c r="R273" s="203">
        <f>Q273*H273</f>
        <v>27.06396</v>
      </c>
      <c r="S273" s="203">
        <v>0</v>
      </c>
      <c r="T273" s="204">
        <f>S273*H273</f>
        <v>0</v>
      </c>
      <c r="AR273" s="23" t="s">
        <v>161</v>
      </c>
      <c r="AT273" s="23" t="s">
        <v>156</v>
      </c>
      <c r="AU273" s="23" t="s">
        <v>92</v>
      </c>
      <c r="AY273" s="23" t="s">
        <v>154</v>
      </c>
      <c r="BE273" s="205">
        <f>IF(N273="základní",J273,0)</f>
        <v>0</v>
      </c>
      <c r="BF273" s="205">
        <f>IF(N273="snížená",J273,0)</f>
        <v>0</v>
      </c>
      <c r="BG273" s="205">
        <f>IF(N273="zákl. přenesená",J273,0)</f>
        <v>0</v>
      </c>
      <c r="BH273" s="205">
        <f>IF(N273="sníž. přenesená",J273,0)</f>
        <v>0</v>
      </c>
      <c r="BI273" s="205">
        <f>IF(N273="nulová",J273,0)</f>
        <v>0</v>
      </c>
      <c r="BJ273" s="23" t="s">
        <v>90</v>
      </c>
      <c r="BK273" s="205">
        <f>ROUND(I273*H273,2)</f>
        <v>0</v>
      </c>
      <c r="BL273" s="23" t="s">
        <v>161</v>
      </c>
      <c r="BM273" s="23" t="s">
        <v>416</v>
      </c>
    </row>
    <row r="274" spans="2:47" s="1" customFormat="1" ht="108">
      <c r="B274" s="41"/>
      <c r="C274" s="63"/>
      <c r="D274" s="206" t="s">
        <v>163</v>
      </c>
      <c r="E274" s="63"/>
      <c r="F274" s="207" t="s">
        <v>412</v>
      </c>
      <c r="G274" s="63"/>
      <c r="H274" s="63"/>
      <c r="I274" s="164"/>
      <c r="J274" s="63"/>
      <c r="K274" s="63"/>
      <c r="L274" s="61"/>
      <c r="M274" s="208"/>
      <c r="N274" s="42"/>
      <c r="O274" s="42"/>
      <c r="P274" s="42"/>
      <c r="Q274" s="42"/>
      <c r="R274" s="42"/>
      <c r="S274" s="42"/>
      <c r="T274" s="78"/>
      <c r="AT274" s="23" t="s">
        <v>163</v>
      </c>
      <c r="AU274" s="23" t="s">
        <v>92</v>
      </c>
    </row>
    <row r="275" spans="2:51" s="11" customFormat="1" ht="13.5">
      <c r="B275" s="209"/>
      <c r="C275" s="210"/>
      <c r="D275" s="206" t="s">
        <v>165</v>
      </c>
      <c r="E275" s="211" t="s">
        <v>80</v>
      </c>
      <c r="F275" s="212" t="s">
        <v>166</v>
      </c>
      <c r="G275" s="210"/>
      <c r="H275" s="213" t="s">
        <v>80</v>
      </c>
      <c r="I275" s="214"/>
      <c r="J275" s="210"/>
      <c r="K275" s="210"/>
      <c r="L275" s="215"/>
      <c r="M275" s="216"/>
      <c r="N275" s="217"/>
      <c r="O275" s="217"/>
      <c r="P275" s="217"/>
      <c r="Q275" s="217"/>
      <c r="R275" s="217"/>
      <c r="S275" s="217"/>
      <c r="T275" s="218"/>
      <c r="AT275" s="219" t="s">
        <v>165</v>
      </c>
      <c r="AU275" s="219" t="s">
        <v>92</v>
      </c>
      <c r="AV275" s="11" t="s">
        <v>90</v>
      </c>
      <c r="AW275" s="11" t="s">
        <v>44</v>
      </c>
      <c r="AX275" s="11" t="s">
        <v>82</v>
      </c>
      <c r="AY275" s="219" t="s">
        <v>154</v>
      </c>
    </row>
    <row r="276" spans="2:51" s="12" customFormat="1" ht="13.5">
      <c r="B276" s="220"/>
      <c r="C276" s="221"/>
      <c r="D276" s="206" t="s">
        <v>165</v>
      </c>
      <c r="E276" s="232" t="s">
        <v>80</v>
      </c>
      <c r="F276" s="233" t="s">
        <v>417</v>
      </c>
      <c r="G276" s="221"/>
      <c r="H276" s="234">
        <v>87</v>
      </c>
      <c r="I276" s="226"/>
      <c r="J276" s="221"/>
      <c r="K276" s="221"/>
      <c r="L276" s="227"/>
      <c r="M276" s="228"/>
      <c r="N276" s="229"/>
      <c r="O276" s="229"/>
      <c r="P276" s="229"/>
      <c r="Q276" s="229"/>
      <c r="R276" s="229"/>
      <c r="S276" s="229"/>
      <c r="T276" s="230"/>
      <c r="AT276" s="231" t="s">
        <v>165</v>
      </c>
      <c r="AU276" s="231" t="s">
        <v>92</v>
      </c>
      <c r="AV276" s="12" t="s">
        <v>92</v>
      </c>
      <c r="AW276" s="12" t="s">
        <v>44</v>
      </c>
      <c r="AX276" s="12" t="s">
        <v>90</v>
      </c>
      <c r="AY276" s="231" t="s">
        <v>154</v>
      </c>
    </row>
    <row r="277" spans="2:63" s="10" customFormat="1" ht="29.25" customHeight="1">
      <c r="B277" s="177"/>
      <c r="C277" s="178"/>
      <c r="D277" s="191" t="s">
        <v>81</v>
      </c>
      <c r="E277" s="192" t="s">
        <v>210</v>
      </c>
      <c r="F277" s="192" t="s">
        <v>418</v>
      </c>
      <c r="G277" s="178"/>
      <c r="H277" s="178"/>
      <c r="I277" s="181"/>
      <c r="J277" s="193">
        <f>BK277</f>
        <v>0</v>
      </c>
      <c r="K277" s="178"/>
      <c r="L277" s="183"/>
      <c r="M277" s="184"/>
      <c r="N277" s="185"/>
      <c r="O277" s="185"/>
      <c r="P277" s="186">
        <f>SUM(P278:P306)</f>
        <v>0</v>
      </c>
      <c r="Q277" s="185"/>
      <c r="R277" s="186">
        <f>SUM(R278:R306)</f>
        <v>236.28640000000001</v>
      </c>
      <c r="S277" s="185"/>
      <c r="T277" s="187">
        <f>SUM(T278:T306)</f>
        <v>0</v>
      </c>
      <c r="AR277" s="188" t="s">
        <v>90</v>
      </c>
      <c r="AT277" s="189" t="s">
        <v>81</v>
      </c>
      <c r="AU277" s="189" t="s">
        <v>90</v>
      </c>
      <c r="AY277" s="188" t="s">
        <v>154</v>
      </c>
      <c r="BK277" s="190">
        <f>SUM(BK278:BK306)</f>
        <v>0</v>
      </c>
    </row>
    <row r="278" spans="2:65" s="1" customFormat="1" ht="31.5" customHeight="1">
      <c r="B278" s="41"/>
      <c r="C278" s="194" t="s">
        <v>419</v>
      </c>
      <c r="D278" s="194" t="s">
        <v>156</v>
      </c>
      <c r="E278" s="195" t="s">
        <v>420</v>
      </c>
      <c r="F278" s="196" t="s">
        <v>421</v>
      </c>
      <c r="G278" s="197" t="s">
        <v>380</v>
      </c>
      <c r="H278" s="198">
        <v>12</v>
      </c>
      <c r="I278" s="199"/>
      <c r="J278" s="200">
        <f>ROUND(I278*H278,2)</f>
        <v>0</v>
      </c>
      <c r="K278" s="196" t="s">
        <v>160</v>
      </c>
      <c r="L278" s="61"/>
      <c r="M278" s="201" t="s">
        <v>80</v>
      </c>
      <c r="N278" s="202" t="s">
        <v>52</v>
      </c>
      <c r="O278" s="42"/>
      <c r="P278" s="203">
        <f>O278*H278</f>
        <v>0</v>
      </c>
      <c r="Q278" s="203">
        <v>0</v>
      </c>
      <c r="R278" s="203">
        <f>Q278*H278</f>
        <v>0</v>
      </c>
      <c r="S278" s="203">
        <v>0</v>
      </c>
      <c r="T278" s="204">
        <f>S278*H278</f>
        <v>0</v>
      </c>
      <c r="AR278" s="23" t="s">
        <v>161</v>
      </c>
      <c r="AT278" s="23" t="s">
        <v>156</v>
      </c>
      <c r="AU278" s="23" t="s">
        <v>92</v>
      </c>
      <c r="AY278" s="23" t="s">
        <v>154</v>
      </c>
      <c r="BE278" s="205">
        <f>IF(N278="základní",J278,0)</f>
        <v>0</v>
      </c>
      <c r="BF278" s="205">
        <f>IF(N278="snížená",J278,0)</f>
        <v>0</v>
      </c>
      <c r="BG278" s="205">
        <f>IF(N278="zákl. přenesená",J278,0)</f>
        <v>0</v>
      </c>
      <c r="BH278" s="205">
        <f>IF(N278="sníž. přenesená",J278,0)</f>
        <v>0</v>
      </c>
      <c r="BI278" s="205">
        <f>IF(N278="nulová",J278,0)</f>
        <v>0</v>
      </c>
      <c r="BJ278" s="23" t="s">
        <v>90</v>
      </c>
      <c r="BK278" s="205">
        <f>ROUND(I278*H278,2)</f>
        <v>0</v>
      </c>
      <c r="BL278" s="23" t="s">
        <v>161</v>
      </c>
      <c r="BM278" s="23" t="s">
        <v>422</v>
      </c>
    </row>
    <row r="279" spans="2:47" s="1" customFormat="1" ht="81">
      <c r="B279" s="41"/>
      <c r="C279" s="63"/>
      <c r="D279" s="206" t="s">
        <v>163</v>
      </c>
      <c r="E279" s="63"/>
      <c r="F279" s="207" t="s">
        <v>423</v>
      </c>
      <c r="G279" s="63"/>
      <c r="H279" s="63"/>
      <c r="I279" s="164"/>
      <c r="J279" s="63"/>
      <c r="K279" s="63"/>
      <c r="L279" s="61"/>
      <c r="M279" s="208"/>
      <c r="N279" s="42"/>
      <c r="O279" s="42"/>
      <c r="P279" s="42"/>
      <c r="Q279" s="42"/>
      <c r="R279" s="42"/>
      <c r="S279" s="42"/>
      <c r="T279" s="78"/>
      <c r="AT279" s="23" t="s">
        <v>163</v>
      </c>
      <c r="AU279" s="23" t="s">
        <v>92</v>
      </c>
    </row>
    <row r="280" spans="2:51" s="11" customFormat="1" ht="13.5">
      <c r="B280" s="209"/>
      <c r="C280" s="210"/>
      <c r="D280" s="206" t="s">
        <v>165</v>
      </c>
      <c r="E280" s="211" t="s">
        <v>80</v>
      </c>
      <c r="F280" s="212" t="s">
        <v>166</v>
      </c>
      <c r="G280" s="210"/>
      <c r="H280" s="213" t="s">
        <v>80</v>
      </c>
      <c r="I280" s="214"/>
      <c r="J280" s="210"/>
      <c r="K280" s="210"/>
      <c r="L280" s="215"/>
      <c r="M280" s="216"/>
      <c r="N280" s="217"/>
      <c r="O280" s="217"/>
      <c r="P280" s="217"/>
      <c r="Q280" s="217"/>
      <c r="R280" s="217"/>
      <c r="S280" s="217"/>
      <c r="T280" s="218"/>
      <c r="AT280" s="219" t="s">
        <v>165</v>
      </c>
      <c r="AU280" s="219" t="s">
        <v>92</v>
      </c>
      <c r="AV280" s="11" t="s">
        <v>90</v>
      </c>
      <c r="AW280" s="11" t="s">
        <v>44</v>
      </c>
      <c r="AX280" s="11" t="s">
        <v>82</v>
      </c>
      <c r="AY280" s="219" t="s">
        <v>154</v>
      </c>
    </row>
    <row r="281" spans="2:51" s="12" customFormat="1" ht="13.5">
      <c r="B281" s="220"/>
      <c r="C281" s="221"/>
      <c r="D281" s="222" t="s">
        <v>165</v>
      </c>
      <c r="E281" s="223" t="s">
        <v>80</v>
      </c>
      <c r="F281" s="224" t="s">
        <v>228</v>
      </c>
      <c r="G281" s="221"/>
      <c r="H281" s="225">
        <v>12</v>
      </c>
      <c r="I281" s="226"/>
      <c r="J281" s="221"/>
      <c r="K281" s="221"/>
      <c r="L281" s="227"/>
      <c r="M281" s="228"/>
      <c r="N281" s="229"/>
      <c r="O281" s="229"/>
      <c r="P281" s="229"/>
      <c r="Q281" s="229"/>
      <c r="R281" s="229"/>
      <c r="S281" s="229"/>
      <c r="T281" s="230"/>
      <c r="AT281" s="231" t="s">
        <v>165</v>
      </c>
      <c r="AU281" s="231" t="s">
        <v>92</v>
      </c>
      <c r="AV281" s="12" t="s">
        <v>92</v>
      </c>
      <c r="AW281" s="12" t="s">
        <v>44</v>
      </c>
      <c r="AX281" s="12" t="s">
        <v>90</v>
      </c>
      <c r="AY281" s="231" t="s">
        <v>154</v>
      </c>
    </row>
    <row r="282" spans="2:65" s="1" customFormat="1" ht="22.5" customHeight="1">
      <c r="B282" s="41"/>
      <c r="C282" s="246" t="s">
        <v>424</v>
      </c>
      <c r="D282" s="246" t="s">
        <v>222</v>
      </c>
      <c r="E282" s="247" t="s">
        <v>425</v>
      </c>
      <c r="F282" s="248" t="s">
        <v>426</v>
      </c>
      <c r="G282" s="249" t="s">
        <v>380</v>
      </c>
      <c r="H282" s="250">
        <v>12</v>
      </c>
      <c r="I282" s="251"/>
      <c r="J282" s="252">
        <f>ROUND(I282*H282,2)</f>
        <v>0</v>
      </c>
      <c r="K282" s="248" t="s">
        <v>160</v>
      </c>
      <c r="L282" s="253"/>
      <c r="M282" s="254" t="s">
        <v>80</v>
      </c>
      <c r="N282" s="255" t="s">
        <v>52</v>
      </c>
      <c r="O282" s="42"/>
      <c r="P282" s="203">
        <f>O282*H282</f>
        <v>0</v>
      </c>
      <c r="Q282" s="203">
        <v>0.0022</v>
      </c>
      <c r="R282" s="203">
        <f>Q282*H282</f>
        <v>0.0264</v>
      </c>
      <c r="S282" s="203">
        <v>0</v>
      </c>
      <c r="T282" s="204">
        <f>S282*H282</f>
        <v>0</v>
      </c>
      <c r="AR282" s="23" t="s">
        <v>205</v>
      </c>
      <c r="AT282" s="23" t="s">
        <v>222</v>
      </c>
      <c r="AU282" s="23" t="s">
        <v>92</v>
      </c>
      <c r="AY282" s="23" t="s">
        <v>154</v>
      </c>
      <c r="BE282" s="205">
        <f>IF(N282="základní",J282,0)</f>
        <v>0</v>
      </c>
      <c r="BF282" s="205">
        <f>IF(N282="snížená",J282,0)</f>
        <v>0</v>
      </c>
      <c r="BG282" s="205">
        <f>IF(N282="zákl. přenesená",J282,0)</f>
        <v>0</v>
      </c>
      <c r="BH282" s="205">
        <f>IF(N282="sníž. přenesená",J282,0)</f>
        <v>0</v>
      </c>
      <c r="BI282" s="205">
        <f>IF(N282="nulová",J282,0)</f>
        <v>0</v>
      </c>
      <c r="BJ282" s="23" t="s">
        <v>90</v>
      </c>
      <c r="BK282" s="205">
        <f>ROUND(I282*H282,2)</f>
        <v>0</v>
      </c>
      <c r="BL282" s="23" t="s">
        <v>161</v>
      </c>
      <c r="BM282" s="23" t="s">
        <v>427</v>
      </c>
    </row>
    <row r="283" spans="2:65" s="1" customFormat="1" ht="44.25" customHeight="1">
      <c r="B283" s="41"/>
      <c r="C283" s="194" t="s">
        <v>428</v>
      </c>
      <c r="D283" s="194" t="s">
        <v>156</v>
      </c>
      <c r="E283" s="195" t="s">
        <v>429</v>
      </c>
      <c r="F283" s="196" t="s">
        <v>430</v>
      </c>
      <c r="G283" s="197" t="s">
        <v>179</v>
      </c>
      <c r="H283" s="198">
        <v>1063</v>
      </c>
      <c r="I283" s="199"/>
      <c r="J283" s="200">
        <f>ROUND(I283*H283,2)</f>
        <v>0</v>
      </c>
      <c r="K283" s="196" t="s">
        <v>160</v>
      </c>
      <c r="L283" s="61"/>
      <c r="M283" s="201" t="s">
        <v>80</v>
      </c>
      <c r="N283" s="202" t="s">
        <v>52</v>
      </c>
      <c r="O283" s="42"/>
      <c r="P283" s="203">
        <f>O283*H283</f>
        <v>0</v>
      </c>
      <c r="Q283" s="203">
        <v>0.1554</v>
      </c>
      <c r="R283" s="203">
        <f>Q283*H283</f>
        <v>165.1902</v>
      </c>
      <c r="S283" s="203">
        <v>0</v>
      </c>
      <c r="T283" s="204">
        <f>S283*H283</f>
        <v>0</v>
      </c>
      <c r="AR283" s="23" t="s">
        <v>161</v>
      </c>
      <c r="AT283" s="23" t="s">
        <v>156</v>
      </c>
      <c r="AU283" s="23" t="s">
        <v>92</v>
      </c>
      <c r="AY283" s="23" t="s">
        <v>154</v>
      </c>
      <c r="BE283" s="205">
        <f>IF(N283="základní",J283,0)</f>
        <v>0</v>
      </c>
      <c r="BF283" s="205">
        <f>IF(N283="snížená",J283,0)</f>
        <v>0</v>
      </c>
      <c r="BG283" s="205">
        <f>IF(N283="zákl. přenesená",J283,0)</f>
        <v>0</v>
      </c>
      <c r="BH283" s="205">
        <f>IF(N283="sníž. přenesená",J283,0)</f>
        <v>0</v>
      </c>
      <c r="BI283" s="205">
        <f>IF(N283="nulová",J283,0)</f>
        <v>0</v>
      </c>
      <c r="BJ283" s="23" t="s">
        <v>90</v>
      </c>
      <c r="BK283" s="205">
        <f>ROUND(I283*H283,2)</f>
        <v>0</v>
      </c>
      <c r="BL283" s="23" t="s">
        <v>161</v>
      </c>
      <c r="BM283" s="23" t="s">
        <v>431</v>
      </c>
    </row>
    <row r="284" spans="2:47" s="1" customFormat="1" ht="94.5">
      <c r="B284" s="41"/>
      <c r="C284" s="63"/>
      <c r="D284" s="222" t="s">
        <v>163</v>
      </c>
      <c r="E284" s="63"/>
      <c r="F284" s="256" t="s">
        <v>432</v>
      </c>
      <c r="G284" s="63"/>
      <c r="H284" s="63"/>
      <c r="I284" s="164"/>
      <c r="J284" s="63"/>
      <c r="K284" s="63"/>
      <c r="L284" s="61"/>
      <c r="M284" s="208"/>
      <c r="N284" s="42"/>
      <c r="O284" s="42"/>
      <c r="P284" s="42"/>
      <c r="Q284" s="42"/>
      <c r="R284" s="42"/>
      <c r="S284" s="42"/>
      <c r="T284" s="78"/>
      <c r="AT284" s="23" t="s">
        <v>163</v>
      </c>
      <c r="AU284" s="23" t="s">
        <v>92</v>
      </c>
    </row>
    <row r="285" spans="2:65" s="1" customFormat="1" ht="22.5" customHeight="1">
      <c r="B285" s="41"/>
      <c r="C285" s="246" t="s">
        <v>433</v>
      </c>
      <c r="D285" s="246" t="s">
        <v>222</v>
      </c>
      <c r="E285" s="247" t="s">
        <v>434</v>
      </c>
      <c r="F285" s="248" t="s">
        <v>435</v>
      </c>
      <c r="G285" s="249" t="s">
        <v>380</v>
      </c>
      <c r="H285" s="250">
        <v>631</v>
      </c>
      <c r="I285" s="251"/>
      <c r="J285" s="252">
        <f>ROUND(I285*H285,2)</f>
        <v>0</v>
      </c>
      <c r="K285" s="248" t="s">
        <v>160</v>
      </c>
      <c r="L285" s="253"/>
      <c r="M285" s="254" t="s">
        <v>80</v>
      </c>
      <c r="N285" s="255" t="s">
        <v>52</v>
      </c>
      <c r="O285" s="42"/>
      <c r="P285" s="203">
        <f>O285*H285</f>
        <v>0</v>
      </c>
      <c r="Q285" s="203">
        <v>0.0821</v>
      </c>
      <c r="R285" s="203">
        <f>Q285*H285</f>
        <v>51.8051</v>
      </c>
      <c r="S285" s="203">
        <v>0</v>
      </c>
      <c r="T285" s="204">
        <f>S285*H285</f>
        <v>0</v>
      </c>
      <c r="AR285" s="23" t="s">
        <v>205</v>
      </c>
      <c r="AT285" s="23" t="s">
        <v>222</v>
      </c>
      <c r="AU285" s="23" t="s">
        <v>92</v>
      </c>
      <c r="AY285" s="23" t="s">
        <v>154</v>
      </c>
      <c r="BE285" s="205">
        <f>IF(N285="základní",J285,0)</f>
        <v>0</v>
      </c>
      <c r="BF285" s="205">
        <f>IF(N285="snížená",J285,0)</f>
        <v>0</v>
      </c>
      <c r="BG285" s="205">
        <f>IF(N285="zákl. přenesená",J285,0)</f>
        <v>0</v>
      </c>
      <c r="BH285" s="205">
        <f>IF(N285="sníž. přenesená",J285,0)</f>
        <v>0</v>
      </c>
      <c r="BI285" s="205">
        <f>IF(N285="nulová",J285,0)</f>
        <v>0</v>
      </c>
      <c r="BJ285" s="23" t="s">
        <v>90</v>
      </c>
      <c r="BK285" s="205">
        <f>ROUND(I285*H285,2)</f>
        <v>0</v>
      </c>
      <c r="BL285" s="23" t="s">
        <v>161</v>
      </c>
      <c r="BM285" s="23" t="s">
        <v>436</v>
      </c>
    </row>
    <row r="286" spans="2:51" s="11" customFormat="1" ht="13.5">
      <c r="B286" s="209"/>
      <c r="C286" s="210"/>
      <c r="D286" s="206" t="s">
        <v>165</v>
      </c>
      <c r="E286" s="211" t="s">
        <v>80</v>
      </c>
      <c r="F286" s="212" t="s">
        <v>166</v>
      </c>
      <c r="G286" s="210"/>
      <c r="H286" s="213" t="s">
        <v>80</v>
      </c>
      <c r="I286" s="214"/>
      <c r="J286" s="210"/>
      <c r="K286" s="210"/>
      <c r="L286" s="215"/>
      <c r="M286" s="216"/>
      <c r="N286" s="217"/>
      <c r="O286" s="217"/>
      <c r="P286" s="217"/>
      <c r="Q286" s="217"/>
      <c r="R286" s="217"/>
      <c r="S286" s="217"/>
      <c r="T286" s="218"/>
      <c r="AT286" s="219" t="s">
        <v>165</v>
      </c>
      <c r="AU286" s="219" t="s">
        <v>92</v>
      </c>
      <c r="AV286" s="11" t="s">
        <v>90</v>
      </c>
      <c r="AW286" s="11" t="s">
        <v>44</v>
      </c>
      <c r="AX286" s="11" t="s">
        <v>82</v>
      </c>
      <c r="AY286" s="219" t="s">
        <v>154</v>
      </c>
    </row>
    <row r="287" spans="2:51" s="12" customFormat="1" ht="13.5">
      <c r="B287" s="220"/>
      <c r="C287" s="221"/>
      <c r="D287" s="222" t="s">
        <v>165</v>
      </c>
      <c r="E287" s="223" t="s">
        <v>80</v>
      </c>
      <c r="F287" s="224" t="s">
        <v>437</v>
      </c>
      <c r="G287" s="221"/>
      <c r="H287" s="225">
        <v>631</v>
      </c>
      <c r="I287" s="226"/>
      <c r="J287" s="221"/>
      <c r="K287" s="221"/>
      <c r="L287" s="227"/>
      <c r="M287" s="228"/>
      <c r="N287" s="229"/>
      <c r="O287" s="229"/>
      <c r="P287" s="229"/>
      <c r="Q287" s="229"/>
      <c r="R287" s="229"/>
      <c r="S287" s="229"/>
      <c r="T287" s="230"/>
      <c r="AT287" s="231" t="s">
        <v>165</v>
      </c>
      <c r="AU287" s="231" t="s">
        <v>92</v>
      </c>
      <c r="AV287" s="12" t="s">
        <v>92</v>
      </c>
      <c r="AW287" s="12" t="s">
        <v>44</v>
      </c>
      <c r="AX287" s="12" t="s">
        <v>90</v>
      </c>
      <c r="AY287" s="231" t="s">
        <v>154</v>
      </c>
    </row>
    <row r="288" spans="2:65" s="1" customFormat="1" ht="22.5" customHeight="1">
      <c r="B288" s="41"/>
      <c r="C288" s="246" t="s">
        <v>438</v>
      </c>
      <c r="D288" s="246" t="s">
        <v>222</v>
      </c>
      <c r="E288" s="247" t="s">
        <v>439</v>
      </c>
      <c r="F288" s="248" t="s">
        <v>440</v>
      </c>
      <c r="G288" s="249" t="s">
        <v>380</v>
      </c>
      <c r="H288" s="250">
        <v>398</v>
      </c>
      <c r="I288" s="251"/>
      <c r="J288" s="252">
        <f>ROUND(I288*H288,2)</f>
        <v>0</v>
      </c>
      <c r="K288" s="248" t="s">
        <v>160</v>
      </c>
      <c r="L288" s="253"/>
      <c r="M288" s="254" t="s">
        <v>80</v>
      </c>
      <c r="N288" s="255" t="s">
        <v>52</v>
      </c>
      <c r="O288" s="42"/>
      <c r="P288" s="203">
        <f>O288*H288</f>
        <v>0</v>
      </c>
      <c r="Q288" s="203">
        <v>0.0483</v>
      </c>
      <c r="R288" s="203">
        <f>Q288*H288</f>
        <v>19.2234</v>
      </c>
      <c r="S288" s="203">
        <v>0</v>
      </c>
      <c r="T288" s="204">
        <f>S288*H288</f>
        <v>0</v>
      </c>
      <c r="AR288" s="23" t="s">
        <v>205</v>
      </c>
      <c r="AT288" s="23" t="s">
        <v>222</v>
      </c>
      <c r="AU288" s="23" t="s">
        <v>92</v>
      </c>
      <c r="AY288" s="23" t="s">
        <v>154</v>
      </c>
      <c r="BE288" s="205">
        <f>IF(N288="základní",J288,0)</f>
        <v>0</v>
      </c>
      <c r="BF288" s="205">
        <f>IF(N288="snížená",J288,0)</f>
        <v>0</v>
      </c>
      <c r="BG288" s="205">
        <f>IF(N288="zákl. přenesená",J288,0)</f>
        <v>0</v>
      </c>
      <c r="BH288" s="205">
        <f>IF(N288="sníž. přenesená",J288,0)</f>
        <v>0</v>
      </c>
      <c r="BI288" s="205">
        <f>IF(N288="nulová",J288,0)</f>
        <v>0</v>
      </c>
      <c r="BJ288" s="23" t="s">
        <v>90</v>
      </c>
      <c r="BK288" s="205">
        <f>ROUND(I288*H288,2)</f>
        <v>0</v>
      </c>
      <c r="BL288" s="23" t="s">
        <v>161</v>
      </c>
      <c r="BM288" s="23" t="s">
        <v>441</v>
      </c>
    </row>
    <row r="289" spans="2:51" s="11" customFormat="1" ht="13.5">
      <c r="B289" s="209"/>
      <c r="C289" s="210"/>
      <c r="D289" s="206" t="s">
        <v>165</v>
      </c>
      <c r="E289" s="211" t="s">
        <v>80</v>
      </c>
      <c r="F289" s="212" t="s">
        <v>166</v>
      </c>
      <c r="G289" s="210"/>
      <c r="H289" s="213" t="s">
        <v>80</v>
      </c>
      <c r="I289" s="214"/>
      <c r="J289" s="210"/>
      <c r="K289" s="210"/>
      <c r="L289" s="215"/>
      <c r="M289" s="216"/>
      <c r="N289" s="217"/>
      <c r="O289" s="217"/>
      <c r="P289" s="217"/>
      <c r="Q289" s="217"/>
      <c r="R289" s="217"/>
      <c r="S289" s="217"/>
      <c r="T289" s="218"/>
      <c r="AT289" s="219" t="s">
        <v>165</v>
      </c>
      <c r="AU289" s="219" t="s">
        <v>92</v>
      </c>
      <c r="AV289" s="11" t="s">
        <v>90</v>
      </c>
      <c r="AW289" s="11" t="s">
        <v>44</v>
      </c>
      <c r="AX289" s="11" t="s">
        <v>82</v>
      </c>
      <c r="AY289" s="219" t="s">
        <v>154</v>
      </c>
    </row>
    <row r="290" spans="2:51" s="12" customFormat="1" ht="13.5">
      <c r="B290" s="220"/>
      <c r="C290" s="221"/>
      <c r="D290" s="222" t="s">
        <v>165</v>
      </c>
      <c r="E290" s="223" t="s">
        <v>80</v>
      </c>
      <c r="F290" s="224" t="s">
        <v>442</v>
      </c>
      <c r="G290" s="221"/>
      <c r="H290" s="225">
        <v>398</v>
      </c>
      <c r="I290" s="226"/>
      <c r="J290" s="221"/>
      <c r="K290" s="221"/>
      <c r="L290" s="227"/>
      <c r="M290" s="228"/>
      <c r="N290" s="229"/>
      <c r="O290" s="229"/>
      <c r="P290" s="229"/>
      <c r="Q290" s="229"/>
      <c r="R290" s="229"/>
      <c r="S290" s="229"/>
      <c r="T290" s="230"/>
      <c r="AT290" s="231" t="s">
        <v>165</v>
      </c>
      <c r="AU290" s="231" t="s">
        <v>92</v>
      </c>
      <c r="AV290" s="12" t="s">
        <v>92</v>
      </c>
      <c r="AW290" s="12" t="s">
        <v>44</v>
      </c>
      <c r="AX290" s="12" t="s">
        <v>90</v>
      </c>
      <c r="AY290" s="231" t="s">
        <v>154</v>
      </c>
    </row>
    <row r="291" spans="2:65" s="1" customFormat="1" ht="22.5" customHeight="1">
      <c r="B291" s="41"/>
      <c r="C291" s="246" t="s">
        <v>443</v>
      </c>
      <c r="D291" s="246" t="s">
        <v>222</v>
      </c>
      <c r="E291" s="247" t="s">
        <v>444</v>
      </c>
      <c r="F291" s="248" t="s">
        <v>445</v>
      </c>
      <c r="G291" s="249" t="s">
        <v>380</v>
      </c>
      <c r="H291" s="250">
        <v>34</v>
      </c>
      <c r="I291" s="251"/>
      <c r="J291" s="252">
        <f>ROUND(I291*H291,2)</f>
        <v>0</v>
      </c>
      <c r="K291" s="248" t="s">
        <v>80</v>
      </c>
      <c r="L291" s="253"/>
      <c r="M291" s="254" t="s">
        <v>80</v>
      </c>
      <c r="N291" s="255" t="s">
        <v>52</v>
      </c>
      <c r="O291" s="42"/>
      <c r="P291" s="203">
        <f>O291*H291</f>
        <v>0</v>
      </c>
      <c r="Q291" s="203">
        <v>0</v>
      </c>
      <c r="R291" s="203">
        <f>Q291*H291</f>
        <v>0</v>
      </c>
      <c r="S291" s="203">
        <v>0</v>
      </c>
      <c r="T291" s="204">
        <f>S291*H291</f>
        <v>0</v>
      </c>
      <c r="AR291" s="23" t="s">
        <v>205</v>
      </c>
      <c r="AT291" s="23" t="s">
        <v>222</v>
      </c>
      <c r="AU291" s="23" t="s">
        <v>92</v>
      </c>
      <c r="AY291" s="23" t="s">
        <v>154</v>
      </c>
      <c r="BE291" s="205">
        <f>IF(N291="základní",J291,0)</f>
        <v>0</v>
      </c>
      <c r="BF291" s="205">
        <f>IF(N291="snížená",J291,0)</f>
        <v>0</v>
      </c>
      <c r="BG291" s="205">
        <f>IF(N291="zákl. přenesená",J291,0)</f>
        <v>0</v>
      </c>
      <c r="BH291" s="205">
        <f>IF(N291="sníž. přenesená",J291,0)</f>
        <v>0</v>
      </c>
      <c r="BI291" s="205">
        <f>IF(N291="nulová",J291,0)</f>
        <v>0</v>
      </c>
      <c r="BJ291" s="23" t="s">
        <v>90</v>
      </c>
      <c r="BK291" s="205">
        <f>ROUND(I291*H291,2)</f>
        <v>0</v>
      </c>
      <c r="BL291" s="23" t="s">
        <v>161</v>
      </c>
      <c r="BM291" s="23" t="s">
        <v>446</v>
      </c>
    </row>
    <row r="292" spans="2:47" s="1" customFormat="1" ht="27">
      <c r="B292" s="41"/>
      <c r="C292" s="63"/>
      <c r="D292" s="206" t="s">
        <v>447</v>
      </c>
      <c r="E292" s="63"/>
      <c r="F292" s="207" t="s">
        <v>448</v>
      </c>
      <c r="G292" s="63"/>
      <c r="H292" s="63"/>
      <c r="I292" s="164"/>
      <c r="J292" s="63"/>
      <c r="K292" s="63"/>
      <c r="L292" s="61"/>
      <c r="M292" s="208"/>
      <c r="N292" s="42"/>
      <c r="O292" s="42"/>
      <c r="P292" s="42"/>
      <c r="Q292" s="42"/>
      <c r="R292" s="42"/>
      <c r="S292" s="42"/>
      <c r="T292" s="78"/>
      <c r="AT292" s="23" t="s">
        <v>447</v>
      </c>
      <c r="AU292" s="23" t="s">
        <v>92</v>
      </c>
    </row>
    <row r="293" spans="2:51" s="11" customFormat="1" ht="13.5">
      <c r="B293" s="209"/>
      <c r="C293" s="210"/>
      <c r="D293" s="206" t="s">
        <v>165</v>
      </c>
      <c r="E293" s="211" t="s">
        <v>80</v>
      </c>
      <c r="F293" s="212" t="s">
        <v>166</v>
      </c>
      <c r="G293" s="210"/>
      <c r="H293" s="213" t="s">
        <v>80</v>
      </c>
      <c r="I293" s="214"/>
      <c r="J293" s="210"/>
      <c r="K293" s="210"/>
      <c r="L293" s="215"/>
      <c r="M293" s="216"/>
      <c r="N293" s="217"/>
      <c r="O293" s="217"/>
      <c r="P293" s="217"/>
      <c r="Q293" s="217"/>
      <c r="R293" s="217"/>
      <c r="S293" s="217"/>
      <c r="T293" s="218"/>
      <c r="AT293" s="219" t="s">
        <v>165</v>
      </c>
      <c r="AU293" s="219" t="s">
        <v>92</v>
      </c>
      <c r="AV293" s="11" t="s">
        <v>90</v>
      </c>
      <c r="AW293" s="11" t="s">
        <v>44</v>
      </c>
      <c r="AX293" s="11" t="s">
        <v>82</v>
      </c>
      <c r="AY293" s="219" t="s">
        <v>154</v>
      </c>
    </row>
    <row r="294" spans="2:51" s="12" customFormat="1" ht="13.5">
      <c r="B294" s="220"/>
      <c r="C294" s="221"/>
      <c r="D294" s="222" t="s">
        <v>165</v>
      </c>
      <c r="E294" s="223" t="s">
        <v>80</v>
      </c>
      <c r="F294" s="224" t="s">
        <v>348</v>
      </c>
      <c r="G294" s="221"/>
      <c r="H294" s="225">
        <v>34</v>
      </c>
      <c r="I294" s="226"/>
      <c r="J294" s="221"/>
      <c r="K294" s="221"/>
      <c r="L294" s="227"/>
      <c r="M294" s="228"/>
      <c r="N294" s="229"/>
      <c r="O294" s="229"/>
      <c r="P294" s="229"/>
      <c r="Q294" s="229"/>
      <c r="R294" s="229"/>
      <c r="S294" s="229"/>
      <c r="T294" s="230"/>
      <c r="AT294" s="231" t="s">
        <v>165</v>
      </c>
      <c r="AU294" s="231" t="s">
        <v>92</v>
      </c>
      <c r="AV294" s="12" t="s">
        <v>92</v>
      </c>
      <c r="AW294" s="12" t="s">
        <v>44</v>
      </c>
      <c r="AX294" s="12" t="s">
        <v>90</v>
      </c>
      <c r="AY294" s="231" t="s">
        <v>154</v>
      </c>
    </row>
    <row r="295" spans="2:65" s="1" customFormat="1" ht="31.5" customHeight="1">
      <c r="B295" s="41"/>
      <c r="C295" s="194" t="s">
        <v>449</v>
      </c>
      <c r="D295" s="194" t="s">
        <v>156</v>
      </c>
      <c r="E295" s="195" t="s">
        <v>450</v>
      </c>
      <c r="F295" s="196" t="s">
        <v>451</v>
      </c>
      <c r="G295" s="197" t="s">
        <v>179</v>
      </c>
      <c r="H295" s="198">
        <v>118</v>
      </c>
      <c r="I295" s="199"/>
      <c r="J295" s="200">
        <f>ROUND(I295*H295,2)</f>
        <v>0</v>
      </c>
      <c r="K295" s="196" t="s">
        <v>160</v>
      </c>
      <c r="L295" s="61"/>
      <c r="M295" s="201" t="s">
        <v>80</v>
      </c>
      <c r="N295" s="202" t="s">
        <v>52</v>
      </c>
      <c r="O295" s="42"/>
      <c r="P295" s="203">
        <f>O295*H295</f>
        <v>0</v>
      </c>
      <c r="Q295" s="203">
        <v>1E-05</v>
      </c>
      <c r="R295" s="203">
        <f>Q295*H295</f>
        <v>0.00118</v>
      </c>
      <c r="S295" s="203">
        <v>0</v>
      </c>
      <c r="T295" s="204">
        <f>S295*H295</f>
        <v>0</v>
      </c>
      <c r="AR295" s="23" t="s">
        <v>161</v>
      </c>
      <c r="AT295" s="23" t="s">
        <v>156</v>
      </c>
      <c r="AU295" s="23" t="s">
        <v>92</v>
      </c>
      <c r="AY295" s="23" t="s">
        <v>154</v>
      </c>
      <c r="BE295" s="205">
        <f>IF(N295="základní",J295,0)</f>
        <v>0</v>
      </c>
      <c r="BF295" s="205">
        <f>IF(N295="snížená",J295,0)</f>
        <v>0</v>
      </c>
      <c r="BG295" s="205">
        <f>IF(N295="zákl. přenesená",J295,0)</f>
        <v>0</v>
      </c>
      <c r="BH295" s="205">
        <f>IF(N295="sníž. přenesená",J295,0)</f>
        <v>0</v>
      </c>
      <c r="BI295" s="205">
        <f>IF(N295="nulová",J295,0)</f>
        <v>0</v>
      </c>
      <c r="BJ295" s="23" t="s">
        <v>90</v>
      </c>
      <c r="BK295" s="205">
        <f>ROUND(I295*H295,2)</f>
        <v>0</v>
      </c>
      <c r="BL295" s="23" t="s">
        <v>161</v>
      </c>
      <c r="BM295" s="23" t="s">
        <v>452</v>
      </c>
    </row>
    <row r="296" spans="2:47" s="1" customFormat="1" ht="27">
      <c r="B296" s="41"/>
      <c r="C296" s="63"/>
      <c r="D296" s="206" t="s">
        <v>163</v>
      </c>
      <c r="E296" s="63"/>
      <c r="F296" s="207" t="s">
        <v>453</v>
      </c>
      <c r="G296" s="63"/>
      <c r="H296" s="63"/>
      <c r="I296" s="164"/>
      <c r="J296" s="63"/>
      <c r="K296" s="63"/>
      <c r="L296" s="61"/>
      <c r="M296" s="208"/>
      <c r="N296" s="42"/>
      <c r="O296" s="42"/>
      <c r="P296" s="42"/>
      <c r="Q296" s="42"/>
      <c r="R296" s="42"/>
      <c r="S296" s="42"/>
      <c r="T296" s="78"/>
      <c r="AT296" s="23" t="s">
        <v>163</v>
      </c>
      <c r="AU296" s="23" t="s">
        <v>92</v>
      </c>
    </row>
    <row r="297" spans="2:51" s="11" customFormat="1" ht="13.5">
      <c r="B297" s="209"/>
      <c r="C297" s="210"/>
      <c r="D297" s="206" t="s">
        <v>165</v>
      </c>
      <c r="E297" s="211" t="s">
        <v>80</v>
      </c>
      <c r="F297" s="212" t="s">
        <v>166</v>
      </c>
      <c r="G297" s="210"/>
      <c r="H297" s="213" t="s">
        <v>80</v>
      </c>
      <c r="I297" s="214"/>
      <c r="J297" s="210"/>
      <c r="K297" s="210"/>
      <c r="L297" s="215"/>
      <c r="M297" s="216"/>
      <c r="N297" s="217"/>
      <c r="O297" s="217"/>
      <c r="P297" s="217"/>
      <c r="Q297" s="217"/>
      <c r="R297" s="217"/>
      <c r="S297" s="217"/>
      <c r="T297" s="218"/>
      <c r="AT297" s="219" t="s">
        <v>165</v>
      </c>
      <c r="AU297" s="219" t="s">
        <v>92</v>
      </c>
      <c r="AV297" s="11" t="s">
        <v>90</v>
      </c>
      <c r="AW297" s="11" t="s">
        <v>44</v>
      </c>
      <c r="AX297" s="11" t="s">
        <v>82</v>
      </c>
      <c r="AY297" s="219" t="s">
        <v>154</v>
      </c>
    </row>
    <row r="298" spans="2:51" s="12" customFormat="1" ht="13.5">
      <c r="B298" s="220"/>
      <c r="C298" s="221"/>
      <c r="D298" s="222" t="s">
        <v>165</v>
      </c>
      <c r="E298" s="223" t="s">
        <v>80</v>
      </c>
      <c r="F298" s="224" t="s">
        <v>454</v>
      </c>
      <c r="G298" s="221"/>
      <c r="H298" s="225">
        <v>118</v>
      </c>
      <c r="I298" s="226"/>
      <c r="J298" s="221"/>
      <c r="K298" s="221"/>
      <c r="L298" s="227"/>
      <c r="M298" s="228"/>
      <c r="N298" s="229"/>
      <c r="O298" s="229"/>
      <c r="P298" s="229"/>
      <c r="Q298" s="229"/>
      <c r="R298" s="229"/>
      <c r="S298" s="229"/>
      <c r="T298" s="230"/>
      <c r="AT298" s="231" t="s">
        <v>165</v>
      </c>
      <c r="AU298" s="231" t="s">
        <v>92</v>
      </c>
      <c r="AV298" s="12" t="s">
        <v>92</v>
      </c>
      <c r="AW298" s="12" t="s">
        <v>44</v>
      </c>
      <c r="AX298" s="12" t="s">
        <v>90</v>
      </c>
      <c r="AY298" s="231" t="s">
        <v>154</v>
      </c>
    </row>
    <row r="299" spans="2:65" s="1" customFormat="1" ht="44.25" customHeight="1">
      <c r="B299" s="41"/>
      <c r="C299" s="194" t="s">
        <v>455</v>
      </c>
      <c r="D299" s="194" t="s">
        <v>156</v>
      </c>
      <c r="E299" s="195" t="s">
        <v>456</v>
      </c>
      <c r="F299" s="196" t="s">
        <v>457</v>
      </c>
      <c r="G299" s="197" t="s">
        <v>179</v>
      </c>
      <c r="H299" s="198">
        <v>118</v>
      </c>
      <c r="I299" s="199"/>
      <c r="J299" s="200">
        <f>ROUND(I299*H299,2)</f>
        <v>0</v>
      </c>
      <c r="K299" s="196" t="s">
        <v>160</v>
      </c>
      <c r="L299" s="61"/>
      <c r="M299" s="201" t="s">
        <v>80</v>
      </c>
      <c r="N299" s="202" t="s">
        <v>52</v>
      </c>
      <c r="O299" s="42"/>
      <c r="P299" s="203">
        <f>O299*H299</f>
        <v>0</v>
      </c>
      <c r="Q299" s="203">
        <v>0.00034</v>
      </c>
      <c r="R299" s="203">
        <f>Q299*H299</f>
        <v>0.04012</v>
      </c>
      <c r="S299" s="203">
        <v>0</v>
      </c>
      <c r="T299" s="204">
        <f>S299*H299</f>
        <v>0</v>
      </c>
      <c r="AR299" s="23" t="s">
        <v>161</v>
      </c>
      <c r="AT299" s="23" t="s">
        <v>156</v>
      </c>
      <c r="AU299" s="23" t="s">
        <v>92</v>
      </c>
      <c r="AY299" s="23" t="s">
        <v>154</v>
      </c>
      <c r="BE299" s="205">
        <f>IF(N299="základní",J299,0)</f>
        <v>0</v>
      </c>
      <c r="BF299" s="205">
        <f>IF(N299="snížená",J299,0)</f>
        <v>0</v>
      </c>
      <c r="BG299" s="205">
        <f>IF(N299="zákl. přenesená",J299,0)</f>
        <v>0</v>
      </c>
      <c r="BH299" s="205">
        <f>IF(N299="sníž. přenesená",J299,0)</f>
        <v>0</v>
      </c>
      <c r="BI299" s="205">
        <f>IF(N299="nulová",J299,0)</f>
        <v>0</v>
      </c>
      <c r="BJ299" s="23" t="s">
        <v>90</v>
      </c>
      <c r="BK299" s="205">
        <f>ROUND(I299*H299,2)</f>
        <v>0</v>
      </c>
      <c r="BL299" s="23" t="s">
        <v>161</v>
      </c>
      <c r="BM299" s="23" t="s">
        <v>458</v>
      </c>
    </row>
    <row r="300" spans="2:47" s="1" customFormat="1" ht="40.5">
      <c r="B300" s="41"/>
      <c r="C300" s="63"/>
      <c r="D300" s="206" t="s">
        <v>163</v>
      </c>
      <c r="E300" s="63"/>
      <c r="F300" s="207" t="s">
        <v>459</v>
      </c>
      <c r="G300" s="63"/>
      <c r="H300" s="63"/>
      <c r="I300" s="164"/>
      <c r="J300" s="63"/>
      <c r="K300" s="63"/>
      <c r="L300" s="61"/>
      <c r="M300" s="208"/>
      <c r="N300" s="42"/>
      <c r="O300" s="42"/>
      <c r="P300" s="42"/>
      <c r="Q300" s="42"/>
      <c r="R300" s="42"/>
      <c r="S300" s="42"/>
      <c r="T300" s="78"/>
      <c r="AT300" s="23" t="s">
        <v>163</v>
      </c>
      <c r="AU300" s="23" t="s">
        <v>92</v>
      </c>
    </row>
    <row r="301" spans="2:51" s="11" customFormat="1" ht="13.5">
      <c r="B301" s="209"/>
      <c r="C301" s="210"/>
      <c r="D301" s="206" t="s">
        <v>165</v>
      </c>
      <c r="E301" s="211" t="s">
        <v>80</v>
      </c>
      <c r="F301" s="212" t="s">
        <v>166</v>
      </c>
      <c r="G301" s="210"/>
      <c r="H301" s="213" t="s">
        <v>80</v>
      </c>
      <c r="I301" s="214"/>
      <c r="J301" s="210"/>
      <c r="K301" s="210"/>
      <c r="L301" s="215"/>
      <c r="M301" s="216"/>
      <c r="N301" s="217"/>
      <c r="O301" s="217"/>
      <c r="P301" s="217"/>
      <c r="Q301" s="217"/>
      <c r="R301" s="217"/>
      <c r="S301" s="217"/>
      <c r="T301" s="218"/>
      <c r="AT301" s="219" t="s">
        <v>165</v>
      </c>
      <c r="AU301" s="219" t="s">
        <v>92</v>
      </c>
      <c r="AV301" s="11" t="s">
        <v>90</v>
      </c>
      <c r="AW301" s="11" t="s">
        <v>44</v>
      </c>
      <c r="AX301" s="11" t="s">
        <v>82</v>
      </c>
      <c r="AY301" s="219" t="s">
        <v>154</v>
      </c>
    </row>
    <row r="302" spans="2:51" s="12" customFormat="1" ht="13.5">
      <c r="B302" s="220"/>
      <c r="C302" s="221"/>
      <c r="D302" s="222" t="s">
        <v>165</v>
      </c>
      <c r="E302" s="223" t="s">
        <v>80</v>
      </c>
      <c r="F302" s="224" t="s">
        <v>460</v>
      </c>
      <c r="G302" s="221"/>
      <c r="H302" s="225">
        <v>118</v>
      </c>
      <c r="I302" s="226"/>
      <c r="J302" s="221"/>
      <c r="K302" s="221"/>
      <c r="L302" s="227"/>
      <c r="M302" s="228"/>
      <c r="N302" s="229"/>
      <c r="O302" s="229"/>
      <c r="P302" s="229"/>
      <c r="Q302" s="229"/>
      <c r="R302" s="229"/>
      <c r="S302" s="229"/>
      <c r="T302" s="230"/>
      <c r="AT302" s="231" t="s">
        <v>165</v>
      </c>
      <c r="AU302" s="231" t="s">
        <v>92</v>
      </c>
      <c r="AV302" s="12" t="s">
        <v>92</v>
      </c>
      <c r="AW302" s="12" t="s">
        <v>44</v>
      </c>
      <c r="AX302" s="12" t="s">
        <v>90</v>
      </c>
      <c r="AY302" s="231" t="s">
        <v>154</v>
      </c>
    </row>
    <row r="303" spans="2:65" s="1" customFormat="1" ht="22.5" customHeight="1">
      <c r="B303" s="41"/>
      <c r="C303" s="194" t="s">
        <v>461</v>
      </c>
      <c r="D303" s="194" t="s">
        <v>156</v>
      </c>
      <c r="E303" s="195" t="s">
        <v>462</v>
      </c>
      <c r="F303" s="196" t="s">
        <v>463</v>
      </c>
      <c r="G303" s="197" t="s">
        <v>179</v>
      </c>
      <c r="H303" s="198">
        <v>118</v>
      </c>
      <c r="I303" s="199"/>
      <c r="J303" s="200">
        <f>ROUND(I303*H303,2)</f>
        <v>0</v>
      </c>
      <c r="K303" s="196" t="s">
        <v>160</v>
      </c>
      <c r="L303" s="61"/>
      <c r="M303" s="201" t="s">
        <v>80</v>
      </c>
      <c r="N303" s="202" t="s">
        <v>52</v>
      </c>
      <c r="O303" s="42"/>
      <c r="P303" s="203">
        <f>O303*H303</f>
        <v>0</v>
      </c>
      <c r="Q303" s="203">
        <v>0</v>
      </c>
      <c r="R303" s="203">
        <f>Q303*H303</f>
        <v>0</v>
      </c>
      <c r="S303" s="203">
        <v>0</v>
      </c>
      <c r="T303" s="204">
        <f>S303*H303</f>
        <v>0</v>
      </c>
      <c r="AR303" s="23" t="s">
        <v>161</v>
      </c>
      <c r="AT303" s="23" t="s">
        <v>156</v>
      </c>
      <c r="AU303" s="23" t="s">
        <v>92</v>
      </c>
      <c r="AY303" s="23" t="s">
        <v>154</v>
      </c>
      <c r="BE303" s="205">
        <f>IF(N303="základní",J303,0)</f>
        <v>0</v>
      </c>
      <c r="BF303" s="205">
        <f>IF(N303="snížená",J303,0)</f>
        <v>0</v>
      </c>
      <c r="BG303" s="205">
        <f>IF(N303="zákl. přenesená",J303,0)</f>
        <v>0</v>
      </c>
      <c r="BH303" s="205">
        <f>IF(N303="sníž. přenesená",J303,0)</f>
        <v>0</v>
      </c>
      <c r="BI303" s="205">
        <f>IF(N303="nulová",J303,0)</f>
        <v>0</v>
      </c>
      <c r="BJ303" s="23" t="s">
        <v>90</v>
      </c>
      <c r="BK303" s="205">
        <f>ROUND(I303*H303,2)</f>
        <v>0</v>
      </c>
      <c r="BL303" s="23" t="s">
        <v>161</v>
      </c>
      <c r="BM303" s="23" t="s">
        <v>464</v>
      </c>
    </row>
    <row r="304" spans="2:47" s="1" customFormat="1" ht="27">
      <c r="B304" s="41"/>
      <c r="C304" s="63"/>
      <c r="D304" s="206" t="s">
        <v>163</v>
      </c>
      <c r="E304" s="63"/>
      <c r="F304" s="207" t="s">
        <v>465</v>
      </c>
      <c r="G304" s="63"/>
      <c r="H304" s="63"/>
      <c r="I304" s="164"/>
      <c r="J304" s="63"/>
      <c r="K304" s="63"/>
      <c r="L304" s="61"/>
      <c r="M304" s="208"/>
      <c r="N304" s="42"/>
      <c r="O304" s="42"/>
      <c r="P304" s="42"/>
      <c r="Q304" s="42"/>
      <c r="R304" s="42"/>
      <c r="S304" s="42"/>
      <c r="T304" s="78"/>
      <c r="AT304" s="23" t="s">
        <v>163</v>
      </c>
      <c r="AU304" s="23" t="s">
        <v>92</v>
      </c>
    </row>
    <row r="305" spans="2:51" s="11" customFormat="1" ht="13.5">
      <c r="B305" s="209"/>
      <c r="C305" s="210"/>
      <c r="D305" s="206" t="s">
        <v>165</v>
      </c>
      <c r="E305" s="211" t="s">
        <v>80</v>
      </c>
      <c r="F305" s="212" t="s">
        <v>166</v>
      </c>
      <c r="G305" s="210"/>
      <c r="H305" s="213" t="s">
        <v>80</v>
      </c>
      <c r="I305" s="214"/>
      <c r="J305" s="210"/>
      <c r="K305" s="210"/>
      <c r="L305" s="215"/>
      <c r="M305" s="216"/>
      <c r="N305" s="217"/>
      <c r="O305" s="217"/>
      <c r="P305" s="217"/>
      <c r="Q305" s="217"/>
      <c r="R305" s="217"/>
      <c r="S305" s="217"/>
      <c r="T305" s="218"/>
      <c r="AT305" s="219" t="s">
        <v>165</v>
      </c>
      <c r="AU305" s="219" t="s">
        <v>92</v>
      </c>
      <c r="AV305" s="11" t="s">
        <v>90</v>
      </c>
      <c r="AW305" s="11" t="s">
        <v>44</v>
      </c>
      <c r="AX305" s="11" t="s">
        <v>82</v>
      </c>
      <c r="AY305" s="219" t="s">
        <v>154</v>
      </c>
    </row>
    <row r="306" spans="2:51" s="12" customFormat="1" ht="13.5">
      <c r="B306" s="220"/>
      <c r="C306" s="221"/>
      <c r="D306" s="206" t="s">
        <v>165</v>
      </c>
      <c r="E306" s="232" t="s">
        <v>80</v>
      </c>
      <c r="F306" s="233" t="s">
        <v>460</v>
      </c>
      <c r="G306" s="221"/>
      <c r="H306" s="234">
        <v>118</v>
      </c>
      <c r="I306" s="226"/>
      <c r="J306" s="221"/>
      <c r="K306" s="221"/>
      <c r="L306" s="227"/>
      <c r="M306" s="228"/>
      <c r="N306" s="229"/>
      <c r="O306" s="229"/>
      <c r="P306" s="229"/>
      <c r="Q306" s="229"/>
      <c r="R306" s="229"/>
      <c r="S306" s="229"/>
      <c r="T306" s="230"/>
      <c r="AT306" s="231" t="s">
        <v>165</v>
      </c>
      <c r="AU306" s="231" t="s">
        <v>92</v>
      </c>
      <c r="AV306" s="12" t="s">
        <v>92</v>
      </c>
      <c r="AW306" s="12" t="s">
        <v>44</v>
      </c>
      <c r="AX306" s="12" t="s">
        <v>90</v>
      </c>
      <c r="AY306" s="231" t="s">
        <v>154</v>
      </c>
    </row>
    <row r="307" spans="2:63" s="10" customFormat="1" ht="29.25" customHeight="1">
      <c r="B307" s="177"/>
      <c r="C307" s="178"/>
      <c r="D307" s="191" t="s">
        <v>81</v>
      </c>
      <c r="E307" s="192" t="s">
        <v>466</v>
      </c>
      <c r="F307" s="192" t="s">
        <v>467</v>
      </c>
      <c r="G307" s="178"/>
      <c r="H307" s="178"/>
      <c r="I307" s="181"/>
      <c r="J307" s="193">
        <f>BK307</f>
        <v>0</v>
      </c>
      <c r="K307" s="178"/>
      <c r="L307" s="183"/>
      <c r="M307" s="184"/>
      <c r="N307" s="185"/>
      <c r="O307" s="185"/>
      <c r="P307" s="186">
        <f>SUM(P308:P321)</f>
        <v>0</v>
      </c>
      <c r="Q307" s="185"/>
      <c r="R307" s="186">
        <f>SUM(R308:R321)</f>
        <v>0</v>
      </c>
      <c r="S307" s="185"/>
      <c r="T307" s="187">
        <f>SUM(T308:T321)</f>
        <v>0</v>
      </c>
      <c r="AR307" s="188" t="s">
        <v>90</v>
      </c>
      <c r="AT307" s="189" t="s">
        <v>81</v>
      </c>
      <c r="AU307" s="189" t="s">
        <v>90</v>
      </c>
      <c r="AY307" s="188" t="s">
        <v>154</v>
      </c>
      <c r="BK307" s="190">
        <f>SUM(BK308:BK321)</f>
        <v>0</v>
      </c>
    </row>
    <row r="308" spans="2:65" s="1" customFormat="1" ht="31.5" customHeight="1">
      <c r="B308" s="41"/>
      <c r="C308" s="194" t="s">
        <v>468</v>
      </c>
      <c r="D308" s="194" t="s">
        <v>156</v>
      </c>
      <c r="E308" s="195" t="s">
        <v>469</v>
      </c>
      <c r="F308" s="196" t="s">
        <v>470</v>
      </c>
      <c r="G308" s="197" t="s">
        <v>225</v>
      </c>
      <c r="H308" s="198">
        <v>9847.265</v>
      </c>
      <c r="I308" s="199"/>
      <c r="J308" s="200">
        <f>ROUND(I308*H308,2)</f>
        <v>0</v>
      </c>
      <c r="K308" s="196" t="s">
        <v>160</v>
      </c>
      <c r="L308" s="61"/>
      <c r="M308" s="201" t="s">
        <v>80</v>
      </c>
      <c r="N308" s="202" t="s">
        <v>52</v>
      </c>
      <c r="O308" s="42"/>
      <c r="P308" s="203">
        <f>O308*H308</f>
        <v>0</v>
      </c>
      <c r="Q308" s="203">
        <v>0</v>
      </c>
      <c r="R308" s="203">
        <f>Q308*H308</f>
        <v>0</v>
      </c>
      <c r="S308" s="203">
        <v>0</v>
      </c>
      <c r="T308" s="204">
        <f>S308*H308</f>
        <v>0</v>
      </c>
      <c r="AR308" s="23" t="s">
        <v>161</v>
      </c>
      <c r="AT308" s="23" t="s">
        <v>156</v>
      </c>
      <c r="AU308" s="23" t="s">
        <v>92</v>
      </c>
      <c r="AY308" s="23" t="s">
        <v>154</v>
      </c>
      <c r="BE308" s="205">
        <f>IF(N308="základní",J308,0)</f>
        <v>0</v>
      </c>
      <c r="BF308" s="205">
        <f>IF(N308="snížená",J308,0)</f>
        <v>0</v>
      </c>
      <c r="BG308" s="205">
        <f>IF(N308="zákl. přenesená",J308,0)</f>
        <v>0</v>
      </c>
      <c r="BH308" s="205">
        <f>IF(N308="sníž. přenesená",J308,0)</f>
        <v>0</v>
      </c>
      <c r="BI308" s="205">
        <f>IF(N308="nulová",J308,0)</f>
        <v>0</v>
      </c>
      <c r="BJ308" s="23" t="s">
        <v>90</v>
      </c>
      <c r="BK308" s="205">
        <f>ROUND(I308*H308,2)</f>
        <v>0</v>
      </c>
      <c r="BL308" s="23" t="s">
        <v>161</v>
      </c>
      <c r="BM308" s="23" t="s">
        <v>471</v>
      </c>
    </row>
    <row r="309" spans="2:47" s="1" customFormat="1" ht="94.5">
      <c r="B309" s="41"/>
      <c r="C309" s="63"/>
      <c r="D309" s="222" t="s">
        <v>163</v>
      </c>
      <c r="E309" s="63"/>
      <c r="F309" s="256" t="s">
        <v>472</v>
      </c>
      <c r="G309" s="63"/>
      <c r="H309" s="63"/>
      <c r="I309" s="164"/>
      <c r="J309" s="63"/>
      <c r="K309" s="63"/>
      <c r="L309" s="61"/>
      <c r="M309" s="208"/>
      <c r="N309" s="42"/>
      <c r="O309" s="42"/>
      <c r="P309" s="42"/>
      <c r="Q309" s="42"/>
      <c r="R309" s="42"/>
      <c r="S309" s="42"/>
      <c r="T309" s="78"/>
      <c r="AT309" s="23" t="s">
        <v>163</v>
      </c>
      <c r="AU309" s="23" t="s">
        <v>92</v>
      </c>
    </row>
    <row r="310" spans="2:65" s="1" customFormat="1" ht="31.5" customHeight="1">
      <c r="B310" s="41"/>
      <c r="C310" s="194" t="s">
        <v>473</v>
      </c>
      <c r="D310" s="194" t="s">
        <v>156</v>
      </c>
      <c r="E310" s="195" t="s">
        <v>474</v>
      </c>
      <c r="F310" s="196" t="s">
        <v>475</v>
      </c>
      <c r="G310" s="197" t="s">
        <v>225</v>
      </c>
      <c r="H310" s="198">
        <v>187098.035</v>
      </c>
      <c r="I310" s="199"/>
      <c r="J310" s="200">
        <f>ROUND(I310*H310,2)</f>
        <v>0</v>
      </c>
      <c r="K310" s="196" t="s">
        <v>160</v>
      </c>
      <c r="L310" s="61"/>
      <c r="M310" s="201" t="s">
        <v>80</v>
      </c>
      <c r="N310" s="202" t="s">
        <v>52</v>
      </c>
      <c r="O310" s="42"/>
      <c r="P310" s="203">
        <f>O310*H310</f>
        <v>0</v>
      </c>
      <c r="Q310" s="203">
        <v>0</v>
      </c>
      <c r="R310" s="203">
        <f>Q310*H310</f>
        <v>0</v>
      </c>
      <c r="S310" s="203">
        <v>0</v>
      </c>
      <c r="T310" s="204">
        <f>S310*H310</f>
        <v>0</v>
      </c>
      <c r="AR310" s="23" t="s">
        <v>161</v>
      </c>
      <c r="AT310" s="23" t="s">
        <v>156</v>
      </c>
      <c r="AU310" s="23" t="s">
        <v>92</v>
      </c>
      <c r="AY310" s="23" t="s">
        <v>154</v>
      </c>
      <c r="BE310" s="205">
        <f>IF(N310="základní",J310,0)</f>
        <v>0</v>
      </c>
      <c r="BF310" s="205">
        <f>IF(N310="snížená",J310,0)</f>
        <v>0</v>
      </c>
      <c r="BG310" s="205">
        <f>IF(N310="zákl. přenesená",J310,0)</f>
        <v>0</v>
      </c>
      <c r="BH310" s="205">
        <f>IF(N310="sníž. přenesená",J310,0)</f>
        <v>0</v>
      </c>
      <c r="BI310" s="205">
        <f>IF(N310="nulová",J310,0)</f>
        <v>0</v>
      </c>
      <c r="BJ310" s="23" t="s">
        <v>90</v>
      </c>
      <c r="BK310" s="205">
        <f>ROUND(I310*H310,2)</f>
        <v>0</v>
      </c>
      <c r="BL310" s="23" t="s">
        <v>161</v>
      </c>
      <c r="BM310" s="23" t="s">
        <v>476</v>
      </c>
    </row>
    <row r="311" spans="2:47" s="1" customFormat="1" ht="94.5">
      <c r="B311" s="41"/>
      <c r="C311" s="63"/>
      <c r="D311" s="206" t="s">
        <v>163</v>
      </c>
      <c r="E311" s="63"/>
      <c r="F311" s="207" t="s">
        <v>472</v>
      </c>
      <c r="G311" s="63"/>
      <c r="H311" s="63"/>
      <c r="I311" s="164"/>
      <c r="J311" s="63"/>
      <c r="K311" s="63"/>
      <c r="L311" s="61"/>
      <c r="M311" s="208"/>
      <c r="N311" s="42"/>
      <c r="O311" s="42"/>
      <c r="P311" s="42"/>
      <c r="Q311" s="42"/>
      <c r="R311" s="42"/>
      <c r="S311" s="42"/>
      <c r="T311" s="78"/>
      <c r="AT311" s="23" t="s">
        <v>163</v>
      </c>
      <c r="AU311" s="23" t="s">
        <v>92</v>
      </c>
    </row>
    <row r="312" spans="2:51" s="12" customFormat="1" ht="13.5">
      <c r="B312" s="220"/>
      <c r="C312" s="221"/>
      <c r="D312" s="222" t="s">
        <v>165</v>
      </c>
      <c r="E312" s="221"/>
      <c r="F312" s="224" t="s">
        <v>477</v>
      </c>
      <c r="G312" s="221"/>
      <c r="H312" s="225">
        <v>187098.035</v>
      </c>
      <c r="I312" s="226"/>
      <c r="J312" s="221"/>
      <c r="K312" s="221"/>
      <c r="L312" s="227"/>
      <c r="M312" s="228"/>
      <c r="N312" s="229"/>
      <c r="O312" s="229"/>
      <c r="P312" s="229"/>
      <c r="Q312" s="229"/>
      <c r="R312" s="229"/>
      <c r="S312" s="229"/>
      <c r="T312" s="230"/>
      <c r="AT312" s="231" t="s">
        <v>165</v>
      </c>
      <c r="AU312" s="231" t="s">
        <v>92</v>
      </c>
      <c r="AV312" s="12" t="s">
        <v>92</v>
      </c>
      <c r="AW312" s="12" t="s">
        <v>6</v>
      </c>
      <c r="AX312" s="12" t="s">
        <v>90</v>
      </c>
      <c r="AY312" s="231" t="s">
        <v>154</v>
      </c>
    </row>
    <row r="313" spans="2:65" s="1" customFormat="1" ht="22.5" customHeight="1">
      <c r="B313" s="41"/>
      <c r="C313" s="194" t="s">
        <v>478</v>
      </c>
      <c r="D313" s="194" t="s">
        <v>156</v>
      </c>
      <c r="E313" s="195" t="s">
        <v>479</v>
      </c>
      <c r="F313" s="196" t="s">
        <v>480</v>
      </c>
      <c r="G313" s="197" t="s">
        <v>225</v>
      </c>
      <c r="H313" s="198">
        <v>136.242</v>
      </c>
      <c r="I313" s="199"/>
      <c r="J313" s="200">
        <f>ROUND(I313*H313,2)</f>
        <v>0</v>
      </c>
      <c r="K313" s="196" t="s">
        <v>160</v>
      </c>
      <c r="L313" s="61"/>
      <c r="M313" s="201" t="s">
        <v>80</v>
      </c>
      <c r="N313" s="202" t="s">
        <v>52</v>
      </c>
      <c r="O313" s="42"/>
      <c r="P313" s="203">
        <f>O313*H313</f>
        <v>0</v>
      </c>
      <c r="Q313" s="203">
        <v>0</v>
      </c>
      <c r="R313" s="203">
        <f>Q313*H313</f>
        <v>0</v>
      </c>
      <c r="S313" s="203">
        <v>0</v>
      </c>
      <c r="T313" s="204">
        <f>S313*H313</f>
        <v>0</v>
      </c>
      <c r="AR313" s="23" t="s">
        <v>161</v>
      </c>
      <c r="AT313" s="23" t="s">
        <v>156</v>
      </c>
      <c r="AU313" s="23" t="s">
        <v>92</v>
      </c>
      <c r="AY313" s="23" t="s">
        <v>154</v>
      </c>
      <c r="BE313" s="205">
        <f>IF(N313="základní",J313,0)</f>
        <v>0</v>
      </c>
      <c r="BF313" s="205">
        <f>IF(N313="snížená",J313,0)</f>
        <v>0</v>
      </c>
      <c r="BG313" s="205">
        <f>IF(N313="zákl. přenesená",J313,0)</f>
        <v>0</v>
      </c>
      <c r="BH313" s="205">
        <f>IF(N313="sníž. přenesená",J313,0)</f>
        <v>0</v>
      </c>
      <c r="BI313" s="205">
        <f>IF(N313="nulová",J313,0)</f>
        <v>0</v>
      </c>
      <c r="BJ313" s="23" t="s">
        <v>90</v>
      </c>
      <c r="BK313" s="205">
        <f>ROUND(I313*H313,2)</f>
        <v>0</v>
      </c>
      <c r="BL313" s="23" t="s">
        <v>161</v>
      </c>
      <c r="BM313" s="23" t="s">
        <v>481</v>
      </c>
    </row>
    <row r="314" spans="2:47" s="1" customFormat="1" ht="67.5">
      <c r="B314" s="41"/>
      <c r="C314" s="63"/>
      <c r="D314" s="206" t="s">
        <v>163</v>
      </c>
      <c r="E314" s="63"/>
      <c r="F314" s="207" t="s">
        <v>482</v>
      </c>
      <c r="G314" s="63"/>
      <c r="H314" s="63"/>
      <c r="I314" s="164"/>
      <c r="J314" s="63"/>
      <c r="K314" s="63"/>
      <c r="L314" s="61"/>
      <c r="M314" s="208"/>
      <c r="N314" s="42"/>
      <c r="O314" s="42"/>
      <c r="P314" s="42"/>
      <c r="Q314" s="42"/>
      <c r="R314" s="42"/>
      <c r="S314" s="42"/>
      <c r="T314" s="78"/>
      <c r="AT314" s="23" t="s">
        <v>163</v>
      </c>
      <c r="AU314" s="23" t="s">
        <v>92</v>
      </c>
    </row>
    <row r="315" spans="2:51" s="12" customFormat="1" ht="13.5">
      <c r="B315" s="220"/>
      <c r="C315" s="221"/>
      <c r="D315" s="222" t="s">
        <v>165</v>
      </c>
      <c r="E315" s="223" t="s">
        <v>80</v>
      </c>
      <c r="F315" s="224" t="s">
        <v>483</v>
      </c>
      <c r="G315" s="221"/>
      <c r="H315" s="225">
        <v>136.242</v>
      </c>
      <c r="I315" s="226"/>
      <c r="J315" s="221"/>
      <c r="K315" s="221"/>
      <c r="L315" s="227"/>
      <c r="M315" s="228"/>
      <c r="N315" s="229"/>
      <c r="O315" s="229"/>
      <c r="P315" s="229"/>
      <c r="Q315" s="229"/>
      <c r="R315" s="229"/>
      <c r="S315" s="229"/>
      <c r="T315" s="230"/>
      <c r="AT315" s="231" t="s">
        <v>165</v>
      </c>
      <c r="AU315" s="231" t="s">
        <v>92</v>
      </c>
      <c r="AV315" s="12" t="s">
        <v>92</v>
      </c>
      <c r="AW315" s="12" t="s">
        <v>44</v>
      </c>
      <c r="AX315" s="12" t="s">
        <v>90</v>
      </c>
      <c r="AY315" s="231" t="s">
        <v>154</v>
      </c>
    </row>
    <row r="316" spans="2:65" s="1" customFormat="1" ht="22.5" customHeight="1">
      <c r="B316" s="41"/>
      <c r="C316" s="194" t="s">
        <v>484</v>
      </c>
      <c r="D316" s="194" t="s">
        <v>156</v>
      </c>
      <c r="E316" s="195" t="s">
        <v>485</v>
      </c>
      <c r="F316" s="196" t="s">
        <v>486</v>
      </c>
      <c r="G316" s="197" t="s">
        <v>225</v>
      </c>
      <c r="H316" s="198">
        <v>4602.035</v>
      </c>
      <c r="I316" s="199"/>
      <c r="J316" s="200">
        <f>ROUND(I316*H316,2)</f>
        <v>0</v>
      </c>
      <c r="K316" s="196" t="s">
        <v>160</v>
      </c>
      <c r="L316" s="61"/>
      <c r="M316" s="201" t="s">
        <v>80</v>
      </c>
      <c r="N316" s="202" t="s">
        <v>52</v>
      </c>
      <c r="O316" s="42"/>
      <c r="P316" s="203">
        <f>O316*H316</f>
        <v>0</v>
      </c>
      <c r="Q316" s="203">
        <v>0</v>
      </c>
      <c r="R316" s="203">
        <f>Q316*H316</f>
        <v>0</v>
      </c>
      <c r="S316" s="203">
        <v>0</v>
      </c>
      <c r="T316" s="204">
        <f>S316*H316</f>
        <v>0</v>
      </c>
      <c r="AR316" s="23" t="s">
        <v>161</v>
      </c>
      <c r="AT316" s="23" t="s">
        <v>156</v>
      </c>
      <c r="AU316" s="23" t="s">
        <v>92</v>
      </c>
      <c r="AY316" s="23" t="s">
        <v>154</v>
      </c>
      <c r="BE316" s="205">
        <f>IF(N316="základní",J316,0)</f>
        <v>0</v>
      </c>
      <c r="BF316" s="205">
        <f>IF(N316="snížená",J316,0)</f>
        <v>0</v>
      </c>
      <c r="BG316" s="205">
        <f>IF(N316="zákl. přenesená",J316,0)</f>
        <v>0</v>
      </c>
      <c r="BH316" s="205">
        <f>IF(N316="sníž. přenesená",J316,0)</f>
        <v>0</v>
      </c>
      <c r="BI316" s="205">
        <f>IF(N316="nulová",J316,0)</f>
        <v>0</v>
      </c>
      <c r="BJ316" s="23" t="s">
        <v>90</v>
      </c>
      <c r="BK316" s="205">
        <f>ROUND(I316*H316,2)</f>
        <v>0</v>
      </c>
      <c r="BL316" s="23" t="s">
        <v>161</v>
      </c>
      <c r="BM316" s="23" t="s">
        <v>487</v>
      </c>
    </row>
    <row r="317" spans="2:47" s="1" customFormat="1" ht="67.5">
      <c r="B317" s="41"/>
      <c r="C317" s="63"/>
      <c r="D317" s="206" t="s">
        <v>163</v>
      </c>
      <c r="E317" s="63"/>
      <c r="F317" s="207" t="s">
        <v>482</v>
      </c>
      <c r="G317" s="63"/>
      <c r="H317" s="63"/>
      <c r="I317" s="164"/>
      <c r="J317" s="63"/>
      <c r="K317" s="63"/>
      <c r="L317" s="61"/>
      <c r="M317" s="208"/>
      <c r="N317" s="42"/>
      <c r="O317" s="42"/>
      <c r="P317" s="42"/>
      <c r="Q317" s="42"/>
      <c r="R317" s="42"/>
      <c r="S317" s="42"/>
      <c r="T317" s="78"/>
      <c r="AT317" s="23" t="s">
        <v>163</v>
      </c>
      <c r="AU317" s="23" t="s">
        <v>92</v>
      </c>
    </row>
    <row r="318" spans="2:51" s="12" customFormat="1" ht="13.5">
      <c r="B318" s="220"/>
      <c r="C318" s="221"/>
      <c r="D318" s="222" t="s">
        <v>165</v>
      </c>
      <c r="E318" s="223" t="s">
        <v>80</v>
      </c>
      <c r="F318" s="224" t="s">
        <v>488</v>
      </c>
      <c r="G318" s="221"/>
      <c r="H318" s="225">
        <v>4602.035</v>
      </c>
      <c r="I318" s="226"/>
      <c r="J318" s="221"/>
      <c r="K318" s="221"/>
      <c r="L318" s="227"/>
      <c r="M318" s="228"/>
      <c r="N318" s="229"/>
      <c r="O318" s="229"/>
      <c r="P318" s="229"/>
      <c r="Q318" s="229"/>
      <c r="R318" s="229"/>
      <c r="S318" s="229"/>
      <c r="T318" s="230"/>
      <c r="AT318" s="231" t="s">
        <v>165</v>
      </c>
      <c r="AU318" s="231" t="s">
        <v>92</v>
      </c>
      <c r="AV318" s="12" t="s">
        <v>92</v>
      </c>
      <c r="AW318" s="12" t="s">
        <v>44</v>
      </c>
      <c r="AX318" s="12" t="s">
        <v>90</v>
      </c>
      <c r="AY318" s="231" t="s">
        <v>154</v>
      </c>
    </row>
    <row r="319" spans="2:65" s="1" customFormat="1" ht="22.5" customHeight="1">
      <c r="B319" s="41"/>
      <c r="C319" s="194" t="s">
        <v>489</v>
      </c>
      <c r="D319" s="194" t="s">
        <v>156</v>
      </c>
      <c r="E319" s="195" t="s">
        <v>490</v>
      </c>
      <c r="F319" s="196" t="s">
        <v>491</v>
      </c>
      <c r="G319" s="197" t="s">
        <v>225</v>
      </c>
      <c r="H319" s="198">
        <v>5108.988</v>
      </c>
      <c r="I319" s="199"/>
      <c r="J319" s="200">
        <f>ROUND(I319*H319,2)</f>
        <v>0</v>
      </c>
      <c r="K319" s="196" t="s">
        <v>160</v>
      </c>
      <c r="L319" s="61"/>
      <c r="M319" s="201" t="s">
        <v>80</v>
      </c>
      <c r="N319" s="202" t="s">
        <v>52</v>
      </c>
      <c r="O319" s="42"/>
      <c r="P319" s="203">
        <f>O319*H319</f>
        <v>0</v>
      </c>
      <c r="Q319" s="203">
        <v>0</v>
      </c>
      <c r="R319" s="203">
        <f>Q319*H319</f>
        <v>0</v>
      </c>
      <c r="S319" s="203">
        <v>0</v>
      </c>
      <c r="T319" s="204">
        <f>S319*H319</f>
        <v>0</v>
      </c>
      <c r="AR319" s="23" t="s">
        <v>161</v>
      </c>
      <c r="AT319" s="23" t="s">
        <v>156</v>
      </c>
      <c r="AU319" s="23" t="s">
        <v>92</v>
      </c>
      <c r="AY319" s="23" t="s">
        <v>154</v>
      </c>
      <c r="BE319" s="205">
        <f>IF(N319="základní",J319,0)</f>
        <v>0</v>
      </c>
      <c r="BF319" s="205">
        <f>IF(N319="snížená",J319,0)</f>
        <v>0</v>
      </c>
      <c r="BG319" s="205">
        <f>IF(N319="zákl. přenesená",J319,0)</f>
        <v>0</v>
      </c>
      <c r="BH319" s="205">
        <f>IF(N319="sníž. přenesená",J319,0)</f>
        <v>0</v>
      </c>
      <c r="BI319" s="205">
        <f>IF(N319="nulová",J319,0)</f>
        <v>0</v>
      </c>
      <c r="BJ319" s="23" t="s">
        <v>90</v>
      </c>
      <c r="BK319" s="205">
        <f>ROUND(I319*H319,2)</f>
        <v>0</v>
      </c>
      <c r="BL319" s="23" t="s">
        <v>161</v>
      </c>
      <c r="BM319" s="23" t="s">
        <v>492</v>
      </c>
    </row>
    <row r="320" spans="2:47" s="1" customFormat="1" ht="67.5">
      <c r="B320" s="41"/>
      <c r="C320" s="63"/>
      <c r="D320" s="206" t="s">
        <v>163</v>
      </c>
      <c r="E320" s="63"/>
      <c r="F320" s="207" t="s">
        <v>482</v>
      </c>
      <c r="G320" s="63"/>
      <c r="H320" s="63"/>
      <c r="I320" s="164"/>
      <c r="J320" s="63"/>
      <c r="K320" s="63"/>
      <c r="L320" s="61"/>
      <c r="M320" s="208"/>
      <c r="N320" s="42"/>
      <c r="O320" s="42"/>
      <c r="P320" s="42"/>
      <c r="Q320" s="42"/>
      <c r="R320" s="42"/>
      <c r="S320" s="42"/>
      <c r="T320" s="78"/>
      <c r="AT320" s="23" t="s">
        <v>163</v>
      </c>
      <c r="AU320" s="23" t="s">
        <v>92</v>
      </c>
    </row>
    <row r="321" spans="2:51" s="12" customFormat="1" ht="13.5">
      <c r="B321" s="220"/>
      <c r="C321" s="221"/>
      <c r="D321" s="206" t="s">
        <v>165</v>
      </c>
      <c r="E321" s="232" t="s">
        <v>80</v>
      </c>
      <c r="F321" s="233" t="s">
        <v>493</v>
      </c>
      <c r="G321" s="221"/>
      <c r="H321" s="234">
        <v>5108.988</v>
      </c>
      <c r="I321" s="226"/>
      <c r="J321" s="221"/>
      <c r="K321" s="221"/>
      <c r="L321" s="227"/>
      <c r="M321" s="228"/>
      <c r="N321" s="229"/>
      <c r="O321" s="229"/>
      <c r="P321" s="229"/>
      <c r="Q321" s="229"/>
      <c r="R321" s="229"/>
      <c r="S321" s="229"/>
      <c r="T321" s="230"/>
      <c r="AT321" s="231" t="s">
        <v>165</v>
      </c>
      <c r="AU321" s="231" t="s">
        <v>92</v>
      </c>
      <c r="AV321" s="12" t="s">
        <v>92</v>
      </c>
      <c r="AW321" s="12" t="s">
        <v>44</v>
      </c>
      <c r="AX321" s="12" t="s">
        <v>90</v>
      </c>
      <c r="AY321" s="231" t="s">
        <v>154</v>
      </c>
    </row>
    <row r="322" spans="2:63" s="10" customFormat="1" ht="29.25" customHeight="1">
      <c r="B322" s="177"/>
      <c r="C322" s="178"/>
      <c r="D322" s="191" t="s">
        <v>81</v>
      </c>
      <c r="E322" s="192" t="s">
        <v>494</v>
      </c>
      <c r="F322" s="192" t="s">
        <v>495</v>
      </c>
      <c r="G322" s="178"/>
      <c r="H322" s="178"/>
      <c r="I322" s="181"/>
      <c r="J322" s="193">
        <f>BK322</f>
        <v>0</v>
      </c>
      <c r="K322" s="178"/>
      <c r="L322" s="183"/>
      <c r="M322" s="184"/>
      <c r="N322" s="185"/>
      <c r="O322" s="185"/>
      <c r="P322" s="186">
        <f>SUM(P323:P324)</f>
        <v>0</v>
      </c>
      <c r="Q322" s="185"/>
      <c r="R322" s="186">
        <f>SUM(R323:R324)</f>
        <v>0</v>
      </c>
      <c r="S322" s="185"/>
      <c r="T322" s="187">
        <f>SUM(T323:T324)</f>
        <v>0</v>
      </c>
      <c r="AR322" s="188" t="s">
        <v>90</v>
      </c>
      <c r="AT322" s="189" t="s">
        <v>81</v>
      </c>
      <c r="AU322" s="189" t="s">
        <v>90</v>
      </c>
      <c r="AY322" s="188" t="s">
        <v>154</v>
      </c>
      <c r="BK322" s="190">
        <f>SUM(BK323:BK324)</f>
        <v>0</v>
      </c>
    </row>
    <row r="323" spans="2:65" s="1" customFormat="1" ht="31.5" customHeight="1">
      <c r="B323" s="41"/>
      <c r="C323" s="194" t="s">
        <v>496</v>
      </c>
      <c r="D323" s="194" t="s">
        <v>156</v>
      </c>
      <c r="E323" s="195" t="s">
        <v>497</v>
      </c>
      <c r="F323" s="196" t="s">
        <v>498</v>
      </c>
      <c r="G323" s="197" t="s">
        <v>225</v>
      </c>
      <c r="H323" s="198">
        <v>367.387</v>
      </c>
      <c r="I323" s="199"/>
      <c r="J323" s="200">
        <f>ROUND(I323*H323,2)</f>
        <v>0</v>
      </c>
      <c r="K323" s="196" t="s">
        <v>160</v>
      </c>
      <c r="L323" s="61"/>
      <c r="M323" s="201" t="s">
        <v>80</v>
      </c>
      <c r="N323" s="202" t="s">
        <v>52</v>
      </c>
      <c r="O323" s="42"/>
      <c r="P323" s="203">
        <f>O323*H323</f>
        <v>0</v>
      </c>
      <c r="Q323" s="203">
        <v>0</v>
      </c>
      <c r="R323" s="203">
        <f>Q323*H323</f>
        <v>0</v>
      </c>
      <c r="S323" s="203">
        <v>0</v>
      </c>
      <c r="T323" s="204">
        <f>S323*H323</f>
        <v>0</v>
      </c>
      <c r="AR323" s="23" t="s">
        <v>161</v>
      </c>
      <c r="AT323" s="23" t="s">
        <v>156</v>
      </c>
      <c r="AU323" s="23" t="s">
        <v>92</v>
      </c>
      <c r="AY323" s="23" t="s">
        <v>154</v>
      </c>
      <c r="BE323" s="205">
        <f>IF(N323="základní",J323,0)</f>
        <v>0</v>
      </c>
      <c r="BF323" s="205">
        <f>IF(N323="snížená",J323,0)</f>
        <v>0</v>
      </c>
      <c r="BG323" s="205">
        <f>IF(N323="zákl. přenesená",J323,0)</f>
        <v>0</v>
      </c>
      <c r="BH323" s="205">
        <f>IF(N323="sníž. přenesená",J323,0)</f>
        <v>0</v>
      </c>
      <c r="BI323" s="205">
        <f>IF(N323="nulová",J323,0)</f>
        <v>0</v>
      </c>
      <c r="BJ323" s="23" t="s">
        <v>90</v>
      </c>
      <c r="BK323" s="205">
        <f>ROUND(I323*H323,2)</f>
        <v>0</v>
      </c>
      <c r="BL323" s="23" t="s">
        <v>161</v>
      </c>
      <c r="BM323" s="23" t="s">
        <v>499</v>
      </c>
    </row>
    <row r="324" spans="2:47" s="1" customFormat="1" ht="27">
      <c r="B324" s="41"/>
      <c r="C324" s="63"/>
      <c r="D324" s="206" t="s">
        <v>163</v>
      </c>
      <c r="E324" s="63"/>
      <c r="F324" s="207" t="s">
        <v>500</v>
      </c>
      <c r="G324" s="63"/>
      <c r="H324" s="63"/>
      <c r="I324" s="164"/>
      <c r="J324" s="63"/>
      <c r="K324" s="63"/>
      <c r="L324" s="61"/>
      <c r="M324" s="260"/>
      <c r="N324" s="261"/>
      <c r="O324" s="261"/>
      <c r="P324" s="261"/>
      <c r="Q324" s="261"/>
      <c r="R324" s="261"/>
      <c r="S324" s="261"/>
      <c r="T324" s="262"/>
      <c r="AT324" s="23" t="s">
        <v>163</v>
      </c>
      <c r="AU324" s="23" t="s">
        <v>92</v>
      </c>
    </row>
    <row r="325" spans="2:12" s="1" customFormat="1" ht="6.75" customHeight="1">
      <c r="B325" s="56"/>
      <c r="C325" s="57"/>
      <c r="D325" s="57"/>
      <c r="E325" s="57"/>
      <c r="F325" s="57"/>
      <c r="G325" s="57"/>
      <c r="H325" s="57"/>
      <c r="I325" s="140"/>
      <c r="J325" s="57"/>
      <c r="K325" s="57"/>
      <c r="L325" s="61"/>
    </row>
  </sheetData>
  <sheetProtection password="CC35" sheet="1" objects="1" scenarios="1" formatCells="0" formatColumns="0" formatRows="0" sort="0" autoFilter="0"/>
  <autoFilter ref="C83:K324"/>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01"/>
  <sheetViews>
    <sheetView showGridLines="0" zoomScalePageLayoutView="0" workbookViewId="0" topLeftCell="A1">
      <pane ySplit="1" topLeftCell="A31" activePane="bottomLeft" state="frozen"/>
      <selection pane="topLeft" activeCell="A1" sqref="A1"/>
      <selection pane="bottomLeft" activeCell="X49" sqref="X4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105</v>
      </c>
      <c r="G1" s="400" t="s">
        <v>106</v>
      </c>
      <c r="H1" s="400"/>
      <c r="I1" s="115"/>
      <c r="J1" s="114" t="s">
        <v>107</v>
      </c>
      <c r="K1" s="113" t="s">
        <v>108</v>
      </c>
      <c r="L1" s="114" t="s">
        <v>109</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56" ht="36.75" customHeight="1">
      <c r="L2" s="355"/>
      <c r="M2" s="355"/>
      <c r="N2" s="355"/>
      <c r="O2" s="355"/>
      <c r="P2" s="355"/>
      <c r="Q2" s="355"/>
      <c r="R2" s="355"/>
      <c r="S2" s="355"/>
      <c r="T2" s="355"/>
      <c r="U2" s="355"/>
      <c r="V2" s="355"/>
      <c r="AT2" s="23" t="s">
        <v>95</v>
      </c>
      <c r="AZ2" s="116" t="s">
        <v>117</v>
      </c>
      <c r="BA2" s="116" t="s">
        <v>118</v>
      </c>
      <c r="BB2" s="116" t="s">
        <v>80</v>
      </c>
      <c r="BC2" s="116" t="s">
        <v>501</v>
      </c>
      <c r="BD2" s="116" t="s">
        <v>92</v>
      </c>
    </row>
    <row r="3" spans="2:46" ht="6.75" customHeight="1">
      <c r="B3" s="24"/>
      <c r="C3" s="25"/>
      <c r="D3" s="25"/>
      <c r="E3" s="25"/>
      <c r="F3" s="25"/>
      <c r="G3" s="25"/>
      <c r="H3" s="25"/>
      <c r="I3" s="117"/>
      <c r="J3" s="25"/>
      <c r="K3" s="26"/>
      <c r="AT3" s="23" t="s">
        <v>92</v>
      </c>
    </row>
    <row r="4" spans="2:46" ht="36.75" customHeight="1">
      <c r="B4" s="27"/>
      <c r="C4" s="28"/>
      <c r="D4" s="29" t="s">
        <v>116</v>
      </c>
      <c r="E4" s="28"/>
      <c r="F4" s="28"/>
      <c r="G4" s="28"/>
      <c r="H4" s="28"/>
      <c r="I4" s="118"/>
      <c r="J4" s="28"/>
      <c r="K4" s="30"/>
      <c r="M4" s="31" t="s">
        <v>12</v>
      </c>
      <c r="AT4" s="23" t="s">
        <v>6</v>
      </c>
    </row>
    <row r="5" spans="2:11" ht="6.75" customHeight="1">
      <c r="B5" s="27"/>
      <c r="C5" s="28"/>
      <c r="D5" s="28"/>
      <c r="E5" s="28"/>
      <c r="F5" s="28"/>
      <c r="G5" s="28"/>
      <c r="H5" s="28"/>
      <c r="I5" s="118"/>
      <c r="J5" s="28"/>
      <c r="K5" s="30"/>
    </row>
    <row r="6" spans="2:11" ht="15">
      <c r="B6" s="27"/>
      <c r="C6" s="28"/>
      <c r="D6" s="36" t="s">
        <v>18</v>
      </c>
      <c r="E6" s="28"/>
      <c r="F6" s="28"/>
      <c r="G6" s="28"/>
      <c r="H6" s="28"/>
      <c r="I6" s="118"/>
      <c r="J6" s="28"/>
      <c r="K6" s="30"/>
    </row>
    <row r="7" spans="2:11" ht="22.5" customHeight="1">
      <c r="B7" s="27"/>
      <c r="C7" s="28"/>
      <c r="D7" s="28"/>
      <c r="E7" s="401" t="str">
        <f>'Rekapitulace stavby'!K6</f>
        <v> III/2384 Kladno, oprava silnice</v>
      </c>
      <c r="F7" s="402"/>
      <c r="G7" s="402"/>
      <c r="H7" s="402"/>
      <c r="I7" s="118"/>
      <c r="J7" s="28"/>
      <c r="K7" s="30"/>
    </row>
    <row r="8" spans="2:11" s="1" customFormat="1" ht="15">
      <c r="B8" s="41"/>
      <c r="C8" s="42"/>
      <c r="D8" s="36" t="s">
        <v>123</v>
      </c>
      <c r="E8" s="42"/>
      <c r="F8" s="42"/>
      <c r="G8" s="42"/>
      <c r="H8" s="42"/>
      <c r="I8" s="119"/>
      <c r="J8" s="42"/>
      <c r="K8" s="45"/>
    </row>
    <row r="9" spans="2:11" s="1" customFormat="1" ht="36.75" customHeight="1">
      <c r="B9" s="41"/>
      <c r="C9" s="42"/>
      <c r="D9" s="42"/>
      <c r="E9" s="403" t="s">
        <v>502</v>
      </c>
      <c r="F9" s="404"/>
      <c r="G9" s="404"/>
      <c r="H9" s="404"/>
      <c r="I9" s="119"/>
      <c r="J9" s="42"/>
      <c r="K9" s="45"/>
    </row>
    <row r="10" spans="2:11" s="1" customFormat="1" ht="13.5">
      <c r="B10" s="41"/>
      <c r="C10" s="42"/>
      <c r="D10" s="42"/>
      <c r="E10" s="42"/>
      <c r="F10" s="42"/>
      <c r="G10" s="42"/>
      <c r="H10" s="42"/>
      <c r="I10" s="119"/>
      <c r="J10" s="42"/>
      <c r="K10" s="45"/>
    </row>
    <row r="11" spans="2:11" s="1" customFormat="1" ht="14.25" customHeight="1">
      <c r="B11" s="41"/>
      <c r="C11" s="42"/>
      <c r="D11" s="36" t="s">
        <v>20</v>
      </c>
      <c r="E11" s="42"/>
      <c r="F11" s="34" t="s">
        <v>21</v>
      </c>
      <c r="G11" s="42"/>
      <c r="H11" s="42"/>
      <c r="I11" s="120" t="s">
        <v>22</v>
      </c>
      <c r="J11" s="34" t="s">
        <v>80</v>
      </c>
      <c r="K11" s="45"/>
    </row>
    <row r="12" spans="2:11" s="1" customFormat="1" ht="14.25" customHeight="1">
      <c r="B12" s="41"/>
      <c r="C12" s="42"/>
      <c r="D12" s="36" t="s">
        <v>24</v>
      </c>
      <c r="E12" s="42"/>
      <c r="F12" s="34" t="s">
        <v>25</v>
      </c>
      <c r="G12" s="42"/>
      <c r="H12" s="42"/>
      <c r="I12" s="120" t="s">
        <v>26</v>
      </c>
      <c r="J12" s="121" t="str">
        <f>'Rekapitulace stavby'!AN8</f>
        <v>12.5.2017</v>
      </c>
      <c r="K12" s="45"/>
    </row>
    <row r="13" spans="2:11" s="1" customFormat="1" ht="10.5" customHeight="1">
      <c r="B13" s="41"/>
      <c r="C13" s="42"/>
      <c r="D13" s="42"/>
      <c r="E13" s="42"/>
      <c r="F13" s="42"/>
      <c r="G13" s="42"/>
      <c r="H13" s="42"/>
      <c r="I13" s="119"/>
      <c r="J13" s="42"/>
      <c r="K13" s="45"/>
    </row>
    <row r="14" spans="2:11" s="1" customFormat="1" ht="14.2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37</v>
      </c>
      <c r="K15" s="45"/>
    </row>
    <row r="16" spans="2:11" s="1" customFormat="1" ht="6.75" customHeight="1">
      <c r="B16" s="41"/>
      <c r="C16" s="42"/>
      <c r="D16" s="42"/>
      <c r="E16" s="42"/>
      <c r="F16" s="42"/>
      <c r="G16" s="42"/>
      <c r="H16" s="42"/>
      <c r="I16" s="119"/>
      <c r="J16" s="42"/>
      <c r="K16" s="45"/>
    </row>
    <row r="17" spans="2:11" s="1" customFormat="1" ht="14.25" customHeight="1">
      <c r="B17" s="41"/>
      <c r="C17" s="42"/>
      <c r="D17" s="36" t="s">
        <v>38</v>
      </c>
      <c r="E17" s="42"/>
      <c r="F17" s="42"/>
      <c r="G17" s="42"/>
      <c r="H17" s="42"/>
      <c r="I17" s="120" t="s">
        <v>33</v>
      </c>
      <c r="J17" s="34">
        <f>IF('Rekapitulace stavby'!AN13="Vyplň údaj","",IF('Rekapitulace stavby'!AN13="","",'Rekapitulace stavby'!AN13))</f>
      </c>
      <c r="K17" s="45"/>
    </row>
    <row r="18" spans="2:11" s="1" customFormat="1" ht="18" customHeight="1">
      <c r="B18" s="41"/>
      <c r="C18" s="42"/>
      <c r="D18" s="42"/>
      <c r="E18" s="34">
        <f>IF('Rekapitulace stavby'!E14="Vyplň údaj","",IF('Rekapitulace stavby'!E14="","",'Rekapitulace stavby'!E14))</f>
      </c>
      <c r="F18" s="42"/>
      <c r="G18" s="42"/>
      <c r="H18" s="42"/>
      <c r="I18" s="120" t="s">
        <v>36</v>
      </c>
      <c r="J18" s="34">
        <f>IF('Rekapitulace stavby'!AN14="Vyplň údaj","",IF('Rekapitulace stavby'!AN14="","",'Rekapitulace stavby'!AN14))</f>
      </c>
      <c r="K18" s="45"/>
    </row>
    <row r="19" spans="2:11" s="1" customFormat="1" ht="6.75" customHeight="1">
      <c r="B19" s="41"/>
      <c r="C19" s="42"/>
      <c r="D19" s="42"/>
      <c r="E19" s="42"/>
      <c r="F19" s="42"/>
      <c r="G19" s="42"/>
      <c r="H19" s="42"/>
      <c r="I19" s="119"/>
      <c r="J19" s="42"/>
      <c r="K19" s="45"/>
    </row>
    <row r="20" spans="2:11" s="1" customFormat="1" ht="14.25" customHeight="1">
      <c r="B20" s="41"/>
      <c r="C20" s="42"/>
      <c r="D20" s="36" t="s">
        <v>40</v>
      </c>
      <c r="E20" s="42"/>
      <c r="F20" s="42"/>
      <c r="G20" s="42"/>
      <c r="H20" s="42"/>
      <c r="I20" s="120" t="s">
        <v>33</v>
      </c>
      <c r="J20" s="34" t="s">
        <v>41</v>
      </c>
      <c r="K20" s="45"/>
    </row>
    <row r="21" spans="2:11" s="1" customFormat="1" ht="18" customHeight="1">
      <c r="B21" s="41"/>
      <c r="C21" s="42"/>
      <c r="D21" s="42"/>
      <c r="E21" s="34" t="s">
        <v>42</v>
      </c>
      <c r="F21" s="42"/>
      <c r="G21" s="42"/>
      <c r="H21" s="42"/>
      <c r="I21" s="120" t="s">
        <v>36</v>
      </c>
      <c r="J21" s="34" t="s">
        <v>43</v>
      </c>
      <c r="K21" s="45"/>
    </row>
    <row r="22" spans="2:11" s="1" customFormat="1" ht="6.75" customHeight="1">
      <c r="B22" s="41"/>
      <c r="C22" s="42"/>
      <c r="D22" s="42"/>
      <c r="E22" s="42"/>
      <c r="F22" s="42"/>
      <c r="G22" s="42"/>
      <c r="H22" s="42"/>
      <c r="I22" s="119"/>
      <c r="J22" s="42"/>
      <c r="K22" s="45"/>
    </row>
    <row r="23" spans="2:11" s="1" customFormat="1" ht="14.25" customHeight="1">
      <c r="B23" s="41"/>
      <c r="C23" s="42"/>
      <c r="D23" s="36" t="s">
        <v>45</v>
      </c>
      <c r="E23" s="42"/>
      <c r="F23" s="42"/>
      <c r="G23" s="42"/>
      <c r="H23" s="42"/>
      <c r="I23" s="119"/>
      <c r="J23" s="42"/>
      <c r="K23" s="45"/>
    </row>
    <row r="24" spans="2:11" s="6" customFormat="1" ht="63" customHeight="1">
      <c r="B24" s="122"/>
      <c r="C24" s="123"/>
      <c r="D24" s="123"/>
      <c r="E24" s="393" t="s">
        <v>46</v>
      </c>
      <c r="F24" s="393"/>
      <c r="G24" s="393"/>
      <c r="H24" s="393"/>
      <c r="I24" s="124"/>
      <c r="J24" s="123"/>
      <c r="K24" s="125"/>
    </row>
    <row r="25" spans="2:11" s="1" customFormat="1" ht="6.75" customHeight="1">
      <c r="B25" s="41"/>
      <c r="C25" s="42"/>
      <c r="D25" s="42"/>
      <c r="E25" s="42"/>
      <c r="F25" s="42"/>
      <c r="G25" s="42"/>
      <c r="H25" s="42"/>
      <c r="I25" s="119"/>
      <c r="J25" s="42"/>
      <c r="K25" s="45"/>
    </row>
    <row r="26" spans="2:11" s="1" customFormat="1" ht="6.75" customHeight="1">
      <c r="B26" s="41"/>
      <c r="C26" s="42"/>
      <c r="D26" s="85"/>
      <c r="E26" s="85"/>
      <c r="F26" s="85"/>
      <c r="G26" s="85"/>
      <c r="H26" s="85"/>
      <c r="I26" s="126"/>
      <c r="J26" s="85"/>
      <c r="K26" s="127"/>
    </row>
    <row r="27" spans="2:11" s="1" customFormat="1" ht="24.75" customHeight="1">
      <c r="B27" s="41"/>
      <c r="C27" s="42"/>
      <c r="D27" s="128" t="s">
        <v>47</v>
      </c>
      <c r="E27" s="42"/>
      <c r="F27" s="42"/>
      <c r="G27" s="42"/>
      <c r="H27" s="42"/>
      <c r="I27" s="119"/>
      <c r="J27" s="129">
        <f>ROUND(J88,2)</f>
        <v>0</v>
      </c>
      <c r="K27" s="45"/>
    </row>
    <row r="28" spans="2:11" s="1" customFormat="1" ht="6.75" customHeight="1">
      <c r="B28" s="41"/>
      <c r="C28" s="42"/>
      <c r="D28" s="85"/>
      <c r="E28" s="85"/>
      <c r="F28" s="85"/>
      <c r="G28" s="85"/>
      <c r="H28" s="85"/>
      <c r="I28" s="126"/>
      <c r="J28" s="85"/>
      <c r="K28" s="127"/>
    </row>
    <row r="29" spans="2:11" s="1" customFormat="1" ht="14.25" customHeight="1">
      <c r="B29" s="41"/>
      <c r="C29" s="42"/>
      <c r="D29" s="42"/>
      <c r="E29" s="42"/>
      <c r="F29" s="46" t="s">
        <v>49</v>
      </c>
      <c r="G29" s="42"/>
      <c r="H29" s="42"/>
      <c r="I29" s="130" t="s">
        <v>48</v>
      </c>
      <c r="J29" s="46" t="s">
        <v>50</v>
      </c>
      <c r="K29" s="45"/>
    </row>
    <row r="30" spans="2:11" s="1" customFormat="1" ht="14.25" customHeight="1">
      <c r="B30" s="41"/>
      <c r="C30" s="42"/>
      <c r="D30" s="49" t="s">
        <v>51</v>
      </c>
      <c r="E30" s="49" t="s">
        <v>52</v>
      </c>
      <c r="F30" s="131">
        <f>ROUND(SUM(BE88:BE300),2)</f>
        <v>0</v>
      </c>
      <c r="G30" s="42"/>
      <c r="H30" s="42"/>
      <c r="I30" s="132">
        <v>0.21</v>
      </c>
      <c r="J30" s="131">
        <f>ROUND(ROUND((SUM(BE88:BE300)),2)*I30,2)</f>
        <v>0</v>
      </c>
      <c r="K30" s="45"/>
    </row>
    <row r="31" spans="2:11" s="1" customFormat="1" ht="14.25" customHeight="1">
      <c r="B31" s="41"/>
      <c r="C31" s="42"/>
      <c r="D31" s="42"/>
      <c r="E31" s="49" t="s">
        <v>53</v>
      </c>
      <c r="F31" s="131">
        <f>ROUND(SUM(BF88:BF300),2)</f>
        <v>0</v>
      </c>
      <c r="G31" s="42"/>
      <c r="H31" s="42"/>
      <c r="I31" s="132">
        <v>0.15</v>
      </c>
      <c r="J31" s="131">
        <f>ROUND(ROUND((SUM(BF88:BF300)),2)*I31,2)</f>
        <v>0</v>
      </c>
      <c r="K31" s="45"/>
    </row>
    <row r="32" spans="2:11" s="1" customFormat="1" ht="14.25" customHeight="1" hidden="1">
      <c r="B32" s="41"/>
      <c r="C32" s="42"/>
      <c r="D32" s="42"/>
      <c r="E32" s="49" t="s">
        <v>54</v>
      </c>
      <c r="F32" s="131">
        <f>ROUND(SUM(BG88:BG300),2)</f>
        <v>0</v>
      </c>
      <c r="G32" s="42"/>
      <c r="H32" s="42"/>
      <c r="I32" s="132">
        <v>0.21</v>
      </c>
      <c r="J32" s="131">
        <v>0</v>
      </c>
      <c r="K32" s="45"/>
    </row>
    <row r="33" spans="2:11" s="1" customFormat="1" ht="14.25" customHeight="1" hidden="1">
      <c r="B33" s="41"/>
      <c r="C33" s="42"/>
      <c r="D33" s="42"/>
      <c r="E33" s="49" t="s">
        <v>55</v>
      </c>
      <c r="F33" s="131">
        <f>ROUND(SUM(BH88:BH300),2)</f>
        <v>0</v>
      </c>
      <c r="G33" s="42"/>
      <c r="H33" s="42"/>
      <c r="I33" s="132">
        <v>0.15</v>
      </c>
      <c r="J33" s="131">
        <v>0</v>
      </c>
      <c r="K33" s="45"/>
    </row>
    <row r="34" spans="2:11" s="1" customFormat="1" ht="14.25" customHeight="1" hidden="1">
      <c r="B34" s="41"/>
      <c r="C34" s="42"/>
      <c r="D34" s="42"/>
      <c r="E34" s="49" t="s">
        <v>56</v>
      </c>
      <c r="F34" s="131">
        <f>ROUND(SUM(BI88:BI300),2)</f>
        <v>0</v>
      </c>
      <c r="G34" s="42"/>
      <c r="H34" s="42"/>
      <c r="I34" s="132">
        <v>0</v>
      </c>
      <c r="J34" s="131">
        <v>0</v>
      </c>
      <c r="K34" s="45"/>
    </row>
    <row r="35" spans="2:11" s="1" customFormat="1" ht="6.75" customHeight="1">
      <c r="B35" s="41"/>
      <c r="C35" s="42"/>
      <c r="D35" s="42"/>
      <c r="E35" s="42"/>
      <c r="F35" s="42"/>
      <c r="G35" s="42"/>
      <c r="H35" s="42"/>
      <c r="I35" s="119"/>
      <c r="J35" s="42"/>
      <c r="K35" s="45"/>
    </row>
    <row r="36" spans="2:11" s="1" customFormat="1" ht="24.75" customHeight="1">
      <c r="B36" s="41"/>
      <c r="C36" s="133"/>
      <c r="D36" s="134" t="s">
        <v>57</v>
      </c>
      <c r="E36" s="79"/>
      <c r="F36" s="79"/>
      <c r="G36" s="135" t="s">
        <v>58</v>
      </c>
      <c r="H36" s="136" t="s">
        <v>59</v>
      </c>
      <c r="I36" s="137"/>
      <c r="J36" s="138">
        <f>SUM(J27:J34)</f>
        <v>0</v>
      </c>
      <c r="K36" s="139"/>
    </row>
    <row r="37" spans="2:11" s="1" customFormat="1" ht="14.25" customHeight="1">
      <c r="B37" s="56"/>
      <c r="C37" s="57"/>
      <c r="D37" s="57"/>
      <c r="E37" s="57"/>
      <c r="F37" s="57"/>
      <c r="G37" s="57"/>
      <c r="H37" s="57"/>
      <c r="I37" s="140"/>
      <c r="J37" s="57"/>
      <c r="K37" s="58"/>
    </row>
    <row r="41" spans="2:11" s="1" customFormat="1" ht="6.75" customHeight="1">
      <c r="B41" s="141"/>
      <c r="C41" s="142"/>
      <c r="D41" s="142"/>
      <c r="E41" s="142"/>
      <c r="F41" s="142"/>
      <c r="G41" s="142"/>
      <c r="H41" s="142"/>
      <c r="I41" s="143"/>
      <c r="J41" s="142"/>
      <c r="K41" s="144"/>
    </row>
    <row r="42" spans="2:11" s="1" customFormat="1" ht="36.75" customHeight="1">
      <c r="B42" s="41"/>
      <c r="C42" s="29" t="s">
        <v>125</v>
      </c>
      <c r="D42" s="42"/>
      <c r="E42" s="42"/>
      <c r="F42" s="42"/>
      <c r="G42" s="42"/>
      <c r="H42" s="42"/>
      <c r="I42" s="119"/>
      <c r="J42" s="42"/>
      <c r="K42" s="45"/>
    </row>
    <row r="43" spans="2:11" s="1" customFormat="1" ht="6.75" customHeight="1">
      <c r="B43" s="41"/>
      <c r="C43" s="42"/>
      <c r="D43" s="42"/>
      <c r="E43" s="42"/>
      <c r="F43" s="42"/>
      <c r="G43" s="42"/>
      <c r="H43" s="42"/>
      <c r="I43" s="119"/>
      <c r="J43" s="42"/>
      <c r="K43" s="45"/>
    </row>
    <row r="44" spans="2:11" s="1" customFormat="1" ht="14.25" customHeight="1">
      <c r="B44" s="41"/>
      <c r="C44" s="36" t="s">
        <v>18</v>
      </c>
      <c r="D44" s="42"/>
      <c r="E44" s="42"/>
      <c r="F44" s="42"/>
      <c r="G44" s="42"/>
      <c r="H44" s="42"/>
      <c r="I44" s="119"/>
      <c r="J44" s="42"/>
      <c r="K44" s="45"/>
    </row>
    <row r="45" spans="2:11" s="1" customFormat="1" ht="22.5" customHeight="1">
      <c r="B45" s="41"/>
      <c r="C45" s="42"/>
      <c r="D45" s="42"/>
      <c r="E45" s="401" t="str">
        <f>E7</f>
        <v> III/2384 Kladno, oprava silnice</v>
      </c>
      <c r="F45" s="402"/>
      <c r="G45" s="402"/>
      <c r="H45" s="402"/>
      <c r="I45" s="119"/>
      <c r="J45" s="42"/>
      <c r="K45" s="45"/>
    </row>
    <row r="46" spans="2:11" s="1" customFormat="1" ht="14.25" customHeight="1">
      <c r="B46" s="41"/>
      <c r="C46" s="36" t="s">
        <v>123</v>
      </c>
      <c r="D46" s="42"/>
      <c r="E46" s="42"/>
      <c r="F46" s="42"/>
      <c r="G46" s="42"/>
      <c r="H46" s="42"/>
      <c r="I46" s="119"/>
      <c r="J46" s="42"/>
      <c r="K46" s="45"/>
    </row>
    <row r="47" spans="2:11" s="1" customFormat="1" ht="23.25" customHeight="1">
      <c r="B47" s="41"/>
      <c r="C47" s="42"/>
      <c r="D47" s="42"/>
      <c r="E47" s="403" t="str">
        <f>E9</f>
        <v>SO 102 - Chodníky a ostatní plochy</v>
      </c>
      <c r="F47" s="404"/>
      <c r="G47" s="404"/>
      <c r="H47" s="404"/>
      <c r="I47" s="119"/>
      <c r="J47" s="42"/>
      <c r="K47" s="45"/>
    </row>
    <row r="48" spans="2:11" s="1" customFormat="1" ht="6.75" customHeight="1">
      <c r="B48" s="41"/>
      <c r="C48" s="42"/>
      <c r="D48" s="42"/>
      <c r="E48" s="42"/>
      <c r="F48" s="42"/>
      <c r="G48" s="42"/>
      <c r="H48" s="42"/>
      <c r="I48" s="119"/>
      <c r="J48" s="42"/>
      <c r="K48" s="45"/>
    </row>
    <row r="49" spans="2:11" s="1" customFormat="1" ht="18" customHeight="1">
      <c r="B49" s="41"/>
      <c r="C49" s="36" t="s">
        <v>24</v>
      </c>
      <c r="D49" s="42"/>
      <c r="E49" s="42"/>
      <c r="F49" s="34" t="str">
        <f>F12</f>
        <v>okres Kladno</v>
      </c>
      <c r="G49" s="42"/>
      <c r="H49" s="42"/>
      <c r="I49" s="120" t="s">
        <v>26</v>
      </c>
      <c r="J49" s="121" t="str">
        <f>IF(J12="","",J12)</f>
        <v>12.5.2017</v>
      </c>
      <c r="K49" s="45"/>
    </row>
    <row r="50" spans="2:11" s="1" customFormat="1" ht="6.75" customHeight="1">
      <c r="B50" s="41"/>
      <c r="C50" s="42"/>
      <c r="D50" s="42"/>
      <c r="E50" s="42"/>
      <c r="F50" s="42"/>
      <c r="G50" s="42"/>
      <c r="H50" s="42"/>
      <c r="I50" s="119"/>
      <c r="J50" s="42"/>
      <c r="K50" s="45"/>
    </row>
    <row r="51" spans="2:11" s="1" customFormat="1" ht="15">
      <c r="B51" s="41"/>
      <c r="C51" s="36" t="s">
        <v>32</v>
      </c>
      <c r="D51" s="42"/>
      <c r="E51" s="42"/>
      <c r="F51" s="34" t="str">
        <f>E15</f>
        <v>Krajská správa a údržba silnic Středočeského kraje</v>
      </c>
      <c r="G51" s="42"/>
      <c r="H51" s="42"/>
      <c r="I51" s="120" t="s">
        <v>40</v>
      </c>
      <c r="J51" s="34" t="str">
        <f>E21</f>
        <v>METROPROJEKT Praha a.s.</v>
      </c>
      <c r="K51" s="45"/>
    </row>
    <row r="52" spans="2:11" s="1" customFormat="1" ht="14.25" customHeight="1">
      <c r="B52" s="41"/>
      <c r="C52" s="36" t="s">
        <v>38</v>
      </c>
      <c r="D52" s="42"/>
      <c r="E52" s="42"/>
      <c r="F52" s="34">
        <f>IF(E18="","",E18)</f>
      </c>
      <c r="G52" s="42"/>
      <c r="H52" s="42"/>
      <c r="I52" s="119"/>
      <c r="J52" s="42"/>
      <c r="K52" s="45"/>
    </row>
    <row r="53" spans="2:11" s="1" customFormat="1" ht="9.75" customHeight="1">
      <c r="B53" s="41"/>
      <c r="C53" s="42"/>
      <c r="D53" s="42"/>
      <c r="E53" s="42"/>
      <c r="F53" s="42"/>
      <c r="G53" s="42"/>
      <c r="H53" s="42"/>
      <c r="I53" s="119"/>
      <c r="J53" s="42"/>
      <c r="K53" s="45"/>
    </row>
    <row r="54" spans="2:11" s="1" customFormat="1" ht="29.25" customHeight="1">
      <c r="B54" s="41"/>
      <c r="C54" s="145" t="s">
        <v>126</v>
      </c>
      <c r="D54" s="133"/>
      <c r="E54" s="133"/>
      <c r="F54" s="133"/>
      <c r="G54" s="133"/>
      <c r="H54" s="133"/>
      <c r="I54" s="146"/>
      <c r="J54" s="147" t="s">
        <v>127</v>
      </c>
      <c r="K54" s="148"/>
    </row>
    <row r="55" spans="2:11" s="1" customFormat="1" ht="9.75" customHeight="1">
      <c r="B55" s="41"/>
      <c r="C55" s="42"/>
      <c r="D55" s="42"/>
      <c r="E55" s="42"/>
      <c r="F55" s="42"/>
      <c r="G55" s="42"/>
      <c r="H55" s="42"/>
      <c r="I55" s="119"/>
      <c r="J55" s="42"/>
      <c r="K55" s="45"/>
    </row>
    <row r="56" spans="2:47" s="1" customFormat="1" ht="29.25" customHeight="1">
      <c r="B56" s="41"/>
      <c r="C56" s="149" t="s">
        <v>128</v>
      </c>
      <c r="D56" s="42"/>
      <c r="E56" s="42"/>
      <c r="F56" s="42"/>
      <c r="G56" s="42"/>
      <c r="H56" s="42"/>
      <c r="I56" s="119"/>
      <c r="J56" s="129">
        <f>J88</f>
        <v>0</v>
      </c>
      <c r="K56" s="45"/>
      <c r="AU56" s="23" t="s">
        <v>129</v>
      </c>
    </row>
    <row r="57" spans="2:11" s="7" customFormat="1" ht="24.75" customHeight="1">
      <c r="B57" s="150"/>
      <c r="C57" s="151"/>
      <c r="D57" s="347" t="s">
        <v>130</v>
      </c>
      <c r="E57" s="348"/>
      <c r="F57" s="348"/>
      <c r="G57" s="348"/>
      <c r="H57" s="348"/>
      <c r="I57" s="349"/>
      <c r="J57" s="350">
        <f>J89</f>
        <v>0</v>
      </c>
      <c r="K57" s="156"/>
    </row>
    <row r="58" spans="2:11" s="8" customFormat="1" ht="19.5" customHeight="1">
      <c r="B58" s="157"/>
      <c r="C58" s="158"/>
      <c r="D58" s="351" t="s">
        <v>131</v>
      </c>
      <c r="E58" s="352"/>
      <c r="F58" s="352"/>
      <c r="G58" s="352"/>
      <c r="H58" s="352"/>
      <c r="I58" s="353"/>
      <c r="J58" s="354">
        <f>J90</f>
        <v>0</v>
      </c>
      <c r="K58" s="163"/>
    </row>
    <row r="59" spans="2:11" s="8" customFormat="1" ht="19.5" customHeight="1">
      <c r="B59" s="157"/>
      <c r="C59" s="158"/>
      <c r="D59" s="351" t="s">
        <v>503</v>
      </c>
      <c r="E59" s="352"/>
      <c r="F59" s="352"/>
      <c r="G59" s="352"/>
      <c r="H59" s="352"/>
      <c r="I59" s="353"/>
      <c r="J59" s="354">
        <f>J178</f>
        <v>0</v>
      </c>
      <c r="K59" s="163"/>
    </row>
    <row r="60" spans="2:11" s="8" customFormat="1" ht="19.5" customHeight="1">
      <c r="B60" s="157"/>
      <c r="C60" s="158"/>
      <c r="D60" s="351" t="s">
        <v>133</v>
      </c>
      <c r="E60" s="352"/>
      <c r="F60" s="352"/>
      <c r="G60" s="352"/>
      <c r="H60" s="352"/>
      <c r="I60" s="353"/>
      <c r="J60" s="354">
        <f>J182</f>
        <v>0</v>
      </c>
      <c r="K60" s="163"/>
    </row>
    <row r="61" spans="2:11" s="8" customFormat="1" ht="19.5" customHeight="1">
      <c r="B61" s="157"/>
      <c r="C61" s="158"/>
      <c r="D61" s="351" t="s">
        <v>134</v>
      </c>
      <c r="E61" s="352"/>
      <c r="F61" s="352"/>
      <c r="G61" s="352"/>
      <c r="H61" s="352"/>
      <c r="I61" s="353"/>
      <c r="J61" s="354">
        <f>J237</f>
        <v>0</v>
      </c>
      <c r="K61" s="163"/>
    </row>
    <row r="62" spans="2:11" s="8" customFormat="1" ht="19.5" customHeight="1">
      <c r="B62" s="157"/>
      <c r="C62" s="158"/>
      <c r="D62" s="351" t="s">
        <v>135</v>
      </c>
      <c r="E62" s="352"/>
      <c r="F62" s="352"/>
      <c r="G62" s="352"/>
      <c r="H62" s="352"/>
      <c r="I62" s="353"/>
      <c r="J62" s="354">
        <f>J242</f>
        <v>0</v>
      </c>
      <c r="K62" s="163"/>
    </row>
    <row r="63" spans="2:11" s="8" customFormat="1" ht="19.5" customHeight="1">
      <c r="B63" s="157"/>
      <c r="C63" s="158"/>
      <c r="D63" s="351" t="s">
        <v>136</v>
      </c>
      <c r="E63" s="352"/>
      <c r="F63" s="352"/>
      <c r="G63" s="352"/>
      <c r="H63" s="352"/>
      <c r="I63" s="353"/>
      <c r="J63" s="354">
        <f>J272</f>
        <v>0</v>
      </c>
      <c r="K63" s="163"/>
    </row>
    <row r="64" spans="2:11" s="8" customFormat="1" ht="19.5" customHeight="1">
      <c r="B64" s="157"/>
      <c r="C64" s="158"/>
      <c r="D64" s="351" t="s">
        <v>137</v>
      </c>
      <c r="E64" s="352"/>
      <c r="F64" s="352"/>
      <c r="G64" s="352"/>
      <c r="H64" s="352"/>
      <c r="I64" s="353"/>
      <c r="J64" s="354">
        <f>J287</f>
        <v>0</v>
      </c>
      <c r="K64" s="163"/>
    </row>
    <row r="65" spans="2:11" s="7" customFormat="1" ht="24.75" customHeight="1">
      <c r="B65" s="150"/>
      <c r="C65" s="151"/>
      <c r="D65" s="347" t="s">
        <v>504</v>
      </c>
      <c r="E65" s="348"/>
      <c r="F65" s="348"/>
      <c r="G65" s="348"/>
      <c r="H65" s="348"/>
      <c r="I65" s="349"/>
      <c r="J65" s="350">
        <f>J290</f>
        <v>0</v>
      </c>
      <c r="K65" s="156"/>
    </row>
    <row r="66" spans="2:11" s="8" customFormat="1" ht="19.5" customHeight="1">
      <c r="B66" s="157"/>
      <c r="C66" s="158"/>
      <c r="D66" s="351" t="s">
        <v>505</v>
      </c>
      <c r="E66" s="352"/>
      <c r="F66" s="352"/>
      <c r="G66" s="352"/>
      <c r="H66" s="352"/>
      <c r="I66" s="353"/>
      <c r="J66" s="354">
        <f>J291</f>
        <v>0</v>
      </c>
      <c r="K66" s="163"/>
    </row>
    <row r="67" spans="2:11" s="7" customFormat="1" ht="24.75" customHeight="1">
      <c r="B67" s="150"/>
      <c r="C67" s="151"/>
      <c r="D67" s="347" t="s">
        <v>506</v>
      </c>
      <c r="E67" s="348"/>
      <c r="F67" s="348"/>
      <c r="G67" s="348"/>
      <c r="H67" s="348"/>
      <c r="I67" s="349"/>
      <c r="J67" s="350">
        <f>J296</f>
        <v>0</v>
      </c>
      <c r="K67" s="156"/>
    </row>
    <row r="68" spans="2:11" s="8" customFormat="1" ht="19.5" customHeight="1">
      <c r="B68" s="157"/>
      <c r="C68" s="158"/>
      <c r="D68" s="351" t="s">
        <v>507</v>
      </c>
      <c r="E68" s="352"/>
      <c r="F68" s="352"/>
      <c r="G68" s="352"/>
      <c r="H68" s="352"/>
      <c r="I68" s="353"/>
      <c r="J68" s="354">
        <f>J297</f>
        <v>0</v>
      </c>
      <c r="K68" s="163"/>
    </row>
    <row r="69" spans="2:11" s="1" customFormat="1" ht="21.75" customHeight="1">
      <c r="B69" s="41"/>
      <c r="C69" s="42"/>
      <c r="D69" s="42"/>
      <c r="E69" s="42"/>
      <c r="F69" s="42"/>
      <c r="G69" s="42"/>
      <c r="H69" s="42"/>
      <c r="I69" s="119"/>
      <c r="J69" s="42"/>
      <c r="K69" s="45"/>
    </row>
    <row r="70" spans="2:11" s="1" customFormat="1" ht="6.75" customHeight="1">
      <c r="B70" s="56"/>
      <c r="C70" s="57"/>
      <c r="D70" s="57"/>
      <c r="E70" s="57"/>
      <c r="F70" s="57"/>
      <c r="G70" s="57"/>
      <c r="H70" s="57"/>
      <c r="I70" s="140"/>
      <c r="J70" s="57"/>
      <c r="K70" s="58"/>
    </row>
    <row r="74" spans="2:12" s="1" customFormat="1" ht="6.75" customHeight="1">
      <c r="B74" s="59"/>
      <c r="C74" s="60"/>
      <c r="D74" s="60"/>
      <c r="E74" s="60"/>
      <c r="F74" s="60"/>
      <c r="G74" s="60"/>
      <c r="H74" s="60"/>
      <c r="I74" s="143"/>
      <c r="J74" s="60"/>
      <c r="K74" s="60"/>
      <c r="L74" s="61"/>
    </row>
    <row r="75" spans="2:12" s="1" customFormat="1" ht="36.75" customHeight="1">
      <c r="B75" s="41"/>
      <c r="C75" s="62" t="s">
        <v>138</v>
      </c>
      <c r="D75" s="63"/>
      <c r="E75" s="63"/>
      <c r="F75" s="63"/>
      <c r="G75" s="63"/>
      <c r="H75" s="63"/>
      <c r="I75" s="164"/>
      <c r="J75" s="63"/>
      <c r="K75" s="63"/>
      <c r="L75" s="61"/>
    </row>
    <row r="76" spans="2:12" s="1" customFormat="1" ht="6.75" customHeight="1">
      <c r="B76" s="41"/>
      <c r="C76" s="63"/>
      <c r="D76" s="63"/>
      <c r="E76" s="63"/>
      <c r="F76" s="63"/>
      <c r="G76" s="63"/>
      <c r="H76" s="63"/>
      <c r="I76" s="164"/>
      <c r="J76" s="63"/>
      <c r="K76" s="63"/>
      <c r="L76" s="61"/>
    </row>
    <row r="77" spans="2:12" s="1" customFormat="1" ht="14.25" customHeight="1">
      <c r="B77" s="41"/>
      <c r="C77" s="65" t="s">
        <v>18</v>
      </c>
      <c r="D77" s="63"/>
      <c r="E77" s="63"/>
      <c r="F77" s="63"/>
      <c r="G77" s="63"/>
      <c r="H77" s="63"/>
      <c r="I77" s="164"/>
      <c r="J77" s="63"/>
      <c r="K77" s="63"/>
      <c r="L77" s="61"/>
    </row>
    <row r="78" spans="2:12" s="1" customFormat="1" ht="22.5" customHeight="1">
      <c r="B78" s="41"/>
      <c r="C78" s="63"/>
      <c r="D78" s="63"/>
      <c r="E78" s="397" t="str">
        <f>E7</f>
        <v> III/2384 Kladno, oprava silnice</v>
      </c>
      <c r="F78" s="398"/>
      <c r="G78" s="398"/>
      <c r="H78" s="398"/>
      <c r="I78" s="164"/>
      <c r="J78" s="63"/>
      <c r="K78" s="63"/>
      <c r="L78" s="61"/>
    </row>
    <row r="79" spans="2:12" s="1" customFormat="1" ht="14.25" customHeight="1">
      <c r="B79" s="41"/>
      <c r="C79" s="65" t="s">
        <v>123</v>
      </c>
      <c r="D79" s="63"/>
      <c r="E79" s="63"/>
      <c r="F79" s="63"/>
      <c r="G79" s="63"/>
      <c r="H79" s="63"/>
      <c r="I79" s="164"/>
      <c r="J79" s="63"/>
      <c r="K79" s="63"/>
      <c r="L79" s="61"/>
    </row>
    <row r="80" spans="2:12" s="1" customFormat="1" ht="23.25" customHeight="1">
      <c r="B80" s="41"/>
      <c r="C80" s="63"/>
      <c r="D80" s="63"/>
      <c r="E80" s="365" t="str">
        <f>E9</f>
        <v>SO 102 - Chodníky a ostatní plochy</v>
      </c>
      <c r="F80" s="399"/>
      <c r="G80" s="399"/>
      <c r="H80" s="399"/>
      <c r="I80" s="164"/>
      <c r="J80" s="63"/>
      <c r="K80" s="63"/>
      <c r="L80" s="61"/>
    </row>
    <row r="81" spans="2:12" s="1" customFormat="1" ht="6.75" customHeight="1">
      <c r="B81" s="41"/>
      <c r="C81" s="63"/>
      <c r="D81" s="63"/>
      <c r="E81" s="63"/>
      <c r="F81" s="63"/>
      <c r="G81" s="63"/>
      <c r="H81" s="63"/>
      <c r="I81" s="164"/>
      <c r="J81" s="63"/>
      <c r="K81" s="63"/>
      <c r="L81" s="61"/>
    </row>
    <row r="82" spans="2:12" s="1" customFormat="1" ht="18" customHeight="1">
      <c r="B82" s="41"/>
      <c r="C82" s="65" t="s">
        <v>24</v>
      </c>
      <c r="D82" s="63"/>
      <c r="E82" s="63"/>
      <c r="F82" s="165" t="str">
        <f>F12</f>
        <v>okres Kladno</v>
      </c>
      <c r="G82" s="63"/>
      <c r="H82" s="63"/>
      <c r="I82" s="166" t="s">
        <v>26</v>
      </c>
      <c r="J82" s="73" t="str">
        <f>IF(J12="","",J12)</f>
        <v>12.5.2017</v>
      </c>
      <c r="K82" s="63"/>
      <c r="L82" s="61"/>
    </row>
    <row r="83" spans="2:12" s="1" customFormat="1" ht="6.75" customHeight="1">
      <c r="B83" s="41"/>
      <c r="C83" s="63"/>
      <c r="D83" s="63"/>
      <c r="E83" s="63"/>
      <c r="F83" s="63"/>
      <c r="G83" s="63"/>
      <c r="H83" s="63"/>
      <c r="I83" s="164"/>
      <c r="J83" s="63"/>
      <c r="K83" s="63"/>
      <c r="L83" s="61"/>
    </row>
    <row r="84" spans="2:12" s="1" customFormat="1" ht="15">
      <c r="B84" s="41"/>
      <c r="C84" s="65" t="s">
        <v>32</v>
      </c>
      <c r="D84" s="63"/>
      <c r="E84" s="63"/>
      <c r="F84" s="165" t="str">
        <f>E15</f>
        <v>Krajská správa a údržba silnic Středočeského kraje</v>
      </c>
      <c r="G84" s="63"/>
      <c r="H84" s="63"/>
      <c r="I84" s="166" t="s">
        <v>40</v>
      </c>
      <c r="J84" s="165" t="str">
        <f>E21</f>
        <v>METROPROJEKT Praha a.s.</v>
      </c>
      <c r="K84" s="63"/>
      <c r="L84" s="61"/>
    </row>
    <row r="85" spans="2:12" s="1" customFormat="1" ht="14.25" customHeight="1">
      <c r="B85" s="41"/>
      <c r="C85" s="65" t="s">
        <v>38</v>
      </c>
      <c r="D85" s="63"/>
      <c r="E85" s="63"/>
      <c r="F85" s="165">
        <f>IF(E18="","",E18)</f>
      </c>
      <c r="G85" s="63"/>
      <c r="H85" s="63"/>
      <c r="I85" s="164"/>
      <c r="J85" s="63"/>
      <c r="K85" s="63"/>
      <c r="L85" s="61"/>
    </row>
    <row r="86" spans="2:12" s="1" customFormat="1" ht="9.75" customHeight="1">
      <c r="B86" s="41"/>
      <c r="C86" s="63"/>
      <c r="D86" s="63"/>
      <c r="E86" s="63"/>
      <c r="F86" s="63"/>
      <c r="G86" s="63"/>
      <c r="H86" s="63"/>
      <c r="I86" s="164"/>
      <c r="J86" s="63"/>
      <c r="K86" s="63"/>
      <c r="L86" s="61"/>
    </row>
    <row r="87" spans="2:20" s="9" customFormat="1" ht="29.25" customHeight="1">
      <c r="B87" s="167"/>
      <c r="C87" s="168" t="s">
        <v>139</v>
      </c>
      <c r="D87" s="169" t="s">
        <v>66</v>
      </c>
      <c r="E87" s="169" t="s">
        <v>62</v>
      </c>
      <c r="F87" s="169" t="s">
        <v>140</v>
      </c>
      <c r="G87" s="169" t="s">
        <v>141</v>
      </c>
      <c r="H87" s="169" t="s">
        <v>142</v>
      </c>
      <c r="I87" s="170" t="s">
        <v>143</v>
      </c>
      <c r="J87" s="169" t="s">
        <v>127</v>
      </c>
      <c r="K87" s="171" t="s">
        <v>144</v>
      </c>
      <c r="L87" s="172"/>
      <c r="M87" s="81" t="s">
        <v>145</v>
      </c>
      <c r="N87" s="82" t="s">
        <v>51</v>
      </c>
      <c r="O87" s="82" t="s">
        <v>146</v>
      </c>
      <c r="P87" s="82" t="s">
        <v>147</v>
      </c>
      <c r="Q87" s="82" t="s">
        <v>148</v>
      </c>
      <c r="R87" s="82" t="s">
        <v>149</v>
      </c>
      <c r="S87" s="82" t="s">
        <v>150</v>
      </c>
      <c r="T87" s="83" t="s">
        <v>151</v>
      </c>
    </row>
    <row r="88" spans="2:63" s="1" customFormat="1" ht="29.25" customHeight="1">
      <c r="B88" s="41"/>
      <c r="C88" s="87" t="s">
        <v>128</v>
      </c>
      <c r="D88" s="63"/>
      <c r="E88" s="63"/>
      <c r="F88" s="63"/>
      <c r="G88" s="63"/>
      <c r="H88" s="63"/>
      <c r="I88" s="164"/>
      <c r="J88" s="173">
        <f>BK88</f>
        <v>0</v>
      </c>
      <c r="K88" s="63"/>
      <c r="L88" s="61"/>
      <c r="M88" s="84"/>
      <c r="N88" s="85"/>
      <c r="O88" s="85"/>
      <c r="P88" s="174">
        <f>P89+P290+P296</f>
        <v>0</v>
      </c>
      <c r="Q88" s="85"/>
      <c r="R88" s="174">
        <f>R89+R290+R296</f>
        <v>281.46098</v>
      </c>
      <c r="S88" s="85"/>
      <c r="T88" s="175">
        <f>T89+T290+T296</f>
        <v>956.7534</v>
      </c>
      <c r="AT88" s="23" t="s">
        <v>81</v>
      </c>
      <c r="AU88" s="23" t="s">
        <v>129</v>
      </c>
      <c r="BK88" s="176">
        <f>BK89+BK290+BK296</f>
        <v>0</v>
      </c>
    </row>
    <row r="89" spans="2:63" s="10" customFormat="1" ht="36.75" customHeight="1">
      <c r="B89" s="177"/>
      <c r="C89" s="178"/>
      <c r="D89" s="179" t="s">
        <v>81</v>
      </c>
      <c r="E89" s="180" t="s">
        <v>152</v>
      </c>
      <c r="F89" s="180" t="s">
        <v>153</v>
      </c>
      <c r="G89" s="178"/>
      <c r="H89" s="178"/>
      <c r="I89" s="181"/>
      <c r="J89" s="182">
        <f>BK89</f>
        <v>0</v>
      </c>
      <c r="K89" s="178"/>
      <c r="L89" s="183"/>
      <c r="M89" s="184"/>
      <c r="N89" s="185"/>
      <c r="O89" s="185"/>
      <c r="P89" s="186">
        <f>P90+P178+P182+P237+P242+P272+P287</f>
        <v>0</v>
      </c>
      <c r="Q89" s="185"/>
      <c r="R89" s="186">
        <f>R90+R178+R182+R237+R242+R272+R287</f>
        <v>281.085456</v>
      </c>
      <c r="S89" s="185"/>
      <c r="T89" s="187">
        <f>T90+T178+T182+T237+T242+T272+T287</f>
        <v>956.7534</v>
      </c>
      <c r="AR89" s="188" t="s">
        <v>90</v>
      </c>
      <c r="AT89" s="189" t="s">
        <v>81</v>
      </c>
      <c r="AU89" s="189" t="s">
        <v>82</v>
      </c>
      <c r="AY89" s="188" t="s">
        <v>154</v>
      </c>
      <c r="BK89" s="190">
        <f>BK90+BK178+BK182+BK237+BK242+BK272+BK287</f>
        <v>0</v>
      </c>
    </row>
    <row r="90" spans="2:63" s="10" customFormat="1" ht="19.5" customHeight="1">
      <c r="B90" s="177"/>
      <c r="C90" s="178"/>
      <c r="D90" s="191" t="s">
        <v>81</v>
      </c>
      <c r="E90" s="192" t="s">
        <v>90</v>
      </c>
      <c r="F90" s="192" t="s">
        <v>155</v>
      </c>
      <c r="G90" s="178"/>
      <c r="H90" s="178"/>
      <c r="I90" s="181"/>
      <c r="J90" s="193">
        <f>BK90</f>
        <v>0</v>
      </c>
      <c r="K90" s="178"/>
      <c r="L90" s="183"/>
      <c r="M90" s="184"/>
      <c r="N90" s="185"/>
      <c r="O90" s="185"/>
      <c r="P90" s="186">
        <f>SUM(P91:P177)</f>
        <v>0</v>
      </c>
      <c r="Q90" s="185"/>
      <c r="R90" s="186">
        <f>SUM(R91:R177)</f>
        <v>0.011822</v>
      </c>
      <c r="S90" s="185"/>
      <c r="T90" s="187">
        <f>SUM(T91:T177)</f>
        <v>954.4084</v>
      </c>
      <c r="AR90" s="188" t="s">
        <v>90</v>
      </c>
      <c r="AT90" s="189" t="s">
        <v>81</v>
      </c>
      <c r="AU90" s="189" t="s">
        <v>90</v>
      </c>
      <c r="AY90" s="188" t="s">
        <v>154</v>
      </c>
      <c r="BK90" s="190">
        <f>SUM(BK91:BK177)</f>
        <v>0</v>
      </c>
    </row>
    <row r="91" spans="2:65" s="1" customFormat="1" ht="44.25" customHeight="1">
      <c r="B91" s="41"/>
      <c r="C91" s="194" t="s">
        <v>90</v>
      </c>
      <c r="D91" s="194" t="s">
        <v>156</v>
      </c>
      <c r="E91" s="195" t="s">
        <v>508</v>
      </c>
      <c r="F91" s="196" t="s">
        <v>509</v>
      </c>
      <c r="G91" s="197" t="s">
        <v>159</v>
      </c>
      <c r="H91" s="198">
        <v>200</v>
      </c>
      <c r="I91" s="199"/>
      <c r="J91" s="200">
        <f>ROUND(I91*H91,2)</f>
        <v>0</v>
      </c>
      <c r="K91" s="196" t="s">
        <v>80</v>
      </c>
      <c r="L91" s="61"/>
      <c r="M91" s="201" t="s">
        <v>80</v>
      </c>
      <c r="N91" s="202" t="s">
        <v>52</v>
      </c>
      <c r="O91" s="42"/>
      <c r="P91" s="203">
        <f>O91*H91</f>
        <v>0</v>
      </c>
      <c r="Q91" s="203">
        <v>0</v>
      </c>
      <c r="R91" s="203">
        <f>Q91*H91</f>
        <v>0</v>
      </c>
      <c r="S91" s="203">
        <v>0</v>
      </c>
      <c r="T91" s="204">
        <f>S91*H91</f>
        <v>0</v>
      </c>
      <c r="AR91" s="23" t="s">
        <v>161</v>
      </c>
      <c r="AT91" s="23" t="s">
        <v>156</v>
      </c>
      <c r="AU91" s="23" t="s">
        <v>92</v>
      </c>
      <c r="AY91" s="23" t="s">
        <v>154</v>
      </c>
      <c r="BE91" s="205">
        <f>IF(N91="základní",J91,0)</f>
        <v>0</v>
      </c>
      <c r="BF91" s="205">
        <f>IF(N91="snížená",J91,0)</f>
        <v>0</v>
      </c>
      <c r="BG91" s="205">
        <f>IF(N91="zákl. přenesená",J91,0)</f>
        <v>0</v>
      </c>
      <c r="BH91" s="205">
        <f>IF(N91="sníž. přenesená",J91,0)</f>
        <v>0</v>
      </c>
      <c r="BI91" s="205">
        <f>IF(N91="nulová",J91,0)</f>
        <v>0</v>
      </c>
      <c r="BJ91" s="23" t="s">
        <v>90</v>
      </c>
      <c r="BK91" s="205">
        <f>ROUND(I91*H91,2)</f>
        <v>0</v>
      </c>
      <c r="BL91" s="23" t="s">
        <v>161</v>
      </c>
      <c r="BM91" s="23" t="s">
        <v>510</v>
      </c>
    </row>
    <row r="92" spans="2:47" s="1" customFormat="1" ht="135">
      <c r="B92" s="41"/>
      <c r="C92" s="63"/>
      <c r="D92" s="206" t="s">
        <v>163</v>
      </c>
      <c r="E92" s="63"/>
      <c r="F92" s="207" t="s">
        <v>511</v>
      </c>
      <c r="G92" s="63"/>
      <c r="H92" s="63"/>
      <c r="I92" s="164"/>
      <c r="J92" s="63"/>
      <c r="K92" s="63"/>
      <c r="L92" s="61"/>
      <c r="M92" s="208"/>
      <c r="N92" s="42"/>
      <c r="O92" s="42"/>
      <c r="P92" s="42"/>
      <c r="Q92" s="42"/>
      <c r="R92" s="42"/>
      <c r="S92" s="42"/>
      <c r="T92" s="78"/>
      <c r="AT92" s="23" t="s">
        <v>163</v>
      </c>
      <c r="AU92" s="23" t="s">
        <v>92</v>
      </c>
    </row>
    <row r="93" spans="2:51" s="11" customFormat="1" ht="13.5">
      <c r="B93" s="209"/>
      <c r="C93" s="210"/>
      <c r="D93" s="206" t="s">
        <v>165</v>
      </c>
      <c r="E93" s="211" t="s">
        <v>80</v>
      </c>
      <c r="F93" s="212" t="s">
        <v>166</v>
      </c>
      <c r="G93" s="210"/>
      <c r="H93" s="213" t="s">
        <v>80</v>
      </c>
      <c r="I93" s="214"/>
      <c r="J93" s="210"/>
      <c r="K93" s="210"/>
      <c r="L93" s="215"/>
      <c r="M93" s="216"/>
      <c r="N93" s="217"/>
      <c r="O93" s="217"/>
      <c r="P93" s="217"/>
      <c r="Q93" s="217"/>
      <c r="R93" s="217"/>
      <c r="S93" s="217"/>
      <c r="T93" s="218"/>
      <c r="AT93" s="219" t="s">
        <v>165</v>
      </c>
      <c r="AU93" s="219" t="s">
        <v>92</v>
      </c>
      <c r="AV93" s="11" t="s">
        <v>90</v>
      </c>
      <c r="AW93" s="11" t="s">
        <v>44</v>
      </c>
      <c r="AX93" s="11" t="s">
        <v>82</v>
      </c>
      <c r="AY93" s="219" t="s">
        <v>154</v>
      </c>
    </row>
    <row r="94" spans="2:51" s="12" customFormat="1" ht="13.5">
      <c r="B94" s="220"/>
      <c r="C94" s="221"/>
      <c r="D94" s="222" t="s">
        <v>165</v>
      </c>
      <c r="E94" s="223" t="s">
        <v>80</v>
      </c>
      <c r="F94" s="224" t="s">
        <v>512</v>
      </c>
      <c r="G94" s="221"/>
      <c r="H94" s="225">
        <v>200</v>
      </c>
      <c r="I94" s="226"/>
      <c r="J94" s="221"/>
      <c r="K94" s="221"/>
      <c r="L94" s="227"/>
      <c r="M94" s="228"/>
      <c r="N94" s="229"/>
      <c r="O94" s="229"/>
      <c r="P94" s="229"/>
      <c r="Q94" s="229"/>
      <c r="R94" s="229"/>
      <c r="S94" s="229"/>
      <c r="T94" s="230"/>
      <c r="AT94" s="231" t="s">
        <v>165</v>
      </c>
      <c r="AU94" s="231" t="s">
        <v>92</v>
      </c>
      <c r="AV94" s="12" t="s">
        <v>92</v>
      </c>
      <c r="AW94" s="12" t="s">
        <v>44</v>
      </c>
      <c r="AX94" s="12" t="s">
        <v>90</v>
      </c>
      <c r="AY94" s="231" t="s">
        <v>154</v>
      </c>
    </row>
    <row r="95" spans="2:65" s="1" customFormat="1" ht="44.25" customHeight="1">
      <c r="B95" s="41"/>
      <c r="C95" s="194" t="s">
        <v>92</v>
      </c>
      <c r="D95" s="194" t="s">
        <v>156</v>
      </c>
      <c r="E95" s="195" t="s">
        <v>513</v>
      </c>
      <c r="F95" s="196" t="s">
        <v>514</v>
      </c>
      <c r="G95" s="197" t="s">
        <v>159</v>
      </c>
      <c r="H95" s="198">
        <v>1440</v>
      </c>
      <c r="I95" s="199"/>
      <c r="J95" s="200">
        <f>ROUND(I95*H95,2)</f>
        <v>0</v>
      </c>
      <c r="K95" s="196" t="s">
        <v>160</v>
      </c>
      <c r="L95" s="61"/>
      <c r="M95" s="201" t="s">
        <v>80</v>
      </c>
      <c r="N95" s="202" t="s">
        <v>52</v>
      </c>
      <c r="O95" s="42"/>
      <c r="P95" s="203">
        <f>O95*H95</f>
        <v>0</v>
      </c>
      <c r="Q95" s="203">
        <v>0</v>
      </c>
      <c r="R95" s="203">
        <f>Q95*H95</f>
        <v>0</v>
      </c>
      <c r="S95" s="203">
        <v>0.26</v>
      </c>
      <c r="T95" s="204">
        <f>S95*H95</f>
        <v>374.40000000000003</v>
      </c>
      <c r="AR95" s="23" t="s">
        <v>161</v>
      </c>
      <c r="AT95" s="23" t="s">
        <v>156</v>
      </c>
      <c r="AU95" s="23" t="s">
        <v>92</v>
      </c>
      <c r="AY95" s="23" t="s">
        <v>154</v>
      </c>
      <c r="BE95" s="205">
        <f>IF(N95="základní",J95,0)</f>
        <v>0</v>
      </c>
      <c r="BF95" s="205">
        <f>IF(N95="snížená",J95,0)</f>
        <v>0</v>
      </c>
      <c r="BG95" s="205">
        <f>IF(N95="zákl. přenesená",J95,0)</f>
        <v>0</v>
      </c>
      <c r="BH95" s="205">
        <f>IF(N95="sníž. přenesená",J95,0)</f>
        <v>0</v>
      </c>
      <c r="BI95" s="205">
        <f>IF(N95="nulová",J95,0)</f>
        <v>0</v>
      </c>
      <c r="BJ95" s="23" t="s">
        <v>90</v>
      </c>
      <c r="BK95" s="205">
        <f>ROUND(I95*H95,2)</f>
        <v>0</v>
      </c>
      <c r="BL95" s="23" t="s">
        <v>161</v>
      </c>
      <c r="BM95" s="23" t="s">
        <v>515</v>
      </c>
    </row>
    <row r="96" spans="2:47" s="1" customFormat="1" ht="175.5">
      <c r="B96" s="41"/>
      <c r="C96" s="63"/>
      <c r="D96" s="206" t="s">
        <v>163</v>
      </c>
      <c r="E96" s="63"/>
      <c r="F96" s="207" t="s">
        <v>516</v>
      </c>
      <c r="G96" s="63"/>
      <c r="H96" s="63"/>
      <c r="I96" s="164"/>
      <c r="J96" s="63"/>
      <c r="K96" s="63"/>
      <c r="L96" s="61"/>
      <c r="M96" s="208"/>
      <c r="N96" s="42"/>
      <c r="O96" s="42"/>
      <c r="P96" s="42"/>
      <c r="Q96" s="42"/>
      <c r="R96" s="42"/>
      <c r="S96" s="42"/>
      <c r="T96" s="78"/>
      <c r="AT96" s="23" t="s">
        <v>163</v>
      </c>
      <c r="AU96" s="23" t="s">
        <v>92</v>
      </c>
    </row>
    <row r="97" spans="2:51" s="11" customFormat="1" ht="13.5">
      <c r="B97" s="209"/>
      <c r="C97" s="210"/>
      <c r="D97" s="206" t="s">
        <v>165</v>
      </c>
      <c r="E97" s="211" t="s">
        <v>80</v>
      </c>
      <c r="F97" s="212" t="s">
        <v>166</v>
      </c>
      <c r="G97" s="210"/>
      <c r="H97" s="213" t="s">
        <v>80</v>
      </c>
      <c r="I97" s="214"/>
      <c r="J97" s="210"/>
      <c r="K97" s="210"/>
      <c r="L97" s="215"/>
      <c r="M97" s="216"/>
      <c r="N97" s="217"/>
      <c r="O97" s="217"/>
      <c r="P97" s="217"/>
      <c r="Q97" s="217"/>
      <c r="R97" s="217"/>
      <c r="S97" s="217"/>
      <c r="T97" s="218"/>
      <c r="AT97" s="219" t="s">
        <v>165</v>
      </c>
      <c r="AU97" s="219" t="s">
        <v>92</v>
      </c>
      <c r="AV97" s="11" t="s">
        <v>90</v>
      </c>
      <c r="AW97" s="11" t="s">
        <v>44</v>
      </c>
      <c r="AX97" s="11" t="s">
        <v>82</v>
      </c>
      <c r="AY97" s="219" t="s">
        <v>154</v>
      </c>
    </row>
    <row r="98" spans="2:51" s="12" customFormat="1" ht="13.5">
      <c r="B98" s="220"/>
      <c r="C98" s="221"/>
      <c r="D98" s="222" t="s">
        <v>165</v>
      </c>
      <c r="E98" s="223" t="s">
        <v>80</v>
      </c>
      <c r="F98" s="224" t="s">
        <v>517</v>
      </c>
      <c r="G98" s="221"/>
      <c r="H98" s="225">
        <v>1440</v>
      </c>
      <c r="I98" s="226"/>
      <c r="J98" s="221"/>
      <c r="K98" s="221"/>
      <c r="L98" s="227"/>
      <c r="M98" s="228"/>
      <c r="N98" s="229"/>
      <c r="O98" s="229"/>
      <c r="P98" s="229"/>
      <c r="Q98" s="229"/>
      <c r="R98" s="229"/>
      <c r="S98" s="229"/>
      <c r="T98" s="230"/>
      <c r="AT98" s="231" t="s">
        <v>165</v>
      </c>
      <c r="AU98" s="231" t="s">
        <v>92</v>
      </c>
      <c r="AV98" s="12" t="s">
        <v>92</v>
      </c>
      <c r="AW98" s="12" t="s">
        <v>44</v>
      </c>
      <c r="AX98" s="12" t="s">
        <v>90</v>
      </c>
      <c r="AY98" s="231" t="s">
        <v>154</v>
      </c>
    </row>
    <row r="99" spans="2:65" s="1" customFormat="1" ht="44.25" customHeight="1">
      <c r="B99" s="41"/>
      <c r="C99" s="194" t="s">
        <v>173</v>
      </c>
      <c r="D99" s="194" t="s">
        <v>156</v>
      </c>
      <c r="E99" s="195" t="s">
        <v>518</v>
      </c>
      <c r="F99" s="196" t="s">
        <v>519</v>
      </c>
      <c r="G99" s="197" t="s">
        <v>159</v>
      </c>
      <c r="H99" s="198">
        <v>1440</v>
      </c>
      <c r="I99" s="199"/>
      <c r="J99" s="200">
        <f>ROUND(I99*H99,2)</f>
        <v>0</v>
      </c>
      <c r="K99" s="196" t="s">
        <v>160</v>
      </c>
      <c r="L99" s="61"/>
      <c r="M99" s="201" t="s">
        <v>80</v>
      </c>
      <c r="N99" s="202" t="s">
        <v>52</v>
      </c>
      <c r="O99" s="42"/>
      <c r="P99" s="203">
        <f>O99*H99</f>
        <v>0</v>
      </c>
      <c r="Q99" s="203">
        <v>0</v>
      </c>
      <c r="R99" s="203">
        <f>Q99*H99</f>
        <v>0</v>
      </c>
      <c r="S99" s="203">
        <v>0.3</v>
      </c>
      <c r="T99" s="204">
        <f>S99*H99</f>
        <v>432</v>
      </c>
      <c r="AR99" s="23" t="s">
        <v>161</v>
      </c>
      <c r="AT99" s="23" t="s">
        <v>156</v>
      </c>
      <c r="AU99" s="23" t="s">
        <v>92</v>
      </c>
      <c r="AY99" s="23" t="s">
        <v>154</v>
      </c>
      <c r="BE99" s="205">
        <f>IF(N99="základní",J99,0)</f>
        <v>0</v>
      </c>
      <c r="BF99" s="205">
        <f>IF(N99="snížená",J99,0)</f>
        <v>0</v>
      </c>
      <c r="BG99" s="205">
        <f>IF(N99="zákl. přenesená",J99,0)</f>
        <v>0</v>
      </c>
      <c r="BH99" s="205">
        <f>IF(N99="sníž. přenesená",J99,0)</f>
        <v>0</v>
      </c>
      <c r="BI99" s="205">
        <f>IF(N99="nulová",J99,0)</f>
        <v>0</v>
      </c>
      <c r="BJ99" s="23" t="s">
        <v>90</v>
      </c>
      <c r="BK99" s="205">
        <f>ROUND(I99*H99,2)</f>
        <v>0</v>
      </c>
      <c r="BL99" s="23" t="s">
        <v>161</v>
      </c>
      <c r="BM99" s="23" t="s">
        <v>520</v>
      </c>
    </row>
    <row r="100" spans="2:47" s="1" customFormat="1" ht="175.5">
      <c r="B100" s="41"/>
      <c r="C100" s="63"/>
      <c r="D100" s="206" t="s">
        <v>163</v>
      </c>
      <c r="E100" s="63"/>
      <c r="F100" s="207" t="s">
        <v>164</v>
      </c>
      <c r="G100" s="63"/>
      <c r="H100" s="63"/>
      <c r="I100" s="164"/>
      <c r="J100" s="63"/>
      <c r="K100" s="63"/>
      <c r="L100" s="61"/>
      <c r="M100" s="208"/>
      <c r="N100" s="42"/>
      <c r="O100" s="42"/>
      <c r="P100" s="42"/>
      <c r="Q100" s="42"/>
      <c r="R100" s="42"/>
      <c r="S100" s="42"/>
      <c r="T100" s="78"/>
      <c r="AT100" s="23" t="s">
        <v>163</v>
      </c>
      <c r="AU100" s="23" t="s">
        <v>92</v>
      </c>
    </row>
    <row r="101" spans="2:51" s="11" customFormat="1" ht="13.5">
      <c r="B101" s="209"/>
      <c r="C101" s="210"/>
      <c r="D101" s="206" t="s">
        <v>165</v>
      </c>
      <c r="E101" s="211" t="s">
        <v>80</v>
      </c>
      <c r="F101" s="212" t="s">
        <v>166</v>
      </c>
      <c r="G101" s="210"/>
      <c r="H101" s="213" t="s">
        <v>80</v>
      </c>
      <c r="I101" s="214"/>
      <c r="J101" s="210"/>
      <c r="K101" s="210"/>
      <c r="L101" s="215"/>
      <c r="M101" s="216"/>
      <c r="N101" s="217"/>
      <c r="O101" s="217"/>
      <c r="P101" s="217"/>
      <c r="Q101" s="217"/>
      <c r="R101" s="217"/>
      <c r="S101" s="217"/>
      <c r="T101" s="218"/>
      <c r="AT101" s="219" t="s">
        <v>165</v>
      </c>
      <c r="AU101" s="219" t="s">
        <v>92</v>
      </c>
      <c r="AV101" s="11" t="s">
        <v>90</v>
      </c>
      <c r="AW101" s="11" t="s">
        <v>44</v>
      </c>
      <c r="AX101" s="11" t="s">
        <v>82</v>
      </c>
      <c r="AY101" s="219" t="s">
        <v>154</v>
      </c>
    </row>
    <row r="102" spans="2:51" s="12" customFormat="1" ht="13.5">
      <c r="B102" s="220"/>
      <c r="C102" s="221"/>
      <c r="D102" s="222" t="s">
        <v>165</v>
      </c>
      <c r="E102" s="223" t="s">
        <v>80</v>
      </c>
      <c r="F102" s="224" t="s">
        <v>517</v>
      </c>
      <c r="G102" s="221"/>
      <c r="H102" s="225">
        <v>1440</v>
      </c>
      <c r="I102" s="226"/>
      <c r="J102" s="221"/>
      <c r="K102" s="221"/>
      <c r="L102" s="227"/>
      <c r="M102" s="228"/>
      <c r="N102" s="229"/>
      <c r="O102" s="229"/>
      <c r="P102" s="229"/>
      <c r="Q102" s="229"/>
      <c r="R102" s="229"/>
      <c r="S102" s="229"/>
      <c r="T102" s="230"/>
      <c r="AT102" s="231" t="s">
        <v>165</v>
      </c>
      <c r="AU102" s="231" t="s">
        <v>92</v>
      </c>
      <c r="AV102" s="12" t="s">
        <v>92</v>
      </c>
      <c r="AW102" s="12" t="s">
        <v>44</v>
      </c>
      <c r="AX102" s="12" t="s">
        <v>90</v>
      </c>
      <c r="AY102" s="231" t="s">
        <v>154</v>
      </c>
    </row>
    <row r="103" spans="2:65" s="1" customFormat="1" ht="44.25" customHeight="1">
      <c r="B103" s="41"/>
      <c r="C103" s="194" t="s">
        <v>161</v>
      </c>
      <c r="D103" s="194" t="s">
        <v>156</v>
      </c>
      <c r="E103" s="195" t="s">
        <v>521</v>
      </c>
      <c r="F103" s="196" t="s">
        <v>522</v>
      </c>
      <c r="G103" s="197" t="s">
        <v>159</v>
      </c>
      <c r="H103" s="198">
        <v>130</v>
      </c>
      <c r="I103" s="199"/>
      <c r="J103" s="200">
        <f>ROUND(I103*H103,2)</f>
        <v>0</v>
      </c>
      <c r="K103" s="196" t="s">
        <v>160</v>
      </c>
      <c r="L103" s="61"/>
      <c r="M103" s="201" t="s">
        <v>80</v>
      </c>
      <c r="N103" s="202" t="s">
        <v>52</v>
      </c>
      <c r="O103" s="42"/>
      <c r="P103" s="203">
        <f>O103*H103</f>
        <v>0</v>
      </c>
      <c r="Q103" s="203">
        <v>0</v>
      </c>
      <c r="R103" s="203">
        <f>Q103*H103</f>
        <v>0</v>
      </c>
      <c r="S103" s="203">
        <v>0.58</v>
      </c>
      <c r="T103" s="204">
        <f>S103*H103</f>
        <v>75.39999999999999</v>
      </c>
      <c r="AR103" s="23" t="s">
        <v>161</v>
      </c>
      <c r="AT103" s="23" t="s">
        <v>156</v>
      </c>
      <c r="AU103" s="23" t="s">
        <v>92</v>
      </c>
      <c r="AY103" s="23" t="s">
        <v>154</v>
      </c>
      <c r="BE103" s="205">
        <f>IF(N103="základní",J103,0)</f>
        <v>0</v>
      </c>
      <c r="BF103" s="205">
        <f>IF(N103="snížená",J103,0)</f>
        <v>0</v>
      </c>
      <c r="BG103" s="205">
        <f>IF(N103="zákl. přenesená",J103,0)</f>
        <v>0</v>
      </c>
      <c r="BH103" s="205">
        <f>IF(N103="sníž. přenesená",J103,0)</f>
        <v>0</v>
      </c>
      <c r="BI103" s="205">
        <f>IF(N103="nulová",J103,0)</f>
        <v>0</v>
      </c>
      <c r="BJ103" s="23" t="s">
        <v>90</v>
      </c>
      <c r="BK103" s="205">
        <f>ROUND(I103*H103,2)</f>
        <v>0</v>
      </c>
      <c r="BL103" s="23" t="s">
        <v>161</v>
      </c>
      <c r="BM103" s="23" t="s">
        <v>523</v>
      </c>
    </row>
    <row r="104" spans="2:47" s="1" customFormat="1" ht="175.5">
      <c r="B104" s="41"/>
      <c r="C104" s="63"/>
      <c r="D104" s="206" t="s">
        <v>163</v>
      </c>
      <c r="E104" s="63"/>
      <c r="F104" s="207" t="s">
        <v>164</v>
      </c>
      <c r="G104" s="63"/>
      <c r="H104" s="63"/>
      <c r="I104" s="164"/>
      <c r="J104" s="63"/>
      <c r="K104" s="63"/>
      <c r="L104" s="61"/>
      <c r="M104" s="208"/>
      <c r="N104" s="42"/>
      <c r="O104" s="42"/>
      <c r="P104" s="42"/>
      <c r="Q104" s="42"/>
      <c r="R104" s="42"/>
      <c r="S104" s="42"/>
      <c r="T104" s="78"/>
      <c r="AT104" s="23" t="s">
        <v>163</v>
      </c>
      <c r="AU104" s="23" t="s">
        <v>92</v>
      </c>
    </row>
    <row r="105" spans="2:51" s="11" customFormat="1" ht="13.5">
      <c r="B105" s="209"/>
      <c r="C105" s="210"/>
      <c r="D105" s="206" t="s">
        <v>165</v>
      </c>
      <c r="E105" s="211" t="s">
        <v>80</v>
      </c>
      <c r="F105" s="212" t="s">
        <v>166</v>
      </c>
      <c r="G105" s="210"/>
      <c r="H105" s="213" t="s">
        <v>80</v>
      </c>
      <c r="I105" s="214"/>
      <c r="J105" s="210"/>
      <c r="K105" s="210"/>
      <c r="L105" s="215"/>
      <c r="M105" s="216"/>
      <c r="N105" s="217"/>
      <c r="O105" s="217"/>
      <c r="P105" s="217"/>
      <c r="Q105" s="217"/>
      <c r="R105" s="217"/>
      <c r="S105" s="217"/>
      <c r="T105" s="218"/>
      <c r="AT105" s="219" t="s">
        <v>165</v>
      </c>
      <c r="AU105" s="219" t="s">
        <v>92</v>
      </c>
      <c r="AV105" s="11" t="s">
        <v>90</v>
      </c>
      <c r="AW105" s="11" t="s">
        <v>44</v>
      </c>
      <c r="AX105" s="11" t="s">
        <v>82</v>
      </c>
      <c r="AY105" s="219" t="s">
        <v>154</v>
      </c>
    </row>
    <row r="106" spans="2:51" s="12" customFormat="1" ht="13.5">
      <c r="B106" s="220"/>
      <c r="C106" s="221"/>
      <c r="D106" s="222" t="s">
        <v>165</v>
      </c>
      <c r="E106" s="223" t="s">
        <v>80</v>
      </c>
      <c r="F106" s="224" t="s">
        <v>524</v>
      </c>
      <c r="G106" s="221"/>
      <c r="H106" s="225">
        <v>130</v>
      </c>
      <c r="I106" s="226"/>
      <c r="J106" s="221"/>
      <c r="K106" s="221"/>
      <c r="L106" s="227"/>
      <c r="M106" s="228"/>
      <c r="N106" s="229"/>
      <c r="O106" s="229"/>
      <c r="P106" s="229"/>
      <c r="Q106" s="229"/>
      <c r="R106" s="229"/>
      <c r="S106" s="229"/>
      <c r="T106" s="230"/>
      <c r="AT106" s="231" t="s">
        <v>165</v>
      </c>
      <c r="AU106" s="231" t="s">
        <v>92</v>
      </c>
      <c r="AV106" s="12" t="s">
        <v>92</v>
      </c>
      <c r="AW106" s="12" t="s">
        <v>44</v>
      </c>
      <c r="AX106" s="12" t="s">
        <v>90</v>
      </c>
      <c r="AY106" s="231" t="s">
        <v>154</v>
      </c>
    </row>
    <row r="107" spans="2:65" s="1" customFormat="1" ht="44.25" customHeight="1">
      <c r="B107" s="41"/>
      <c r="C107" s="194" t="s">
        <v>183</v>
      </c>
      <c r="D107" s="194" t="s">
        <v>156</v>
      </c>
      <c r="E107" s="195" t="s">
        <v>525</v>
      </c>
      <c r="F107" s="196" t="s">
        <v>526</v>
      </c>
      <c r="G107" s="197" t="s">
        <v>159</v>
      </c>
      <c r="H107" s="198">
        <v>130</v>
      </c>
      <c r="I107" s="199"/>
      <c r="J107" s="200">
        <f>ROUND(I107*H107,2)</f>
        <v>0</v>
      </c>
      <c r="K107" s="196" t="s">
        <v>160</v>
      </c>
      <c r="L107" s="61"/>
      <c r="M107" s="201" t="s">
        <v>80</v>
      </c>
      <c r="N107" s="202" t="s">
        <v>52</v>
      </c>
      <c r="O107" s="42"/>
      <c r="P107" s="203">
        <f>O107*H107</f>
        <v>0</v>
      </c>
      <c r="Q107" s="203">
        <v>0</v>
      </c>
      <c r="R107" s="203">
        <f>Q107*H107</f>
        <v>0</v>
      </c>
      <c r="S107" s="203">
        <v>0.316</v>
      </c>
      <c r="T107" s="204">
        <f>S107*H107</f>
        <v>41.08</v>
      </c>
      <c r="AR107" s="23" t="s">
        <v>161</v>
      </c>
      <c r="AT107" s="23" t="s">
        <v>156</v>
      </c>
      <c r="AU107" s="23" t="s">
        <v>92</v>
      </c>
      <c r="AY107" s="23" t="s">
        <v>154</v>
      </c>
      <c r="BE107" s="205">
        <f>IF(N107="základní",J107,0)</f>
        <v>0</v>
      </c>
      <c r="BF107" s="205">
        <f>IF(N107="snížená",J107,0)</f>
        <v>0</v>
      </c>
      <c r="BG107" s="205">
        <f>IF(N107="zákl. přenesená",J107,0)</f>
        <v>0</v>
      </c>
      <c r="BH107" s="205">
        <f>IF(N107="sníž. přenesená",J107,0)</f>
        <v>0</v>
      </c>
      <c r="BI107" s="205">
        <f>IF(N107="nulová",J107,0)</f>
        <v>0</v>
      </c>
      <c r="BJ107" s="23" t="s">
        <v>90</v>
      </c>
      <c r="BK107" s="205">
        <f>ROUND(I107*H107,2)</f>
        <v>0</v>
      </c>
      <c r="BL107" s="23" t="s">
        <v>161</v>
      </c>
      <c r="BM107" s="23" t="s">
        <v>527</v>
      </c>
    </row>
    <row r="108" spans="2:47" s="1" customFormat="1" ht="175.5">
      <c r="B108" s="41"/>
      <c r="C108" s="63"/>
      <c r="D108" s="206" t="s">
        <v>163</v>
      </c>
      <c r="E108" s="63"/>
      <c r="F108" s="207" t="s">
        <v>164</v>
      </c>
      <c r="G108" s="63"/>
      <c r="H108" s="63"/>
      <c r="I108" s="164"/>
      <c r="J108" s="63"/>
      <c r="K108" s="63"/>
      <c r="L108" s="61"/>
      <c r="M108" s="208"/>
      <c r="N108" s="42"/>
      <c r="O108" s="42"/>
      <c r="P108" s="42"/>
      <c r="Q108" s="42"/>
      <c r="R108" s="42"/>
      <c r="S108" s="42"/>
      <c r="T108" s="78"/>
      <c r="AT108" s="23" t="s">
        <v>163</v>
      </c>
      <c r="AU108" s="23" t="s">
        <v>92</v>
      </c>
    </row>
    <row r="109" spans="2:51" s="11" customFormat="1" ht="13.5">
      <c r="B109" s="209"/>
      <c r="C109" s="210"/>
      <c r="D109" s="206" t="s">
        <v>165</v>
      </c>
      <c r="E109" s="211" t="s">
        <v>80</v>
      </c>
      <c r="F109" s="212" t="s">
        <v>166</v>
      </c>
      <c r="G109" s="210"/>
      <c r="H109" s="213" t="s">
        <v>80</v>
      </c>
      <c r="I109" s="214"/>
      <c r="J109" s="210"/>
      <c r="K109" s="210"/>
      <c r="L109" s="215"/>
      <c r="M109" s="216"/>
      <c r="N109" s="217"/>
      <c r="O109" s="217"/>
      <c r="P109" s="217"/>
      <c r="Q109" s="217"/>
      <c r="R109" s="217"/>
      <c r="S109" s="217"/>
      <c r="T109" s="218"/>
      <c r="AT109" s="219" t="s">
        <v>165</v>
      </c>
      <c r="AU109" s="219" t="s">
        <v>92</v>
      </c>
      <c r="AV109" s="11" t="s">
        <v>90</v>
      </c>
      <c r="AW109" s="11" t="s">
        <v>44</v>
      </c>
      <c r="AX109" s="11" t="s">
        <v>82</v>
      </c>
      <c r="AY109" s="219" t="s">
        <v>154</v>
      </c>
    </row>
    <row r="110" spans="2:51" s="12" customFormat="1" ht="13.5">
      <c r="B110" s="220"/>
      <c r="C110" s="221"/>
      <c r="D110" s="222" t="s">
        <v>165</v>
      </c>
      <c r="E110" s="223" t="s">
        <v>80</v>
      </c>
      <c r="F110" s="224" t="s">
        <v>524</v>
      </c>
      <c r="G110" s="221"/>
      <c r="H110" s="225">
        <v>130</v>
      </c>
      <c r="I110" s="226"/>
      <c r="J110" s="221"/>
      <c r="K110" s="221"/>
      <c r="L110" s="227"/>
      <c r="M110" s="228"/>
      <c r="N110" s="229"/>
      <c r="O110" s="229"/>
      <c r="P110" s="229"/>
      <c r="Q110" s="229"/>
      <c r="R110" s="229"/>
      <c r="S110" s="229"/>
      <c r="T110" s="230"/>
      <c r="AT110" s="231" t="s">
        <v>165</v>
      </c>
      <c r="AU110" s="231" t="s">
        <v>92</v>
      </c>
      <c r="AV110" s="12" t="s">
        <v>92</v>
      </c>
      <c r="AW110" s="12" t="s">
        <v>44</v>
      </c>
      <c r="AX110" s="12" t="s">
        <v>90</v>
      </c>
      <c r="AY110" s="231" t="s">
        <v>154</v>
      </c>
    </row>
    <row r="111" spans="2:65" s="1" customFormat="1" ht="31.5" customHeight="1">
      <c r="B111" s="41"/>
      <c r="C111" s="194" t="s">
        <v>190</v>
      </c>
      <c r="D111" s="194" t="s">
        <v>156</v>
      </c>
      <c r="E111" s="195" t="s">
        <v>168</v>
      </c>
      <c r="F111" s="196" t="s">
        <v>169</v>
      </c>
      <c r="G111" s="197" t="s">
        <v>159</v>
      </c>
      <c r="H111" s="198">
        <v>63.9</v>
      </c>
      <c r="I111" s="199"/>
      <c r="J111" s="200">
        <f>ROUND(I111*H111,2)</f>
        <v>0</v>
      </c>
      <c r="K111" s="196" t="s">
        <v>160</v>
      </c>
      <c r="L111" s="61"/>
      <c r="M111" s="201" t="s">
        <v>80</v>
      </c>
      <c r="N111" s="202" t="s">
        <v>52</v>
      </c>
      <c r="O111" s="42"/>
      <c r="P111" s="203">
        <f>O111*H111</f>
        <v>0</v>
      </c>
      <c r="Q111" s="203">
        <v>9E-05</v>
      </c>
      <c r="R111" s="203">
        <f>Q111*H111</f>
        <v>0.005751</v>
      </c>
      <c r="S111" s="203">
        <v>0.256</v>
      </c>
      <c r="T111" s="204">
        <f>S111*H111</f>
        <v>16.3584</v>
      </c>
      <c r="AR111" s="23" t="s">
        <v>161</v>
      </c>
      <c r="AT111" s="23" t="s">
        <v>156</v>
      </c>
      <c r="AU111" s="23" t="s">
        <v>92</v>
      </c>
      <c r="AY111" s="23" t="s">
        <v>154</v>
      </c>
      <c r="BE111" s="205">
        <f>IF(N111="základní",J111,0)</f>
        <v>0</v>
      </c>
      <c r="BF111" s="205">
        <f>IF(N111="snížená",J111,0)</f>
        <v>0</v>
      </c>
      <c r="BG111" s="205">
        <f>IF(N111="zákl. přenesená",J111,0)</f>
        <v>0</v>
      </c>
      <c r="BH111" s="205">
        <f>IF(N111="sníž. přenesená",J111,0)</f>
        <v>0</v>
      </c>
      <c r="BI111" s="205">
        <f>IF(N111="nulová",J111,0)</f>
        <v>0</v>
      </c>
      <c r="BJ111" s="23" t="s">
        <v>90</v>
      </c>
      <c r="BK111" s="205">
        <f>ROUND(I111*H111,2)</f>
        <v>0</v>
      </c>
      <c r="BL111" s="23" t="s">
        <v>161</v>
      </c>
      <c r="BM111" s="23" t="s">
        <v>528</v>
      </c>
    </row>
    <row r="112" spans="2:47" s="1" customFormat="1" ht="175.5">
      <c r="B112" s="41"/>
      <c r="C112" s="63"/>
      <c r="D112" s="206" t="s">
        <v>163</v>
      </c>
      <c r="E112" s="63"/>
      <c r="F112" s="207" t="s">
        <v>171</v>
      </c>
      <c r="G112" s="63"/>
      <c r="H112" s="63"/>
      <c r="I112" s="164"/>
      <c r="J112" s="63"/>
      <c r="K112" s="63"/>
      <c r="L112" s="61"/>
      <c r="M112" s="208"/>
      <c r="N112" s="42"/>
      <c r="O112" s="42"/>
      <c r="P112" s="42"/>
      <c r="Q112" s="42"/>
      <c r="R112" s="42"/>
      <c r="S112" s="42"/>
      <c r="T112" s="78"/>
      <c r="AT112" s="23" t="s">
        <v>163</v>
      </c>
      <c r="AU112" s="23" t="s">
        <v>92</v>
      </c>
    </row>
    <row r="113" spans="2:51" s="11" customFormat="1" ht="13.5">
      <c r="B113" s="209"/>
      <c r="C113" s="210"/>
      <c r="D113" s="206" t="s">
        <v>165</v>
      </c>
      <c r="E113" s="211" t="s">
        <v>80</v>
      </c>
      <c r="F113" s="212" t="s">
        <v>166</v>
      </c>
      <c r="G113" s="210"/>
      <c r="H113" s="213" t="s">
        <v>80</v>
      </c>
      <c r="I113" s="214"/>
      <c r="J113" s="210"/>
      <c r="K113" s="210"/>
      <c r="L113" s="215"/>
      <c r="M113" s="216"/>
      <c r="N113" s="217"/>
      <c r="O113" s="217"/>
      <c r="P113" s="217"/>
      <c r="Q113" s="217"/>
      <c r="R113" s="217"/>
      <c r="S113" s="217"/>
      <c r="T113" s="218"/>
      <c r="AT113" s="219" t="s">
        <v>165</v>
      </c>
      <c r="AU113" s="219" t="s">
        <v>92</v>
      </c>
      <c r="AV113" s="11" t="s">
        <v>90</v>
      </c>
      <c r="AW113" s="11" t="s">
        <v>44</v>
      </c>
      <c r="AX113" s="11" t="s">
        <v>82</v>
      </c>
      <c r="AY113" s="219" t="s">
        <v>154</v>
      </c>
    </row>
    <row r="114" spans="2:51" s="12" customFormat="1" ht="13.5">
      <c r="B114" s="220"/>
      <c r="C114" s="221"/>
      <c r="D114" s="222" t="s">
        <v>165</v>
      </c>
      <c r="E114" s="223" t="s">
        <v>80</v>
      </c>
      <c r="F114" s="224" t="s">
        <v>529</v>
      </c>
      <c r="G114" s="221"/>
      <c r="H114" s="225">
        <v>63.9</v>
      </c>
      <c r="I114" s="226"/>
      <c r="J114" s="221"/>
      <c r="K114" s="221"/>
      <c r="L114" s="227"/>
      <c r="M114" s="228"/>
      <c r="N114" s="229"/>
      <c r="O114" s="229"/>
      <c r="P114" s="229"/>
      <c r="Q114" s="229"/>
      <c r="R114" s="229"/>
      <c r="S114" s="229"/>
      <c r="T114" s="230"/>
      <c r="AT114" s="231" t="s">
        <v>165</v>
      </c>
      <c r="AU114" s="231" t="s">
        <v>92</v>
      </c>
      <c r="AV114" s="12" t="s">
        <v>92</v>
      </c>
      <c r="AW114" s="12" t="s">
        <v>44</v>
      </c>
      <c r="AX114" s="12" t="s">
        <v>90</v>
      </c>
      <c r="AY114" s="231" t="s">
        <v>154</v>
      </c>
    </row>
    <row r="115" spans="2:65" s="1" customFormat="1" ht="31.5" customHeight="1">
      <c r="B115" s="41"/>
      <c r="C115" s="194" t="s">
        <v>196</v>
      </c>
      <c r="D115" s="194" t="s">
        <v>156</v>
      </c>
      <c r="E115" s="195" t="s">
        <v>177</v>
      </c>
      <c r="F115" s="196" t="s">
        <v>178</v>
      </c>
      <c r="G115" s="197" t="s">
        <v>179</v>
      </c>
      <c r="H115" s="198">
        <v>74</v>
      </c>
      <c r="I115" s="199"/>
      <c r="J115" s="200">
        <f>ROUND(I115*H115,2)</f>
        <v>0</v>
      </c>
      <c r="K115" s="196" t="s">
        <v>160</v>
      </c>
      <c r="L115" s="61"/>
      <c r="M115" s="201" t="s">
        <v>80</v>
      </c>
      <c r="N115" s="202" t="s">
        <v>52</v>
      </c>
      <c r="O115" s="42"/>
      <c r="P115" s="203">
        <f>O115*H115</f>
        <v>0</v>
      </c>
      <c r="Q115" s="203">
        <v>0</v>
      </c>
      <c r="R115" s="203">
        <f>Q115*H115</f>
        <v>0</v>
      </c>
      <c r="S115" s="203">
        <v>0.205</v>
      </c>
      <c r="T115" s="204">
        <f>S115*H115</f>
        <v>15.17</v>
      </c>
      <c r="AR115" s="23" t="s">
        <v>161</v>
      </c>
      <c r="AT115" s="23" t="s">
        <v>156</v>
      </c>
      <c r="AU115" s="23" t="s">
        <v>92</v>
      </c>
      <c r="AY115" s="23" t="s">
        <v>154</v>
      </c>
      <c r="BE115" s="205">
        <f>IF(N115="základní",J115,0)</f>
        <v>0</v>
      </c>
      <c r="BF115" s="205">
        <f>IF(N115="snížená",J115,0)</f>
        <v>0</v>
      </c>
      <c r="BG115" s="205">
        <f>IF(N115="zákl. přenesená",J115,0)</f>
        <v>0</v>
      </c>
      <c r="BH115" s="205">
        <f>IF(N115="sníž. přenesená",J115,0)</f>
        <v>0</v>
      </c>
      <c r="BI115" s="205">
        <f>IF(N115="nulová",J115,0)</f>
        <v>0</v>
      </c>
      <c r="BJ115" s="23" t="s">
        <v>90</v>
      </c>
      <c r="BK115" s="205">
        <f>ROUND(I115*H115,2)</f>
        <v>0</v>
      </c>
      <c r="BL115" s="23" t="s">
        <v>161</v>
      </c>
      <c r="BM115" s="23" t="s">
        <v>530</v>
      </c>
    </row>
    <row r="116" spans="2:47" s="1" customFormat="1" ht="148.5">
      <c r="B116" s="41"/>
      <c r="C116" s="63"/>
      <c r="D116" s="206" t="s">
        <v>163</v>
      </c>
      <c r="E116" s="63"/>
      <c r="F116" s="207" t="s">
        <v>181</v>
      </c>
      <c r="G116" s="63"/>
      <c r="H116" s="63"/>
      <c r="I116" s="164"/>
      <c r="J116" s="63"/>
      <c r="K116" s="63"/>
      <c r="L116" s="61"/>
      <c r="M116" s="208"/>
      <c r="N116" s="42"/>
      <c r="O116" s="42"/>
      <c r="P116" s="42"/>
      <c r="Q116" s="42"/>
      <c r="R116" s="42"/>
      <c r="S116" s="42"/>
      <c r="T116" s="78"/>
      <c r="AT116" s="23" t="s">
        <v>163</v>
      </c>
      <c r="AU116" s="23" t="s">
        <v>92</v>
      </c>
    </row>
    <row r="117" spans="2:51" s="11" customFormat="1" ht="13.5">
      <c r="B117" s="209"/>
      <c r="C117" s="210"/>
      <c r="D117" s="206" t="s">
        <v>165</v>
      </c>
      <c r="E117" s="211" t="s">
        <v>80</v>
      </c>
      <c r="F117" s="212" t="s">
        <v>166</v>
      </c>
      <c r="G117" s="210"/>
      <c r="H117" s="213" t="s">
        <v>80</v>
      </c>
      <c r="I117" s="214"/>
      <c r="J117" s="210"/>
      <c r="K117" s="210"/>
      <c r="L117" s="215"/>
      <c r="M117" s="216"/>
      <c r="N117" s="217"/>
      <c r="O117" s="217"/>
      <c r="P117" s="217"/>
      <c r="Q117" s="217"/>
      <c r="R117" s="217"/>
      <c r="S117" s="217"/>
      <c r="T117" s="218"/>
      <c r="AT117" s="219" t="s">
        <v>165</v>
      </c>
      <c r="AU117" s="219" t="s">
        <v>92</v>
      </c>
      <c r="AV117" s="11" t="s">
        <v>90</v>
      </c>
      <c r="AW117" s="11" t="s">
        <v>44</v>
      </c>
      <c r="AX117" s="11" t="s">
        <v>82</v>
      </c>
      <c r="AY117" s="219" t="s">
        <v>154</v>
      </c>
    </row>
    <row r="118" spans="2:51" s="12" customFormat="1" ht="13.5">
      <c r="B118" s="220"/>
      <c r="C118" s="221"/>
      <c r="D118" s="222" t="s">
        <v>165</v>
      </c>
      <c r="E118" s="223" t="s">
        <v>80</v>
      </c>
      <c r="F118" s="224" t="s">
        <v>531</v>
      </c>
      <c r="G118" s="221"/>
      <c r="H118" s="225">
        <v>74</v>
      </c>
      <c r="I118" s="226"/>
      <c r="J118" s="221"/>
      <c r="K118" s="221"/>
      <c r="L118" s="227"/>
      <c r="M118" s="228"/>
      <c r="N118" s="229"/>
      <c r="O118" s="229"/>
      <c r="P118" s="229"/>
      <c r="Q118" s="229"/>
      <c r="R118" s="229"/>
      <c r="S118" s="229"/>
      <c r="T118" s="230"/>
      <c r="AT118" s="231" t="s">
        <v>165</v>
      </c>
      <c r="AU118" s="231" t="s">
        <v>92</v>
      </c>
      <c r="AV118" s="12" t="s">
        <v>92</v>
      </c>
      <c r="AW118" s="12" t="s">
        <v>44</v>
      </c>
      <c r="AX118" s="12" t="s">
        <v>90</v>
      </c>
      <c r="AY118" s="231" t="s">
        <v>154</v>
      </c>
    </row>
    <row r="119" spans="2:65" s="1" customFormat="1" ht="31.5" customHeight="1">
      <c r="B119" s="41"/>
      <c r="C119" s="194" t="s">
        <v>205</v>
      </c>
      <c r="D119" s="194" t="s">
        <v>156</v>
      </c>
      <c r="E119" s="195" t="s">
        <v>184</v>
      </c>
      <c r="F119" s="196" t="s">
        <v>185</v>
      </c>
      <c r="G119" s="197" t="s">
        <v>186</v>
      </c>
      <c r="H119" s="198">
        <v>6.75</v>
      </c>
      <c r="I119" s="199"/>
      <c r="J119" s="200">
        <f>ROUND(I119*H119,2)</f>
        <v>0</v>
      </c>
      <c r="K119" s="196" t="s">
        <v>160</v>
      </c>
      <c r="L119" s="61"/>
      <c r="M119" s="201" t="s">
        <v>80</v>
      </c>
      <c r="N119" s="202" t="s">
        <v>52</v>
      </c>
      <c r="O119" s="42"/>
      <c r="P119" s="203">
        <f>O119*H119</f>
        <v>0</v>
      </c>
      <c r="Q119" s="203">
        <v>0</v>
      </c>
      <c r="R119" s="203">
        <f>Q119*H119</f>
        <v>0</v>
      </c>
      <c r="S119" s="203">
        <v>0</v>
      </c>
      <c r="T119" s="204">
        <f>S119*H119</f>
        <v>0</v>
      </c>
      <c r="AR119" s="23" t="s">
        <v>161</v>
      </c>
      <c r="AT119" s="23" t="s">
        <v>156</v>
      </c>
      <c r="AU119" s="23" t="s">
        <v>92</v>
      </c>
      <c r="AY119" s="23" t="s">
        <v>154</v>
      </c>
      <c r="BE119" s="205">
        <f>IF(N119="základní",J119,0)</f>
        <v>0</v>
      </c>
      <c r="BF119" s="205">
        <f>IF(N119="snížená",J119,0)</f>
        <v>0</v>
      </c>
      <c r="BG119" s="205">
        <f>IF(N119="zákl. přenesená",J119,0)</f>
        <v>0</v>
      </c>
      <c r="BH119" s="205">
        <f>IF(N119="sníž. přenesená",J119,0)</f>
        <v>0</v>
      </c>
      <c r="BI119" s="205">
        <f>IF(N119="nulová",J119,0)</f>
        <v>0</v>
      </c>
      <c r="BJ119" s="23" t="s">
        <v>90</v>
      </c>
      <c r="BK119" s="205">
        <f>ROUND(I119*H119,2)</f>
        <v>0</v>
      </c>
      <c r="BL119" s="23" t="s">
        <v>161</v>
      </c>
      <c r="BM119" s="23" t="s">
        <v>532</v>
      </c>
    </row>
    <row r="120" spans="2:47" s="1" customFormat="1" ht="175.5">
      <c r="B120" s="41"/>
      <c r="C120" s="63"/>
      <c r="D120" s="206" t="s">
        <v>163</v>
      </c>
      <c r="E120" s="63"/>
      <c r="F120" s="207" t="s">
        <v>188</v>
      </c>
      <c r="G120" s="63"/>
      <c r="H120" s="63"/>
      <c r="I120" s="164"/>
      <c r="J120" s="63"/>
      <c r="K120" s="63"/>
      <c r="L120" s="61"/>
      <c r="M120" s="208"/>
      <c r="N120" s="42"/>
      <c r="O120" s="42"/>
      <c r="P120" s="42"/>
      <c r="Q120" s="42"/>
      <c r="R120" s="42"/>
      <c r="S120" s="42"/>
      <c r="T120" s="78"/>
      <c r="AT120" s="23" t="s">
        <v>163</v>
      </c>
      <c r="AU120" s="23" t="s">
        <v>92</v>
      </c>
    </row>
    <row r="121" spans="2:51" s="11" customFormat="1" ht="13.5">
      <c r="B121" s="209"/>
      <c r="C121" s="210"/>
      <c r="D121" s="206" t="s">
        <v>165</v>
      </c>
      <c r="E121" s="211" t="s">
        <v>80</v>
      </c>
      <c r="F121" s="212" t="s">
        <v>166</v>
      </c>
      <c r="G121" s="210"/>
      <c r="H121" s="213" t="s">
        <v>80</v>
      </c>
      <c r="I121" s="214"/>
      <c r="J121" s="210"/>
      <c r="K121" s="210"/>
      <c r="L121" s="215"/>
      <c r="M121" s="216"/>
      <c r="N121" s="217"/>
      <c r="O121" s="217"/>
      <c r="P121" s="217"/>
      <c r="Q121" s="217"/>
      <c r="R121" s="217"/>
      <c r="S121" s="217"/>
      <c r="T121" s="218"/>
      <c r="AT121" s="219" t="s">
        <v>165</v>
      </c>
      <c r="AU121" s="219" t="s">
        <v>92</v>
      </c>
      <c r="AV121" s="11" t="s">
        <v>90</v>
      </c>
      <c r="AW121" s="11" t="s">
        <v>44</v>
      </c>
      <c r="AX121" s="11" t="s">
        <v>82</v>
      </c>
      <c r="AY121" s="219" t="s">
        <v>154</v>
      </c>
    </row>
    <row r="122" spans="2:51" s="12" customFormat="1" ht="13.5">
      <c r="B122" s="220"/>
      <c r="C122" s="221"/>
      <c r="D122" s="222" t="s">
        <v>165</v>
      </c>
      <c r="E122" s="223" t="s">
        <v>80</v>
      </c>
      <c r="F122" s="224" t="s">
        <v>533</v>
      </c>
      <c r="G122" s="221"/>
      <c r="H122" s="225">
        <v>6.75</v>
      </c>
      <c r="I122" s="226"/>
      <c r="J122" s="221"/>
      <c r="K122" s="221"/>
      <c r="L122" s="227"/>
      <c r="M122" s="228"/>
      <c r="N122" s="229"/>
      <c r="O122" s="229"/>
      <c r="P122" s="229"/>
      <c r="Q122" s="229"/>
      <c r="R122" s="229"/>
      <c r="S122" s="229"/>
      <c r="T122" s="230"/>
      <c r="AT122" s="231" t="s">
        <v>165</v>
      </c>
      <c r="AU122" s="231" t="s">
        <v>92</v>
      </c>
      <c r="AV122" s="12" t="s">
        <v>92</v>
      </c>
      <c r="AW122" s="12" t="s">
        <v>44</v>
      </c>
      <c r="AX122" s="12" t="s">
        <v>90</v>
      </c>
      <c r="AY122" s="231" t="s">
        <v>154</v>
      </c>
    </row>
    <row r="123" spans="2:65" s="1" customFormat="1" ht="31.5" customHeight="1">
      <c r="B123" s="41"/>
      <c r="C123" s="194" t="s">
        <v>210</v>
      </c>
      <c r="D123" s="194" t="s">
        <v>156</v>
      </c>
      <c r="E123" s="195" t="s">
        <v>534</v>
      </c>
      <c r="F123" s="196" t="s">
        <v>535</v>
      </c>
      <c r="G123" s="197" t="s">
        <v>186</v>
      </c>
      <c r="H123" s="198">
        <v>31</v>
      </c>
      <c r="I123" s="199"/>
      <c r="J123" s="200">
        <f>ROUND(I123*H123,2)</f>
        <v>0</v>
      </c>
      <c r="K123" s="196" t="s">
        <v>160</v>
      </c>
      <c r="L123" s="61"/>
      <c r="M123" s="201" t="s">
        <v>80</v>
      </c>
      <c r="N123" s="202" t="s">
        <v>52</v>
      </c>
      <c r="O123" s="42"/>
      <c r="P123" s="203">
        <f>O123*H123</f>
        <v>0</v>
      </c>
      <c r="Q123" s="203">
        <v>0</v>
      </c>
      <c r="R123" s="203">
        <f>Q123*H123</f>
        <v>0</v>
      </c>
      <c r="S123" s="203">
        <v>0</v>
      </c>
      <c r="T123" s="204">
        <f>S123*H123</f>
        <v>0</v>
      </c>
      <c r="AR123" s="23" t="s">
        <v>161</v>
      </c>
      <c r="AT123" s="23" t="s">
        <v>156</v>
      </c>
      <c r="AU123" s="23" t="s">
        <v>92</v>
      </c>
      <c r="AY123" s="23" t="s">
        <v>154</v>
      </c>
      <c r="BE123" s="205">
        <f>IF(N123="základní",J123,0)</f>
        <v>0</v>
      </c>
      <c r="BF123" s="205">
        <f>IF(N123="snížená",J123,0)</f>
        <v>0</v>
      </c>
      <c r="BG123" s="205">
        <f>IF(N123="zákl. přenesená",J123,0)</f>
        <v>0</v>
      </c>
      <c r="BH123" s="205">
        <f>IF(N123="sníž. přenesená",J123,0)</f>
        <v>0</v>
      </c>
      <c r="BI123" s="205">
        <f>IF(N123="nulová",J123,0)</f>
        <v>0</v>
      </c>
      <c r="BJ123" s="23" t="s">
        <v>90</v>
      </c>
      <c r="BK123" s="205">
        <f>ROUND(I123*H123,2)</f>
        <v>0</v>
      </c>
      <c r="BL123" s="23" t="s">
        <v>161</v>
      </c>
      <c r="BM123" s="23" t="s">
        <v>536</v>
      </c>
    </row>
    <row r="124" spans="2:47" s="1" customFormat="1" ht="94.5">
      <c r="B124" s="41"/>
      <c r="C124" s="63"/>
      <c r="D124" s="206" t="s">
        <v>163</v>
      </c>
      <c r="E124" s="63"/>
      <c r="F124" s="207" t="s">
        <v>194</v>
      </c>
      <c r="G124" s="63"/>
      <c r="H124" s="63"/>
      <c r="I124" s="164"/>
      <c r="J124" s="63"/>
      <c r="K124" s="63"/>
      <c r="L124" s="61"/>
      <c r="M124" s="208"/>
      <c r="N124" s="42"/>
      <c r="O124" s="42"/>
      <c r="P124" s="42"/>
      <c r="Q124" s="42"/>
      <c r="R124" s="42"/>
      <c r="S124" s="42"/>
      <c r="T124" s="78"/>
      <c r="AT124" s="23" t="s">
        <v>163</v>
      </c>
      <c r="AU124" s="23" t="s">
        <v>92</v>
      </c>
    </row>
    <row r="125" spans="2:51" s="11" customFormat="1" ht="13.5">
      <c r="B125" s="209"/>
      <c r="C125" s="210"/>
      <c r="D125" s="206" t="s">
        <v>165</v>
      </c>
      <c r="E125" s="211" t="s">
        <v>80</v>
      </c>
      <c r="F125" s="212" t="s">
        <v>166</v>
      </c>
      <c r="G125" s="210"/>
      <c r="H125" s="213" t="s">
        <v>80</v>
      </c>
      <c r="I125" s="214"/>
      <c r="J125" s="210"/>
      <c r="K125" s="210"/>
      <c r="L125" s="215"/>
      <c r="M125" s="216"/>
      <c r="N125" s="217"/>
      <c r="O125" s="217"/>
      <c r="P125" s="217"/>
      <c r="Q125" s="217"/>
      <c r="R125" s="217"/>
      <c r="S125" s="217"/>
      <c r="T125" s="218"/>
      <c r="AT125" s="219" t="s">
        <v>165</v>
      </c>
      <c r="AU125" s="219" t="s">
        <v>92</v>
      </c>
      <c r="AV125" s="11" t="s">
        <v>90</v>
      </c>
      <c r="AW125" s="11" t="s">
        <v>44</v>
      </c>
      <c r="AX125" s="11" t="s">
        <v>82</v>
      </c>
      <c r="AY125" s="219" t="s">
        <v>154</v>
      </c>
    </row>
    <row r="126" spans="2:51" s="12" customFormat="1" ht="13.5">
      <c r="B126" s="220"/>
      <c r="C126" s="221"/>
      <c r="D126" s="222" t="s">
        <v>165</v>
      </c>
      <c r="E126" s="223" t="s">
        <v>80</v>
      </c>
      <c r="F126" s="224" t="s">
        <v>537</v>
      </c>
      <c r="G126" s="221"/>
      <c r="H126" s="225">
        <v>31</v>
      </c>
      <c r="I126" s="226"/>
      <c r="J126" s="221"/>
      <c r="K126" s="221"/>
      <c r="L126" s="227"/>
      <c r="M126" s="228"/>
      <c r="N126" s="229"/>
      <c r="O126" s="229"/>
      <c r="P126" s="229"/>
      <c r="Q126" s="229"/>
      <c r="R126" s="229"/>
      <c r="S126" s="229"/>
      <c r="T126" s="230"/>
      <c r="AT126" s="231" t="s">
        <v>165</v>
      </c>
      <c r="AU126" s="231" t="s">
        <v>92</v>
      </c>
      <c r="AV126" s="12" t="s">
        <v>92</v>
      </c>
      <c r="AW126" s="12" t="s">
        <v>44</v>
      </c>
      <c r="AX126" s="12" t="s">
        <v>90</v>
      </c>
      <c r="AY126" s="231" t="s">
        <v>154</v>
      </c>
    </row>
    <row r="127" spans="2:65" s="1" customFormat="1" ht="44.25" customHeight="1">
      <c r="B127" s="41"/>
      <c r="C127" s="194" t="s">
        <v>215</v>
      </c>
      <c r="D127" s="194" t="s">
        <v>156</v>
      </c>
      <c r="E127" s="195" t="s">
        <v>197</v>
      </c>
      <c r="F127" s="196" t="s">
        <v>198</v>
      </c>
      <c r="G127" s="197" t="s">
        <v>186</v>
      </c>
      <c r="H127" s="198">
        <v>98.455</v>
      </c>
      <c r="I127" s="199"/>
      <c r="J127" s="200">
        <f>ROUND(I127*H127,2)</f>
        <v>0</v>
      </c>
      <c r="K127" s="196" t="s">
        <v>160</v>
      </c>
      <c r="L127" s="61"/>
      <c r="M127" s="201" t="s">
        <v>80</v>
      </c>
      <c r="N127" s="202" t="s">
        <v>52</v>
      </c>
      <c r="O127" s="42"/>
      <c r="P127" s="203">
        <f>O127*H127</f>
        <v>0</v>
      </c>
      <c r="Q127" s="203">
        <v>0</v>
      </c>
      <c r="R127" s="203">
        <f>Q127*H127</f>
        <v>0</v>
      </c>
      <c r="S127" s="203">
        <v>0</v>
      </c>
      <c r="T127" s="204">
        <f>S127*H127</f>
        <v>0</v>
      </c>
      <c r="AR127" s="23" t="s">
        <v>161</v>
      </c>
      <c r="AT127" s="23" t="s">
        <v>156</v>
      </c>
      <c r="AU127" s="23" t="s">
        <v>92</v>
      </c>
      <c r="AY127" s="23" t="s">
        <v>154</v>
      </c>
      <c r="BE127" s="205">
        <f>IF(N127="základní",J127,0)</f>
        <v>0</v>
      </c>
      <c r="BF127" s="205">
        <f>IF(N127="snížená",J127,0)</f>
        <v>0</v>
      </c>
      <c r="BG127" s="205">
        <f>IF(N127="zákl. přenesená",J127,0)</f>
        <v>0</v>
      </c>
      <c r="BH127" s="205">
        <f>IF(N127="sníž. přenesená",J127,0)</f>
        <v>0</v>
      </c>
      <c r="BI127" s="205">
        <f>IF(N127="nulová",J127,0)</f>
        <v>0</v>
      </c>
      <c r="BJ127" s="23" t="s">
        <v>90</v>
      </c>
      <c r="BK127" s="205">
        <f>ROUND(I127*H127,2)</f>
        <v>0</v>
      </c>
      <c r="BL127" s="23" t="s">
        <v>161</v>
      </c>
      <c r="BM127" s="23" t="s">
        <v>538</v>
      </c>
    </row>
    <row r="128" spans="2:47" s="1" customFormat="1" ht="175.5">
      <c r="B128" s="41"/>
      <c r="C128" s="63"/>
      <c r="D128" s="206" t="s">
        <v>163</v>
      </c>
      <c r="E128" s="63"/>
      <c r="F128" s="207" t="s">
        <v>200</v>
      </c>
      <c r="G128" s="63"/>
      <c r="H128" s="63"/>
      <c r="I128" s="164"/>
      <c r="J128" s="63"/>
      <c r="K128" s="63"/>
      <c r="L128" s="61"/>
      <c r="M128" s="208"/>
      <c r="N128" s="42"/>
      <c r="O128" s="42"/>
      <c r="P128" s="42"/>
      <c r="Q128" s="42"/>
      <c r="R128" s="42"/>
      <c r="S128" s="42"/>
      <c r="T128" s="78"/>
      <c r="AT128" s="23" t="s">
        <v>163</v>
      </c>
      <c r="AU128" s="23" t="s">
        <v>92</v>
      </c>
    </row>
    <row r="129" spans="2:51" s="12" customFormat="1" ht="13.5">
      <c r="B129" s="220"/>
      <c r="C129" s="221"/>
      <c r="D129" s="206" t="s">
        <v>165</v>
      </c>
      <c r="E129" s="232" t="s">
        <v>80</v>
      </c>
      <c r="F129" s="233" t="s">
        <v>539</v>
      </c>
      <c r="G129" s="221"/>
      <c r="H129" s="234">
        <v>6.75</v>
      </c>
      <c r="I129" s="226"/>
      <c r="J129" s="221"/>
      <c r="K129" s="221"/>
      <c r="L129" s="227"/>
      <c r="M129" s="228"/>
      <c r="N129" s="229"/>
      <c r="O129" s="229"/>
      <c r="P129" s="229"/>
      <c r="Q129" s="229"/>
      <c r="R129" s="229"/>
      <c r="S129" s="229"/>
      <c r="T129" s="230"/>
      <c r="AT129" s="231" t="s">
        <v>165</v>
      </c>
      <c r="AU129" s="231" t="s">
        <v>92</v>
      </c>
      <c r="AV129" s="12" t="s">
        <v>92</v>
      </c>
      <c r="AW129" s="12" t="s">
        <v>44</v>
      </c>
      <c r="AX129" s="12" t="s">
        <v>82</v>
      </c>
      <c r="AY129" s="231" t="s">
        <v>154</v>
      </c>
    </row>
    <row r="130" spans="2:51" s="12" customFormat="1" ht="13.5">
      <c r="B130" s="220"/>
      <c r="C130" s="221"/>
      <c r="D130" s="206" t="s">
        <v>165</v>
      </c>
      <c r="E130" s="232" t="s">
        <v>80</v>
      </c>
      <c r="F130" s="233" t="s">
        <v>540</v>
      </c>
      <c r="G130" s="221"/>
      <c r="H130" s="234">
        <v>31</v>
      </c>
      <c r="I130" s="226"/>
      <c r="J130" s="221"/>
      <c r="K130" s="221"/>
      <c r="L130" s="227"/>
      <c r="M130" s="228"/>
      <c r="N130" s="229"/>
      <c r="O130" s="229"/>
      <c r="P130" s="229"/>
      <c r="Q130" s="229"/>
      <c r="R130" s="229"/>
      <c r="S130" s="229"/>
      <c r="T130" s="230"/>
      <c r="AT130" s="231" t="s">
        <v>165</v>
      </c>
      <c r="AU130" s="231" t="s">
        <v>92</v>
      </c>
      <c r="AV130" s="12" t="s">
        <v>92</v>
      </c>
      <c r="AW130" s="12" t="s">
        <v>44</v>
      </c>
      <c r="AX130" s="12" t="s">
        <v>82</v>
      </c>
      <c r="AY130" s="231" t="s">
        <v>154</v>
      </c>
    </row>
    <row r="131" spans="2:51" s="12" customFormat="1" ht="13.5">
      <c r="B131" s="220"/>
      <c r="C131" s="221"/>
      <c r="D131" s="206" t="s">
        <v>165</v>
      </c>
      <c r="E131" s="232" t="s">
        <v>80</v>
      </c>
      <c r="F131" s="233" t="s">
        <v>541</v>
      </c>
      <c r="G131" s="221"/>
      <c r="H131" s="234">
        <v>60.705</v>
      </c>
      <c r="I131" s="226"/>
      <c r="J131" s="221"/>
      <c r="K131" s="221"/>
      <c r="L131" s="227"/>
      <c r="M131" s="228"/>
      <c r="N131" s="229"/>
      <c r="O131" s="229"/>
      <c r="P131" s="229"/>
      <c r="Q131" s="229"/>
      <c r="R131" s="229"/>
      <c r="S131" s="229"/>
      <c r="T131" s="230"/>
      <c r="AT131" s="231" t="s">
        <v>165</v>
      </c>
      <c r="AU131" s="231" t="s">
        <v>92</v>
      </c>
      <c r="AV131" s="12" t="s">
        <v>92</v>
      </c>
      <c r="AW131" s="12" t="s">
        <v>44</v>
      </c>
      <c r="AX131" s="12" t="s">
        <v>82</v>
      </c>
      <c r="AY131" s="231" t="s">
        <v>154</v>
      </c>
    </row>
    <row r="132" spans="2:51" s="13" customFormat="1" ht="13.5">
      <c r="B132" s="235"/>
      <c r="C132" s="236"/>
      <c r="D132" s="222" t="s">
        <v>165</v>
      </c>
      <c r="E132" s="237" t="s">
        <v>80</v>
      </c>
      <c r="F132" s="238" t="s">
        <v>204</v>
      </c>
      <c r="G132" s="236"/>
      <c r="H132" s="239">
        <v>98.455</v>
      </c>
      <c r="I132" s="240"/>
      <c r="J132" s="236"/>
      <c r="K132" s="236"/>
      <c r="L132" s="241"/>
      <c r="M132" s="242"/>
      <c r="N132" s="243"/>
      <c r="O132" s="243"/>
      <c r="P132" s="243"/>
      <c r="Q132" s="243"/>
      <c r="R132" s="243"/>
      <c r="S132" s="243"/>
      <c r="T132" s="244"/>
      <c r="AT132" s="245" t="s">
        <v>165</v>
      </c>
      <c r="AU132" s="245" t="s">
        <v>92</v>
      </c>
      <c r="AV132" s="13" t="s">
        <v>161</v>
      </c>
      <c r="AW132" s="13" t="s">
        <v>44</v>
      </c>
      <c r="AX132" s="13" t="s">
        <v>90</v>
      </c>
      <c r="AY132" s="245" t="s">
        <v>154</v>
      </c>
    </row>
    <row r="133" spans="2:65" s="1" customFormat="1" ht="44.25" customHeight="1">
      <c r="B133" s="41"/>
      <c r="C133" s="194" t="s">
        <v>221</v>
      </c>
      <c r="D133" s="194" t="s">
        <v>156</v>
      </c>
      <c r="E133" s="195" t="s">
        <v>206</v>
      </c>
      <c r="F133" s="196" t="s">
        <v>207</v>
      </c>
      <c r="G133" s="197" t="s">
        <v>186</v>
      </c>
      <c r="H133" s="198">
        <v>984.55</v>
      </c>
      <c r="I133" s="199"/>
      <c r="J133" s="200">
        <f>ROUND(I133*H133,2)</f>
        <v>0</v>
      </c>
      <c r="K133" s="196" t="s">
        <v>160</v>
      </c>
      <c r="L133" s="61"/>
      <c r="M133" s="201" t="s">
        <v>80</v>
      </c>
      <c r="N133" s="202" t="s">
        <v>52</v>
      </c>
      <c r="O133" s="42"/>
      <c r="P133" s="203">
        <f>O133*H133</f>
        <v>0</v>
      </c>
      <c r="Q133" s="203">
        <v>0</v>
      </c>
      <c r="R133" s="203">
        <f>Q133*H133</f>
        <v>0</v>
      </c>
      <c r="S133" s="203">
        <v>0</v>
      </c>
      <c r="T133" s="204">
        <f>S133*H133</f>
        <v>0</v>
      </c>
      <c r="AR133" s="23" t="s">
        <v>161</v>
      </c>
      <c r="AT133" s="23" t="s">
        <v>156</v>
      </c>
      <c r="AU133" s="23" t="s">
        <v>92</v>
      </c>
      <c r="AY133" s="23" t="s">
        <v>154</v>
      </c>
      <c r="BE133" s="205">
        <f>IF(N133="základní",J133,0)</f>
        <v>0</v>
      </c>
      <c r="BF133" s="205">
        <f>IF(N133="snížená",J133,0)</f>
        <v>0</v>
      </c>
      <c r="BG133" s="205">
        <f>IF(N133="zákl. přenesená",J133,0)</f>
        <v>0</v>
      </c>
      <c r="BH133" s="205">
        <f>IF(N133="sníž. přenesená",J133,0)</f>
        <v>0</v>
      </c>
      <c r="BI133" s="205">
        <f>IF(N133="nulová",J133,0)</f>
        <v>0</v>
      </c>
      <c r="BJ133" s="23" t="s">
        <v>90</v>
      </c>
      <c r="BK133" s="205">
        <f>ROUND(I133*H133,2)</f>
        <v>0</v>
      </c>
      <c r="BL133" s="23" t="s">
        <v>161</v>
      </c>
      <c r="BM133" s="23" t="s">
        <v>542</v>
      </c>
    </row>
    <row r="134" spans="2:47" s="1" customFormat="1" ht="175.5">
      <c r="B134" s="41"/>
      <c r="C134" s="63"/>
      <c r="D134" s="206" t="s">
        <v>163</v>
      </c>
      <c r="E134" s="63"/>
      <c r="F134" s="207" t="s">
        <v>200</v>
      </c>
      <c r="G134" s="63"/>
      <c r="H134" s="63"/>
      <c r="I134" s="164"/>
      <c r="J134" s="63"/>
      <c r="K134" s="63"/>
      <c r="L134" s="61"/>
      <c r="M134" s="208"/>
      <c r="N134" s="42"/>
      <c r="O134" s="42"/>
      <c r="P134" s="42"/>
      <c r="Q134" s="42"/>
      <c r="R134" s="42"/>
      <c r="S134" s="42"/>
      <c r="T134" s="78"/>
      <c r="AT134" s="23" t="s">
        <v>163</v>
      </c>
      <c r="AU134" s="23" t="s">
        <v>92</v>
      </c>
    </row>
    <row r="135" spans="2:51" s="12" customFormat="1" ht="13.5">
      <c r="B135" s="220"/>
      <c r="C135" s="221"/>
      <c r="D135" s="222" t="s">
        <v>165</v>
      </c>
      <c r="E135" s="223" t="s">
        <v>80</v>
      </c>
      <c r="F135" s="224" t="s">
        <v>543</v>
      </c>
      <c r="G135" s="221"/>
      <c r="H135" s="225">
        <v>984.55</v>
      </c>
      <c r="I135" s="226"/>
      <c r="J135" s="221"/>
      <c r="K135" s="221"/>
      <c r="L135" s="227"/>
      <c r="M135" s="228"/>
      <c r="N135" s="229"/>
      <c r="O135" s="229"/>
      <c r="P135" s="229"/>
      <c r="Q135" s="229"/>
      <c r="R135" s="229"/>
      <c r="S135" s="229"/>
      <c r="T135" s="230"/>
      <c r="AT135" s="231" t="s">
        <v>165</v>
      </c>
      <c r="AU135" s="231" t="s">
        <v>92</v>
      </c>
      <c r="AV135" s="12" t="s">
        <v>92</v>
      </c>
      <c r="AW135" s="12" t="s">
        <v>44</v>
      </c>
      <c r="AX135" s="12" t="s">
        <v>90</v>
      </c>
      <c r="AY135" s="231" t="s">
        <v>154</v>
      </c>
    </row>
    <row r="136" spans="2:65" s="1" customFormat="1" ht="31.5" customHeight="1">
      <c r="B136" s="41"/>
      <c r="C136" s="194" t="s">
        <v>228</v>
      </c>
      <c r="D136" s="194" t="s">
        <v>156</v>
      </c>
      <c r="E136" s="195" t="s">
        <v>211</v>
      </c>
      <c r="F136" s="196" t="s">
        <v>212</v>
      </c>
      <c r="G136" s="197" t="s">
        <v>186</v>
      </c>
      <c r="H136" s="198">
        <v>67.455</v>
      </c>
      <c r="I136" s="199"/>
      <c r="J136" s="200">
        <f>ROUND(I136*H136,2)</f>
        <v>0</v>
      </c>
      <c r="K136" s="196" t="s">
        <v>160</v>
      </c>
      <c r="L136" s="61"/>
      <c r="M136" s="201" t="s">
        <v>80</v>
      </c>
      <c r="N136" s="202" t="s">
        <v>52</v>
      </c>
      <c r="O136" s="42"/>
      <c r="P136" s="203">
        <f>O136*H136</f>
        <v>0</v>
      </c>
      <c r="Q136" s="203">
        <v>0</v>
      </c>
      <c r="R136" s="203">
        <f>Q136*H136</f>
        <v>0</v>
      </c>
      <c r="S136" s="203">
        <v>0</v>
      </c>
      <c r="T136" s="204">
        <f>S136*H136</f>
        <v>0</v>
      </c>
      <c r="AR136" s="23" t="s">
        <v>161</v>
      </c>
      <c r="AT136" s="23" t="s">
        <v>156</v>
      </c>
      <c r="AU136" s="23" t="s">
        <v>92</v>
      </c>
      <c r="AY136" s="23" t="s">
        <v>154</v>
      </c>
      <c r="BE136" s="205">
        <f>IF(N136="základní",J136,0)</f>
        <v>0</v>
      </c>
      <c r="BF136" s="205">
        <f>IF(N136="snížená",J136,0)</f>
        <v>0</v>
      </c>
      <c r="BG136" s="205">
        <f>IF(N136="zákl. přenesená",J136,0)</f>
        <v>0</v>
      </c>
      <c r="BH136" s="205">
        <f>IF(N136="sníž. přenesená",J136,0)</f>
        <v>0</v>
      </c>
      <c r="BI136" s="205">
        <f>IF(N136="nulová",J136,0)</f>
        <v>0</v>
      </c>
      <c r="BJ136" s="23" t="s">
        <v>90</v>
      </c>
      <c r="BK136" s="205">
        <f>ROUND(I136*H136,2)</f>
        <v>0</v>
      </c>
      <c r="BL136" s="23" t="s">
        <v>161</v>
      </c>
      <c r="BM136" s="23" t="s">
        <v>544</v>
      </c>
    </row>
    <row r="137" spans="2:47" s="1" customFormat="1" ht="148.5">
      <c r="B137" s="41"/>
      <c r="C137" s="63"/>
      <c r="D137" s="206" t="s">
        <v>163</v>
      </c>
      <c r="E137" s="63"/>
      <c r="F137" s="207" t="s">
        <v>214</v>
      </c>
      <c r="G137" s="63"/>
      <c r="H137" s="63"/>
      <c r="I137" s="164"/>
      <c r="J137" s="63"/>
      <c r="K137" s="63"/>
      <c r="L137" s="61"/>
      <c r="M137" s="208"/>
      <c r="N137" s="42"/>
      <c r="O137" s="42"/>
      <c r="P137" s="42"/>
      <c r="Q137" s="42"/>
      <c r="R137" s="42"/>
      <c r="S137" s="42"/>
      <c r="T137" s="78"/>
      <c r="AT137" s="23" t="s">
        <v>163</v>
      </c>
      <c r="AU137" s="23" t="s">
        <v>92</v>
      </c>
    </row>
    <row r="138" spans="2:51" s="12" customFormat="1" ht="13.5">
      <c r="B138" s="220"/>
      <c r="C138" s="221"/>
      <c r="D138" s="206" t="s">
        <v>165</v>
      </c>
      <c r="E138" s="232" t="s">
        <v>80</v>
      </c>
      <c r="F138" s="233" t="s">
        <v>539</v>
      </c>
      <c r="G138" s="221"/>
      <c r="H138" s="234">
        <v>6.75</v>
      </c>
      <c r="I138" s="226"/>
      <c r="J138" s="221"/>
      <c r="K138" s="221"/>
      <c r="L138" s="227"/>
      <c r="M138" s="228"/>
      <c r="N138" s="229"/>
      <c r="O138" s="229"/>
      <c r="P138" s="229"/>
      <c r="Q138" s="229"/>
      <c r="R138" s="229"/>
      <c r="S138" s="229"/>
      <c r="T138" s="230"/>
      <c r="AT138" s="231" t="s">
        <v>165</v>
      </c>
      <c r="AU138" s="231" t="s">
        <v>92</v>
      </c>
      <c r="AV138" s="12" t="s">
        <v>92</v>
      </c>
      <c r="AW138" s="12" t="s">
        <v>44</v>
      </c>
      <c r="AX138" s="12" t="s">
        <v>82</v>
      </c>
      <c r="AY138" s="231" t="s">
        <v>154</v>
      </c>
    </row>
    <row r="139" spans="2:51" s="12" customFormat="1" ht="13.5">
      <c r="B139" s="220"/>
      <c r="C139" s="221"/>
      <c r="D139" s="206" t="s">
        <v>165</v>
      </c>
      <c r="E139" s="232" t="s">
        <v>80</v>
      </c>
      <c r="F139" s="233" t="s">
        <v>541</v>
      </c>
      <c r="G139" s="221"/>
      <c r="H139" s="234">
        <v>60.705</v>
      </c>
      <c r="I139" s="226"/>
      <c r="J139" s="221"/>
      <c r="K139" s="221"/>
      <c r="L139" s="227"/>
      <c r="M139" s="228"/>
      <c r="N139" s="229"/>
      <c r="O139" s="229"/>
      <c r="P139" s="229"/>
      <c r="Q139" s="229"/>
      <c r="R139" s="229"/>
      <c r="S139" s="229"/>
      <c r="T139" s="230"/>
      <c r="AT139" s="231" t="s">
        <v>165</v>
      </c>
      <c r="AU139" s="231" t="s">
        <v>92</v>
      </c>
      <c r="AV139" s="12" t="s">
        <v>92</v>
      </c>
      <c r="AW139" s="12" t="s">
        <v>44</v>
      </c>
      <c r="AX139" s="12" t="s">
        <v>82</v>
      </c>
      <c r="AY139" s="231" t="s">
        <v>154</v>
      </c>
    </row>
    <row r="140" spans="2:51" s="13" customFormat="1" ht="13.5">
      <c r="B140" s="235"/>
      <c r="C140" s="236"/>
      <c r="D140" s="222" t="s">
        <v>165</v>
      </c>
      <c r="E140" s="237" t="s">
        <v>80</v>
      </c>
      <c r="F140" s="238" t="s">
        <v>204</v>
      </c>
      <c r="G140" s="236"/>
      <c r="H140" s="239">
        <v>67.455</v>
      </c>
      <c r="I140" s="240"/>
      <c r="J140" s="236"/>
      <c r="K140" s="236"/>
      <c r="L140" s="241"/>
      <c r="M140" s="242"/>
      <c r="N140" s="243"/>
      <c r="O140" s="243"/>
      <c r="P140" s="243"/>
      <c r="Q140" s="243"/>
      <c r="R140" s="243"/>
      <c r="S140" s="243"/>
      <c r="T140" s="244"/>
      <c r="AT140" s="245" t="s">
        <v>165</v>
      </c>
      <c r="AU140" s="245" t="s">
        <v>92</v>
      </c>
      <c r="AV140" s="13" t="s">
        <v>161</v>
      </c>
      <c r="AW140" s="13" t="s">
        <v>44</v>
      </c>
      <c r="AX140" s="13" t="s">
        <v>90</v>
      </c>
      <c r="AY140" s="245" t="s">
        <v>154</v>
      </c>
    </row>
    <row r="141" spans="2:65" s="1" customFormat="1" ht="57" customHeight="1">
      <c r="B141" s="41"/>
      <c r="C141" s="194" t="s">
        <v>234</v>
      </c>
      <c r="D141" s="194" t="s">
        <v>156</v>
      </c>
      <c r="E141" s="195" t="s">
        <v>216</v>
      </c>
      <c r="F141" s="196" t="s">
        <v>217</v>
      </c>
      <c r="G141" s="197" t="s">
        <v>186</v>
      </c>
      <c r="H141" s="198">
        <v>42</v>
      </c>
      <c r="I141" s="199"/>
      <c r="J141" s="200">
        <f>ROUND(I141*H141,2)</f>
        <v>0</v>
      </c>
      <c r="K141" s="196" t="s">
        <v>160</v>
      </c>
      <c r="L141" s="61"/>
      <c r="M141" s="201" t="s">
        <v>80</v>
      </c>
      <c r="N141" s="202" t="s">
        <v>52</v>
      </c>
      <c r="O141" s="42"/>
      <c r="P141" s="203">
        <f>O141*H141</f>
        <v>0</v>
      </c>
      <c r="Q141" s="203">
        <v>0</v>
      </c>
      <c r="R141" s="203">
        <f>Q141*H141</f>
        <v>0</v>
      </c>
      <c r="S141" s="203">
        <v>0</v>
      </c>
      <c r="T141" s="204">
        <f>S141*H141</f>
        <v>0</v>
      </c>
      <c r="AR141" s="23" t="s">
        <v>161</v>
      </c>
      <c r="AT141" s="23" t="s">
        <v>156</v>
      </c>
      <c r="AU141" s="23" t="s">
        <v>92</v>
      </c>
      <c r="AY141" s="23" t="s">
        <v>154</v>
      </c>
      <c r="BE141" s="205">
        <f>IF(N141="základní",J141,0)</f>
        <v>0</v>
      </c>
      <c r="BF141" s="205">
        <f>IF(N141="snížená",J141,0)</f>
        <v>0</v>
      </c>
      <c r="BG141" s="205">
        <f>IF(N141="zákl. přenesená",J141,0)</f>
        <v>0</v>
      </c>
      <c r="BH141" s="205">
        <f>IF(N141="sníž. přenesená",J141,0)</f>
        <v>0</v>
      </c>
      <c r="BI141" s="205">
        <f>IF(N141="nulová",J141,0)</f>
        <v>0</v>
      </c>
      <c r="BJ141" s="23" t="s">
        <v>90</v>
      </c>
      <c r="BK141" s="205">
        <f>ROUND(I141*H141,2)</f>
        <v>0</v>
      </c>
      <c r="BL141" s="23" t="s">
        <v>161</v>
      </c>
      <c r="BM141" s="23" t="s">
        <v>545</v>
      </c>
    </row>
    <row r="142" spans="2:47" s="1" customFormat="1" ht="175.5">
      <c r="B142" s="41"/>
      <c r="C142" s="63"/>
      <c r="D142" s="206" t="s">
        <v>163</v>
      </c>
      <c r="E142" s="63"/>
      <c r="F142" s="207" t="s">
        <v>219</v>
      </c>
      <c r="G142" s="63"/>
      <c r="H142" s="63"/>
      <c r="I142" s="164"/>
      <c r="J142" s="63"/>
      <c r="K142" s="63"/>
      <c r="L142" s="61"/>
      <c r="M142" s="208"/>
      <c r="N142" s="42"/>
      <c r="O142" s="42"/>
      <c r="P142" s="42"/>
      <c r="Q142" s="42"/>
      <c r="R142" s="42"/>
      <c r="S142" s="42"/>
      <c r="T142" s="78"/>
      <c r="AT142" s="23" t="s">
        <v>163</v>
      </c>
      <c r="AU142" s="23" t="s">
        <v>92</v>
      </c>
    </row>
    <row r="143" spans="2:51" s="11" customFormat="1" ht="13.5">
      <c r="B143" s="209"/>
      <c r="C143" s="210"/>
      <c r="D143" s="206" t="s">
        <v>165</v>
      </c>
      <c r="E143" s="211" t="s">
        <v>80</v>
      </c>
      <c r="F143" s="212" t="s">
        <v>166</v>
      </c>
      <c r="G143" s="210"/>
      <c r="H143" s="213" t="s">
        <v>80</v>
      </c>
      <c r="I143" s="214"/>
      <c r="J143" s="210"/>
      <c r="K143" s="210"/>
      <c r="L143" s="215"/>
      <c r="M143" s="216"/>
      <c r="N143" s="217"/>
      <c r="O143" s="217"/>
      <c r="P143" s="217"/>
      <c r="Q143" s="217"/>
      <c r="R143" s="217"/>
      <c r="S143" s="217"/>
      <c r="T143" s="218"/>
      <c r="AT143" s="219" t="s">
        <v>165</v>
      </c>
      <c r="AU143" s="219" t="s">
        <v>92</v>
      </c>
      <c r="AV143" s="11" t="s">
        <v>90</v>
      </c>
      <c r="AW143" s="11" t="s">
        <v>44</v>
      </c>
      <c r="AX143" s="11" t="s">
        <v>82</v>
      </c>
      <c r="AY143" s="219" t="s">
        <v>154</v>
      </c>
    </row>
    <row r="144" spans="2:51" s="12" customFormat="1" ht="13.5">
      <c r="B144" s="220"/>
      <c r="C144" s="221"/>
      <c r="D144" s="222" t="s">
        <v>165</v>
      </c>
      <c r="E144" s="223" t="s">
        <v>80</v>
      </c>
      <c r="F144" s="224" t="s">
        <v>546</v>
      </c>
      <c r="G144" s="221"/>
      <c r="H144" s="225">
        <v>42</v>
      </c>
      <c r="I144" s="226"/>
      <c r="J144" s="221"/>
      <c r="K144" s="221"/>
      <c r="L144" s="227"/>
      <c r="M144" s="228"/>
      <c r="N144" s="229"/>
      <c r="O144" s="229"/>
      <c r="P144" s="229"/>
      <c r="Q144" s="229"/>
      <c r="R144" s="229"/>
      <c r="S144" s="229"/>
      <c r="T144" s="230"/>
      <c r="AT144" s="231" t="s">
        <v>165</v>
      </c>
      <c r="AU144" s="231" t="s">
        <v>92</v>
      </c>
      <c r="AV144" s="12" t="s">
        <v>92</v>
      </c>
      <c r="AW144" s="12" t="s">
        <v>44</v>
      </c>
      <c r="AX144" s="12" t="s">
        <v>90</v>
      </c>
      <c r="AY144" s="231" t="s">
        <v>154</v>
      </c>
    </row>
    <row r="145" spans="2:65" s="1" customFormat="1" ht="22.5" customHeight="1">
      <c r="B145" s="41"/>
      <c r="C145" s="246" t="s">
        <v>240</v>
      </c>
      <c r="D145" s="246" t="s">
        <v>222</v>
      </c>
      <c r="E145" s="247" t="s">
        <v>223</v>
      </c>
      <c r="F145" s="248" t="s">
        <v>224</v>
      </c>
      <c r="G145" s="249" t="s">
        <v>225</v>
      </c>
      <c r="H145" s="250">
        <v>109.2</v>
      </c>
      <c r="I145" s="251"/>
      <c r="J145" s="252">
        <f>ROUND(I145*H145,2)</f>
        <v>0</v>
      </c>
      <c r="K145" s="248" t="s">
        <v>160</v>
      </c>
      <c r="L145" s="253"/>
      <c r="M145" s="254" t="s">
        <v>80</v>
      </c>
      <c r="N145" s="255" t="s">
        <v>52</v>
      </c>
      <c r="O145" s="42"/>
      <c r="P145" s="203">
        <f>O145*H145</f>
        <v>0</v>
      </c>
      <c r="Q145" s="203">
        <v>0</v>
      </c>
      <c r="R145" s="203">
        <f>Q145*H145</f>
        <v>0</v>
      </c>
      <c r="S145" s="203">
        <v>0</v>
      </c>
      <c r="T145" s="204">
        <f>S145*H145</f>
        <v>0</v>
      </c>
      <c r="AR145" s="23" t="s">
        <v>205</v>
      </c>
      <c r="AT145" s="23" t="s">
        <v>222</v>
      </c>
      <c r="AU145" s="23" t="s">
        <v>92</v>
      </c>
      <c r="AY145" s="23" t="s">
        <v>154</v>
      </c>
      <c r="BE145" s="205">
        <f>IF(N145="základní",J145,0)</f>
        <v>0</v>
      </c>
      <c r="BF145" s="205">
        <f>IF(N145="snížená",J145,0)</f>
        <v>0</v>
      </c>
      <c r="BG145" s="205">
        <f>IF(N145="zákl. přenesená",J145,0)</f>
        <v>0</v>
      </c>
      <c r="BH145" s="205">
        <f>IF(N145="sníž. přenesená",J145,0)</f>
        <v>0</v>
      </c>
      <c r="BI145" s="205">
        <f>IF(N145="nulová",J145,0)</f>
        <v>0</v>
      </c>
      <c r="BJ145" s="23" t="s">
        <v>90</v>
      </c>
      <c r="BK145" s="205">
        <f>ROUND(I145*H145,2)</f>
        <v>0</v>
      </c>
      <c r="BL145" s="23" t="s">
        <v>161</v>
      </c>
      <c r="BM145" s="23" t="s">
        <v>547</v>
      </c>
    </row>
    <row r="146" spans="2:51" s="12" customFormat="1" ht="13.5">
      <c r="B146" s="220"/>
      <c r="C146" s="221"/>
      <c r="D146" s="222" t="s">
        <v>165</v>
      </c>
      <c r="E146" s="221"/>
      <c r="F146" s="224" t="s">
        <v>548</v>
      </c>
      <c r="G146" s="221"/>
      <c r="H146" s="225">
        <v>109.2</v>
      </c>
      <c r="I146" s="226"/>
      <c r="J146" s="221"/>
      <c r="K146" s="221"/>
      <c r="L146" s="227"/>
      <c r="M146" s="228"/>
      <c r="N146" s="229"/>
      <c r="O146" s="229"/>
      <c r="P146" s="229"/>
      <c r="Q146" s="229"/>
      <c r="R146" s="229"/>
      <c r="S146" s="229"/>
      <c r="T146" s="230"/>
      <c r="AT146" s="231" t="s">
        <v>165</v>
      </c>
      <c r="AU146" s="231" t="s">
        <v>92</v>
      </c>
      <c r="AV146" s="12" t="s">
        <v>92</v>
      </c>
      <c r="AW146" s="12" t="s">
        <v>6</v>
      </c>
      <c r="AX146" s="12" t="s">
        <v>90</v>
      </c>
      <c r="AY146" s="231" t="s">
        <v>154</v>
      </c>
    </row>
    <row r="147" spans="2:65" s="1" customFormat="1" ht="22.5" customHeight="1">
      <c r="B147" s="41"/>
      <c r="C147" s="194" t="s">
        <v>10</v>
      </c>
      <c r="D147" s="194" t="s">
        <v>156</v>
      </c>
      <c r="E147" s="195" t="s">
        <v>229</v>
      </c>
      <c r="F147" s="196" t="s">
        <v>230</v>
      </c>
      <c r="G147" s="197" t="s">
        <v>225</v>
      </c>
      <c r="H147" s="198">
        <v>55.8</v>
      </c>
      <c r="I147" s="199"/>
      <c r="J147" s="200">
        <f>ROUND(I147*H147,2)</f>
        <v>0</v>
      </c>
      <c r="K147" s="196" t="s">
        <v>160</v>
      </c>
      <c r="L147" s="61"/>
      <c r="M147" s="201" t="s">
        <v>80</v>
      </c>
      <c r="N147" s="202" t="s">
        <v>52</v>
      </c>
      <c r="O147" s="42"/>
      <c r="P147" s="203">
        <f>O147*H147</f>
        <v>0</v>
      </c>
      <c r="Q147" s="203">
        <v>0</v>
      </c>
      <c r="R147" s="203">
        <f>Q147*H147</f>
        <v>0</v>
      </c>
      <c r="S147" s="203">
        <v>0</v>
      </c>
      <c r="T147" s="204">
        <f>S147*H147</f>
        <v>0</v>
      </c>
      <c r="AR147" s="23" t="s">
        <v>161</v>
      </c>
      <c r="AT147" s="23" t="s">
        <v>156</v>
      </c>
      <c r="AU147" s="23" t="s">
        <v>92</v>
      </c>
      <c r="AY147" s="23" t="s">
        <v>154</v>
      </c>
      <c r="BE147" s="205">
        <f>IF(N147="základní",J147,0)</f>
        <v>0</v>
      </c>
      <c r="BF147" s="205">
        <f>IF(N147="snížená",J147,0)</f>
        <v>0</v>
      </c>
      <c r="BG147" s="205">
        <f>IF(N147="zákl. přenesená",J147,0)</f>
        <v>0</v>
      </c>
      <c r="BH147" s="205">
        <f>IF(N147="sníž. přenesená",J147,0)</f>
        <v>0</v>
      </c>
      <c r="BI147" s="205">
        <f>IF(N147="nulová",J147,0)</f>
        <v>0</v>
      </c>
      <c r="BJ147" s="23" t="s">
        <v>90</v>
      </c>
      <c r="BK147" s="205">
        <f>ROUND(I147*H147,2)</f>
        <v>0</v>
      </c>
      <c r="BL147" s="23" t="s">
        <v>161</v>
      </c>
      <c r="BM147" s="23" t="s">
        <v>549</v>
      </c>
    </row>
    <row r="148" spans="2:47" s="1" customFormat="1" ht="175.5">
      <c r="B148" s="41"/>
      <c r="C148" s="63"/>
      <c r="D148" s="206" t="s">
        <v>163</v>
      </c>
      <c r="E148" s="63"/>
      <c r="F148" s="207" t="s">
        <v>232</v>
      </c>
      <c r="G148" s="63"/>
      <c r="H148" s="63"/>
      <c r="I148" s="164"/>
      <c r="J148" s="63"/>
      <c r="K148" s="63"/>
      <c r="L148" s="61"/>
      <c r="M148" s="208"/>
      <c r="N148" s="42"/>
      <c r="O148" s="42"/>
      <c r="P148" s="42"/>
      <c r="Q148" s="42"/>
      <c r="R148" s="42"/>
      <c r="S148" s="42"/>
      <c r="T148" s="78"/>
      <c r="AT148" s="23" t="s">
        <v>163</v>
      </c>
      <c r="AU148" s="23" t="s">
        <v>92</v>
      </c>
    </row>
    <row r="149" spans="2:51" s="12" customFormat="1" ht="13.5">
      <c r="B149" s="220"/>
      <c r="C149" s="221"/>
      <c r="D149" s="222" t="s">
        <v>165</v>
      </c>
      <c r="E149" s="223" t="s">
        <v>80</v>
      </c>
      <c r="F149" s="224" t="s">
        <v>550</v>
      </c>
      <c r="G149" s="221"/>
      <c r="H149" s="225">
        <v>55.8</v>
      </c>
      <c r="I149" s="226"/>
      <c r="J149" s="221"/>
      <c r="K149" s="221"/>
      <c r="L149" s="227"/>
      <c r="M149" s="228"/>
      <c r="N149" s="229"/>
      <c r="O149" s="229"/>
      <c r="P149" s="229"/>
      <c r="Q149" s="229"/>
      <c r="R149" s="229"/>
      <c r="S149" s="229"/>
      <c r="T149" s="230"/>
      <c r="AT149" s="231" t="s">
        <v>165</v>
      </c>
      <c r="AU149" s="231" t="s">
        <v>92</v>
      </c>
      <c r="AV149" s="12" t="s">
        <v>92</v>
      </c>
      <c r="AW149" s="12" t="s">
        <v>44</v>
      </c>
      <c r="AX149" s="12" t="s">
        <v>90</v>
      </c>
      <c r="AY149" s="231" t="s">
        <v>154</v>
      </c>
    </row>
    <row r="150" spans="2:65" s="1" customFormat="1" ht="31.5" customHeight="1">
      <c r="B150" s="41"/>
      <c r="C150" s="194" t="s">
        <v>251</v>
      </c>
      <c r="D150" s="194" t="s">
        <v>156</v>
      </c>
      <c r="E150" s="195" t="s">
        <v>241</v>
      </c>
      <c r="F150" s="196" t="s">
        <v>242</v>
      </c>
      <c r="G150" s="197" t="s">
        <v>159</v>
      </c>
      <c r="H150" s="198">
        <v>404.7</v>
      </c>
      <c r="I150" s="199"/>
      <c r="J150" s="200">
        <f>ROUND(I150*H150,2)</f>
        <v>0</v>
      </c>
      <c r="K150" s="196" t="s">
        <v>160</v>
      </c>
      <c r="L150" s="61"/>
      <c r="M150" s="201" t="s">
        <v>80</v>
      </c>
      <c r="N150" s="202" t="s">
        <v>52</v>
      </c>
      <c r="O150" s="42"/>
      <c r="P150" s="203">
        <f>O150*H150</f>
        <v>0</v>
      </c>
      <c r="Q150" s="203">
        <v>0</v>
      </c>
      <c r="R150" s="203">
        <f>Q150*H150</f>
        <v>0</v>
      </c>
      <c r="S150" s="203">
        <v>0</v>
      </c>
      <c r="T150" s="204">
        <f>S150*H150</f>
        <v>0</v>
      </c>
      <c r="AR150" s="23" t="s">
        <v>161</v>
      </c>
      <c r="AT150" s="23" t="s">
        <v>156</v>
      </c>
      <c r="AU150" s="23" t="s">
        <v>92</v>
      </c>
      <c r="AY150" s="23" t="s">
        <v>154</v>
      </c>
      <c r="BE150" s="205">
        <f>IF(N150="základní",J150,0)</f>
        <v>0</v>
      </c>
      <c r="BF150" s="205">
        <f>IF(N150="snížená",J150,0)</f>
        <v>0</v>
      </c>
      <c r="BG150" s="205">
        <f>IF(N150="zákl. přenesená",J150,0)</f>
        <v>0</v>
      </c>
      <c r="BH150" s="205">
        <f>IF(N150="sníž. přenesená",J150,0)</f>
        <v>0</v>
      </c>
      <c r="BI150" s="205">
        <f>IF(N150="nulová",J150,0)</f>
        <v>0</v>
      </c>
      <c r="BJ150" s="23" t="s">
        <v>90</v>
      </c>
      <c r="BK150" s="205">
        <f>ROUND(I150*H150,2)</f>
        <v>0</v>
      </c>
      <c r="BL150" s="23" t="s">
        <v>161</v>
      </c>
      <c r="BM150" s="23" t="s">
        <v>551</v>
      </c>
    </row>
    <row r="151" spans="2:47" s="1" customFormat="1" ht="121.5">
      <c r="B151" s="41"/>
      <c r="C151" s="63"/>
      <c r="D151" s="206" t="s">
        <v>163</v>
      </c>
      <c r="E151" s="63"/>
      <c r="F151" s="207" t="s">
        <v>244</v>
      </c>
      <c r="G151" s="63"/>
      <c r="H151" s="63"/>
      <c r="I151" s="164"/>
      <c r="J151" s="63"/>
      <c r="K151" s="63"/>
      <c r="L151" s="61"/>
      <c r="M151" s="208"/>
      <c r="N151" s="42"/>
      <c r="O151" s="42"/>
      <c r="P151" s="42"/>
      <c r="Q151" s="42"/>
      <c r="R151" s="42"/>
      <c r="S151" s="42"/>
      <c r="T151" s="78"/>
      <c r="AT151" s="23" t="s">
        <v>163</v>
      </c>
      <c r="AU151" s="23" t="s">
        <v>92</v>
      </c>
    </row>
    <row r="152" spans="2:51" s="11" customFormat="1" ht="13.5">
      <c r="B152" s="209"/>
      <c r="C152" s="210"/>
      <c r="D152" s="206" t="s">
        <v>165</v>
      </c>
      <c r="E152" s="211" t="s">
        <v>80</v>
      </c>
      <c r="F152" s="212" t="s">
        <v>166</v>
      </c>
      <c r="G152" s="210"/>
      <c r="H152" s="213" t="s">
        <v>80</v>
      </c>
      <c r="I152" s="214"/>
      <c r="J152" s="210"/>
      <c r="K152" s="210"/>
      <c r="L152" s="215"/>
      <c r="M152" s="216"/>
      <c r="N152" s="217"/>
      <c r="O152" s="217"/>
      <c r="P152" s="217"/>
      <c r="Q152" s="217"/>
      <c r="R152" s="217"/>
      <c r="S152" s="217"/>
      <c r="T152" s="218"/>
      <c r="AT152" s="219" t="s">
        <v>165</v>
      </c>
      <c r="AU152" s="219" t="s">
        <v>92</v>
      </c>
      <c r="AV152" s="11" t="s">
        <v>90</v>
      </c>
      <c r="AW152" s="11" t="s">
        <v>44</v>
      </c>
      <c r="AX152" s="11" t="s">
        <v>82</v>
      </c>
      <c r="AY152" s="219" t="s">
        <v>154</v>
      </c>
    </row>
    <row r="153" spans="2:51" s="12" customFormat="1" ht="13.5">
      <c r="B153" s="220"/>
      <c r="C153" s="221"/>
      <c r="D153" s="222" t="s">
        <v>165</v>
      </c>
      <c r="E153" s="223" t="s">
        <v>80</v>
      </c>
      <c r="F153" s="224" t="s">
        <v>552</v>
      </c>
      <c r="G153" s="221"/>
      <c r="H153" s="225">
        <v>404.7</v>
      </c>
      <c r="I153" s="226"/>
      <c r="J153" s="221"/>
      <c r="K153" s="221"/>
      <c r="L153" s="227"/>
      <c r="M153" s="228"/>
      <c r="N153" s="229"/>
      <c r="O153" s="229"/>
      <c r="P153" s="229"/>
      <c r="Q153" s="229"/>
      <c r="R153" s="229"/>
      <c r="S153" s="229"/>
      <c r="T153" s="230"/>
      <c r="AT153" s="231" t="s">
        <v>165</v>
      </c>
      <c r="AU153" s="231" t="s">
        <v>92</v>
      </c>
      <c r="AV153" s="12" t="s">
        <v>92</v>
      </c>
      <c r="AW153" s="12" t="s">
        <v>44</v>
      </c>
      <c r="AX153" s="12" t="s">
        <v>90</v>
      </c>
      <c r="AY153" s="231" t="s">
        <v>154</v>
      </c>
    </row>
    <row r="154" spans="2:65" s="1" customFormat="1" ht="22.5" customHeight="1">
      <c r="B154" s="41"/>
      <c r="C154" s="246" t="s">
        <v>257</v>
      </c>
      <c r="D154" s="246" t="s">
        <v>222</v>
      </c>
      <c r="E154" s="247" t="s">
        <v>246</v>
      </c>
      <c r="F154" s="248" t="s">
        <v>247</v>
      </c>
      <c r="G154" s="249" t="s">
        <v>248</v>
      </c>
      <c r="H154" s="250">
        <v>6.071</v>
      </c>
      <c r="I154" s="251"/>
      <c r="J154" s="252">
        <f>ROUND(I154*H154,2)</f>
        <v>0</v>
      </c>
      <c r="K154" s="248" t="s">
        <v>160</v>
      </c>
      <c r="L154" s="253"/>
      <c r="M154" s="254" t="s">
        <v>80</v>
      </c>
      <c r="N154" s="255" t="s">
        <v>52</v>
      </c>
      <c r="O154" s="42"/>
      <c r="P154" s="203">
        <f>O154*H154</f>
        <v>0</v>
      </c>
      <c r="Q154" s="203">
        <v>0.001</v>
      </c>
      <c r="R154" s="203">
        <f>Q154*H154</f>
        <v>0.006071</v>
      </c>
      <c r="S154" s="203">
        <v>0</v>
      </c>
      <c r="T154" s="204">
        <f>S154*H154</f>
        <v>0</v>
      </c>
      <c r="AR154" s="23" t="s">
        <v>205</v>
      </c>
      <c r="AT154" s="23" t="s">
        <v>222</v>
      </c>
      <c r="AU154" s="23" t="s">
        <v>92</v>
      </c>
      <c r="AY154" s="23" t="s">
        <v>154</v>
      </c>
      <c r="BE154" s="205">
        <f>IF(N154="základní",J154,0)</f>
        <v>0</v>
      </c>
      <c r="BF154" s="205">
        <f>IF(N154="snížená",J154,0)</f>
        <v>0</v>
      </c>
      <c r="BG154" s="205">
        <f>IF(N154="zákl. přenesená",J154,0)</f>
        <v>0</v>
      </c>
      <c r="BH154" s="205">
        <f>IF(N154="sníž. přenesená",J154,0)</f>
        <v>0</v>
      </c>
      <c r="BI154" s="205">
        <f>IF(N154="nulová",J154,0)</f>
        <v>0</v>
      </c>
      <c r="BJ154" s="23" t="s">
        <v>90</v>
      </c>
      <c r="BK154" s="205">
        <f>ROUND(I154*H154,2)</f>
        <v>0</v>
      </c>
      <c r="BL154" s="23" t="s">
        <v>161</v>
      </c>
      <c r="BM154" s="23" t="s">
        <v>553</v>
      </c>
    </row>
    <row r="155" spans="2:51" s="12" customFormat="1" ht="13.5">
      <c r="B155" s="220"/>
      <c r="C155" s="221"/>
      <c r="D155" s="222" t="s">
        <v>165</v>
      </c>
      <c r="E155" s="221"/>
      <c r="F155" s="224" t="s">
        <v>554</v>
      </c>
      <c r="G155" s="221"/>
      <c r="H155" s="225">
        <v>6.071</v>
      </c>
      <c r="I155" s="226"/>
      <c r="J155" s="221"/>
      <c r="K155" s="221"/>
      <c r="L155" s="227"/>
      <c r="M155" s="228"/>
      <c r="N155" s="229"/>
      <c r="O155" s="229"/>
      <c r="P155" s="229"/>
      <c r="Q155" s="229"/>
      <c r="R155" s="229"/>
      <c r="S155" s="229"/>
      <c r="T155" s="230"/>
      <c r="AT155" s="231" t="s">
        <v>165</v>
      </c>
      <c r="AU155" s="231" t="s">
        <v>92</v>
      </c>
      <c r="AV155" s="12" t="s">
        <v>92</v>
      </c>
      <c r="AW155" s="12" t="s">
        <v>6</v>
      </c>
      <c r="AX155" s="12" t="s">
        <v>90</v>
      </c>
      <c r="AY155" s="231" t="s">
        <v>154</v>
      </c>
    </row>
    <row r="156" spans="2:65" s="1" customFormat="1" ht="22.5" customHeight="1">
      <c r="B156" s="41"/>
      <c r="C156" s="194" t="s">
        <v>262</v>
      </c>
      <c r="D156" s="194" t="s">
        <v>156</v>
      </c>
      <c r="E156" s="195" t="s">
        <v>252</v>
      </c>
      <c r="F156" s="196" t="s">
        <v>253</v>
      </c>
      <c r="G156" s="197" t="s">
        <v>159</v>
      </c>
      <c r="H156" s="198">
        <v>404.7</v>
      </c>
      <c r="I156" s="199"/>
      <c r="J156" s="200">
        <f>ROUND(I156*H156,2)</f>
        <v>0</v>
      </c>
      <c r="K156" s="196" t="s">
        <v>160</v>
      </c>
      <c r="L156" s="61"/>
      <c r="M156" s="201" t="s">
        <v>80</v>
      </c>
      <c r="N156" s="202" t="s">
        <v>52</v>
      </c>
      <c r="O156" s="42"/>
      <c r="P156" s="203">
        <f>O156*H156</f>
        <v>0</v>
      </c>
      <c r="Q156" s="203">
        <v>0</v>
      </c>
      <c r="R156" s="203">
        <f>Q156*H156</f>
        <v>0</v>
      </c>
      <c r="S156" s="203">
        <v>0</v>
      </c>
      <c r="T156" s="204">
        <f>S156*H156</f>
        <v>0</v>
      </c>
      <c r="AR156" s="23" t="s">
        <v>161</v>
      </c>
      <c r="AT156" s="23" t="s">
        <v>156</v>
      </c>
      <c r="AU156" s="23" t="s">
        <v>92</v>
      </c>
      <c r="AY156" s="23" t="s">
        <v>154</v>
      </c>
      <c r="BE156" s="205">
        <f>IF(N156="základní",J156,0)</f>
        <v>0</v>
      </c>
      <c r="BF156" s="205">
        <f>IF(N156="snížená",J156,0)</f>
        <v>0</v>
      </c>
      <c r="BG156" s="205">
        <f>IF(N156="zákl. přenesená",J156,0)</f>
        <v>0</v>
      </c>
      <c r="BH156" s="205">
        <f>IF(N156="sníž. přenesená",J156,0)</f>
        <v>0</v>
      </c>
      <c r="BI156" s="205">
        <f>IF(N156="nulová",J156,0)</f>
        <v>0</v>
      </c>
      <c r="BJ156" s="23" t="s">
        <v>90</v>
      </c>
      <c r="BK156" s="205">
        <f>ROUND(I156*H156,2)</f>
        <v>0</v>
      </c>
      <c r="BL156" s="23" t="s">
        <v>161</v>
      </c>
      <c r="BM156" s="23" t="s">
        <v>555</v>
      </c>
    </row>
    <row r="157" spans="2:47" s="1" customFormat="1" ht="162">
      <c r="B157" s="41"/>
      <c r="C157" s="63"/>
      <c r="D157" s="206" t="s">
        <v>163</v>
      </c>
      <c r="E157" s="63"/>
      <c r="F157" s="207" t="s">
        <v>255</v>
      </c>
      <c r="G157" s="63"/>
      <c r="H157" s="63"/>
      <c r="I157" s="164"/>
      <c r="J157" s="63"/>
      <c r="K157" s="63"/>
      <c r="L157" s="61"/>
      <c r="M157" s="208"/>
      <c r="N157" s="42"/>
      <c r="O157" s="42"/>
      <c r="P157" s="42"/>
      <c r="Q157" s="42"/>
      <c r="R157" s="42"/>
      <c r="S157" s="42"/>
      <c r="T157" s="78"/>
      <c r="AT157" s="23" t="s">
        <v>163</v>
      </c>
      <c r="AU157" s="23" t="s">
        <v>92</v>
      </c>
    </row>
    <row r="158" spans="2:51" s="11" customFormat="1" ht="13.5">
      <c r="B158" s="209"/>
      <c r="C158" s="210"/>
      <c r="D158" s="206" t="s">
        <v>165</v>
      </c>
      <c r="E158" s="211" t="s">
        <v>80</v>
      </c>
      <c r="F158" s="212" t="s">
        <v>166</v>
      </c>
      <c r="G158" s="210"/>
      <c r="H158" s="213" t="s">
        <v>80</v>
      </c>
      <c r="I158" s="214"/>
      <c r="J158" s="210"/>
      <c r="K158" s="210"/>
      <c r="L158" s="215"/>
      <c r="M158" s="216"/>
      <c r="N158" s="217"/>
      <c r="O158" s="217"/>
      <c r="P158" s="217"/>
      <c r="Q158" s="217"/>
      <c r="R158" s="217"/>
      <c r="S158" s="217"/>
      <c r="T158" s="218"/>
      <c r="AT158" s="219" t="s">
        <v>165</v>
      </c>
      <c r="AU158" s="219" t="s">
        <v>92</v>
      </c>
      <c r="AV158" s="11" t="s">
        <v>90</v>
      </c>
      <c r="AW158" s="11" t="s">
        <v>44</v>
      </c>
      <c r="AX158" s="11" t="s">
        <v>82</v>
      </c>
      <c r="AY158" s="219" t="s">
        <v>154</v>
      </c>
    </row>
    <row r="159" spans="2:51" s="12" customFormat="1" ht="13.5">
      <c r="B159" s="220"/>
      <c r="C159" s="221"/>
      <c r="D159" s="222" t="s">
        <v>165</v>
      </c>
      <c r="E159" s="223" t="s">
        <v>80</v>
      </c>
      <c r="F159" s="224" t="s">
        <v>552</v>
      </c>
      <c r="G159" s="221"/>
      <c r="H159" s="225">
        <v>404.7</v>
      </c>
      <c r="I159" s="226"/>
      <c r="J159" s="221"/>
      <c r="K159" s="221"/>
      <c r="L159" s="227"/>
      <c r="M159" s="228"/>
      <c r="N159" s="229"/>
      <c r="O159" s="229"/>
      <c r="P159" s="229"/>
      <c r="Q159" s="229"/>
      <c r="R159" s="229"/>
      <c r="S159" s="229"/>
      <c r="T159" s="230"/>
      <c r="AT159" s="231" t="s">
        <v>165</v>
      </c>
      <c r="AU159" s="231" t="s">
        <v>92</v>
      </c>
      <c r="AV159" s="12" t="s">
        <v>92</v>
      </c>
      <c r="AW159" s="12" t="s">
        <v>44</v>
      </c>
      <c r="AX159" s="12" t="s">
        <v>90</v>
      </c>
      <c r="AY159" s="231" t="s">
        <v>154</v>
      </c>
    </row>
    <row r="160" spans="2:65" s="1" customFormat="1" ht="22.5" customHeight="1">
      <c r="B160" s="41"/>
      <c r="C160" s="194" t="s">
        <v>267</v>
      </c>
      <c r="D160" s="194" t="s">
        <v>156</v>
      </c>
      <c r="E160" s="195" t="s">
        <v>258</v>
      </c>
      <c r="F160" s="196" t="s">
        <v>259</v>
      </c>
      <c r="G160" s="197" t="s">
        <v>159</v>
      </c>
      <c r="H160" s="198">
        <v>2191</v>
      </c>
      <c r="I160" s="199"/>
      <c r="J160" s="200">
        <f>ROUND(I160*H160,2)</f>
        <v>0</v>
      </c>
      <c r="K160" s="196" t="s">
        <v>160</v>
      </c>
      <c r="L160" s="61"/>
      <c r="M160" s="201" t="s">
        <v>80</v>
      </c>
      <c r="N160" s="202" t="s">
        <v>52</v>
      </c>
      <c r="O160" s="42"/>
      <c r="P160" s="203">
        <f>O160*H160</f>
        <v>0</v>
      </c>
      <c r="Q160" s="203">
        <v>0</v>
      </c>
      <c r="R160" s="203">
        <f>Q160*H160</f>
        <v>0</v>
      </c>
      <c r="S160" s="203">
        <v>0</v>
      </c>
      <c r="T160" s="204">
        <f>S160*H160</f>
        <v>0</v>
      </c>
      <c r="AR160" s="23" t="s">
        <v>161</v>
      </c>
      <c r="AT160" s="23" t="s">
        <v>156</v>
      </c>
      <c r="AU160" s="23" t="s">
        <v>92</v>
      </c>
      <c r="AY160" s="23" t="s">
        <v>154</v>
      </c>
      <c r="BE160" s="205">
        <f>IF(N160="základní",J160,0)</f>
        <v>0</v>
      </c>
      <c r="BF160" s="205">
        <f>IF(N160="snížená",J160,0)</f>
        <v>0</v>
      </c>
      <c r="BG160" s="205">
        <f>IF(N160="zákl. přenesená",J160,0)</f>
        <v>0</v>
      </c>
      <c r="BH160" s="205">
        <f>IF(N160="sníž. přenesená",J160,0)</f>
        <v>0</v>
      </c>
      <c r="BI160" s="205">
        <f>IF(N160="nulová",J160,0)</f>
        <v>0</v>
      </c>
      <c r="BJ160" s="23" t="s">
        <v>90</v>
      </c>
      <c r="BK160" s="205">
        <f>ROUND(I160*H160,2)</f>
        <v>0</v>
      </c>
      <c r="BL160" s="23" t="s">
        <v>161</v>
      </c>
      <c r="BM160" s="23" t="s">
        <v>556</v>
      </c>
    </row>
    <row r="161" spans="2:47" s="1" customFormat="1" ht="162">
      <c r="B161" s="41"/>
      <c r="C161" s="63"/>
      <c r="D161" s="206" t="s">
        <v>163</v>
      </c>
      <c r="E161" s="63"/>
      <c r="F161" s="207" t="s">
        <v>255</v>
      </c>
      <c r="G161" s="63"/>
      <c r="H161" s="63"/>
      <c r="I161" s="164"/>
      <c r="J161" s="63"/>
      <c r="K161" s="63"/>
      <c r="L161" s="61"/>
      <c r="M161" s="208"/>
      <c r="N161" s="42"/>
      <c r="O161" s="42"/>
      <c r="P161" s="42"/>
      <c r="Q161" s="42"/>
      <c r="R161" s="42"/>
      <c r="S161" s="42"/>
      <c r="T161" s="78"/>
      <c r="AT161" s="23" t="s">
        <v>163</v>
      </c>
      <c r="AU161" s="23" t="s">
        <v>92</v>
      </c>
    </row>
    <row r="162" spans="2:51" s="11" customFormat="1" ht="13.5">
      <c r="B162" s="209"/>
      <c r="C162" s="210"/>
      <c r="D162" s="206" t="s">
        <v>165</v>
      </c>
      <c r="E162" s="211" t="s">
        <v>80</v>
      </c>
      <c r="F162" s="212" t="s">
        <v>166</v>
      </c>
      <c r="G162" s="210"/>
      <c r="H162" s="213" t="s">
        <v>80</v>
      </c>
      <c r="I162" s="214"/>
      <c r="J162" s="210"/>
      <c r="K162" s="210"/>
      <c r="L162" s="215"/>
      <c r="M162" s="216"/>
      <c r="N162" s="217"/>
      <c r="O162" s="217"/>
      <c r="P162" s="217"/>
      <c r="Q162" s="217"/>
      <c r="R162" s="217"/>
      <c r="S162" s="217"/>
      <c r="T162" s="218"/>
      <c r="AT162" s="219" t="s">
        <v>165</v>
      </c>
      <c r="AU162" s="219" t="s">
        <v>92</v>
      </c>
      <c r="AV162" s="11" t="s">
        <v>90</v>
      </c>
      <c r="AW162" s="11" t="s">
        <v>44</v>
      </c>
      <c r="AX162" s="11" t="s">
        <v>82</v>
      </c>
      <c r="AY162" s="219" t="s">
        <v>154</v>
      </c>
    </row>
    <row r="163" spans="2:51" s="12" customFormat="1" ht="13.5">
      <c r="B163" s="220"/>
      <c r="C163" s="221"/>
      <c r="D163" s="222" t="s">
        <v>165</v>
      </c>
      <c r="E163" s="223" t="s">
        <v>80</v>
      </c>
      <c r="F163" s="224" t="s">
        <v>557</v>
      </c>
      <c r="G163" s="221"/>
      <c r="H163" s="225">
        <v>2191</v>
      </c>
      <c r="I163" s="226"/>
      <c r="J163" s="221"/>
      <c r="K163" s="221"/>
      <c r="L163" s="227"/>
      <c r="M163" s="228"/>
      <c r="N163" s="229"/>
      <c r="O163" s="229"/>
      <c r="P163" s="229"/>
      <c r="Q163" s="229"/>
      <c r="R163" s="229"/>
      <c r="S163" s="229"/>
      <c r="T163" s="230"/>
      <c r="AT163" s="231" t="s">
        <v>165</v>
      </c>
      <c r="AU163" s="231" t="s">
        <v>92</v>
      </c>
      <c r="AV163" s="12" t="s">
        <v>92</v>
      </c>
      <c r="AW163" s="12" t="s">
        <v>44</v>
      </c>
      <c r="AX163" s="12" t="s">
        <v>90</v>
      </c>
      <c r="AY163" s="231" t="s">
        <v>154</v>
      </c>
    </row>
    <row r="164" spans="2:65" s="1" customFormat="1" ht="31.5" customHeight="1">
      <c r="B164" s="41"/>
      <c r="C164" s="194" t="s">
        <v>272</v>
      </c>
      <c r="D164" s="194" t="s">
        <v>156</v>
      </c>
      <c r="E164" s="195" t="s">
        <v>263</v>
      </c>
      <c r="F164" s="196" t="s">
        <v>264</v>
      </c>
      <c r="G164" s="197" t="s">
        <v>159</v>
      </c>
      <c r="H164" s="198">
        <v>404.7</v>
      </c>
      <c r="I164" s="199"/>
      <c r="J164" s="200">
        <f>ROUND(I164*H164,2)</f>
        <v>0</v>
      </c>
      <c r="K164" s="196" t="s">
        <v>160</v>
      </c>
      <c r="L164" s="61"/>
      <c r="M164" s="201" t="s">
        <v>80</v>
      </c>
      <c r="N164" s="202" t="s">
        <v>52</v>
      </c>
      <c r="O164" s="42"/>
      <c r="P164" s="203">
        <f>O164*H164</f>
        <v>0</v>
      </c>
      <c r="Q164" s="203">
        <v>0</v>
      </c>
      <c r="R164" s="203">
        <f>Q164*H164</f>
        <v>0</v>
      </c>
      <c r="S164" s="203">
        <v>0</v>
      </c>
      <c r="T164" s="204">
        <f>S164*H164</f>
        <v>0</v>
      </c>
      <c r="AR164" s="23" t="s">
        <v>161</v>
      </c>
      <c r="AT164" s="23" t="s">
        <v>156</v>
      </c>
      <c r="AU164" s="23" t="s">
        <v>92</v>
      </c>
      <c r="AY164" s="23" t="s">
        <v>154</v>
      </c>
      <c r="BE164" s="205">
        <f>IF(N164="základní",J164,0)</f>
        <v>0</v>
      </c>
      <c r="BF164" s="205">
        <f>IF(N164="snížená",J164,0)</f>
        <v>0</v>
      </c>
      <c r="BG164" s="205">
        <f>IF(N164="zákl. přenesená",J164,0)</f>
        <v>0</v>
      </c>
      <c r="BH164" s="205">
        <f>IF(N164="sníž. přenesená",J164,0)</f>
        <v>0</v>
      </c>
      <c r="BI164" s="205">
        <f>IF(N164="nulová",J164,0)</f>
        <v>0</v>
      </c>
      <c r="BJ164" s="23" t="s">
        <v>90</v>
      </c>
      <c r="BK164" s="205">
        <f>ROUND(I164*H164,2)</f>
        <v>0</v>
      </c>
      <c r="BL164" s="23" t="s">
        <v>161</v>
      </c>
      <c r="BM164" s="23" t="s">
        <v>558</v>
      </c>
    </row>
    <row r="165" spans="2:47" s="1" customFormat="1" ht="121.5">
      <c r="B165" s="41"/>
      <c r="C165" s="63"/>
      <c r="D165" s="206" t="s">
        <v>163</v>
      </c>
      <c r="E165" s="63"/>
      <c r="F165" s="207" t="s">
        <v>266</v>
      </c>
      <c r="G165" s="63"/>
      <c r="H165" s="63"/>
      <c r="I165" s="164"/>
      <c r="J165" s="63"/>
      <c r="K165" s="63"/>
      <c r="L165" s="61"/>
      <c r="M165" s="208"/>
      <c r="N165" s="42"/>
      <c r="O165" s="42"/>
      <c r="P165" s="42"/>
      <c r="Q165" s="42"/>
      <c r="R165" s="42"/>
      <c r="S165" s="42"/>
      <c r="T165" s="78"/>
      <c r="AT165" s="23" t="s">
        <v>163</v>
      </c>
      <c r="AU165" s="23" t="s">
        <v>92</v>
      </c>
    </row>
    <row r="166" spans="2:51" s="11" customFormat="1" ht="13.5">
      <c r="B166" s="209"/>
      <c r="C166" s="210"/>
      <c r="D166" s="206" t="s">
        <v>165</v>
      </c>
      <c r="E166" s="211" t="s">
        <v>80</v>
      </c>
      <c r="F166" s="212" t="s">
        <v>166</v>
      </c>
      <c r="G166" s="210"/>
      <c r="H166" s="213" t="s">
        <v>80</v>
      </c>
      <c r="I166" s="214"/>
      <c r="J166" s="210"/>
      <c r="K166" s="210"/>
      <c r="L166" s="215"/>
      <c r="M166" s="216"/>
      <c r="N166" s="217"/>
      <c r="O166" s="217"/>
      <c r="P166" s="217"/>
      <c r="Q166" s="217"/>
      <c r="R166" s="217"/>
      <c r="S166" s="217"/>
      <c r="T166" s="218"/>
      <c r="AT166" s="219" t="s">
        <v>165</v>
      </c>
      <c r="AU166" s="219" t="s">
        <v>92</v>
      </c>
      <c r="AV166" s="11" t="s">
        <v>90</v>
      </c>
      <c r="AW166" s="11" t="s">
        <v>44</v>
      </c>
      <c r="AX166" s="11" t="s">
        <v>82</v>
      </c>
      <c r="AY166" s="219" t="s">
        <v>154</v>
      </c>
    </row>
    <row r="167" spans="2:51" s="12" customFormat="1" ht="13.5">
      <c r="B167" s="220"/>
      <c r="C167" s="221"/>
      <c r="D167" s="222" t="s">
        <v>165</v>
      </c>
      <c r="E167" s="223" t="s">
        <v>80</v>
      </c>
      <c r="F167" s="224" t="s">
        <v>552</v>
      </c>
      <c r="G167" s="221"/>
      <c r="H167" s="225">
        <v>404.7</v>
      </c>
      <c r="I167" s="226"/>
      <c r="J167" s="221"/>
      <c r="K167" s="221"/>
      <c r="L167" s="227"/>
      <c r="M167" s="228"/>
      <c r="N167" s="229"/>
      <c r="O167" s="229"/>
      <c r="P167" s="229"/>
      <c r="Q167" s="229"/>
      <c r="R167" s="229"/>
      <c r="S167" s="229"/>
      <c r="T167" s="230"/>
      <c r="AT167" s="231" t="s">
        <v>165</v>
      </c>
      <c r="AU167" s="231" t="s">
        <v>92</v>
      </c>
      <c r="AV167" s="12" t="s">
        <v>92</v>
      </c>
      <c r="AW167" s="12" t="s">
        <v>44</v>
      </c>
      <c r="AX167" s="12" t="s">
        <v>90</v>
      </c>
      <c r="AY167" s="231" t="s">
        <v>154</v>
      </c>
    </row>
    <row r="168" spans="2:65" s="1" customFormat="1" ht="22.5" customHeight="1">
      <c r="B168" s="41"/>
      <c r="C168" s="246" t="s">
        <v>9</v>
      </c>
      <c r="D168" s="246" t="s">
        <v>222</v>
      </c>
      <c r="E168" s="247" t="s">
        <v>268</v>
      </c>
      <c r="F168" s="248" t="s">
        <v>269</v>
      </c>
      <c r="G168" s="249" t="s">
        <v>225</v>
      </c>
      <c r="H168" s="250">
        <v>109.269</v>
      </c>
      <c r="I168" s="251"/>
      <c r="J168" s="252">
        <f>ROUND(I168*H168,2)</f>
        <v>0</v>
      </c>
      <c r="K168" s="248" t="s">
        <v>160</v>
      </c>
      <c r="L168" s="253"/>
      <c r="M168" s="254" t="s">
        <v>80</v>
      </c>
      <c r="N168" s="255" t="s">
        <v>52</v>
      </c>
      <c r="O168" s="42"/>
      <c r="P168" s="203">
        <f>O168*H168</f>
        <v>0</v>
      </c>
      <c r="Q168" s="203">
        <v>0</v>
      </c>
      <c r="R168" s="203">
        <f>Q168*H168</f>
        <v>0</v>
      </c>
      <c r="S168" s="203">
        <v>0</v>
      </c>
      <c r="T168" s="204">
        <f>S168*H168</f>
        <v>0</v>
      </c>
      <c r="AR168" s="23" t="s">
        <v>205</v>
      </c>
      <c r="AT168" s="23" t="s">
        <v>222</v>
      </c>
      <c r="AU168" s="23" t="s">
        <v>92</v>
      </c>
      <c r="AY168" s="23" t="s">
        <v>154</v>
      </c>
      <c r="BE168" s="205">
        <f>IF(N168="základní",J168,0)</f>
        <v>0</v>
      </c>
      <c r="BF168" s="205">
        <f>IF(N168="snížená",J168,0)</f>
        <v>0</v>
      </c>
      <c r="BG168" s="205">
        <f>IF(N168="zákl. přenesená",J168,0)</f>
        <v>0</v>
      </c>
      <c r="BH168" s="205">
        <f>IF(N168="sníž. přenesená",J168,0)</f>
        <v>0</v>
      </c>
      <c r="BI168" s="205">
        <f>IF(N168="nulová",J168,0)</f>
        <v>0</v>
      </c>
      <c r="BJ168" s="23" t="s">
        <v>90</v>
      </c>
      <c r="BK168" s="205">
        <f>ROUND(I168*H168,2)</f>
        <v>0</v>
      </c>
      <c r="BL168" s="23" t="s">
        <v>161</v>
      </c>
      <c r="BM168" s="23" t="s">
        <v>559</v>
      </c>
    </row>
    <row r="169" spans="2:51" s="12" customFormat="1" ht="13.5">
      <c r="B169" s="220"/>
      <c r="C169" s="221"/>
      <c r="D169" s="222" t="s">
        <v>165</v>
      </c>
      <c r="E169" s="221"/>
      <c r="F169" s="224" t="s">
        <v>560</v>
      </c>
      <c r="G169" s="221"/>
      <c r="H169" s="225">
        <v>109.269</v>
      </c>
      <c r="I169" s="226"/>
      <c r="J169" s="221"/>
      <c r="K169" s="221"/>
      <c r="L169" s="227"/>
      <c r="M169" s="228"/>
      <c r="N169" s="229"/>
      <c r="O169" s="229"/>
      <c r="P169" s="229"/>
      <c r="Q169" s="229"/>
      <c r="R169" s="229"/>
      <c r="S169" s="229"/>
      <c r="T169" s="230"/>
      <c r="AT169" s="231" t="s">
        <v>165</v>
      </c>
      <c r="AU169" s="231" t="s">
        <v>92</v>
      </c>
      <c r="AV169" s="12" t="s">
        <v>92</v>
      </c>
      <c r="AW169" s="12" t="s">
        <v>6</v>
      </c>
      <c r="AX169" s="12" t="s">
        <v>90</v>
      </c>
      <c r="AY169" s="231" t="s">
        <v>154</v>
      </c>
    </row>
    <row r="170" spans="2:65" s="1" customFormat="1" ht="22.5" customHeight="1">
      <c r="B170" s="41"/>
      <c r="C170" s="194" t="s">
        <v>282</v>
      </c>
      <c r="D170" s="194" t="s">
        <v>156</v>
      </c>
      <c r="E170" s="195" t="s">
        <v>273</v>
      </c>
      <c r="F170" s="196" t="s">
        <v>274</v>
      </c>
      <c r="G170" s="197" t="s">
        <v>159</v>
      </c>
      <c r="H170" s="198">
        <v>404.7</v>
      </c>
      <c r="I170" s="199"/>
      <c r="J170" s="200">
        <f>ROUND(I170*H170,2)</f>
        <v>0</v>
      </c>
      <c r="K170" s="196" t="s">
        <v>160</v>
      </c>
      <c r="L170" s="61"/>
      <c r="M170" s="201" t="s">
        <v>80</v>
      </c>
      <c r="N170" s="202" t="s">
        <v>52</v>
      </c>
      <c r="O170" s="42"/>
      <c r="P170" s="203">
        <f>O170*H170</f>
        <v>0</v>
      </c>
      <c r="Q170" s="203">
        <v>0</v>
      </c>
      <c r="R170" s="203">
        <f>Q170*H170</f>
        <v>0</v>
      </c>
      <c r="S170" s="203">
        <v>0</v>
      </c>
      <c r="T170" s="204">
        <f>S170*H170</f>
        <v>0</v>
      </c>
      <c r="AR170" s="23" t="s">
        <v>161</v>
      </c>
      <c r="AT170" s="23" t="s">
        <v>156</v>
      </c>
      <c r="AU170" s="23" t="s">
        <v>92</v>
      </c>
      <c r="AY170" s="23" t="s">
        <v>154</v>
      </c>
      <c r="BE170" s="205">
        <f>IF(N170="základní",J170,0)</f>
        <v>0</v>
      </c>
      <c r="BF170" s="205">
        <f>IF(N170="snížená",J170,0)</f>
        <v>0</v>
      </c>
      <c r="BG170" s="205">
        <f>IF(N170="zákl. přenesená",J170,0)</f>
        <v>0</v>
      </c>
      <c r="BH170" s="205">
        <f>IF(N170="sníž. přenesená",J170,0)</f>
        <v>0</v>
      </c>
      <c r="BI170" s="205">
        <f>IF(N170="nulová",J170,0)</f>
        <v>0</v>
      </c>
      <c r="BJ170" s="23" t="s">
        <v>90</v>
      </c>
      <c r="BK170" s="205">
        <f>ROUND(I170*H170,2)</f>
        <v>0</v>
      </c>
      <c r="BL170" s="23" t="s">
        <v>161</v>
      </c>
      <c r="BM170" s="23" t="s">
        <v>561</v>
      </c>
    </row>
    <row r="171" spans="2:47" s="1" customFormat="1" ht="40.5">
      <c r="B171" s="41"/>
      <c r="C171" s="63"/>
      <c r="D171" s="206" t="s">
        <v>163</v>
      </c>
      <c r="E171" s="63"/>
      <c r="F171" s="207" t="s">
        <v>276</v>
      </c>
      <c r="G171" s="63"/>
      <c r="H171" s="63"/>
      <c r="I171" s="164"/>
      <c r="J171" s="63"/>
      <c r="K171" s="63"/>
      <c r="L171" s="61"/>
      <c r="M171" s="208"/>
      <c r="N171" s="42"/>
      <c r="O171" s="42"/>
      <c r="P171" s="42"/>
      <c r="Q171" s="42"/>
      <c r="R171" s="42"/>
      <c r="S171" s="42"/>
      <c r="T171" s="78"/>
      <c r="AT171" s="23" t="s">
        <v>163</v>
      </c>
      <c r="AU171" s="23" t="s">
        <v>92</v>
      </c>
    </row>
    <row r="172" spans="2:51" s="11" customFormat="1" ht="13.5">
      <c r="B172" s="209"/>
      <c r="C172" s="210"/>
      <c r="D172" s="206" t="s">
        <v>165</v>
      </c>
      <c r="E172" s="211" t="s">
        <v>80</v>
      </c>
      <c r="F172" s="212" t="s">
        <v>166</v>
      </c>
      <c r="G172" s="210"/>
      <c r="H172" s="213" t="s">
        <v>80</v>
      </c>
      <c r="I172" s="214"/>
      <c r="J172" s="210"/>
      <c r="K172" s="210"/>
      <c r="L172" s="215"/>
      <c r="M172" s="216"/>
      <c r="N172" s="217"/>
      <c r="O172" s="217"/>
      <c r="P172" s="217"/>
      <c r="Q172" s="217"/>
      <c r="R172" s="217"/>
      <c r="S172" s="217"/>
      <c r="T172" s="218"/>
      <c r="AT172" s="219" t="s">
        <v>165</v>
      </c>
      <c r="AU172" s="219" t="s">
        <v>92</v>
      </c>
      <c r="AV172" s="11" t="s">
        <v>90</v>
      </c>
      <c r="AW172" s="11" t="s">
        <v>44</v>
      </c>
      <c r="AX172" s="11" t="s">
        <v>82</v>
      </c>
      <c r="AY172" s="219" t="s">
        <v>154</v>
      </c>
    </row>
    <row r="173" spans="2:51" s="12" customFormat="1" ht="13.5">
      <c r="B173" s="220"/>
      <c r="C173" s="221"/>
      <c r="D173" s="222" t="s">
        <v>165</v>
      </c>
      <c r="E173" s="223" t="s">
        <v>80</v>
      </c>
      <c r="F173" s="224" t="s">
        <v>552</v>
      </c>
      <c r="G173" s="221"/>
      <c r="H173" s="225">
        <v>404.7</v>
      </c>
      <c r="I173" s="226"/>
      <c r="J173" s="221"/>
      <c r="K173" s="221"/>
      <c r="L173" s="227"/>
      <c r="M173" s="228"/>
      <c r="N173" s="229"/>
      <c r="O173" s="229"/>
      <c r="P173" s="229"/>
      <c r="Q173" s="229"/>
      <c r="R173" s="229"/>
      <c r="S173" s="229"/>
      <c r="T173" s="230"/>
      <c r="AT173" s="231" t="s">
        <v>165</v>
      </c>
      <c r="AU173" s="231" t="s">
        <v>92</v>
      </c>
      <c r="AV173" s="12" t="s">
        <v>92</v>
      </c>
      <c r="AW173" s="12" t="s">
        <v>44</v>
      </c>
      <c r="AX173" s="12" t="s">
        <v>90</v>
      </c>
      <c r="AY173" s="231" t="s">
        <v>154</v>
      </c>
    </row>
    <row r="174" spans="2:65" s="1" customFormat="1" ht="31.5" customHeight="1">
      <c r="B174" s="41"/>
      <c r="C174" s="194" t="s">
        <v>288</v>
      </c>
      <c r="D174" s="194" t="s">
        <v>156</v>
      </c>
      <c r="E174" s="195" t="s">
        <v>277</v>
      </c>
      <c r="F174" s="196" t="s">
        <v>278</v>
      </c>
      <c r="G174" s="197" t="s">
        <v>159</v>
      </c>
      <c r="H174" s="198">
        <v>404.7</v>
      </c>
      <c r="I174" s="199"/>
      <c r="J174" s="200">
        <f>ROUND(I174*H174,2)</f>
        <v>0</v>
      </c>
      <c r="K174" s="196" t="s">
        <v>160</v>
      </c>
      <c r="L174" s="61"/>
      <c r="M174" s="201" t="s">
        <v>80</v>
      </c>
      <c r="N174" s="202" t="s">
        <v>52</v>
      </c>
      <c r="O174" s="42"/>
      <c r="P174" s="203">
        <f>O174*H174</f>
        <v>0</v>
      </c>
      <c r="Q174" s="203">
        <v>0</v>
      </c>
      <c r="R174" s="203">
        <f>Q174*H174</f>
        <v>0</v>
      </c>
      <c r="S174" s="203">
        <v>0</v>
      </c>
      <c r="T174" s="204">
        <f>S174*H174</f>
        <v>0</v>
      </c>
      <c r="AR174" s="23" t="s">
        <v>161</v>
      </c>
      <c r="AT174" s="23" t="s">
        <v>156</v>
      </c>
      <c r="AU174" s="23" t="s">
        <v>92</v>
      </c>
      <c r="AY174" s="23" t="s">
        <v>154</v>
      </c>
      <c r="BE174" s="205">
        <f>IF(N174="základní",J174,0)</f>
        <v>0</v>
      </c>
      <c r="BF174" s="205">
        <f>IF(N174="snížená",J174,0)</f>
        <v>0</v>
      </c>
      <c r="BG174" s="205">
        <f>IF(N174="zákl. přenesená",J174,0)</f>
        <v>0</v>
      </c>
      <c r="BH174" s="205">
        <f>IF(N174="sníž. přenesená",J174,0)</f>
        <v>0</v>
      </c>
      <c r="BI174" s="205">
        <f>IF(N174="nulová",J174,0)</f>
        <v>0</v>
      </c>
      <c r="BJ174" s="23" t="s">
        <v>90</v>
      </c>
      <c r="BK174" s="205">
        <f>ROUND(I174*H174,2)</f>
        <v>0</v>
      </c>
      <c r="BL174" s="23" t="s">
        <v>161</v>
      </c>
      <c r="BM174" s="23" t="s">
        <v>562</v>
      </c>
    </row>
    <row r="175" spans="2:47" s="1" customFormat="1" ht="148.5">
      <c r="B175" s="41"/>
      <c r="C175" s="63"/>
      <c r="D175" s="206" t="s">
        <v>163</v>
      </c>
      <c r="E175" s="63"/>
      <c r="F175" s="207" t="s">
        <v>280</v>
      </c>
      <c r="G175" s="63"/>
      <c r="H175" s="63"/>
      <c r="I175" s="164"/>
      <c r="J175" s="63"/>
      <c r="K175" s="63"/>
      <c r="L175" s="61"/>
      <c r="M175" s="208"/>
      <c r="N175" s="42"/>
      <c r="O175" s="42"/>
      <c r="P175" s="42"/>
      <c r="Q175" s="42"/>
      <c r="R175" s="42"/>
      <c r="S175" s="42"/>
      <c r="T175" s="78"/>
      <c r="AT175" s="23" t="s">
        <v>163</v>
      </c>
      <c r="AU175" s="23" t="s">
        <v>92</v>
      </c>
    </row>
    <row r="176" spans="2:51" s="11" customFormat="1" ht="13.5">
      <c r="B176" s="209"/>
      <c r="C176" s="210"/>
      <c r="D176" s="206" t="s">
        <v>165</v>
      </c>
      <c r="E176" s="211" t="s">
        <v>80</v>
      </c>
      <c r="F176" s="212" t="s">
        <v>166</v>
      </c>
      <c r="G176" s="210"/>
      <c r="H176" s="213" t="s">
        <v>80</v>
      </c>
      <c r="I176" s="214"/>
      <c r="J176" s="210"/>
      <c r="K176" s="210"/>
      <c r="L176" s="215"/>
      <c r="M176" s="216"/>
      <c r="N176" s="217"/>
      <c r="O176" s="217"/>
      <c r="P176" s="217"/>
      <c r="Q176" s="217"/>
      <c r="R176" s="217"/>
      <c r="S176" s="217"/>
      <c r="T176" s="218"/>
      <c r="AT176" s="219" t="s">
        <v>165</v>
      </c>
      <c r="AU176" s="219" t="s">
        <v>92</v>
      </c>
      <c r="AV176" s="11" t="s">
        <v>90</v>
      </c>
      <c r="AW176" s="11" t="s">
        <v>44</v>
      </c>
      <c r="AX176" s="11" t="s">
        <v>82</v>
      </c>
      <c r="AY176" s="219" t="s">
        <v>154</v>
      </c>
    </row>
    <row r="177" spans="2:51" s="12" customFormat="1" ht="13.5">
      <c r="B177" s="220"/>
      <c r="C177" s="221"/>
      <c r="D177" s="206" t="s">
        <v>165</v>
      </c>
      <c r="E177" s="232" t="s">
        <v>80</v>
      </c>
      <c r="F177" s="233" t="s">
        <v>552</v>
      </c>
      <c r="G177" s="221"/>
      <c r="H177" s="234">
        <v>404.7</v>
      </c>
      <c r="I177" s="226"/>
      <c r="J177" s="221"/>
      <c r="K177" s="221"/>
      <c r="L177" s="227"/>
      <c r="M177" s="228"/>
      <c r="N177" s="229"/>
      <c r="O177" s="229"/>
      <c r="P177" s="229"/>
      <c r="Q177" s="229"/>
      <c r="R177" s="229"/>
      <c r="S177" s="229"/>
      <c r="T177" s="230"/>
      <c r="AT177" s="231" t="s">
        <v>165</v>
      </c>
      <c r="AU177" s="231" t="s">
        <v>92</v>
      </c>
      <c r="AV177" s="12" t="s">
        <v>92</v>
      </c>
      <c r="AW177" s="12" t="s">
        <v>44</v>
      </c>
      <c r="AX177" s="12" t="s">
        <v>90</v>
      </c>
      <c r="AY177" s="231" t="s">
        <v>154</v>
      </c>
    </row>
    <row r="178" spans="2:63" s="10" customFormat="1" ht="29.25" customHeight="1">
      <c r="B178" s="177"/>
      <c r="C178" s="178"/>
      <c r="D178" s="191" t="s">
        <v>81</v>
      </c>
      <c r="E178" s="192" t="s">
        <v>173</v>
      </c>
      <c r="F178" s="192" t="s">
        <v>563</v>
      </c>
      <c r="G178" s="178"/>
      <c r="H178" s="178"/>
      <c r="I178" s="181"/>
      <c r="J178" s="193">
        <f>BK178</f>
        <v>0</v>
      </c>
      <c r="K178" s="178"/>
      <c r="L178" s="183"/>
      <c r="M178" s="184"/>
      <c r="N178" s="185"/>
      <c r="O178" s="185"/>
      <c r="P178" s="186">
        <f>SUM(P179:P181)</f>
        <v>0</v>
      </c>
      <c r="Q178" s="185"/>
      <c r="R178" s="186">
        <f>SUM(R179:R181)</f>
        <v>3.1803939999999997</v>
      </c>
      <c r="S178" s="185"/>
      <c r="T178" s="187">
        <f>SUM(T179:T181)</f>
        <v>0</v>
      </c>
      <c r="AR178" s="188" t="s">
        <v>90</v>
      </c>
      <c r="AT178" s="189" t="s">
        <v>81</v>
      </c>
      <c r="AU178" s="189" t="s">
        <v>90</v>
      </c>
      <c r="AY178" s="188" t="s">
        <v>154</v>
      </c>
      <c r="BK178" s="190">
        <f>SUM(BK179:BK181)</f>
        <v>0</v>
      </c>
    </row>
    <row r="179" spans="2:65" s="1" customFormat="1" ht="31.5" customHeight="1">
      <c r="B179" s="41"/>
      <c r="C179" s="194" t="s">
        <v>294</v>
      </c>
      <c r="D179" s="194" t="s">
        <v>156</v>
      </c>
      <c r="E179" s="195" t="s">
        <v>564</v>
      </c>
      <c r="F179" s="196" t="s">
        <v>565</v>
      </c>
      <c r="G179" s="197" t="s">
        <v>179</v>
      </c>
      <c r="H179" s="198">
        <v>83.3</v>
      </c>
      <c r="I179" s="199"/>
      <c r="J179" s="200">
        <f>ROUND(I179*H179,2)</f>
        <v>0</v>
      </c>
      <c r="K179" s="196" t="s">
        <v>80</v>
      </c>
      <c r="L179" s="61"/>
      <c r="M179" s="201" t="s">
        <v>80</v>
      </c>
      <c r="N179" s="202" t="s">
        <v>52</v>
      </c>
      <c r="O179" s="42"/>
      <c r="P179" s="203">
        <f>O179*H179</f>
        <v>0</v>
      </c>
      <c r="Q179" s="203">
        <v>0.03818</v>
      </c>
      <c r="R179" s="203">
        <f>Q179*H179</f>
        <v>3.1803939999999997</v>
      </c>
      <c r="S179" s="203">
        <v>0</v>
      </c>
      <c r="T179" s="204">
        <f>S179*H179</f>
        <v>0</v>
      </c>
      <c r="AR179" s="23" t="s">
        <v>161</v>
      </c>
      <c r="AT179" s="23" t="s">
        <v>156</v>
      </c>
      <c r="AU179" s="23" t="s">
        <v>92</v>
      </c>
      <c r="AY179" s="23" t="s">
        <v>154</v>
      </c>
      <c r="BE179" s="205">
        <f>IF(N179="základní",J179,0)</f>
        <v>0</v>
      </c>
      <c r="BF179" s="205">
        <f>IF(N179="snížená",J179,0)</f>
        <v>0</v>
      </c>
      <c r="BG179" s="205">
        <f>IF(N179="zákl. přenesená",J179,0)</f>
        <v>0</v>
      </c>
      <c r="BH179" s="205">
        <f>IF(N179="sníž. přenesená",J179,0)</f>
        <v>0</v>
      </c>
      <c r="BI179" s="205">
        <f>IF(N179="nulová",J179,0)</f>
        <v>0</v>
      </c>
      <c r="BJ179" s="23" t="s">
        <v>90</v>
      </c>
      <c r="BK179" s="205">
        <f>ROUND(I179*H179,2)</f>
        <v>0</v>
      </c>
      <c r="BL179" s="23" t="s">
        <v>161</v>
      </c>
      <c r="BM179" s="23" t="s">
        <v>566</v>
      </c>
    </row>
    <row r="180" spans="2:51" s="11" customFormat="1" ht="13.5">
      <c r="B180" s="209"/>
      <c r="C180" s="210"/>
      <c r="D180" s="206" t="s">
        <v>165</v>
      </c>
      <c r="E180" s="211" t="s">
        <v>80</v>
      </c>
      <c r="F180" s="212" t="s">
        <v>166</v>
      </c>
      <c r="G180" s="210"/>
      <c r="H180" s="213" t="s">
        <v>80</v>
      </c>
      <c r="I180" s="214"/>
      <c r="J180" s="210"/>
      <c r="K180" s="210"/>
      <c r="L180" s="215"/>
      <c r="M180" s="216"/>
      <c r="N180" s="217"/>
      <c r="O180" s="217"/>
      <c r="P180" s="217"/>
      <c r="Q180" s="217"/>
      <c r="R180" s="217"/>
      <c r="S180" s="217"/>
      <c r="T180" s="218"/>
      <c r="AT180" s="219" t="s">
        <v>165</v>
      </c>
      <c r="AU180" s="219" t="s">
        <v>92</v>
      </c>
      <c r="AV180" s="11" t="s">
        <v>90</v>
      </c>
      <c r="AW180" s="11" t="s">
        <v>44</v>
      </c>
      <c r="AX180" s="11" t="s">
        <v>82</v>
      </c>
      <c r="AY180" s="219" t="s">
        <v>154</v>
      </c>
    </row>
    <row r="181" spans="2:51" s="12" customFormat="1" ht="13.5">
      <c r="B181" s="220"/>
      <c r="C181" s="221"/>
      <c r="D181" s="206" t="s">
        <v>165</v>
      </c>
      <c r="E181" s="232" t="s">
        <v>80</v>
      </c>
      <c r="F181" s="233" t="s">
        <v>567</v>
      </c>
      <c r="G181" s="221"/>
      <c r="H181" s="234">
        <v>83.3</v>
      </c>
      <c r="I181" s="226"/>
      <c r="J181" s="221"/>
      <c r="K181" s="221"/>
      <c r="L181" s="227"/>
      <c r="M181" s="228"/>
      <c r="N181" s="229"/>
      <c r="O181" s="229"/>
      <c r="P181" s="229"/>
      <c r="Q181" s="229"/>
      <c r="R181" s="229"/>
      <c r="S181" s="229"/>
      <c r="T181" s="230"/>
      <c r="AT181" s="231" t="s">
        <v>165</v>
      </c>
      <c r="AU181" s="231" t="s">
        <v>92</v>
      </c>
      <c r="AV181" s="12" t="s">
        <v>92</v>
      </c>
      <c r="AW181" s="12" t="s">
        <v>44</v>
      </c>
      <c r="AX181" s="12" t="s">
        <v>90</v>
      </c>
      <c r="AY181" s="231" t="s">
        <v>154</v>
      </c>
    </row>
    <row r="182" spans="2:63" s="10" customFormat="1" ht="29.25" customHeight="1">
      <c r="B182" s="177"/>
      <c r="C182" s="178"/>
      <c r="D182" s="191" t="s">
        <v>81</v>
      </c>
      <c r="E182" s="192" t="s">
        <v>183</v>
      </c>
      <c r="F182" s="192" t="s">
        <v>322</v>
      </c>
      <c r="G182" s="178"/>
      <c r="H182" s="178"/>
      <c r="I182" s="181"/>
      <c r="J182" s="193">
        <f>BK182</f>
        <v>0</v>
      </c>
      <c r="K182" s="178"/>
      <c r="L182" s="183"/>
      <c r="M182" s="184"/>
      <c r="N182" s="185"/>
      <c r="O182" s="185"/>
      <c r="P182" s="186">
        <f>SUM(P183:P236)</f>
        <v>0</v>
      </c>
      <c r="Q182" s="185"/>
      <c r="R182" s="186">
        <f>SUM(R183:R236)</f>
        <v>212.8272</v>
      </c>
      <c r="S182" s="185"/>
      <c r="T182" s="187">
        <f>SUM(T183:T236)</f>
        <v>0</v>
      </c>
      <c r="AR182" s="188" t="s">
        <v>90</v>
      </c>
      <c r="AT182" s="189" t="s">
        <v>81</v>
      </c>
      <c r="AU182" s="189" t="s">
        <v>90</v>
      </c>
      <c r="AY182" s="188" t="s">
        <v>154</v>
      </c>
      <c r="BK182" s="190">
        <f>SUM(BK183:BK236)</f>
        <v>0</v>
      </c>
    </row>
    <row r="183" spans="2:65" s="1" customFormat="1" ht="31.5" customHeight="1">
      <c r="B183" s="41"/>
      <c r="C183" s="194" t="s">
        <v>299</v>
      </c>
      <c r="D183" s="194" t="s">
        <v>156</v>
      </c>
      <c r="E183" s="195" t="s">
        <v>568</v>
      </c>
      <c r="F183" s="196" t="s">
        <v>569</v>
      </c>
      <c r="G183" s="197" t="s">
        <v>159</v>
      </c>
      <c r="H183" s="198">
        <v>2107.2</v>
      </c>
      <c r="I183" s="199"/>
      <c r="J183" s="200">
        <f>ROUND(I183*H183,2)</f>
        <v>0</v>
      </c>
      <c r="K183" s="196" t="s">
        <v>160</v>
      </c>
      <c r="L183" s="61"/>
      <c r="M183" s="201" t="s">
        <v>80</v>
      </c>
      <c r="N183" s="202" t="s">
        <v>52</v>
      </c>
      <c r="O183" s="42"/>
      <c r="P183" s="203">
        <f>O183*H183</f>
        <v>0</v>
      </c>
      <c r="Q183" s="203">
        <v>0</v>
      </c>
      <c r="R183" s="203">
        <f>Q183*H183</f>
        <v>0</v>
      </c>
      <c r="S183" s="203">
        <v>0</v>
      </c>
      <c r="T183" s="204">
        <f>S183*H183</f>
        <v>0</v>
      </c>
      <c r="AR183" s="23" t="s">
        <v>161</v>
      </c>
      <c r="AT183" s="23" t="s">
        <v>156</v>
      </c>
      <c r="AU183" s="23" t="s">
        <v>92</v>
      </c>
      <c r="AY183" s="23" t="s">
        <v>154</v>
      </c>
      <c r="BE183" s="205">
        <f>IF(N183="základní",J183,0)</f>
        <v>0</v>
      </c>
      <c r="BF183" s="205">
        <f>IF(N183="snížená",J183,0)</f>
        <v>0</v>
      </c>
      <c r="BG183" s="205">
        <f>IF(N183="zákl. přenesená",J183,0)</f>
        <v>0</v>
      </c>
      <c r="BH183" s="205">
        <f>IF(N183="sníž. přenesená",J183,0)</f>
        <v>0</v>
      </c>
      <c r="BI183" s="205">
        <f>IF(N183="nulová",J183,0)</f>
        <v>0</v>
      </c>
      <c r="BJ183" s="23" t="s">
        <v>90</v>
      </c>
      <c r="BK183" s="205">
        <f>ROUND(I183*H183,2)</f>
        <v>0</v>
      </c>
      <c r="BL183" s="23" t="s">
        <v>161</v>
      </c>
      <c r="BM183" s="23" t="s">
        <v>570</v>
      </c>
    </row>
    <row r="184" spans="2:51" s="11" customFormat="1" ht="13.5">
      <c r="B184" s="209"/>
      <c r="C184" s="210"/>
      <c r="D184" s="206" t="s">
        <v>165</v>
      </c>
      <c r="E184" s="211" t="s">
        <v>80</v>
      </c>
      <c r="F184" s="212" t="s">
        <v>571</v>
      </c>
      <c r="G184" s="210"/>
      <c r="H184" s="213" t="s">
        <v>80</v>
      </c>
      <c r="I184" s="214"/>
      <c r="J184" s="210"/>
      <c r="K184" s="210"/>
      <c r="L184" s="215"/>
      <c r="M184" s="216"/>
      <c r="N184" s="217"/>
      <c r="O184" s="217"/>
      <c r="P184" s="217"/>
      <c r="Q184" s="217"/>
      <c r="R184" s="217"/>
      <c r="S184" s="217"/>
      <c r="T184" s="218"/>
      <c r="AT184" s="219" t="s">
        <v>165</v>
      </c>
      <c r="AU184" s="219" t="s">
        <v>92</v>
      </c>
      <c r="AV184" s="11" t="s">
        <v>90</v>
      </c>
      <c r="AW184" s="11" t="s">
        <v>44</v>
      </c>
      <c r="AX184" s="11" t="s">
        <v>82</v>
      </c>
      <c r="AY184" s="219" t="s">
        <v>154</v>
      </c>
    </row>
    <row r="185" spans="2:51" s="12" customFormat="1" ht="13.5">
      <c r="B185" s="220"/>
      <c r="C185" s="221"/>
      <c r="D185" s="222" t="s">
        <v>165</v>
      </c>
      <c r="E185" s="223" t="s">
        <v>80</v>
      </c>
      <c r="F185" s="224" t="s">
        <v>572</v>
      </c>
      <c r="G185" s="221"/>
      <c r="H185" s="225">
        <v>2107.2</v>
      </c>
      <c r="I185" s="226"/>
      <c r="J185" s="221"/>
      <c r="K185" s="221"/>
      <c r="L185" s="227"/>
      <c r="M185" s="228"/>
      <c r="N185" s="229"/>
      <c r="O185" s="229"/>
      <c r="P185" s="229"/>
      <c r="Q185" s="229"/>
      <c r="R185" s="229"/>
      <c r="S185" s="229"/>
      <c r="T185" s="230"/>
      <c r="AT185" s="231" t="s">
        <v>165</v>
      </c>
      <c r="AU185" s="231" t="s">
        <v>92</v>
      </c>
      <c r="AV185" s="12" t="s">
        <v>92</v>
      </c>
      <c r="AW185" s="12" t="s">
        <v>44</v>
      </c>
      <c r="AX185" s="12" t="s">
        <v>90</v>
      </c>
      <c r="AY185" s="231" t="s">
        <v>154</v>
      </c>
    </row>
    <row r="186" spans="2:65" s="1" customFormat="1" ht="22.5" customHeight="1">
      <c r="B186" s="41"/>
      <c r="C186" s="194" t="s">
        <v>305</v>
      </c>
      <c r="D186" s="194" t="s">
        <v>156</v>
      </c>
      <c r="E186" s="195" t="s">
        <v>573</v>
      </c>
      <c r="F186" s="196" t="s">
        <v>574</v>
      </c>
      <c r="G186" s="197" t="s">
        <v>159</v>
      </c>
      <c r="H186" s="198">
        <v>1526.2</v>
      </c>
      <c r="I186" s="199"/>
      <c r="J186" s="200">
        <f>ROUND(I186*H186,2)</f>
        <v>0</v>
      </c>
      <c r="K186" s="196" t="s">
        <v>160</v>
      </c>
      <c r="L186" s="61"/>
      <c r="M186" s="201" t="s">
        <v>80</v>
      </c>
      <c r="N186" s="202" t="s">
        <v>52</v>
      </c>
      <c r="O186" s="42"/>
      <c r="P186" s="203">
        <f>O186*H186</f>
        <v>0</v>
      </c>
      <c r="Q186" s="203">
        <v>0</v>
      </c>
      <c r="R186" s="203">
        <f>Q186*H186</f>
        <v>0</v>
      </c>
      <c r="S186" s="203">
        <v>0</v>
      </c>
      <c r="T186" s="204">
        <f>S186*H186</f>
        <v>0</v>
      </c>
      <c r="AR186" s="23" t="s">
        <v>161</v>
      </c>
      <c r="AT186" s="23" t="s">
        <v>156</v>
      </c>
      <c r="AU186" s="23" t="s">
        <v>92</v>
      </c>
      <c r="AY186" s="23" t="s">
        <v>154</v>
      </c>
      <c r="BE186" s="205">
        <f>IF(N186="základní",J186,0)</f>
        <v>0</v>
      </c>
      <c r="BF186" s="205">
        <f>IF(N186="snížená",J186,0)</f>
        <v>0</v>
      </c>
      <c r="BG186" s="205">
        <f>IF(N186="zákl. přenesená",J186,0)</f>
        <v>0</v>
      </c>
      <c r="BH186" s="205">
        <f>IF(N186="sníž. přenesená",J186,0)</f>
        <v>0</v>
      </c>
      <c r="BI186" s="205">
        <f>IF(N186="nulová",J186,0)</f>
        <v>0</v>
      </c>
      <c r="BJ186" s="23" t="s">
        <v>90</v>
      </c>
      <c r="BK186" s="205">
        <f>ROUND(I186*H186,2)</f>
        <v>0</v>
      </c>
      <c r="BL186" s="23" t="s">
        <v>161</v>
      </c>
      <c r="BM186" s="23" t="s">
        <v>575</v>
      </c>
    </row>
    <row r="187" spans="2:51" s="11" customFormat="1" ht="13.5">
      <c r="B187" s="209"/>
      <c r="C187" s="210"/>
      <c r="D187" s="206" t="s">
        <v>165</v>
      </c>
      <c r="E187" s="211" t="s">
        <v>80</v>
      </c>
      <c r="F187" s="212" t="s">
        <v>166</v>
      </c>
      <c r="G187" s="210"/>
      <c r="H187" s="213" t="s">
        <v>80</v>
      </c>
      <c r="I187" s="214"/>
      <c r="J187" s="210"/>
      <c r="K187" s="210"/>
      <c r="L187" s="215"/>
      <c r="M187" s="216"/>
      <c r="N187" s="217"/>
      <c r="O187" s="217"/>
      <c r="P187" s="217"/>
      <c r="Q187" s="217"/>
      <c r="R187" s="217"/>
      <c r="S187" s="217"/>
      <c r="T187" s="218"/>
      <c r="AT187" s="219" t="s">
        <v>165</v>
      </c>
      <c r="AU187" s="219" t="s">
        <v>92</v>
      </c>
      <c r="AV187" s="11" t="s">
        <v>90</v>
      </c>
      <c r="AW187" s="11" t="s">
        <v>44</v>
      </c>
      <c r="AX187" s="11" t="s">
        <v>82</v>
      </c>
      <c r="AY187" s="219" t="s">
        <v>154</v>
      </c>
    </row>
    <row r="188" spans="2:51" s="12" customFormat="1" ht="13.5">
      <c r="B188" s="220"/>
      <c r="C188" s="221"/>
      <c r="D188" s="222" t="s">
        <v>165</v>
      </c>
      <c r="E188" s="223" t="s">
        <v>80</v>
      </c>
      <c r="F188" s="224" t="s">
        <v>576</v>
      </c>
      <c r="G188" s="221"/>
      <c r="H188" s="225">
        <v>1526.2</v>
      </c>
      <c r="I188" s="226"/>
      <c r="J188" s="221"/>
      <c r="K188" s="221"/>
      <c r="L188" s="227"/>
      <c r="M188" s="228"/>
      <c r="N188" s="229"/>
      <c r="O188" s="229"/>
      <c r="P188" s="229"/>
      <c r="Q188" s="229"/>
      <c r="R188" s="229"/>
      <c r="S188" s="229"/>
      <c r="T188" s="230"/>
      <c r="AT188" s="231" t="s">
        <v>165</v>
      </c>
      <c r="AU188" s="231" t="s">
        <v>92</v>
      </c>
      <c r="AV188" s="12" t="s">
        <v>92</v>
      </c>
      <c r="AW188" s="12" t="s">
        <v>44</v>
      </c>
      <c r="AX188" s="12" t="s">
        <v>90</v>
      </c>
      <c r="AY188" s="231" t="s">
        <v>154</v>
      </c>
    </row>
    <row r="189" spans="2:65" s="1" customFormat="1" ht="22.5" customHeight="1">
      <c r="B189" s="41"/>
      <c r="C189" s="194" t="s">
        <v>311</v>
      </c>
      <c r="D189" s="194" t="s">
        <v>156</v>
      </c>
      <c r="E189" s="195" t="s">
        <v>577</v>
      </c>
      <c r="F189" s="196" t="s">
        <v>578</v>
      </c>
      <c r="G189" s="197" t="s">
        <v>159</v>
      </c>
      <c r="H189" s="198">
        <v>581</v>
      </c>
      <c r="I189" s="199"/>
      <c r="J189" s="200">
        <f>ROUND(I189*H189,2)</f>
        <v>0</v>
      </c>
      <c r="K189" s="196" t="s">
        <v>160</v>
      </c>
      <c r="L189" s="61"/>
      <c r="M189" s="201" t="s">
        <v>80</v>
      </c>
      <c r="N189" s="202" t="s">
        <v>52</v>
      </c>
      <c r="O189" s="42"/>
      <c r="P189" s="203">
        <f>O189*H189</f>
        <v>0</v>
      </c>
      <c r="Q189" s="203">
        <v>0</v>
      </c>
      <c r="R189" s="203">
        <f>Q189*H189</f>
        <v>0</v>
      </c>
      <c r="S189" s="203">
        <v>0</v>
      </c>
      <c r="T189" s="204">
        <f>S189*H189</f>
        <v>0</v>
      </c>
      <c r="AR189" s="23" t="s">
        <v>161</v>
      </c>
      <c r="AT189" s="23" t="s">
        <v>156</v>
      </c>
      <c r="AU189" s="23" t="s">
        <v>92</v>
      </c>
      <c r="AY189" s="23" t="s">
        <v>154</v>
      </c>
      <c r="BE189" s="205">
        <f>IF(N189="základní",J189,0)</f>
        <v>0</v>
      </c>
      <c r="BF189" s="205">
        <f>IF(N189="snížená",J189,0)</f>
        <v>0</v>
      </c>
      <c r="BG189" s="205">
        <f>IF(N189="zákl. přenesená",J189,0)</f>
        <v>0</v>
      </c>
      <c r="BH189" s="205">
        <f>IF(N189="sníž. přenesená",J189,0)</f>
        <v>0</v>
      </c>
      <c r="BI189" s="205">
        <f>IF(N189="nulová",J189,0)</f>
        <v>0</v>
      </c>
      <c r="BJ189" s="23" t="s">
        <v>90</v>
      </c>
      <c r="BK189" s="205">
        <f>ROUND(I189*H189,2)</f>
        <v>0</v>
      </c>
      <c r="BL189" s="23" t="s">
        <v>161</v>
      </c>
      <c r="BM189" s="23" t="s">
        <v>579</v>
      </c>
    </row>
    <row r="190" spans="2:51" s="11" customFormat="1" ht="13.5">
      <c r="B190" s="209"/>
      <c r="C190" s="210"/>
      <c r="D190" s="206" t="s">
        <v>165</v>
      </c>
      <c r="E190" s="211" t="s">
        <v>80</v>
      </c>
      <c r="F190" s="212" t="s">
        <v>166</v>
      </c>
      <c r="G190" s="210"/>
      <c r="H190" s="213" t="s">
        <v>80</v>
      </c>
      <c r="I190" s="214"/>
      <c r="J190" s="210"/>
      <c r="K190" s="210"/>
      <c r="L190" s="215"/>
      <c r="M190" s="216"/>
      <c r="N190" s="217"/>
      <c r="O190" s="217"/>
      <c r="P190" s="217"/>
      <c r="Q190" s="217"/>
      <c r="R190" s="217"/>
      <c r="S190" s="217"/>
      <c r="T190" s="218"/>
      <c r="AT190" s="219" t="s">
        <v>165</v>
      </c>
      <c r="AU190" s="219" t="s">
        <v>92</v>
      </c>
      <c r="AV190" s="11" t="s">
        <v>90</v>
      </c>
      <c r="AW190" s="11" t="s">
        <v>44</v>
      </c>
      <c r="AX190" s="11" t="s">
        <v>82</v>
      </c>
      <c r="AY190" s="219" t="s">
        <v>154</v>
      </c>
    </row>
    <row r="191" spans="2:51" s="12" customFormat="1" ht="13.5">
      <c r="B191" s="220"/>
      <c r="C191" s="221"/>
      <c r="D191" s="222" t="s">
        <v>165</v>
      </c>
      <c r="E191" s="223" t="s">
        <v>80</v>
      </c>
      <c r="F191" s="224" t="s">
        <v>580</v>
      </c>
      <c r="G191" s="221"/>
      <c r="H191" s="225">
        <v>581</v>
      </c>
      <c r="I191" s="226"/>
      <c r="J191" s="221"/>
      <c r="K191" s="221"/>
      <c r="L191" s="227"/>
      <c r="M191" s="228"/>
      <c r="N191" s="229"/>
      <c r="O191" s="229"/>
      <c r="P191" s="229"/>
      <c r="Q191" s="229"/>
      <c r="R191" s="229"/>
      <c r="S191" s="229"/>
      <c r="T191" s="230"/>
      <c r="AT191" s="231" t="s">
        <v>165</v>
      </c>
      <c r="AU191" s="231" t="s">
        <v>92</v>
      </c>
      <c r="AV191" s="12" t="s">
        <v>92</v>
      </c>
      <c r="AW191" s="12" t="s">
        <v>44</v>
      </c>
      <c r="AX191" s="12" t="s">
        <v>90</v>
      </c>
      <c r="AY191" s="231" t="s">
        <v>154</v>
      </c>
    </row>
    <row r="192" spans="2:65" s="1" customFormat="1" ht="22.5" customHeight="1">
      <c r="B192" s="41"/>
      <c r="C192" s="194" t="s">
        <v>316</v>
      </c>
      <c r="D192" s="194" t="s">
        <v>156</v>
      </c>
      <c r="E192" s="195" t="s">
        <v>324</v>
      </c>
      <c r="F192" s="196" t="s">
        <v>325</v>
      </c>
      <c r="G192" s="197" t="s">
        <v>159</v>
      </c>
      <c r="H192" s="198">
        <v>21.3</v>
      </c>
      <c r="I192" s="199"/>
      <c r="J192" s="200">
        <f>ROUND(I192*H192,2)</f>
        <v>0</v>
      </c>
      <c r="K192" s="196" t="s">
        <v>160</v>
      </c>
      <c r="L192" s="61"/>
      <c r="M192" s="201" t="s">
        <v>80</v>
      </c>
      <c r="N192" s="202" t="s">
        <v>52</v>
      </c>
      <c r="O192" s="42"/>
      <c r="P192" s="203">
        <f>O192*H192</f>
        <v>0</v>
      </c>
      <c r="Q192" s="203">
        <v>0</v>
      </c>
      <c r="R192" s="203">
        <f>Q192*H192</f>
        <v>0</v>
      </c>
      <c r="S192" s="203">
        <v>0</v>
      </c>
      <c r="T192" s="204">
        <f>S192*H192</f>
        <v>0</v>
      </c>
      <c r="AR192" s="23" t="s">
        <v>161</v>
      </c>
      <c r="AT192" s="23" t="s">
        <v>156</v>
      </c>
      <c r="AU192" s="23" t="s">
        <v>92</v>
      </c>
      <c r="AY192" s="23" t="s">
        <v>154</v>
      </c>
      <c r="BE192" s="205">
        <f>IF(N192="základní",J192,0)</f>
        <v>0</v>
      </c>
      <c r="BF192" s="205">
        <f>IF(N192="snížená",J192,0)</f>
        <v>0</v>
      </c>
      <c r="BG192" s="205">
        <f>IF(N192="zákl. přenesená",J192,0)</f>
        <v>0</v>
      </c>
      <c r="BH192" s="205">
        <f>IF(N192="sníž. přenesená",J192,0)</f>
        <v>0</v>
      </c>
      <c r="BI192" s="205">
        <f>IF(N192="nulová",J192,0)</f>
        <v>0</v>
      </c>
      <c r="BJ192" s="23" t="s">
        <v>90</v>
      </c>
      <c r="BK192" s="205">
        <f>ROUND(I192*H192,2)</f>
        <v>0</v>
      </c>
      <c r="BL192" s="23" t="s">
        <v>161</v>
      </c>
      <c r="BM192" s="23" t="s">
        <v>581</v>
      </c>
    </row>
    <row r="193" spans="2:51" s="11" customFormat="1" ht="13.5">
      <c r="B193" s="209"/>
      <c r="C193" s="210"/>
      <c r="D193" s="206" t="s">
        <v>165</v>
      </c>
      <c r="E193" s="211" t="s">
        <v>80</v>
      </c>
      <c r="F193" s="212" t="s">
        <v>166</v>
      </c>
      <c r="G193" s="210"/>
      <c r="H193" s="213" t="s">
        <v>80</v>
      </c>
      <c r="I193" s="214"/>
      <c r="J193" s="210"/>
      <c r="K193" s="210"/>
      <c r="L193" s="215"/>
      <c r="M193" s="216"/>
      <c r="N193" s="217"/>
      <c r="O193" s="217"/>
      <c r="P193" s="217"/>
      <c r="Q193" s="217"/>
      <c r="R193" s="217"/>
      <c r="S193" s="217"/>
      <c r="T193" s="218"/>
      <c r="AT193" s="219" t="s">
        <v>165</v>
      </c>
      <c r="AU193" s="219" t="s">
        <v>92</v>
      </c>
      <c r="AV193" s="11" t="s">
        <v>90</v>
      </c>
      <c r="AW193" s="11" t="s">
        <v>44</v>
      </c>
      <c r="AX193" s="11" t="s">
        <v>82</v>
      </c>
      <c r="AY193" s="219" t="s">
        <v>154</v>
      </c>
    </row>
    <row r="194" spans="2:51" s="12" customFormat="1" ht="13.5">
      <c r="B194" s="220"/>
      <c r="C194" s="221"/>
      <c r="D194" s="222" t="s">
        <v>165</v>
      </c>
      <c r="E194" s="223" t="s">
        <v>80</v>
      </c>
      <c r="F194" s="224" t="s">
        <v>117</v>
      </c>
      <c r="G194" s="221"/>
      <c r="H194" s="225">
        <v>21.3</v>
      </c>
      <c r="I194" s="226"/>
      <c r="J194" s="221"/>
      <c r="K194" s="221"/>
      <c r="L194" s="227"/>
      <c r="M194" s="228"/>
      <c r="N194" s="229"/>
      <c r="O194" s="229"/>
      <c r="P194" s="229"/>
      <c r="Q194" s="229"/>
      <c r="R194" s="229"/>
      <c r="S194" s="229"/>
      <c r="T194" s="230"/>
      <c r="AT194" s="231" t="s">
        <v>165</v>
      </c>
      <c r="AU194" s="231" t="s">
        <v>92</v>
      </c>
      <c r="AV194" s="12" t="s">
        <v>92</v>
      </c>
      <c r="AW194" s="12" t="s">
        <v>44</v>
      </c>
      <c r="AX194" s="12" t="s">
        <v>90</v>
      </c>
      <c r="AY194" s="231" t="s">
        <v>154</v>
      </c>
    </row>
    <row r="195" spans="2:65" s="1" customFormat="1" ht="31.5" customHeight="1">
      <c r="B195" s="41"/>
      <c r="C195" s="194" t="s">
        <v>323</v>
      </c>
      <c r="D195" s="194" t="s">
        <v>156</v>
      </c>
      <c r="E195" s="195" t="s">
        <v>328</v>
      </c>
      <c r="F195" s="196" t="s">
        <v>329</v>
      </c>
      <c r="G195" s="197" t="s">
        <v>159</v>
      </c>
      <c r="H195" s="198">
        <v>21.3</v>
      </c>
      <c r="I195" s="199"/>
      <c r="J195" s="200">
        <f>ROUND(I195*H195,2)</f>
        <v>0</v>
      </c>
      <c r="K195" s="196" t="s">
        <v>160</v>
      </c>
      <c r="L195" s="61"/>
      <c r="M195" s="201" t="s">
        <v>80</v>
      </c>
      <c r="N195" s="202" t="s">
        <v>52</v>
      </c>
      <c r="O195" s="42"/>
      <c r="P195" s="203">
        <f>O195*H195</f>
        <v>0</v>
      </c>
      <c r="Q195" s="203">
        <v>0</v>
      </c>
      <c r="R195" s="203">
        <f>Q195*H195</f>
        <v>0</v>
      </c>
      <c r="S195" s="203">
        <v>0</v>
      </c>
      <c r="T195" s="204">
        <f>S195*H195</f>
        <v>0</v>
      </c>
      <c r="AR195" s="23" t="s">
        <v>161</v>
      </c>
      <c r="AT195" s="23" t="s">
        <v>156</v>
      </c>
      <c r="AU195" s="23" t="s">
        <v>92</v>
      </c>
      <c r="AY195" s="23" t="s">
        <v>154</v>
      </c>
      <c r="BE195" s="205">
        <f>IF(N195="základní",J195,0)</f>
        <v>0</v>
      </c>
      <c r="BF195" s="205">
        <f>IF(N195="snížená",J195,0)</f>
        <v>0</v>
      </c>
      <c r="BG195" s="205">
        <f>IF(N195="zákl. přenesená",J195,0)</f>
        <v>0</v>
      </c>
      <c r="BH195" s="205">
        <f>IF(N195="sníž. přenesená",J195,0)</f>
        <v>0</v>
      </c>
      <c r="BI195" s="205">
        <f>IF(N195="nulová",J195,0)</f>
        <v>0</v>
      </c>
      <c r="BJ195" s="23" t="s">
        <v>90</v>
      </c>
      <c r="BK195" s="205">
        <f>ROUND(I195*H195,2)</f>
        <v>0</v>
      </c>
      <c r="BL195" s="23" t="s">
        <v>161</v>
      </c>
      <c r="BM195" s="23" t="s">
        <v>582</v>
      </c>
    </row>
    <row r="196" spans="2:47" s="1" customFormat="1" ht="67.5">
      <c r="B196" s="41"/>
      <c r="C196" s="63"/>
      <c r="D196" s="206" t="s">
        <v>163</v>
      </c>
      <c r="E196" s="63"/>
      <c r="F196" s="207" t="s">
        <v>331</v>
      </c>
      <c r="G196" s="63"/>
      <c r="H196" s="63"/>
      <c r="I196" s="164"/>
      <c r="J196" s="63"/>
      <c r="K196" s="63"/>
      <c r="L196" s="61"/>
      <c r="M196" s="208"/>
      <c r="N196" s="42"/>
      <c r="O196" s="42"/>
      <c r="P196" s="42"/>
      <c r="Q196" s="42"/>
      <c r="R196" s="42"/>
      <c r="S196" s="42"/>
      <c r="T196" s="78"/>
      <c r="AT196" s="23" t="s">
        <v>163</v>
      </c>
      <c r="AU196" s="23" t="s">
        <v>92</v>
      </c>
    </row>
    <row r="197" spans="2:51" s="11" customFormat="1" ht="13.5">
      <c r="B197" s="209"/>
      <c r="C197" s="210"/>
      <c r="D197" s="206" t="s">
        <v>165</v>
      </c>
      <c r="E197" s="211" t="s">
        <v>80</v>
      </c>
      <c r="F197" s="212" t="s">
        <v>166</v>
      </c>
      <c r="G197" s="210"/>
      <c r="H197" s="213" t="s">
        <v>80</v>
      </c>
      <c r="I197" s="214"/>
      <c r="J197" s="210"/>
      <c r="K197" s="210"/>
      <c r="L197" s="215"/>
      <c r="M197" s="216"/>
      <c r="N197" s="217"/>
      <c r="O197" s="217"/>
      <c r="P197" s="217"/>
      <c r="Q197" s="217"/>
      <c r="R197" s="217"/>
      <c r="S197" s="217"/>
      <c r="T197" s="218"/>
      <c r="AT197" s="219" t="s">
        <v>165</v>
      </c>
      <c r="AU197" s="219" t="s">
        <v>92</v>
      </c>
      <c r="AV197" s="11" t="s">
        <v>90</v>
      </c>
      <c r="AW197" s="11" t="s">
        <v>44</v>
      </c>
      <c r="AX197" s="11" t="s">
        <v>82</v>
      </c>
      <c r="AY197" s="219" t="s">
        <v>154</v>
      </c>
    </row>
    <row r="198" spans="2:51" s="12" customFormat="1" ht="13.5">
      <c r="B198" s="220"/>
      <c r="C198" s="221"/>
      <c r="D198" s="222" t="s">
        <v>165</v>
      </c>
      <c r="E198" s="223" t="s">
        <v>80</v>
      </c>
      <c r="F198" s="224" t="s">
        <v>117</v>
      </c>
      <c r="G198" s="221"/>
      <c r="H198" s="225">
        <v>21.3</v>
      </c>
      <c r="I198" s="226"/>
      <c r="J198" s="221"/>
      <c r="K198" s="221"/>
      <c r="L198" s="227"/>
      <c r="M198" s="228"/>
      <c r="N198" s="229"/>
      <c r="O198" s="229"/>
      <c r="P198" s="229"/>
      <c r="Q198" s="229"/>
      <c r="R198" s="229"/>
      <c r="S198" s="229"/>
      <c r="T198" s="230"/>
      <c r="AT198" s="231" t="s">
        <v>165</v>
      </c>
      <c r="AU198" s="231" t="s">
        <v>92</v>
      </c>
      <c r="AV198" s="12" t="s">
        <v>92</v>
      </c>
      <c r="AW198" s="12" t="s">
        <v>44</v>
      </c>
      <c r="AX198" s="12" t="s">
        <v>90</v>
      </c>
      <c r="AY198" s="231" t="s">
        <v>154</v>
      </c>
    </row>
    <row r="199" spans="2:65" s="1" customFormat="1" ht="31.5" customHeight="1">
      <c r="B199" s="41"/>
      <c r="C199" s="194" t="s">
        <v>327</v>
      </c>
      <c r="D199" s="194" t="s">
        <v>156</v>
      </c>
      <c r="E199" s="195" t="s">
        <v>583</v>
      </c>
      <c r="F199" s="196" t="s">
        <v>584</v>
      </c>
      <c r="G199" s="197" t="s">
        <v>159</v>
      </c>
      <c r="H199" s="198">
        <v>21.3</v>
      </c>
      <c r="I199" s="199"/>
      <c r="J199" s="200">
        <f>ROUND(I199*H199,2)</f>
        <v>0</v>
      </c>
      <c r="K199" s="196" t="s">
        <v>160</v>
      </c>
      <c r="L199" s="61"/>
      <c r="M199" s="201" t="s">
        <v>80</v>
      </c>
      <c r="N199" s="202" t="s">
        <v>52</v>
      </c>
      <c r="O199" s="42"/>
      <c r="P199" s="203">
        <f>O199*H199</f>
        <v>0</v>
      </c>
      <c r="Q199" s="203">
        <v>0</v>
      </c>
      <c r="R199" s="203">
        <f>Q199*H199</f>
        <v>0</v>
      </c>
      <c r="S199" s="203">
        <v>0</v>
      </c>
      <c r="T199" s="204">
        <f>S199*H199</f>
        <v>0</v>
      </c>
      <c r="AR199" s="23" t="s">
        <v>161</v>
      </c>
      <c r="AT199" s="23" t="s">
        <v>156</v>
      </c>
      <c r="AU199" s="23" t="s">
        <v>92</v>
      </c>
      <c r="AY199" s="23" t="s">
        <v>154</v>
      </c>
      <c r="BE199" s="205">
        <f>IF(N199="základní",J199,0)</f>
        <v>0</v>
      </c>
      <c r="BF199" s="205">
        <f>IF(N199="snížená",J199,0)</f>
        <v>0</v>
      </c>
      <c r="BG199" s="205">
        <f>IF(N199="zákl. přenesená",J199,0)</f>
        <v>0</v>
      </c>
      <c r="BH199" s="205">
        <f>IF(N199="sníž. přenesená",J199,0)</f>
        <v>0</v>
      </c>
      <c r="BI199" s="205">
        <f>IF(N199="nulová",J199,0)</f>
        <v>0</v>
      </c>
      <c r="BJ199" s="23" t="s">
        <v>90</v>
      </c>
      <c r="BK199" s="205">
        <f>ROUND(I199*H199,2)</f>
        <v>0</v>
      </c>
      <c r="BL199" s="23" t="s">
        <v>161</v>
      </c>
      <c r="BM199" s="23" t="s">
        <v>585</v>
      </c>
    </row>
    <row r="200" spans="2:47" s="1" customFormat="1" ht="27">
      <c r="B200" s="41"/>
      <c r="C200" s="63"/>
      <c r="D200" s="206" t="s">
        <v>163</v>
      </c>
      <c r="E200" s="63"/>
      <c r="F200" s="207" t="s">
        <v>336</v>
      </c>
      <c r="G200" s="63"/>
      <c r="H200" s="63"/>
      <c r="I200" s="164"/>
      <c r="J200" s="63"/>
      <c r="K200" s="63"/>
      <c r="L200" s="61"/>
      <c r="M200" s="208"/>
      <c r="N200" s="42"/>
      <c r="O200" s="42"/>
      <c r="P200" s="42"/>
      <c r="Q200" s="42"/>
      <c r="R200" s="42"/>
      <c r="S200" s="42"/>
      <c r="T200" s="78"/>
      <c r="AT200" s="23" t="s">
        <v>163</v>
      </c>
      <c r="AU200" s="23" t="s">
        <v>92</v>
      </c>
    </row>
    <row r="201" spans="2:51" s="11" customFormat="1" ht="13.5">
      <c r="B201" s="209"/>
      <c r="C201" s="210"/>
      <c r="D201" s="206" t="s">
        <v>165</v>
      </c>
      <c r="E201" s="211" t="s">
        <v>80</v>
      </c>
      <c r="F201" s="212" t="s">
        <v>166</v>
      </c>
      <c r="G201" s="210"/>
      <c r="H201" s="213" t="s">
        <v>80</v>
      </c>
      <c r="I201" s="214"/>
      <c r="J201" s="210"/>
      <c r="K201" s="210"/>
      <c r="L201" s="215"/>
      <c r="M201" s="216"/>
      <c r="N201" s="217"/>
      <c r="O201" s="217"/>
      <c r="P201" s="217"/>
      <c r="Q201" s="217"/>
      <c r="R201" s="217"/>
      <c r="S201" s="217"/>
      <c r="T201" s="218"/>
      <c r="AT201" s="219" t="s">
        <v>165</v>
      </c>
      <c r="AU201" s="219" t="s">
        <v>92</v>
      </c>
      <c r="AV201" s="11" t="s">
        <v>90</v>
      </c>
      <c r="AW201" s="11" t="s">
        <v>44</v>
      </c>
      <c r="AX201" s="11" t="s">
        <v>82</v>
      </c>
      <c r="AY201" s="219" t="s">
        <v>154</v>
      </c>
    </row>
    <row r="202" spans="2:51" s="12" customFormat="1" ht="13.5">
      <c r="B202" s="220"/>
      <c r="C202" s="221"/>
      <c r="D202" s="222" t="s">
        <v>165</v>
      </c>
      <c r="E202" s="223" t="s">
        <v>80</v>
      </c>
      <c r="F202" s="224" t="s">
        <v>117</v>
      </c>
      <c r="G202" s="221"/>
      <c r="H202" s="225">
        <v>21.3</v>
      </c>
      <c r="I202" s="226"/>
      <c r="J202" s="221"/>
      <c r="K202" s="221"/>
      <c r="L202" s="227"/>
      <c r="M202" s="228"/>
      <c r="N202" s="229"/>
      <c r="O202" s="229"/>
      <c r="P202" s="229"/>
      <c r="Q202" s="229"/>
      <c r="R202" s="229"/>
      <c r="S202" s="229"/>
      <c r="T202" s="230"/>
      <c r="AT202" s="231" t="s">
        <v>165</v>
      </c>
      <c r="AU202" s="231" t="s">
        <v>92</v>
      </c>
      <c r="AV202" s="12" t="s">
        <v>92</v>
      </c>
      <c r="AW202" s="12" t="s">
        <v>44</v>
      </c>
      <c r="AX202" s="12" t="s">
        <v>90</v>
      </c>
      <c r="AY202" s="231" t="s">
        <v>154</v>
      </c>
    </row>
    <row r="203" spans="2:65" s="1" customFormat="1" ht="22.5" customHeight="1">
      <c r="B203" s="41"/>
      <c r="C203" s="194" t="s">
        <v>332</v>
      </c>
      <c r="D203" s="194" t="s">
        <v>156</v>
      </c>
      <c r="E203" s="195" t="s">
        <v>344</v>
      </c>
      <c r="F203" s="196" t="s">
        <v>345</v>
      </c>
      <c r="G203" s="197" t="s">
        <v>159</v>
      </c>
      <c r="H203" s="198">
        <v>21.3</v>
      </c>
      <c r="I203" s="199"/>
      <c r="J203" s="200">
        <f>ROUND(I203*H203,2)</f>
        <v>0</v>
      </c>
      <c r="K203" s="196" t="s">
        <v>160</v>
      </c>
      <c r="L203" s="61"/>
      <c r="M203" s="201" t="s">
        <v>80</v>
      </c>
      <c r="N203" s="202" t="s">
        <v>52</v>
      </c>
      <c r="O203" s="42"/>
      <c r="P203" s="203">
        <f>O203*H203</f>
        <v>0</v>
      </c>
      <c r="Q203" s="203">
        <v>0</v>
      </c>
      <c r="R203" s="203">
        <f>Q203*H203</f>
        <v>0</v>
      </c>
      <c r="S203" s="203">
        <v>0</v>
      </c>
      <c r="T203" s="204">
        <f>S203*H203</f>
        <v>0</v>
      </c>
      <c r="AR203" s="23" t="s">
        <v>161</v>
      </c>
      <c r="AT203" s="23" t="s">
        <v>156</v>
      </c>
      <c r="AU203" s="23" t="s">
        <v>92</v>
      </c>
      <c r="AY203" s="23" t="s">
        <v>154</v>
      </c>
      <c r="BE203" s="205">
        <f>IF(N203="základní",J203,0)</f>
        <v>0</v>
      </c>
      <c r="BF203" s="205">
        <f>IF(N203="snížená",J203,0)</f>
        <v>0</v>
      </c>
      <c r="BG203" s="205">
        <f>IF(N203="zákl. přenesená",J203,0)</f>
        <v>0</v>
      </c>
      <c r="BH203" s="205">
        <f>IF(N203="sníž. přenesená",J203,0)</f>
        <v>0</v>
      </c>
      <c r="BI203" s="205">
        <f>IF(N203="nulová",J203,0)</f>
        <v>0</v>
      </c>
      <c r="BJ203" s="23" t="s">
        <v>90</v>
      </c>
      <c r="BK203" s="205">
        <f>ROUND(I203*H203,2)</f>
        <v>0</v>
      </c>
      <c r="BL203" s="23" t="s">
        <v>161</v>
      </c>
      <c r="BM203" s="23" t="s">
        <v>586</v>
      </c>
    </row>
    <row r="204" spans="2:47" s="1" customFormat="1" ht="40.5">
      <c r="B204" s="41"/>
      <c r="C204" s="63"/>
      <c r="D204" s="206" t="s">
        <v>163</v>
      </c>
      <c r="E204" s="63"/>
      <c r="F204" s="207" t="s">
        <v>347</v>
      </c>
      <c r="G204" s="63"/>
      <c r="H204" s="63"/>
      <c r="I204" s="164"/>
      <c r="J204" s="63"/>
      <c r="K204" s="63"/>
      <c r="L204" s="61"/>
      <c r="M204" s="208"/>
      <c r="N204" s="42"/>
      <c r="O204" s="42"/>
      <c r="P204" s="42"/>
      <c r="Q204" s="42"/>
      <c r="R204" s="42"/>
      <c r="S204" s="42"/>
      <c r="T204" s="78"/>
      <c r="AT204" s="23" t="s">
        <v>163</v>
      </c>
      <c r="AU204" s="23" t="s">
        <v>92</v>
      </c>
    </row>
    <row r="205" spans="2:51" s="11" customFormat="1" ht="13.5">
      <c r="B205" s="209"/>
      <c r="C205" s="210"/>
      <c r="D205" s="206" t="s">
        <v>165</v>
      </c>
      <c r="E205" s="211" t="s">
        <v>80</v>
      </c>
      <c r="F205" s="212" t="s">
        <v>166</v>
      </c>
      <c r="G205" s="210"/>
      <c r="H205" s="213" t="s">
        <v>80</v>
      </c>
      <c r="I205" s="214"/>
      <c r="J205" s="210"/>
      <c r="K205" s="210"/>
      <c r="L205" s="215"/>
      <c r="M205" s="216"/>
      <c r="N205" s="217"/>
      <c r="O205" s="217"/>
      <c r="P205" s="217"/>
      <c r="Q205" s="217"/>
      <c r="R205" s="217"/>
      <c r="S205" s="217"/>
      <c r="T205" s="218"/>
      <c r="AT205" s="219" t="s">
        <v>165</v>
      </c>
      <c r="AU205" s="219" t="s">
        <v>92</v>
      </c>
      <c r="AV205" s="11" t="s">
        <v>90</v>
      </c>
      <c r="AW205" s="11" t="s">
        <v>44</v>
      </c>
      <c r="AX205" s="11" t="s">
        <v>82</v>
      </c>
      <c r="AY205" s="219" t="s">
        <v>154</v>
      </c>
    </row>
    <row r="206" spans="2:51" s="12" customFormat="1" ht="13.5">
      <c r="B206" s="220"/>
      <c r="C206" s="221"/>
      <c r="D206" s="222" t="s">
        <v>165</v>
      </c>
      <c r="E206" s="223" t="s">
        <v>80</v>
      </c>
      <c r="F206" s="224" t="s">
        <v>117</v>
      </c>
      <c r="G206" s="221"/>
      <c r="H206" s="225">
        <v>21.3</v>
      </c>
      <c r="I206" s="226"/>
      <c r="J206" s="221"/>
      <c r="K206" s="221"/>
      <c r="L206" s="227"/>
      <c r="M206" s="228"/>
      <c r="N206" s="229"/>
      <c r="O206" s="229"/>
      <c r="P206" s="229"/>
      <c r="Q206" s="229"/>
      <c r="R206" s="229"/>
      <c r="S206" s="229"/>
      <c r="T206" s="230"/>
      <c r="AT206" s="231" t="s">
        <v>165</v>
      </c>
      <c r="AU206" s="231" t="s">
        <v>92</v>
      </c>
      <c r="AV206" s="12" t="s">
        <v>92</v>
      </c>
      <c r="AW206" s="12" t="s">
        <v>44</v>
      </c>
      <c r="AX206" s="12" t="s">
        <v>90</v>
      </c>
      <c r="AY206" s="231" t="s">
        <v>154</v>
      </c>
    </row>
    <row r="207" spans="2:65" s="1" customFormat="1" ht="22.5" customHeight="1">
      <c r="B207" s="41"/>
      <c r="C207" s="194" t="s">
        <v>337</v>
      </c>
      <c r="D207" s="194" t="s">
        <v>156</v>
      </c>
      <c r="E207" s="195" t="s">
        <v>349</v>
      </c>
      <c r="F207" s="196" t="s">
        <v>350</v>
      </c>
      <c r="G207" s="197" t="s">
        <v>159</v>
      </c>
      <c r="H207" s="198">
        <v>42.6</v>
      </c>
      <c r="I207" s="199"/>
      <c r="J207" s="200">
        <f>ROUND(I207*H207,2)</f>
        <v>0</v>
      </c>
      <c r="K207" s="196" t="s">
        <v>160</v>
      </c>
      <c r="L207" s="61"/>
      <c r="M207" s="201" t="s">
        <v>80</v>
      </c>
      <c r="N207" s="202" t="s">
        <v>52</v>
      </c>
      <c r="O207" s="42"/>
      <c r="P207" s="203">
        <f>O207*H207</f>
        <v>0</v>
      </c>
      <c r="Q207" s="203">
        <v>0</v>
      </c>
      <c r="R207" s="203">
        <f>Q207*H207</f>
        <v>0</v>
      </c>
      <c r="S207" s="203">
        <v>0</v>
      </c>
      <c r="T207" s="204">
        <f>S207*H207</f>
        <v>0</v>
      </c>
      <c r="AR207" s="23" t="s">
        <v>161</v>
      </c>
      <c r="AT207" s="23" t="s">
        <v>156</v>
      </c>
      <c r="AU207" s="23" t="s">
        <v>92</v>
      </c>
      <c r="AY207" s="23" t="s">
        <v>154</v>
      </c>
      <c r="BE207" s="205">
        <f>IF(N207="základní",J207,0)</f>
        <v>0</v>
      </c>
      <c r="BF207" s="205">
        <f>IF(N207="snížená",J207,0)</f>
        <v>0</v>
      </c>
      <c r="BG207" s="205">
        <f>IF(N207="zákl. přenesená",J207,0)</f>
        <v>0</v>
      </c>
      <c r="BH207" s="205">
        <f>IF(N207="sníž. přenesená",J207,0)</f>
        <v>0</v>
      </c>
      <c r="BI207" s="205">
        <f>IF(N207="nulová",J207,0)</f>
        <v>0</v>
      </c>
      <c r="BJ207" s="23" t="s">
        <v>90</v>
      </c>
      <c r="BK207" s="205">
        <f>ROUND(I207*H207,2)</f>
        <v>0</v>
      </c>
      <c r="BL207" s="23" t="s">
        <v>161</v>
      </c>
      <c r="BM207" s="23" t="s">
        <v>587</v>
      </c>
    </row>
    <row r="208" spans="2:51" s="11" customFormat="1" ht="13.5">
      <c r="B208" s="209"/>
      <c r="C208" s="210"/>
      <c r="D208" s="206" t="s">
        <v>165</v>
      </c>
      <c r="E208" s="211" t="s">
        <v>80</v>
      </c>
      <c r="F208" s="212" t="s">
        <v>166</v>
      </c>
      <c r="G208" s="210"/>
      <c r="H208" s="213" t="s">
        <v>80</v>
      </c>
      <c r="I208" s="214"/>
      <c r="J208" s="210"/>
      <c r="K208" s="210"/>
      <c r="L208" s="215"/>
      <c r="M208" s="216"/>
      <c r="N208" s="217"/>
      <c r="O208" s="217"/>
      <c r="P208" s="217"/>
      <c r="Q208" s="217"/>
      <c r="R208" s="217"/>
      <c r="S208" s="217"/>
      <c r="T208" s="218"/>
      <c r="AT208" s="219" t="s">
        <v>165</v>
      </c>
      <c r="AU208" s="219" t="s">
        <v>92</v>
      </c>
      <c r="AV208" s="11" t="s">
        <v>90</v>
      </c>
      <c r="AW208" s="11" t="s">
        <v>44</v>
      </c>
      <c r="AX208" s="11" t="s">
        <v>82</v>
      </c>
      <c r="AY208" s="219" t="s">
        <v>154</v>
      </c>
    </row>
    <row r="209" spans="2:51" s="12" customFormat="1" ht="13.5">
      <c r="B209" s="220"/>
      <c r="C209" s="221"/>
      <c r="D209" s="222" t="s">
        <v>165</v>
      </c>
      <c r="E209" s="223" t="s">
        <v>80</v>
      </c>
      <c r="F209" s="224" t="s">
        <v>354</v>
      </c>
      <c r="G209" s="221"/>
      <c r="H209" s="225">
        <v>42.6</v>
      </c>
      <c r="I209" s="226"/>
      <c r="J209" s="221"/>
      <c r="K209" s="221"/>
      <c r="L209" s="227"/>
      <c r="M209" s="228"/>
      <c r="N209" s="229"/>
      <c r="O209" s="229"/>
      <c r="P209" s="229"/>
      <c r="Q209" s="229"/>
      <c r="R209" s="229"/>
      <c r="S209" s="229"/>
      <c r="T209" s="230"/>
      <c r="AT209" s="231" t="s">
        <v>165</v>
      </c>
      <c r="AU209" s="231" t="s">
        <v>92</v>
      </c>
      <c r="AV209" s="12" t="s">
        <v>92</v>
      </c>
      <c r="AW209" s="12" t="s">
        <v>44</v>
      </c>
      <c r="AX209" s="12" t="s">
        <v>90</v>
      </c>
      <c r="AY209" s="231" t="s">
        <v>154</v>
      </c>
    </row>
    <row r="210" spans="2:65" s="1" customFormat="1" ht="31.5" customHeight="1">
      <c r="B210" s="41"/>
      <c r="C210" s="194" t="s">
        <v>343</v>
      </c>
      <c r="D210" s="194" t="s">
        <v>156</v>
      </c>
      <c r="E210" s="195" t="s">
        <v>588</v>
      </c>
      <c r="F210" s="196" t="s">
        <v>589</v>
      </c>
      <c r="G210" s="197" t="s">
        <v>159</v>
      </c>
      <c r="H210" s="198">
        <v>21.3</v>
      </c>
      <c r="I210" s="199"/>
      <c r="J210" s="200">
        <f>ROUND(I210*H210,2)</f>
        <v>0</v>
      </c>
      <c r="K210" s="196" t="s">
        <v>80</v>
      </c>
      <c r="L210" s="61"/>
      <c r="M210" s="201" t="s">
        <v>80</v>
      </c>
      <c r="N210" s="202" t="s">
        <v>52</v>
      </c>
      <c r="O210" s="42"/>
      <c r="P210" s="203">
        <f>O210*H210</f>
        <v>0</v>
      </c>
      <c r="Q210" s="203">
        <v>0</v>
      </c>
      <c r="R210" s="203">
        <f>Q210*H210</f>
        <v>0</v>
      </c>
      <c r="S210" s="203">
        <v>0</v>
      </c>
      <c r="T210" s="204">
        <f>S210*H210</f>
        <v>0</v>
      </c>
      <c r="AR210" s="23" t="s">
        <v>161</v>
      </c>
      <c r="AT210" s="23" t="s">
        <v>156</v>
      </c>
      <c r="AU210" s="23" t="s">
        <v>92</v>
      </c>
      <c r="AY210" s="23" t="s">
        <v>154</v>
      </c>
      <c r="BE210" s="205">
        <f>IF(N210="základní",J210,0)</f>
        <v>0</v>
      </c>
      <c r="BF210" s="205">
        <f>IF(N210="snížená",J210,0)</f>
        <v>0</v>
      </c>
      <c r="BG210" s="205">
        <f>IF(N210="zákl. přenesená",J210,0)</f>
        <v>0</v>
      </c>
      <c r="BH210" s="205">
        <f>IF(N210="sníž. přenesená",J210,0)</f>
        <v>0</v>
      </c>
      <c r="BI210" s="205">
        <f>IF(N210="nulová",J210,0)</f>
        <v>0</v>
      </c>
      <c r="BJ210" s="23" t="s">
        <v>90</v>
      </c>
      <c r="BK210" s="205">
        <f>ROUND(I210*H210,2)</f>
        <v>0</v>
      </c>
      <c r="BL210" s="23" t="s">
        <v>161</v>
      </c>
      <c r="BM210" s="23" t="s">
        <v>590</v>
      </c>
    </row>
    <row r="211" spans="2:51" s="11" customFormat="1" ht="13.5">
      <c r="B211" s="209"/>
      <c r="C211" s="210"/>
      <c r="D211" s="206" t="s">
        <v>165</v>
      </c>
      <c r="E211" s="211" t="s">
        <v>80</v>
      </c>
      <c r="F211" s="212" t="s">
        <v>166</v>
      </c>
      <c r="G211" s="210"/>
      <c r="H211" s="213" t="s">
        <v>80</v>
      </c>
      <c r="I211" s="214"/>
      <c r="J211" s="210"/>
      <c r="K211" s="210"/>
      <c r="L211" s="215"/>
      <c r="M211" s="216"/>
      <c r="N211" s="217"/>
      <c r="O211" s="217"/>
      <c r="P211" s="217"/>
      <c r="Q211" s="217"/>
      <c r="R211" s="217"/>
      <c r="S211" s="217"/>
      <c r="T211" s="218"/>
      <c r="AT211" s="219" t="s">
        <v>165</v>
      </c>
      <c r="AU211" s="219" t="s">
        <v>92</v>
      </c>
      <c r="AV211" s="11" t="s">
        <v>90</v>
      </c>
      <c r="AW211" s="11" t="s">
        <v>44</v>
      </c>
      <c r="AX211" s="11" t="s">
        <v>82</v>
      </c>
      <c r="AY211" s="219" t="s">
        <v>154</v>
      </c>
    </row>
    <row r="212" spans="2:51" s="12" customFormat="1" ht="13.5">
      <c r="B212" s="220"/>
      <c r="C212" s="221"/>
      <c r="D212" s="222" t="s">
        <v>165</v>
      </c>
      <c r="E212" s="223" t="s">
        <v>117</v>
      </c>
      <c r="F212" s="224" t="s">
        <v>501</v>
      </c>
      <c r="G212" s="221"/>
      <c r="H212" s="225">
        <v>21.3</v>
      </c>
      <c r="I212" s="226"/>
      <c r="J212" s="221"/>
      <c r="K212" s="221"/>
      <c r="L212" s="227"/>
      <c r="M212" s="228"/>
      <c r="N212" s="229"/>
      <c r="O212" s="229"/>
      <c r="P212" s="229"/>
      <c r="Q212" s="229"/>
      <c r="R212" s="229"/>
      <c r="S212" s="229"/>
      <c r="T212" s="230"/>
      <c r="AT212" s="231" t="s">
        <v>165</v>
      </c>
      <c r="AU212" s="231" t="s">
        <v>92</v>
      </c>
      <c r="AV212" s="12" t="s">
        <v>92</v>
      </c>
      <c r="AW212" s="12" t="s">
        <v>44</v>
      </c>
      <c r="AX212" s="12" t="s">
        <v>90</v>
      </c>
      <c r="AY212" s="231" t="s">
        <v>154</v>
      </c>
    </row>
    <row r="213" spans="2:65" s="1" customFormat="1" ht="31.5" customHeight="1">
      <c r="B213" s="41"/>
      <c r="C213" s="194" t="s">
        <v>348</v>
      </c>
      <c r="D213" s="194" t="s">
        <v>156</v>
      </c>
      <c r="E213" s="195" t="s">
        <v>591</v>
      </c>
      <c r="F213" s="196" t="s">
        <v>592</v>
      </c>
      <c r="G213" s="197" t="s">
        <v>159</v>
      </c>
      <c r="H213" s="198">
        <v>21.3</v>
      </c>
      <c r="I213" s="199"/>
      <c r="J213" s="200">
        <f>ROUND(I213*H213,2)</f>
        <v>0</v>
      </c>
      <c r="K213" s="196" t="s">
        <v>160</v>
      </c>
      <c r="L213" s="61"/>
      <c r="M213" s="201" t="s">
        <v>80</v>
      </c>
      <c r="N213" s="202" t="s">
        <v>52</v>
      </c>
      <c r="O213" s="42"/>
      <c r="P213" s="203">
        <f>O213*H213</f>
        <v>0</v>
      </c>
      <c r="Q213" s="203">
        <v>0</v>
      </c>
      <c r="R213" s="203">
        <f>Q213*H213</f>
        <v>0</v>
      </c>
      <c r="S213" s="203">
        <v>0</v>
      </c>
      <c r="T213" s="204">
        <f>S213*H213</f>
        <v>0</v>
      </c>
      <c r="AR213" s="23" t="s">
        <v>161</v>
      </c>
      <c r="AT213" s="23" t="s">
        <v>156</v>
      </c>
      <c r="AU213" s="23" t="s">
        <v>92</v>
      </c>
      <c r="AY213" s="23" t="s">
        <v>154</v>
      </c>
      <c r="BE213" s="205">
        <f>IF(N213="základní",J213,0)</f>
        <v>0</v>
      </c>
      <c r="BF213" s="205">
        <f>IF(N213="snížená",J213,0)</f>
        <v>0</v>
      </c>
      <c r="BG213" s="205">
        <f>IF(N213="zákl. přenesená",J213,0)</f>
        <v>0</v>
      </c>
      <c r="BH213" s="205">
        <f>IF(N213="sníž. přenesená",J213,0)</f>
        <v>0</v>
      </c>
      <c r="BI213" s="205">
        <f>IF(N213="nulová",J213,0)</f>
        <v>0</v>
      </c>
      <c r="BJ213" s="23" t="s">
        <v>90</v>
      </c>
      <c r="BK213" s="205">
        <f>ROUND(I213*H213,2)</f>
        <v>0</v>
      </c>
      <c r="BL213" s="23" t="s">
        <v>161</v>
      </c>
      <c r="BM213" s="23" t="s">
        <v>593</v>
      </c>
    </row>
    <row r="214" spans="2:47" s="1" customFormat="1" ht="27">
      <c r="B214" s="41"/>
      <c r="C214" s="63"/>
      <c r="D214" s="206" t="s">
        <v>163</v>
      </c>
      <c r="E214" s="63"/>
      <c r="F214" s="207" t="s">
        <v>370</v>
      </c>
      <c r="G214" s="63"/>
      <c r="H214" s="63"/>
      <c r="I214" s="164"/>
      <c r="J214" s="63"/>
      <c r="K214" s="63"/>
      <c r="L214" s="61"/>
      <c r="M214" s="208"/>
      <c r="N214" s="42"/>
      <c r="O214" s="42"/>
      <c r="P214" s="42"/>
      <c r="Q214" s="42"/>
      <c r="R214" s="42"/>
      <c r="S214" s="42"/>
      <c r="T214" s="78"/>
      <c r="AT214" s="23" t="s">
        <v>163</v>
      </c>
      <c r="AU214" s="23" t="s">
        <v>92</v>
      </c>
    </row>
    <row r="215" spans="2:51" s="11" customFormat="1" ht="13.5">
      <c r="B215" s="209"/>
      <c r="C215" s="210"/>
      <c r="D215" s="206" t="s">
        <v>165</v>
      </c>
      <c r="E215" s="211" t="s">
        <v>80</v>
      </c>
      <c r="F215" s="212" t="s">
        <v>166</v>
      </c>
      <c r="G215" s="210"/>
      <c r="H215" s="213" t="s">
        <v>80</v>
      </c>
      <c r="I215" s="214"/>
      <c r="J215" s="210"/>
      <c r="K215" s="210"/>
      <c r="L215" s="215"/>
      <c r="M215" s="216"/>
      <c r="N215" s="217"/>
      <c r="O215" s="217"/>
      <c r="P215" s="217"/>
      <c r="Q215" s="217"/>
      <c r="R215" s="217"/>
      <c r="S215" s="217"/>
      <c r="T215" s="218"/>
      <c r="AT215" s="219" t="s">
        <v>165</v>
      </c>
      <c r="AU215" s="219" t="s">
        <v>92</v>
      </c>
      <c r="AV215" s="11" t="s">
        <v>90</v>
      </c>
      <c r="AW215" s="11" t="s">
        <v>44</v>
      </c>
      <c r="AX215" s="11" t="s">
        <v>82</v>
      </c>
      <c r="AY215" s="219" t="s">
        <v>154</v>
      </c>
    </row>
    <row r="216" spans="2:51" s="12" customFormat="1" ht="13.5">
      <c r="B216" s="220"/>
      <c r="C216" s="221"/>
      <c r="D216" s="222" t="s">
        <v>165</v>
      </c>
      <c r="E216" s="223" t="s">
        <v>80</v>
      </c>
      <c r="F216" s="224" t="s">
        <v>117</v>
      </c>
      <c r="G216" s="221"/>
      <c r="H216" s="225">
        <v>21.3</v>
      </c>
      <c r="I216" s="226"/>
      <c r="J216" s="221"/>
      <c r="K216" s="221"/>
      <c r="L216" s="227"/>
      <c r="M216" s="228"/>
      <c r="N216" s="229"/>
      <c r="O216" s="229"/>
      <c r="P216" s="229"/>
      <c r="Q216" s="229"/>
      <c r="R216" s="229"/>
      <c r="S216" s="229"/>
      <c r="T216" s="230"/>
      <c r="AT216" s="231" t="s">
        <v>165</v>
      </c>
      <c r="AU216" s="231" t="s">
        <v>92</v>
      </c>
      <c r="AV216" s="12" t="s">
        <v>92</v>
      </c>
      <c r="AW216" s="12" t="s">
        <v>44</v>
      </c>
      <c r="AX216" s="12" t="s">
        <v>90</v>
      </c>
      <c r="AY216" s="231" t="s">
        <v>154</v>
      </c>
    </row>
    <row r="217" spans="2:65" s="1" customFormat="1" ht="44.25" customHeight="1">
      <c r="B217" s="41"/>
      <c r="C217" s="194" t="s">
        <v>356</v>
      </c>
      <c r="D217" s="194" t="s">
        <v>156</v>
      </c>
      <c r="E217" s="195" t="s">
        <v>594</v>
      </c>
      <c r="F217" s="196" t="s">
        <v>595</v>
      </c>
      <c r="G217" s="197" t="s">
        <v>159</v>
      </c>
      <c r="H217" s="198">
        <v>278.2</v>
      </c>
      <c r="I217" s="199"/>
      <c r="J217" s="200">
        <f>ROUND(I217*H217,2)</f>
        <v>0</v>
      </c>
      <c r="K217" s="196" t="s">
        <v>160</v>
      </c>
      <c r="L217" s="61"/>
      <c r="M217" s="201" t="s">
        <v>80</v>
      </c>
      <c r="N217" s="202" t="s">
        <v>52</v>
      </c>
      <c r="O217" s="42"/>
      <c r="P217" s="203">
        <f>O217*H217</f>
        <v>0</v>
      </c>
      <c r="Q217" s="203">
        <v>0.101</v>
      </c>
      <c r="R217" s="203">
        <f>Q217*H217</f>
        <v>28.098200000000002</v>
      </c>
      <c r="S217" s="203">
        <v>0</v>
      </c>
      <c r="T217" s="204">
        <f>S217*H217</f>
        <v>0</v>
      </c>
      <c r="AR217" s="23" t="s">
        <v>161</v>
      </c>
      <c r="AT217" s="23" t="s">
        <v>156</v>
      </c>
      <c r="AU217" s="23" t="s">
        <v>92</v>
      </c>
      <c r="AY217" s="23" t="s">
        <v>154</v>
      </c>
      <c r="BE217" s="205">
        <f>IF(N217="základní",J217,0)</f>
        <v>0</v>
      </c>
      <c r="BF217" s="205">
        <f>IF(N217="snížená",J217,0)</f>
        <v>0</v>
      </c>
      <c r="BG217" s="205">
        <f>IF(N217="zákl. přenesená",J217,0)</f>
        <v>0</v>
      </c>
      <c r="BH217" s="205">
        <f>IF(N217="sníž. přenesená",J217,0)</f>
        <v>0</v>
      </c>
      <c r="BI217" s="205">
        <f>IF(N217="nulová",J217,0)</f>
        <v>0</v>
      </c>
      <c r="BJ217" s="23" t="s">
        <v>90</v>
      </c>
      <c r="BK217" s="205">
        <f>ROUND(I217*H217,2)</f>
        <v>0</v>
      </c>
      <c r="BL217" s="23" t="s">
        <v>161</v>
      </c>
      <c r="BM217" s="23" t="s">
        <v>596</v>
      </c>
    </row>
    <row r="218" spans="2:47" s="1" customFormat="1" ht="81">
      <c r="B218" s="41"/>
      <c r="C218" s="63"/>
      <c r="D218" s="222" t="s">
        <v>163</v>
      </c>
      <c r="E218" s="63"/>
      <c r="F218" s="256" t="s">
        <v>597</v>
      </c>
      <c r="G218" s="63"/>
      <c r="H218" s="63"/>
      <c r="I218" s="164"/>
      <c r="J218" s="63"/>
      <c r="K218" s="63"/>
      <c r="L218" s="61"/>
      <c r="M218" s="208"/>
      <c r="N218" s="42"/>
      <c r="O218" s="42"/>
      <c r="P218" s="42"/>
      <c r="Q218" s="42"/>
      <c r="R218" s="42"/>
      <c r="S218" s="42"/>
      <c r="T218" s="78"/>
      <c r="AT218" s="23" t="s">
        <v>163</v>
      </c>
      <c r="AU218" s="23" t="s">
        <v>92</v>
      </c>
    </row>
    <row r="219" spans="2:65" s="1" customFormat="1" ht="22.5" customHeight="1">
      <c r="B219" s="41"/>
      <c r="C219" s="246" t="s">
        <v>362</v>
      </c>
      <c r="D219" s="246" t="s">
        <v>222</v>
      </c>
      <c r="E219" s="247" t="s">
        <v>598</v>
      </c>
      <c r="F219" s="248" t="s">
        <v>599</v>
      </c>
      <c r="G219" s="249" t="s">
        <v>159</v>
      </c>
      <c r="H219" s="250">
        <v>14.626</v>
      </c>
      <c r="I219" s="251"/>
      <c r="J219" s="252">
        <f>ROUND(I219*H219,2)</f>
        <v>0</v>
      </c>
      <c r="K219" s="248" t="s">
        <v>80</v>
      </c>
      <c r="L219" s="253"/>
      <c r="M219" s="254" t="s">
        <v>80</v>
      </c>
      <c r="N219" s="255" t="s">
        <v>52</v>
      </c>
      <c r="O219" s="42"/>
      <c r="P219" s="203">
        <f>O219*H219</f>
        <v>0</v>
      </c>
      <c r="Q219" s="203">
        <v>0</v>
      </c>
      <c r="R219" s="203">
        <f>Q219*H219</f>
        <v>0</v>
      </c>
      <c r="S219" s="203">
        <v>0</v>
      </c>
      <c r="T219" s="204">
        <f>S219*H219</f>
        <v>0</v>
      </c>
      <c r="AR219" s="23" t="s">
        <v>205</v>
      </c>
      <c r="AT219" s="23" t="s">
        <v>222</v>
      </c>
      <c r="AU219" s="23" t="s">
        <v>92</v>
      </c>
      <c r="AY219" s="23" t="s">
        <v>154</v>
      </c>
      <c r="BE219" s="205">
        <f>IF(N219="základní",J219,0)</f>
        <v>0</v>
      </c>
      <c r="BF219" s="205">
        <f>IF(N219="snížená",J219,0)</f>
        <v>0</v>
      </c>
      <c r="BG219" s="205">
        <f>IF(N219="zákl. přenesená",J219,0)</f>
        <v>0</v>
      </c>
      <c r="BH219" s="205">
        <f>IF(N219="sníž. přenesená",J219,0)</f>
        <v>0</v>
      </c>
      <c r="BI219" s="205">
        <f>IF(N219="nulová",J219,0)</f>
        <v>0</v>
      </c>
      <c r="BJ219" s="23" t="s">
        <v>90</v>
      </c>
      <c r="BK219" s="205">
        <f>ROUND(I219*H219,2)</f>
        <v>0</v>
      </c>
      <c r="BL219" s="23" t="s">
        <v>161</v>
      </c>
      <c r="BM219" s="23" t="s">
        <v>600</v>
      </c>
    </row>
    <row r="220" spans="2:51" s="11" customFormat="1" ht="13.5">
      <c r="B220" s="209"/>
      <c r="C220" s="210"/>
      <c r="D220" s="206" t="s">
        <v>165</v>
      </c>
      <c r="E220" s="211" t="s">
        <v>80</v>
      </c>
      <c r="F220" s="212" t="s">
        <v>166</v>
      </c>
      <c r="G220" s="210"/>
      <c r="H220" s="213" t="s">
        <v>80</v>
      </c>
      <c r="I220" s="214"/>
      <c r="J220" s="210"/>
      <c r="K220" s="210"/>
      <c r="L220" s="215"/>
      <c r="M220" s="216"/>
      <c r="N220" s="217"/>
      <c r="O220" s="217"/>
      <c r="P220" s="217"/>
      <c r="Q220" s="217"/>
      <c r="R220" s="217"/>
      <c r="S220" s="217"/>
      <c r="T220" s="218"/>
      <c r="AT220" s="219" t="s">
        <v>165</v>
      </c>
      <c r="AU220" s="219" t="s">
        <v>92</v>
      </c>
      <c r="AV220" s="11" t="s">
        <v>90</v>
      </c>
      <c r="AW220" s="11" t="s">
        <v>44</v>
      </c>
      <c r="AX220" s="11" t="s">
        <v>82</v>
      </c>
      <c r="AY220" s="219" t="s">
        <v>154</v>
      </c>
    </row>
    <row r="221" spans="2:51" s="12" customFormat="1" ht="13.5">
      <c r="B221" s="220"/>
      <c r="C221" s="221"/>
      <c r="D221" s="206" t="s">
        <v>165</v>
      </c>
      <c r="E221" s="232" t="s">
        <v>80</v>
      </c>
      <c r="F221" s="233" t="s">
        <v>601</v>
      </c>
      <c r="G221" s="221"/>
      <c r="H221" s="234">
        <v>14.2</v>
      </c>
      <c r="I221" s="226"/>
      <c r="J221" s="221"/>
      <c r="K221" s="221"/>
      <c r="L221" s="227"/>
      <c r="M221" s="228"/>
      <c r="N221" s="229"/>
      <c r="O221" s="229"/>
      <c r="P221" s="229"/>
      <c r="Q221" s="229"/>
      <c r="R221" s="229"/>
      <c r="S221" s="229"/>
      <c r="T221" s="230"/>
      <c r="AT221" s="231" t="s">
        <v>165</v>
      </c>
      <c r="AU221" s="231" t="s">
        <v>92</v>
      </c>
      <c r="AV221" s="12" t="s">
        <v>92</v>
      </c>
      <c r="AW221" s="12" t="s">
        <v>44</v>
      </c>
      <c r="AX221" s="12" t="s">
        <v>90</v>
      </c>
      <c r="AY221" s="231" t="s">
        <v>154</v>
      </c>
    </row>
    <row r="222" spans="2:51" s="12" customFormat="1" ht="13.5">
      <c r="B222" s="220"/>
      <c r="C222" s="221"/>
      <c r="D222" s="222" t="s">
        <v>165</v>
      </c>
      <c r="E222" s="221"/>
      <c r="F222" s="224" t="s">
        <v>602</v>
      </c>
      <c r="G222" s="221"/>
      <c r="H222" s="225">
        <v>14.626</v>
      </c>
      <c r="I222" s="226"/>
      <c r="J222" s="221"/>
      <c r="K222" s="221"/>
      <c r="L222" s="227"/>
      <c r="M222" s="228"/>
      <c r="N222" s="229"/>
      <c r="O222" s="229"/>
      <c r="P222" s="229"/>
      <c r="Q222" s="229"/>
      <c r="R222" s="229"/>
      <c r="S222" s="229"/>
      <c r="T222" s="230"/>
      <c r="AT222" s="231" t="s">
        <v>165</v>
      </c>
      <c r="AU222" s="231" t="s">
        <v>92</v>
      </c>
      <c r="AV222" s="12" t="s">
        <v>92</v>
      </c>
      <c r="AW222" s="12" t="s">
        <v>6</v>
      </c>
      <c r="AX222" s="12" t="s">
        <v>90</v>
      </c>
      <c r="AY222" s="231" t="s">
        <v>154</v>
      </c>
    </row>
    <row r="223" spans="2:65" s="1" customFormat="1" ht="22.5" customHeight="1">
      <c r="B223" s="41"/>
      <c r="C223" s="246" t="s">
        <v>366</v>
      </c>
      <c r="D223" s="246" t="s">
        <v>222</v>
      </c>
      <c r="E223" s="247" t="s">
        <v>603</v>
      </c>
      <c r="F223" s="248" t="s">
        <v>604</v>
      </c>
      <c r="G223" s="249" t="s">
        <v>159</v>
      </c>
      <c r="H223" s="250">
        <v>271.92</v>
      </c>
      <c r="I223" s="251"/>
      <c r="J223" s="252">
        <f>ROUND(I223*H223,2)</f>
        <v>0</v>
      </c>
      <c r="K223" s="248" t="s">
        <v>80</v>
      </c>
      <c r="L223" s="253"/>
      <c r="M223" s="254" t="s">
        <v>80</v>
      </c>
      <c r="N223" s="255" t="s">
        <v>52</v>
      </c>
      <c r="O223" s="42"/>
      <c r="P223" s="203">
        <f>O223*H223</f>
        <v>0</v>
      </c>
      <c r="Q223" s="203">
        <v>0</v>
      </c>
      <c r="R223" s="203">
        <f>Q223*H223</f>
        <v>0</v>
      </c>
      <c r="S223" s="203">
        <v>0</v>
      </c>
      <c r="T223" s="204">
        <f>S223*H223</f>
        <v>0</v>
      </c>
      <c r="AR223" s="23" t="s">
        <v>205</v>
      </c>
      <c r="AT223" s="23" t="s">
        <v>222</v>
      </c>
      <c r="AU223" s="23" t="s">
        <v>92</v>
      </c>
      <c r="AY223" s="23" t="s">
        <v>154</v>
      </c>
      <c r="BE223" s="205">
        <f>IF(N223="základní",J223,0)</f>
        <v>0</v>
      </c>
      <c r="BF223" s="205">
        <f>IF(N223="snížená",J223,0)</f>
        <v>0</v>
      </c>
      <c r="BG223" s="205">
        <f>IF(N223="zákl. přenesená",J223,0)</f>
        <v>0</v>
      </c>
      <c r="BH223" s="205">
        <f>IF(N223="sníž. přenesená",J223,0)</f>
        <v>0</v>
      </c>
      <c r="BI223" s="205">
        <f>IF(N223="nulová",J223,0)</f>
        <v>0</v>
      </c>
      <c r="BJ223" s="23" t="s">
        <v>90</v>
      </c>
      <c r="BK223" s="205">
        <f>ROUND(I223*H223,2)</f>
        <v>0</v>
      </c>
      <c r="BL223" s="23" t="s">
        <v>161</v>
      </c>
      <c r="BM223" s="23" t="s">
        <v>605</v>
      </c>
    </row>
    <row r="224" spans="2:51" s="11" customFormat="1" ht="13.5">
      <c r="B224" s="209"/>
      <c r="C224" s="210"/>
      <c r="D224" s="206" t="s">
        <v>165</v>
      </c>
      <c r="E224" s="211" t="s">
        <v>80</v>
      </c>
      <c r="F224" s="212" t="s">
        <v>166</v>
      </c>
      <c r="G224" s="210"/>
      <c r="H224" s="213" t="s">
        <v>80</v>
      </c>
      <c r="I224" s="214"/>
      <c r="J224" s="210"/>
      <c r="K224" s="210"/>
      <c r="L224" s="215"/>
      <c r="M224" s="216"/>
      <c r="N224" s="217"/>
      <c r="O224" s="217"/>
      <c r="P224" s="217"/>
      <c r="Q224" s="217"/>
      <c r="R224" s="217"/>
      <c r="S224" s="217"/>
      <c r="T224" s="218"/>
      <c r="AT224" s="219" t="s">
        <v>165</v>
      </c>
      <c r="AU224" s="219" t="s">
        <v>92</v>
      </c>
      <c r="AV224" s="11" t="s">
        <v>90</v>
      </c>
      <c r="AW224" s="11" t="s">
        <v>44</v>
      </c>
      <c r="AX224" s="11" t="s">
        <v>82</v>
      </c>
      <c r="AY224" s="219" t="s">
        <v>154</v>
      </c>
    </row>
    <row r="225" spans="2:51" s="12" customFormat="1" ht="13.5">
      <c r="B225" s="220"/>
      <c r="C225" s="221"/>
      <c r="D225" s="206" t="s">
        <v>165</v>
      </c>
      <c r="E225" s="232" t="s">
        <v>80</v>
      </c>
      <c r="F225" s="233" t="s">
        <v>606</v>
      </c>
      <c r="G225" s="221"/>
      <c r="H225" s="234">
        <v>264</v>
      </c>
      <c r="I225" s="226"/>
      <c r="J225" s="221"/>
      <c r="K225" s="221"/>
      <c r="L225" s="227"/>
      <c r="M225" s="228"/>
      <c r="N225" s="229"/>
      <c r="O225" s="229"/>
      <c r="P225" s="229"/>
      <c r="Q225" s="229"/>
      <c r="R225" s="229"/>
      <c r="S225" s="229"/>
      <c r="T225" s="230"/>
      <c r="AT225" s="231" t="s">
        <v>165</v>
      </c>
      <c r="AU225" s="231" t="s">
        <v>92</v>
      </c>
      <c r="AV225" s="12" t="s">
        <v>92</v>
      </c>
      <c r="AW225" s="12" t="s">
        <v>44</v>
      </c>
      <c r="AX225" s="12" t="s">
        <v>90</v>
      </c>
      <c r="AY225" s="231" t="s">
        <v>154</v>
      </c>
    </row>
    <row r="226" spans="2:51" s="12" customFormat="1" ht="13.5">
      <c r="B226" s="220"/>
      <c r="C226" s="221"/>
      <c r="D226" s="222" t="s">
        <v>165</v>
      </c>
      <c r="E226" s="221"/>
      <c r="F226" s="224" t="s">
        <v>607</v>
      </c>
      <c r="G226" s="221"/>
      <c r="H226" s="225">
        <v>271.92</v>
      </c>
      <c r="I226" s="226"/>
      <c r="J226" s="221"/>
      <c r="K226" s="221"/>
      <c r="L226" s="227"/>
      <c r="M226" s="228"/>
      <c r="N226" s="229"/>
      <c r="O226" s="229"/>
      <c r="P226" s="229"/>
      <c r="Q226" s="229"/>
      <c r="R226" s="229"/>
      <c r="S226" s="229"/>
      <c r="T226" s="230"/>
      <c r="AT226" s="231" t="s">
        <v>165</v>
      </c>
      <c r="AU226" s="231" t="s">
        <v>92</v>
      </c>
      <c r="AV226" s="12" t="s">
        <v>92</v>
      </c>
      <c r="AW226" s="12" t="s">
        <v>6</v>
      </c>
      <c r="AX226" s="12" t="s">
        <v>90</v>
      </c>
      <c r="AY226" s="231" t="s">
        <v>154</v>
      </c>
    </row>
    <row r="227" spans="2:65" s="1" customFormat="1" ht="44.25" customHeight="1">
      <c r="B227" s="41"/>
      <c r="C227" s="194" t="s">
        <v>372</v>
      </c>
      <c r="D227" s="194" t="s">
        <v>156</v>
      </c>
      <c r="E227" s="195" t="s">
        <v>608</v>
      </c>
      <c r="F227" s="196" t="s">
        <v>609</v>
      </c>
      <c r="G227" s="197" t="s">
        <v>159</v>
      </c>
      <c r="H227" s="198">
        <v>1829</v>
      </c>
      <c r="I227" s="199"/>
      <c r="J227" s="200">
        <f>ROUND(I227*H227,2)</f>
        <v>0</v>
      </c>
      <c r="K227" s="196" t="s">
        <v>160</v>
      </c>
      <c r="L227" s="61"/>
      <c r="M227" s="201" t="s">
        <v>80</v>
      </c>
      <c r="N227" s="202" t="s">
        <v>52</v>
      </c>
      <c r="O227" s="42"/>
      <c r="P227" s="203">
        <f>O227*H227</f>
        <v>0</v>
      </c>
      <c r="Q227" s="203">
        <v>0.101</v>
      </c>
      <c r="R227" s="203">
        <f>Q227*H227</f>
        <v>184.729</v>
      </c>
      <c r="S227" s="203">
        <v>0</v>
      </c>
      <c r="T227" s="204">
        <f>S227*H227</f>
        <v>0</v>
      </c>
      <c r="AR227" s="23" t="s">
        <v>161</v>
      </c>
      <c r="AT227" s="23" t="s">
        <v>156</v>
      </c>
      <c r="AU227" s="23" t="s">
        <v>92</v>
      </c>
      <c r="AY227" s="23" t="s">
        <v>154</v>
      </c>
      <c r="BE227" s="205">
        <f>IF(N227="základní",J227,0)</f>
        <v>0</v>
      </c>
      <c r="BF227" s="205">
        <f>IF(N227="snížená",J227,0)</f>
        <v>0</v>
      </c>
      <c r="BG227" s="205">
        <f>IF(N227="zákl. přenesená",J227,0)</f>
        <v>0</v>
      </c>
      <c r="BH227" s="205">
        <f>IF(N227="sníž. přenesená",J227,0)</f>
        <v>0</v>
      </c>
      <c r="BI227" s="205">
        <f>IF(N227="nulová",J227,0)</f>
        <v>0</v>
      </c>
      <c r="BJ227" s="23" t="s">
        <v>90</v>
      </c>
      <c r="BK227" s="205">
        <f>ROUND(I227*H227,2)</f>
        <v>0</v>
      </c>
      <c r="BL227" s="23" t="s">
        <v>161</v>
      </c>
      <c r="BM227" s="23" t="s">
        <v>610</v>
      </c>
    </row>
    <row r="228" spans="2:47" s="1" customFormat="1" ht="81">
      <c r="B228" s="41"/>
      <c r="C228" s="63"/>
      <c r="D228" s="222" t="s">
        <v>163</v>
      </c>
      <c r="E228" s="63"/>
      <c r="F228" s="256" t="s">
        <v>597</v>
      </c>
      <c r="G228" s="63"/>
      <c r="H228" s="63"/>
      <c r="I228" s="164"/>
      <c r="J228" s="63"/>
      <c r="K228" s="63"/>
      <c r="L228" s="61"/>
      <c r="M228" s="208"/>
      <c r="N228" s="42"/>
      <c r="O228" s="42"/>
      <c r="P228" s="42"/>
      <c r="Q228" s="42"/>
      <c r="R228" s="42"/>
      <c r="S228" s="42"/>
      <c r="T228" s="78"/>
      <c r="AT228" s="23" t="s">
        <v>163</v>
      </c>
      <c r="AU228" s="23" t="s">
        <v>92</v>
      </c>
    </row>
    <row r="229" spans="2:65" s="1" customFormat="1" ht="22.5" customHeight="1">
      <c r="B229" s="41"/>
      <c r="C229" s="246" t="s">
        <v>377</v>
      </c>
      <c r="D229" s="246" t="s">
        <v>222</v>
      </c>
      <c r="E229" s="247" t="s">
        <v>611</v>
      </c>
      <c r="F229" s="248" t="s">
        <v>612</v>
      </c>
      <c r="G229" s="249" t="s">
        <v>159</v>
      </c>
      <c r="H229" s="250">
        <v>1260.48</v>
      </c>
      <c r="I229" s="251"/>
      <c r="J229" s="252">
        <f>ROUND(I229*H229,2)</f>
        <v>0</v>
      </c>
      <c r="K229" s="248" t="s">
        <v>80</v>
      </c>
      <c r="L229" s="253"/>
      <c r="M229" s="254" t="s">
        <v>80</v>
      </c>
      <c r="N229" s="255" t="s">
        <v>52</v>
      </c>
      <c r="O229" s="42"/>
      <c r="P229" s="203">
        <f>O229*H229</f>
        <v>0</v>
      </c>
      <c r="Q229" s="203">
        <v>0</v>
      </c>
      <c r="R229" s="203">
        <f>Q229*H229</f>
        <v>0</v>
      </c>
      <c r="S229" s="203">
        <v>0</v>
      </c>
      <c r="T229" s="204">
        <f>S229*H229</f>
        <v>0</v>
      </c>
      <c r="AR229" s="23" t="s">
        <v>205</v>
      </c>
      <c r="AT229" s="23" t="s">
        <v>222</v>
      </c>
      <c r="AU229" s="23" t="s">
        <v>92</v>
      </c>
      <c r="AY229" s="23" t="s">
        <v>154</v>
      </c>
      <c r="BE229" s="205">
        <f>IF(N229="základní",J229,0)</f>
        <v>0</v>
      </c>
      <c r="BF229" s="205">
        <f>IF(N229="snížená",J229,0)</f>
        <v>0</v>
      </c>
      <c r="BG229" s="205">
        <f>IF(N229="zákl. přenesená",J229,0)</f>
        <v>0</v>
      </c>
      <c r="BH229" s="205">
        <f>IF(N229="sníž. přenesená",J229,0)</f>
        <v>0</v>
      </c>
      <c r="BI229" s="205">
        <f>IF(N229="nulová",J229,0)</f>
        <v>0</v>
      </c>
      <c r="BJ229" s="23" t="s">
        <v>90</v>
      </c>
      <c r="BK229" s="205">
        <f>ROUND(I229*H229,2)</f>
        <v>0</v>
      </c>
      <c r="BL229" s="23" t="s">
        <v>161</v>
      </c>
      <c r="BM229" s="23" t="s">
        <v>613</v>
      </c>
    </row>
    <row r="230" spans="2:51" s="11" customFormat="1" ht="13.5">
      <c r="B230" s="209"/>
      <c r="C230" s="210"/>
      <c r="D230" s="206" t="s">
        <v>165</v>
      </c>
      <c r="E230" s="211" t="s">
        <v>80</v>
      </c>
      <c r="F230" s="212" t="s">
        <v>166</v>
      </c>
      <c r="G230" s="210"/>
      <c r="H230" s="213" t="s">
        <v>80</v>
      </c>
      <c r="I230" s="214"/>
      <c r="J230" s="210"/>
      <c r="K230" s="210"/>
      <c r="L230" s="215"/>
      <c r="M230" s="216"/>
      <c r="N230" s="217"/>
      <c r="O230" s="217"/>
      <c r="P230" s="217"/>
      <c r="Q230" s="217"/>
      <c r="R230" s="217"/>
      <c r="S230" s="217"/>
      <c r="T230" s="218"/>
      <c r="AT230" s="219" t="s">
        <v>165</v>
      </c>
      <c r="AU230" s="219" t="s">
        <v>92</v>
      </c>
      <c r="AV230" s="11" t="s">
        <v>90</v>
      </c>
      <c r="AW230" s="11" t="s">
        <v>44</v>
      </c>
      <c r="AX230" s="11" t="s">
        <v>82</v>
      </c>
      <c r="AY230" s="219" t="s">
        <v>154</v>
      </c>
    </row>
    <row r="231" spans="2:51" s="12" customFormat="1" ht="13.5">
      <c r="B231" s="220"/>
      <c r="C231" s="221"/>
      <c r="D231" s="206" t="s">
        <v>165</v>
      </c>
      <c r="E231" s="232" t="s">
        <v>80</v>
      </c>
      <c r="F231" s="233" t="s">
        <v>614</v>
      </c>
      <c r="G231" s="221"/>
      <c r="H231" s="234">
        <v>1248</v>
      </c>
      <c r="I231" s="226"/>
      <c r="J231" s="221"/>
      <c r="K231" s="221"/>
      <c r="L231" s="227"/>
      <c r="M231" s="228"/>
      <c r="N231" s="229"/>
      <c r="O231" s="229"/>
      <c r="P231" s="229"/>
      <c r="Q231" s="229"/>
      <c r="R231" s="229"/>
      <c r="S231" s="229"/>
      <c r="T231" s="230"/>
      <c r="AT231" s="231" t="s">
        <v>165</v>
      </c>
      <c r="AU231" s="231" t="s">
        <v>92</v>
      </c>
      <c r="AV231" s="12" t="s">
        <v>92</v>
      </c>
      <c r="AW231" s="12" t="s">
        <v>44</v>
      </c>
      <c r="AX231" s="12" t="s">
        <v>90</v>
      </c>
      <c r="AY231" s="231" t="s">
        <v>154</v>
      </c>
    </row>
    <row r="232" spans="2:51" s="12" customFormat="1" ht="13.5">
      <c r="B232" s="220"/>
      <c r="C232" s="221"/>
      <c r="D232" s="222" t="s">
        <v>165</v>
      </c>
      <c r="E232" s="221"/>
      <c r="F232" s="224" t="s">
        <v>615</v>
      </c>
      <c r="G232" s="221"/>
      <c r="H232" s="225">
        <v>1260.48</v>
      </c>
      <c r="I232" s="226"/>
      <c r="J232" s="221"/>
      <c r="K232" s="221"/>
      <c r="L232" s="227"/>
      <c r="M232" s="228"/>
      <c r="N232" s="229"/>
      <c r="O232" s="229"/>
      <c r="P232" s="229"/>
      <c r="Q232" s="229"/>
      <c r="R232" s="229"/>
      <c r="S232" s="229"/>
      <c r="T232" s="230"/>
      <c r="AT232" s="231" t="s">
        <v>165</v>
      </c>
      <c r="AU232" s="231" t="s">
        <v>92</v>
      </c>
      <c r="AV232" s="12" t="s">
        <v>92</v>
      </c>
      <c r="AW232" s="12" t="s">
        <v>6</v>
      </c>
      <c r="AX232" s="12" t="s">
        <v>90</v>
      </c>
      <c r="AY232" s="231" t="s">
        <v>154</v>
      </c>
    </row>
    <row r="233" spans="2:65" s="1" customFormat="1" ht="22.5" customHeight="1">
      <c r="B233" s="41"/>
      <c r="C233" s="246" t="s">
        <v>382</v>
      </c>
      <c r="D233" s="246" t="s">
        <v>222</v>
      </c>
      <c r="E233" s="247" t="s">
        <v>616</v>
      </c>
      <c r="F233" s="248" t="s">
        <v>617</v>
      </c>
      <c r="G233" s="249" t="s">
        <v>159</v>
      </c>
      <c r="H233" s="250">
        <v>586.81</v>
      </c>
      <c r="I233" s="251"/>
      <c r="J233" s="252">
        <f>ROUND(I233*H233,2)</f>
        <v>0</v>
      </c>
      <c r="K233" s="248" t="s">
        <v>80</v>
      </c>
      <c r="L233" s="253"/>
      <c r="M233" s="254" t="s">
        <v>80</v>
      </c>
      <c r="N233" s="255" t="s">
        <v>52</v>
      </c>
      <c r="O233" s="42"/>
      <c r="P233" s="203">
        <f>O233*H233</f>
        <v>0</v>
      </c>
      <c r="Q233" s="203">
        <v>0</v>
      </c>
      <c r="R233" s="203">
        <f>Q233*H233</f>
        <v>0</v>
      </c>
      <c r="S233" s="203">
        <v>0</v>
      </c>
      <c r="T233" s="204">
        <f>S233*H233</f>
        <v>0</v>
      </c>
      <c r="AR233" s="23" t="s">
        <v>205</v>
      </c>
      <c r="AT233" s="23" t="s">
        <v>222</v>
      </c>
      <c r="AU233" s="23" t="s">
        <v>92</v>
      </c>
      <c r="AY233" s="23" t="s">
        <v>154</v>
      </c>
      <c r="BE233" s="205">
        <f>IF(N233="základní",J233,0)</f>
        <v>0</v>
      </c>
      <c r="BF233" s="205">
        <f>IF(N233="snížená",J233,0)</f>
        <v>0</v>
      </c>
      <c r="BG233" s="205">
        <f>IF(N233="zákl. přenesená",J233,0)</f>
        <v>0</v>
      </c>
      <c r="BH233" s="205">
        <f>IF(N233="sníž. přenesená",J233,0)</f>
        <v>0</v>
      </c>
      <c r="BI233" s="205">
        <f>IF(N233="nulová",J233,0)</f>
        <v>0</v>
      </c>
      <c r="BJ233" s="23" t="s">
        <v>90</v>
      </c>
      <c r="BK233" s="205">
        <f>ROUND(I233*H233,2)</f>
        <v>0</v>
      </c>
      <c r="BL233" s="23" t="s">
        <v>161</v>
      </c>
      <c r="BM233" s="23" t="s">
        <v>618</v>
      </c>
    </row>
    <row r="234" spans="2:51" s="11" customFormat="1" ht="13.5">
      <c r="B234" s="209"/>
      <c r="C234" s="210"/>
      <c r="D234" s="206" t="s">
        <v>165</v>
      </c>
      <c r="E234" s="211" t="s">
        <v>80</v>
      </c>
      <c r="F234" s="212" t="s">
        <v>166</v>
      </c>
      <c r="G234" s="210"/>
      <c r="H234" s="213" t="s">
        <v>80</v>
      </c>
      <c r="I234" s="214"/>
      <c r="J234" s="210"/>
      <c r="K234" s="210"/>
      <c r="L234" s="215"/>
      <c r="M234" s="216"/>
      <c r="N234" s="217"/>
      <c r="O234" s="217"/>
      <c r="P234" s="217"/>
      <c r="Q234" s="217"/>
      <c r="R234" s="217"/>
      <c r="S234" s="217"/>
      <c r="T234" s="218"/>
      <c r="AT234" s="219" t="s">
        <v>165</v>
      </c>
      <c r="AU234" s="219" t="s">
        <v>92</v>
      </c>
      <c r="AV234" s="11" t="s">
        <v>90</v>
      </c>
      <c r="AW234" s="11" t="s">
        <v>44</v>
      </c>
      <c r="AX234" s="11" t="s">
        <v>82</v>
      </c>
      <c r="AY234" s="219" t="s">
        <v>154</v>
      </c>
    </row>
    <row r="235" spans="2:51" s="12" customFormat="1" ht="13.5">
      <c r="B235" s="220"/>
      <c r="C235" s="221"/>
      <c r="D235" s="206" t="s">
        <v>165</v>
      </c>
      <c r="E235" s="232" t="s">
        <v>80</v>
      </c>
      <c r="F235" s="233" t="s">
        <v>619</v>
      </c>
      <c r="G235" s="221"/>
      <c r="H235" s="234">
        <v>581</v>
      </c>
      <c r="I235" s="226"/>
      <c r="J235" s="221"/>
      <c r="K235" s="221"/>
      <c r="L235" s="227"/>
      <c r="M235" s="228"/>
      <c r="N235" s="229"/>
      <c r="O235" s="229"/>
      <c r="P235" s="229"/>
      <c r="Q235" s="229"/>
      <c r="R235" s="229"/>
      <c r="S235" s="229"/>
      <c r="T235" s="230"/>
      <c r="AT235" s="231" t="s">
        <v>165</v>
      </c>
      <c r="AU235" s="231" t="s">
        <v>92</v>
      </c>
      <c r="AV235" s="12" t="s">
        <v>92</v>
      </c>
      <c r="AW235" s="12" t="s">
        <v>44</v>
      </c>
      <c r="AX235" s="12" t="s">
        <v>90</v>
      </c>
      <c r="AY235" s="231" t="s">
        <v>154</v>
      </c>
    </row>
    <row r="236" spans="2:51" s="12" customFormat="1" ht="13.5">
      <c r="B236" s="220"/>
      <c r="C236" s="221"/>
      <c r="D236" s="206" t="s">
        <v>165</v>
      </c>
      <c r="E236" s="221"/>
      <c r="F236" s="233" t="s">
        <v>620</v>
      </c>
      <c r="G236" s="221"/>
      <c r="H236" s="234">
        <v>586.81</v>
      </c>
      <c r="I236" s="226"/>
      <c r="J236" s="221"/>
      <c r="K236" s="221"/>
      <c r="L236" s="227"/>
      <c r="M236" s="228"/>
      <c r="N236" s="229"/>
      <c r="O236" s="229"/>
      <c r="P236" s="229"/>
      <c r="Q236" s="229"/>
      <c r="R236" s="229"/>
      <c r="S236" s="229"/>
      <c r="T236" s="230"/>
      <c r="AT236" s="231" t="s">
        <v>165</v>
      </c>
      <c r="AU236" s="231" t="s">
        <v>92</v>
      </c>
      <c r="AV236" s="12" t="s">
        <v>92</v>
      </c>
      <c r="AW236" s="12" t="s">
        <v>6</v>
      </c>
      <c r="AX236" s="12" t="s">
        <v>90</v>
      </c>
      <c r="AY236" s="231" t="s">
        <v>154</v>
      </c>
    </row>
    <row r="237" spans="2:63" s="10" customFormat="1" ht="29.25" customHeight="1">
      <c r="B237" s="177"/>
      <c r="C237" s="178"/>
      <c r="D237" s="191" t="s">
        <v>81</v>
      </c>
      <c r="E237" s="192" t="s">
        <v>205</v>
      </c>
      <c r="F237" s="192" t="s">
        <v>371</v>
      </c>
      <c r="G237" s="178"/>
      <c r="H237" s="178"/>
      <c r="I237" s="181"/>
      <c r="J237" s="193">
        <f>BK237</f>
        <v>0</v>
      </c>
      <c r="K237" s="178"/>
      <c r="L237" s="183"/>
      <c r="M237" s="184"/>
      <c r="N237" s="185"/>
      <c r="O237" s="185"/>
      <c r="P237" s="186">
        <f>SUM(P238:P241)</f>
        <v>0</v>
      </c>
      <c r="Q237" s="185"/>
      <c r="R237" s="186">
        <f>SUM(R238:R241)</f>
        <v>5.59944</v>
      </c>
      <c r="S237" s="185"/>
      <c r="T237" s="187">
        <f>SUM(T238:T241)</f>
        <v>0</v>
      </c>
      <c r="AR237" s="188" t="s">
        <v>90</v>
      </c>
      <c r="AT237" s="189" t="s">
        <v>81</v>
      </c>
      <c r="AU237" s="189" t="s">
        <v>90</v>
      </c>
      <c r="AY237" s="188" t="s">
        <v>154</v>
      </c>
      <c r="BK237" s="190">
        <f>SUM(BK238:BK241)</f>
        <v>0</v>
      </c>
    </row>
    <row r="238" spans="2:65" s="1" customFormat="1" ht="31.5" customHeight="1">
      <c r="B238" s="41"/>
      <c r="C238" s="194" t="s">
        <v>386</v>
      </c>
      <c r="D238" s="194" t="s">
        <v>156</v>
      </c>
      <c r="E238" s="195" t="s">
        <v>414</v>
      </c>
      <c r="F238" s="196" t="s">
        <v>415</v>
      </c>
      <c r="G238" s="197" t="s">
        <v>380</v>
      </c>
      <c r="H238" s="198">
        <v>18</v>
      </c>
      <c r="I238" s="199"/>
      <c r="J238" s="200">
        <f>ROUND(I238*H238,2)</f>
        <v>0</v>
      </c>
      <c r="K238" s="196" t="s">
        <v>160</v>
      </c>
      <c r="L238" s="61"/>
      <c r="M238" s="201" t="s">
        <v>80</v>
      </c>
      <c r="N238" s="202" t="s">
        <v>52</v>
      </c>
      <c r="O238" s="42"/>
      <c r="P238" s="203">
        <f>O238*H238</f>
        <v>0</v>
      </c>
      <c r="Q238" s="203">
        <v>0.31108</v>
      </c>
      <c r="R238" s="203">
        <f>Q238*H238</f>
        <v>5.59944</v>
      </c>
      <c r="S238" s="203">
        <v>0</v>
      </c>
      <c r="T238" s="204">
        <f>S238*H238</f>
        <v>0</v>
      </c>
      <c r="AR238" s="23" t="s">
        <v>161</v>
      </c>
      <c r="AT238" s="23" t="s">
        <v>156</v>
      </c>
      <c r="AU238" s="23" t="s">
        <v>92</v>
      </c>
      <c r="AY238" s="23" t="s">
        <v>154</v>
      </c>
      <c r="BE238" s="205">
        <f>IF(N238="základní",J238,0)</f>
        <v>0</v>
      </c>
      <c r="BF238" s="205">
        <f>IF(N238="snížená",J238,0)</f>
        <v>0</v>
      </c>
      <c r="BG238" s="205">
        <f>IF(N238="zákl. přenesená",J238,0)</f>
        <v>0</v>
      </c>
      <c r="BH238" s="205">
        <f>IF(N238="sníž. přenesená",J238,0)</f>
        <v>0</v>
      </c>
      <c r="BI238" s="205">
        <f>IF(N238="nulová",J238,0)</f>
        <v>0</v>
      </c>
      <c r="BJ238" s="23" t="s">
        <v>90</v>
      </c>
      <c r="BK238" s="205">
        <f>ROUND(I238*H238,2)</f>
        <v>0</v>
      </c>
      <c r="BL238" s="23" t="s">
        <v>161</v>
      </c>
      <c r="BM238" s="23" t="s">
        <v>621</v>
      </c>
    </row>
    <row r="239" spans="2:47" s="1" customFormat="1" ht="108">
      <c r="B239" s="41"/>
      <c r="C239" s="63"/>
      <c r="D239" s="206" t="s">
        <v>163</v>
      </c>
      <c r="E239" s="63"/>
      <c r="F239" s="207" t="s">
        <v>412</v>
      </c>
      <c r="G239" s="63"/>
      <c r="H239" s="63"/>
      <c r="I239" s="164"/>
      <c r="J239" s="63"/>
      <c r="K239" s="63"/>
      <c r="L239" s="61"/>
      <c r="M239" s="208"/>
      <c r="N239" s="42"/>
      <c r="O239" s="42"/>
      <c r="P239" s="42"/>
      <c r="Q239" s="42"/>
      <c r="R239" s="42"/>
      <c r="S239" s="42"/>
      <c r="T239" s="78"/>
      <c r="AT239" s="23" t="s">
        <v>163</v>
      </c>
      <c r="AU239" s="23" t="s">
        <v>92</v>
      </c>
    </row>
    <row r="240" spans="2:51" s="11" customFormat="1" ht="13.5">
      <c r="B240" s="209"/>
      <c r="C240" s="210"/>
      <c r="D240" s="206" t="s">
        <v>165</v>
      </c>
      <c r="E240" s="211" t="s">
        <v>80</v>
      </c>
      <c r="F240" s="212" t="s">
        <v>166</v>
      </c>
      <c r="G240" s="210"/>
      <c r="H240" s="213" t="s">
        <v>80</v>
      </c>
      <c r="I240" s="214"/>
      <c r="J240" s="210"/>
      <c r="K240" s="210"/>
      <c r="L240" s="215"/>
      <c r="M240" s="216"/>
      <c r="N240" s="217"/>
      <c r="O240" s="217"/>
      <c r="P240" s="217"/>
      <c r="Q240" s="217"/>
      <c r="R240" s="217"/>
      <c r="S240" s="217"/>
      <c r="T240" s="218"/>
      <c r="AT240" s="219" t="s">
        <v>165</v>
      </c>
      <c r="AU240" s="219" t="s">
        <v>92</v>
      </c>
      <c r="AV240" s="11" t="s">
        <v>90</v>
      </c>
      <c r="AW240" s="11" t="s">
        <v>44</v>
      </c>
      <c r="AX240" s="11" t="s">
        <v>82</v>
      </c>
      <c r="AY240" s="219" t="s">
        <v>154</v>
      </c>
    </row>
    <row r="241" spans="2:51" s="12" customFormat="1" ht="13.5">
      <c r="B241" s="220"/>
      <c r="C241" s="221"/>
      <c r="D241" s="206" t="s">
        <v>165</v>
      </c>
      <c r="E241" s="232" t="s">
        <v>80</v>
      </c>
      <c r="F241" s="233" t="s">
        <v>262</v>
      </c>
      <c r="G241" s="221"/>
      <c r="H241" s="234">
        <v>18</v>
      </c>
      <c r="I241" s="226"/>
      <c r="J241" s="221"/>
      <c r="K241" s="221"/>
      <c r="L241" s="227"/>
      <c r="M241" s="228"/>
      <c r="N241" s="229"/>
      <c r="O241" s="229"/>
      <c r="P241" s="229"/>
      <c r="Q241" s="229"/>
      <c r="R241" s="229"/>
      <c r="S241" s="229"/>
      <c r="T241" s="230"/>
      <c r="AT241" s="231" t="s">
        <v>165</v>
      </c>
      <c r="AU241" s="231" t="s">
        <v>92</v>
      </c>
      <c r="AV241" s="12" t="s">
        <v>92</v>
      </c>
      <c r="AW241" s="12" t="s">
        <v>44</v>
      </c>
      <c r="AX241" s="12" t="s">
        <v>90</v>
      </c>
      <c r="AY241" s="231" t="s">
        <v>154</v>
      </c>
    </row>
    <row r="242" spans="2:63" s="10" customFormat="1" ht="29.25" customHeight="1">
      <c r="B242" s="177"/>
      <c r="C242" s="178"/>
      <c r="D242" s="191" t="s">
        <v>81</v>
      </c>
      <c r="E242" s="192" t="s">
        <v>210</v>
      </c>
      <c r="F242" s="192" t="s">
        <v>418</v>
      </c>
      <c r="G242" s="178"/>
      <c r="H242" s="178"/>
      <c r="I242" s="181"/>
      <c r="J242" s="193">
        <f>BK242</f>
        <v>0</v>
      </c>
      <c r="K242" s="178"/>
      <c r="L242" s="183"/>
      <c r="M242" s="184"/>
      <c r="N242" s="185"/>
      <c r="O242" s="185"/>
      <c r="P242" s="186">
        <f>SUM(P243:P271)</f>
        <v>0</v>
      </c>
      <c r="Q242" s="185"/>
      <c r="R242" s="186">
        <f>SUM(R243:R271)</f>
        <v>59.4666</v>
      </c>
      <c r="S242" s="185"/>
      <c r="T242" s="187">
        <f>SUM(T243:T271)</f>
        <v>2.345</v>
      </c>
      <c r="AR242" s="188" t="s">
        <v>90</v>
      </c>
      <c r="AT242" s="189" t="s">
        <v>81</v>
      </c>
      <c r="AU242" s="189" t="s">
        <v>90</v>
      </c>
      <c r="AY242" s="188" t="s">
        <v>154</v>
      </c>
      <c r="BK242" s="190">
        <f>SUM(BK243:BK271)</f>
        <v>0</v>
      </c>
    </row>
    <row r="243" spans="2:65" s="1" customFormat="1" ht="44.25" customHeight="1">
      <c r="B243" s="41"/>
      <c r="C243" s="194" t="s">
        <v>391</v>
      </c>
      <c r="D243" s="194" t="s">
        <v>156</v>
      </c>
      <c r="E243" s="195" t="s">
        <v>429</v>
      </c>
      <c r="F243" s="196" t="s">
        <v>430</v>
      </c>
      <c r="G243" s="197" t="s">
        <v>179</v>
      </c>
      <c r="H243" s="198">
        <v>89</v>
      </c>
      <c r="I243" s="199"/>
      <c r="J243" s="200">
        <f>ROUND(I243*H243,2)</f>
        <v>0</v>
      </c>
      <c r="K243" s="196" t="s">
        <v>160</v>
      </c>
      <c r="L243" s="61"/>
      <c r="M243" s="201" t="s">
        <v>80</v>
      </c>
      <c r="N243" s="202" t="s">
        <v>52</v>
      </c>
      <c r="O243" s="42"/>
      <c r="P243" s="203">
        <f>O243*H243</f>
        <v>0</v>
      </c>
      <c r="Q243" s="203">
        <v>0.1554</v>
      </c>
      <c r="R243" s="203">
        <f>Q243*H243</f>
        <v>13.8306</v>
      </c>
      <c r="S243" s="203">
        <v>0</v>
      </c>
      <c r="T243" s="204">
        <f>S243*H243</f>
        <v>0</v>
      </c>
      <c r="AR243" s="23" t="s">
        <v>161</v>
      </c>
      <c r="AT243" s="23" t="s">
        <v>156</v>
      </c>
      <c r="AU243" s="23" t="s">
        <v>92</v>
      </c>
      <c r="AY243" s="23" t="s">
        <v>154</v>
      </c>
      <c r="BE243" s="205">
        <f>IF(N243="základní",J243,0)</f>
        <v>0</v>
      </c>
      <c r="BF243" s="205">
        <f>IF(N243="snížená",J243,0)</f>
        <v>0</v>
      </c>
      <c r="BG243" s="205">
        <f>IF(N243="zákl. přenesená",J243,0)</f>
        <v>0</v>
      </c>
      <c r="BH243" s="205">
        <f>IF(N243="sníž. přenesená",J243,0)</f>
        <v>0</v>
      </c>
      <c r="BI243" s="205">
        <f>IF(N243="nulová",J243,0)</f>
        <v>0</v>
      </c>
      <c r="BJ243" s="23" t="s">
        <v>90</v>
      </c>
      <c r="BK243" s="205">
        <f>ROUND(I243*H243,2)</f>
        <v>0</v>
      </c>
      <c r="BL243" s="23" t="s">
        <v>161</v>
      </c>
      <c r="BM243" s="23" t="s">
        <v>622</v>
      </c>
    </row>
    <row r="244" spans="2:47" s="1" customFormat="1" ht="94.5">
      <c r="B244" s="41"/>
      <c r="C244" s="63"/>
      <c r="D244" s="222" t="s">
        <v>163</v>
      </c>
      <c r="E244" s="63"/>
      <c r="F244" s="256" t="s">
        <v>432</v>
      </c>
      <c r="G244" s="63"/>
      <c r="H244" s="63"/>
      <c r="I244" s="164"/>
      <c r="J244" s="63"/>
      <c r="K244" s="63"/>
      <c r="L244" s="61"/>
      <c r="M244" s="208"/>
      <c r="N244" s="42"/>
      <c r="O244" s="42"/>
      <c r="P244" s="42"/>
      <c r="Q244" s="42"/>
      <c r="R244" s="42"/>
      <c r="S244" s="42"/>
      <c r="T244" s="78"/>
      <c r="AT244" s="23" t="s">
        <v>163</v>
      </c>
      <c r="AU244" s="23" t="s">
        <v>92</v>
      </c>
    </row>
    <row r="245" spans="2:65" s="1" customFormat="1" ht="22.5" customHeight="1">
      <c r="B245" s="41"/>
      <c r="C245" s="246" t="s">
        <v>395</v>
      </c>
      <c r="D245" s="246" t="s">
        <v>222</v>
      </c>
      <c r="E245" s="247" t="s">
        <v>434</v>
      </c>
      <c r="F245" s="248" t="s">
        <v>435</v>
      </c>
      <c r="G245" s="249" t="s">
        <v>380</v>
      </c>
      <c r="H245" s="250">
        <v>46</v>
      </c>
      <c r="I245" s="251"/>
      <c r="J245" s="252">
        <f>ROUND(I245*H245,2)</f>
        <v>0</v>
      </c>
      <c r="K245" s="248" t="s">
        <v>160</v>
      </c>
      <c r="L245" s="253"/>
      <c r="M245" s="254" t="s">
        <v>80</v>
      </c>
      <c r="N245" s="255" t="s">
        <v>52</v>
      </c>
      <c r="O245" s="42"/>
      <c r="P245" s="203">
        <f>O245*H245</f>
        <v>0</v>
      </c>
      <c r="Q245" s="203">
        <v>0.0821</v>
      </c>
      <c r="R245" s="203">
        <f>Q245*H245</f>
        <v>3.7766</v>
      </c>
      <c r="S245" s="203">
        <v>0</v>
      </c>
      <c r="T245" s="204">
        <f>S245*H245</f>
        <v>0</v>
      </c>
      <c r="AR245" s="23" t="s">
        <v>205</v>
      </c>
      <c r="AT245" s="23" t="s">
        <v>222</v>
      </c>
      <c r="AU245" s="23" t="s">
        <v>92</v>
      </c>
      <c r="AY245" s="23" t="s">
        <v>154</v>
      </c>
      <c r="BE245" s="205">
        <f>IF(N245="základní",J245,0)</f>
        <v>0</v>
      </c>
      <c r="BF245" s="205">
        <f>IF(N245="snížená",J245,0)</f>
        <v>0</v>
      </c>
      <c r="BG245" s="205">
        <f>IF(N245="zákl. přenesená",J245,0)</f>
        <v>0</v>
      </c>
      <c r="BH245" s="205">
        <f>IF(N245="sníž. přenesená",J245,0)</f>
        <v>0</v>
      </c>
      <c r="BI245" s="205">
        <f>IF(N245="nulová",J245,0)</f>
        <v>0</v>
      </c>
      <c r="BJ245" s="23" t="s">
        <v>90</v>
      </c>
      <c r="BK245" s="205">
        <f>ROUND(I245*H245,2)</f>
        <v>0</v>
      </c>
      <c r="BL245" s="23" t="s">
        <v>161</v>
      </c>
      <c r="BM245" s="23" t="s">
        <v>623</v>
      </c>
    </row>
    <row r="246" spans="2:51" s="11" customFormat="1" ht="13.5">
      <c r="B246" s="209"/>
      <c r="C246" s="210"/>
      <c r="D246" s="206" t="s">
        <v>165</v>
      </c>
      <c r="E246" s="211" t="s">
        <v>80</v>
      </c>
      <c r="F246" s="212" t="s">
        <v>166</v>
      </c>
      <c r="G246" s="210"/>
      <c r="H246" s="213" t="s">
        <v>80</v>
      </c>
      <c r="I246" s="214"/>
      <c r="J246" s="210"/>
      <c r="K246" s="210"/>
      <c r="L246" s="215"/>
      <c r="M246" s="216"/>
      <c r="N246" s="217"/>
      <c r="O246" s="217"/>
      <c r="P246" s="217"/>
      <c r="Q246" s="217"/>
      <c r="R246" s="217"/>
      <c r="S246" s="217"/>
      <c r="T246" s="218"/>
      <c r="AT246" s="219" t="s">
        <v>165</v>
      </c>
      <c r="AU246" s="219" t="s">
        <v>92</v>
      </c>
      <c r="AV246" s="11" t="s">
        <v>90</v>
      </c>
      <c r="AW246" s="11" t="s">
        <v>44</v>
      </c>
      <c r="AX246" s="11" t="s">
        <v>82</v>
      </c>
      <c r="AY246" s="219" t="s">
        <v>154</v>
      </c>
    </row>
    <row r="247" spans="2:51" s="12" customFormat="1" ht="13.5">
      <c r="B247" s="220"/>
      <c r="C247" s="221"/>
      <c r="D247" s="222" t="s">
        <v>165</v>
      </c>
      <c r="E247" s="223" t="s">
        <v>80</v>
      </c>
      <c r="F247" s="224" t="s">
        <v>408</v>
      </c>
      <c r="G247" s="221"/>
      <c r="H247" s="225">
        <v>46</v>
      </c>
      <c r="I247" s="226"/>
      <c r="J247" s="221"/>
      <c r="K247" s="221"/>
      <c r="L247" s="227"/>
      <c r="M247" s="228"/>
      <c r="N247" s="229"/>
      <c r="O247" s="229"/>
      <c r="P247" s="229"/>
      <c r="Q247" s="229"/>
      <c r="R247" s="229"/>
      <c r="S247" s="229"/>
      <c r="T247" s="230"/>
      <c r="AT247" s="231" t="s">
        <v>165</v>
      </c>
      <c r="AU247" s="231" t="s">
        <v>92</v>
      </c>
      <c r="AV247" s="12" t="s">
        <v>92</v>
      </c>
      <c r="AW247" s="12" t="s">
        <v>44</v>
      </c>
      <c r="AX247" s="12" t="s">
        <v>90</v>
      </c>
      <c r="AY247" s="231" t="s">
        <v>154</v>
      </c>
    </row>
    <row r="248" spans="2:65" s="1" customFormat="1" ht="22.5" customHeight="1">
      <c r="B248" s="41"/>
      <c r="C248" s="246" t="s">
        <v>399</v>
      </c>
      <c r="D248" s="246" t="s">
        <v>222</v>
      </c>
      <c r="E248" s="247" t="s">
        <v>439</v>
      </c>
      <c r="F248" s="248" t="s">
        <v>440</v>
      </c>
      <c r="G248" s="249" t="s">
        <v>380</v>
      </c>
      <c r="H248" s="250">
        <v>43</v>
      </c>
      <c r="I248" s="251"/>
      <c r="J248" s="252">
        <f>ROUND(I248*H248,2)</f>
        <v>0</v>
      </c>
      <c r="K248" s="248" t="s">
        <v>160</v>
      </c>
      <c r="L248" s="253"/>
      <c r="M248" s="254" t="s">
        <v>80</v>
      </c>
      <c r="N248" s="255" t="s">
        <v>52</v>
      </c>
      <c r="O248" s="42"/>
      <c r="P248" s="203">
        <f>O248*H248</f>
        <v>0</v>
      </c>
      <c r="Q248" s="203">
        <v>0.0483</v>
      </c>
      <c r="R248" s="203">
        <f>Q248*H248</f>
        <v>2.0769</v>
      </c>
      <c r="S248" s="203">
        <v>0</v>
      </c>
      <c r="T248" s="204">
        <f>S248*H248</f>
        <v>0</v>
      </c>
      <c r="AR248" s="23" t="s">
        <v>205</v>
      </c>
      <c r="AT248" s="23" t="s">
        <v>222</v>
      </c>
      <c r="AU248" s="23" t="s">
        <v>92</v>
      </c>
      <c r="AY248" s="23" t="s">
        <v>154</v>
      </c>
      <c r="BE248" s="205">
        <f>IF(N248="základní",J248,0)</f>
        <v>0</v>
      </c>
      <c r="BF248" s="205">
        <f>IF(N248="snížená",J248,0)</f>
        <v>0</v>
      </c>
      <c r="BG248" s="205">
        <f>IF(N248="zákl. přenesená",J248,0)</f>
        <v>0</v>
      </c>
      <c r="BH248" s="205">
        <f>IF(N248="sníž. přenesená",J248,0)</f>
        <v>0</v>
      </c>
      <c r="BI248" s="205">
        <f>IF(N248="nulová",J248,0)</f>
        <v>0</v>
      </c>
      <c r="BJ248" s="23" t="s">
        <v>90</v>
      </c>
      <c r="BK248" s="205">
        <f>ROUND(I248*H248,2)</f>
        <v>0</v>
      </c>
      <c r="BL248" s="23" t="s">
        <v>161</v>
      </c>
      <c r="BM248" s="23" t="s">
        <v>624</v>
      </c>
    </row>
    <row r="249" spans="2:51" s="11" customFormat="1" ht="13.5">
      <c r="B249" s="209"/>
      <c r="C249" s="210"/>
      <c r="D249" s="206" t="s">
        <v>165</v>
      </c>
      <c r="E249" s="211" t="s">
        <v>80</v>
      </c>
      <c r="F249" s="212" t="s">
        <v>166</v>
      </c>
      <c r="G249" s="210"/>
      <c r="H249" s="213" t="s">
        <v>80</v>
      </c>
      <c r="I249" s="214"/>
      <c r="J249" s="210"/>
      <c r="K249" s="210"/>
      <c r="L249" s="215"/>
      <c r="M249" s="216"/>
      <c r="N249" s="217"/>
      <c r="O249" s="217"/>
      <c r="P249" s="217"/>
      <c r="Q249" s="217"/>
      <c r="R249" s="217"/>
      <c r="S249" s="217"/>
      <c r="T249" s="218"/>
      <c r="AT249" s="219" t="s">
        <v>165</v>
      </c>
      <c r="AU249" s="219" t="s">
        <v>92</v>
      </c>
      <c r="AV249" s="11" t="s">
        <v>90</v>
      </c>
      <c r="AW249" s="11" t="s">
        <v>44</v>
      </c>
      <c r="AX249" s="11" t="s">
        <v>82</v>
      </c>
      <c r="AY249" s="219" t="s">
        <v>154</v>
      </c>
    </row>
    <row r="250" spans="2:51" s="12" customFormat="1" ht="13.5">
      <c r="B250" s="220"/>
      <c r="C250" s="221"/>
      <c r="D250" s="222" t="s">
        <v>165</v>
      </c>
      <c r="E250" s="223" t="s">
        <v>80</v>
      </c>
      <c r="F250" s="224" t="s">
        <v>395</v>
      </c>
      <c r="G250" s="221"/>
      <c r="H250" s="225">
        <v>43</v>
      </c>
      <c r="I250" s="226"/>
      <c r="J250" s="221"/>
      <c r="K250" s="221"/>
      <c r="L250" s="227"/>
      <c r="M250" s="228"/>
      <c r="N250" s="229"/>
      <c r="O250" s="229"/>
      <c r="P250" s="229"/>
      <c r="Q250" s="229"/>
      <c r="R250" s="229"/>
      <c r="S250" s="229"/>
      <c r="T250" s="230"/>
      <c r="AT250" s="231" t="s">
        <v>165</v>
      </c>
      <c r="AU250" s="231" t="s">
        <v>92</v>
      </c>
      <c r="AV250" s="12" t="s">
        <v>92</v>
      </c>
      <c r="AW250" s="12" t="s">
        <v>44</v>
      </c>
      <c r="AX250" s="12" t="s">
        <v>90</v>
      </c>
      <c r="AY250" s="231" t="s">
        <v>154</v>
      </c>
    </row>
    <row r="251" spans="2:65" s="1" customFormat="1" ht="44.25" customHeight="1">
      <c r="B251" s="41"/>
      <c r="C251" s="194" t="s">
        <v>404</v>
      </c>
      <c r="D251" s="194" t="s">
        <v>156</v>
      </c>
      <c r="E251" s="195" t="s">
        <v>625</v>
      </c>
      <c r="F251" s="196" t="s">
        <v>626</v>
      </c>
      <c r="G251" s="197" t="s">
        <v>179</v>
      </c>
      <c r="H251" s="198">
        <v>244</v>
      </c>
      <c r="I251" s="199"/>
      <c r="J251" s="200">
        <f>ROUND(I251*H251,2)</f>
        <v>0</v>
      </c>
      <c r="K251" s="196" t="s">
        <v>160</v>
      </c>
      <c r="L251" s="61"/>
      <c r="M251" s="201" t="s">
        <v>80</v>
      </c>
      <c r="N251" s="202" t="s">
        <v>52</v>
      </c>
      <c r="O251" s="42"/>
      <c r="P251" s="203">
        <f>O251*H251</f>
        <v>0</v>
      </c>
      <c r="Q251" s="203">
        <v>0.1295</v>
      </c>
      <c r="R251" s="203">
        <f>Q251*H251</f>
        <v>31.598000000000003</v>
      </c>
      <c r="S251" s="203">
        <v>0</v>
      </c>
      <c r="T251" s="204">
        <f>S251*H251</f>
        <v>0</v>
      </c>
      <c r="AR251" s="23" t="s">
        <v>161</v>
      </c>
      <c r="AT251" s="23" t="s">
        <v>156</v>
      </c>
      <c r="AU251" s="23" t="s">
        <v>92</v>
      </c>
      <c r="AY251" s="23" t="s">
        <v>154</v>
      </c>
      <c r="BE251" s="205">
        <f>IF(N251="základní",J251,0)</f>
        <v>0</v>
      </c>
      <c r="BF251" s="205">
        <f>IF(N251="snížená",J251,0)</f>
        <v>0</v>
      </c>
      <c r="BG251" s="205">
        <f>IF(N251="zákl. přenesená",J251,0)</f>
        <v>0</v>
      </c>
      <c r="BH251" s="205">
        <f>IF(N251="sníž. přenesená",J251,0)</f>
        <v>0</v>
      </c>
      <c r="BI251" s="205">
        <f>IF(N251="nulová",J251,0)</f>
        <v>0</v>
      </c>
      <c r="BJ251" s="23" t="s">
        <v>90</v>
      </c>
      <c r="BK251" s="205">
        <f>ROUND(I251*H251,2)</f>
        <v>0</v>
      </c>
      <c r="BL251" s="23" t="s">
        <v>161</v>
      </c>
      <c r="BM251" s="23" t="s">
        <v>627</v>
      </c>
    </row>
    <row r="252" spans="2:47" s="1" customFormat="1" ht="94.5">
      <c r="B252" s="41"/>
      <c r="C252" s="63"/>
      <c r="D252" s="222" t="s">
        <v>163</v>
      </c>
      <c r="E252" s="63"/>
      <c r="F252" s="256" t="s">
        <v>628</v>
      </c>
      <c r="G252" s="63"/>
      <c r="H252" s="63"/>
      <c r="I252" s="164"/>
      <c r="J252" s="63"/>
      <c r="K252" s="63"/>
      <c r="L252" s="61"/>
      <c r="M252" s="208"/>
      <c r="N252" s="42"/>
      <c r="O252" s="42"/>
      <c r="P252" s="42"/>
      <c r="Q252" s="42"/>
      <c r="R252" s="42"/>
      <c r="S252" s="42"/>
      <c r="T252" s="78"/>
      <c r="AT252" s="23" t="s">
        <v>163</v>
      </c>
      <c r="AU252" s="23" t="s">
        <v>92</v>
      </c>
    </row>
    <row r="253" spans="2:65" s="1" customFormat="1" ht="22.5" customHeight="1">
      <c r="B253" s="41"/>
      <c r="C253" s="246" t="s">
        <v>408</v>
      </c>
      <c r="D253" s="246" t="s">
        <v>222</v>
      </c>
      <c r="E253" s="247" t="s">
        <v>629</v>
      </c>
      <c r="F253" s="248" t="s">
        <v>630</v>
      </c>
      <c r="G253" s="249" t="s">
        <v>380</v>
      </c>
      <c r="H253" s="250">
        <v>244</v>
      </c>
      <c r="I253" s="251"/>
      <c r="J253" s="252">
        <f>ROUND(I253*H253,2)</f>
        <v>0</v>
      </c>
      <c r="K253" s="248" t="s">
        <v>80</v>
      </c>
      <c r="L253" s="253"/>
      <c r="M253" s="254" t="s">
        <v>80</v>
      </c>
      <c r="N253" s="255" t="s">
        <v>52</v>
      </c>
      <c r="O253" s="42"/>
      <c r="P253" s="203">
        <f>O253*H253</f>
        <v>0</v>
      </c>
      <c r="Q253" s="203">
        <v>0.0335</v>
      </c>
      <c r="R253" s="203">
        <f>Q253*H253</f>
        <v>8.174000000000001</v>
      </c>
      <c r="S253" s="203">
        <v>0</v>
      </c>
      <c r="T253" s="204">
        <f>S253*H253</f>
        <v>0</v>
      </c>
      <c r="AR253" s="23" t="s">
        <v>205</v>
      </c>
      <c r="AT253" s="23" t="s">
        <v>222</v>
      </c>
      <c r="AU253" s="23" t="s">
        <v>92</v>
      </c>
      <c r="AY253" s="23" t="s">
        <v>154</v>
      </c>
      <c r="BE253" s="205">
        <f>IF(N253="základní",J253,0)</f>
        <v>0</v>
      </c>
      <c r="BF253" s="205">
        <f>IF(N253="snížená",J253,0)</f>
        <v>0</v>
      </c>
      <c r="BG253" s="205">
        <f>IF(N253="zákl. přenesená",J253,0)</f>
        <v>0</v>
      </c>
      <c r="BH253" s="205">
        <f>IF(N253="sníž. přenesená",J253,0)</f>
        <v>0</v>
      </c>
      <c r="BI253" s="205">
        <f>IF(N253="nulová",J253,0)</f>
        <v>0</v>
      </c>
      <c r="BJ253" s="23" t="s">
        <v>90</v>
      </c>
      <c r="BK253" s="205">
        <f>ROUND(I253*H253,2)</f>
        <v>0</v>
      </c>
      <c r="BL253" s="23" t="s">
        <v>161</v>
      </c>
      <c r="BM253" s="23" t="s">
        <v>631</v>
      </c>
    </row>
    <row r="254" spans="2:51" s="11" customFormat="1" ht="13.5">
      <c r="B254" s="209"/>
      <c r="C254" s="210"/>
      <c r="D254" s="206" t="s">
        <v>165</v>
      </c>
      <c r="E254" s="211" t="s">
        <v>80</v>
      </c>
      <c r="F254" s="212" t="s">
        <v>166</v>
      </c>
      <c r="G254" s="210"/>
      <c r="H254" s="213" t="s">
        <v>80</v>
      </c>
      <c r="I254" s="214"/>
      <c r="J254" s="210"/>
      <c r="K254" s="210"/>
      <c r="L254" s="215"/>
      <c r="M254" s="216"/>
      <c r="N254" s="217"/>
      <c r="O254" s="217"/>
      <c r="P254" s="217"/>
      <c r="Q254" s="217"/>
      <c r="R254" s="217"/>
      <c r="S254" s="217"/>
      <c r="T254" s="218"/>
      <c r="AT254" s="219" t="s">
        <v>165</v>
      </c>
      <c r="AU254" s="219" t="s">
        <v>92</v>
      </c>
      <c r="AV254" s="11" t="s">
        <v>90</v>
      </c>
      <c r="AW254" s="11" t="s">
        <v>44</v>
      </c>
      <c r="AX254" s="11" t="s">
        <v>82</v>
      </c>
      <c r="AY254" s="219" t="s">
        <v>154</v>
      </c>
    </row>
    <row r="255" spans="2:51" s="12" customFormat="1" ht="13.5">
      <c r="B255" s="220"/>
      <c r="C255" s="221"/>
      <c r="D255" s="222" t="s">
        <v>165</v>
      </c>
      <c r="E255" s="223" t="s">
        <v>80</v>
      </c>
      <c r="F255" s="224" t="s">
        <v>632</v>
      </c>
      <c r="G255" s="221"/>
      <c r="H255" s="225">
        <v>244</v>
      </c>
      <c r="I255" s="226"/>
      <c r="J255" s="221"/>
      <c r="K255" s="221"/>
      <c r="L255" s="227"/>
      <c r="M255" s="228"/>
      <c r="N255" s="229"/>
      <c r="O255" s="229"/>
      <c r="P255" s="229"/>
      <c r="Q255" s="229"/>
      <c r="R255" s="229"/>
      <c r="S255" s="229"/>
      <c r="T255" s="230"/>
      <c r="AT255" s="231" t="s">
        <v>165</v>
      </c>
      <c r="AU255" s="231" t="s">
        <v>92</v>
      </c>
      <c r="AV255" s="12" t="s">
        <v>92</v>
      </c>
      <c r="AW255" s="12" t="s">
        <v>44</v>
      </c>
      <c r="AX255" s="12" t="s">
        <v>90</v>
      </c>
      <c r="AY255" s="231" t="s">
        <v>154</v>
      </c>
    </row>
    <row r="256" spans="2:65" s="1" customFormat="1" ht="31.5" customHeight="1">
      <c r="B256" s="41"/>
      <c r="C256" s="194" t="s">
        <v>413</v>
      </c>
      <c r="D256" s="194" t="s">
        <v>156</v>
      </c>
      <c r="E256" s="195" t="s">
        <v>450</v>
      </c>
      <c r="F256" s="196" t="s">
        <v>451</v>
      </c>
      <c r="G256" s="197" t="s">
        <v>179</v>
      </c>
      <c r="H256" s="198">
        <v>30</v>
      </c>
      <c r="I256" s="199"/>
      <c r="J256" s="200">
        <f>ROUND(I256*H256,2)</f>
        <v>0</v>
      </c>
      <c r="K256" s="196" t="s">
        <v>160</v>
      </c>
      <c r="L256" s="61"/>
      <c r="M256" s="201" t="s">
        <v>80</v>
      </c>
      <c r="N256" s="202" t="s">
        <v>52</v>
      </c>
      <c r="O256" s="42"/>
      <c r="P256" s="203">
        <f>O256*H256</f>
        <v>0</v>
      </c>
      <c r="Q256" s="203">
        <v>1E-05</v>
      </c>
      <c r="R256" s="203">
        <f>Q256*H256</f>
        <v>0.00030000000000000003</v>
      </c>
      <c r="S256" s="203">
        <v>0</v>
      </c>
      <c r="T256" s="204">
        <f>S256*H256</f>
        <v>0</v>
      </c>
      <c r="AR256" s="23" t="s">
        <v>161</v>
      </c>
      <c r="AT256" s="23" t="s">
        <v>156</v>
      </c>
      <c r="AU256" s="23" t="s">
        <v>92</v>
      </c>
      <c r="AY256" s="23" t="s">
        <v>154</v>
      </c>
      <c r="BE256" s="205">
        <f>IF(N256="základní",J256,0)</f>
        <v>0</v>
      </c>
      <c r="BF256" s="205">
        <f>IF(N256="snížená",J256,0)</f>
        <v>0</v>
      </c>
      <c r="BG256" s="205">
        <f>IF(N256="zákl. přenesená",J256,0)</f>
        <v>0</v>
      </c>
      <c r="BH256" s="205">
        <f>IF(N256="sníž. přenesená",J256,0)</f>
        <v>0</v>
      </c>
      <c r="BI256" s="205">
        <f>IF(N256="nulová",J256,0)</f>
        <v>0</v>
      </c>
      <c r="BJ256" s="23" t="s">
        <v>90</v>
      </c>
      <c r="BK256" s="205">
        <f>ROUND(I256*H256,2)</f>
        <v>0</v>
      </c>
      <c r="BL256" s="23" t="s">
        <v>161</v>
      </c>
      <c r="BM256" s="23" t="s">
        <v>633</v>
      </c>
    </row>
    <row r="257" spans="2:47" s="1" customFormat="1" ht="27">
      <c r="B257" s="41"/>
      <c r="C257" s="63"/>
      <c r="D257" s="206" t="s">
        <v>163</v>
      </c>
      <c r="E257" s="63"/>
      <c r="F257" s="207" t="s">
        <v>453</v>
      </c>
      <c r="G257" s="63"/>
      <c r="H257" s="63"/>
      <c r="I257" s="164"/>
      <c r="J257" s="63"/>
      <c r="K257" s="63"/>
      <c r="L257" s="61"/>
      <c r="M257" s="208"/>
      <c r="N257" s="42"/>
      <c r="O257" s="42"/>
      <c r="P257" s="42"/>
      <c r="Q257" s="42"/>
      <c r="R257" s="42"/>
      <c r="S257" s="42"/>
      <c r="T257" s="78"/>
      <c r="AT257" s="23" t="s">
        <v>163</v>
      </c>
      <c r="AU257" s="23" t="s">
        <v>92</v>
      </c>
    </row>
    <row r="258" spans="2:51" s="11" customFormat="1" ht="13.5">
      <c r="B258" s="209"/>
      <c r="C258" s="210"/>
      <c r="D258" s="206" t="s">
        <v>165</v>
      </c>
      <c r="E258" s="211" t="s">
        <v>80</v>
      </c>
      <c r="F258" s="212" t="s">
        <v>166</v>
      </c>
      <c r="G258" s="210"/>
      <c r="H258" s="213" t="s">
        <v>80</v>
      </c>
      <c r="I258" s="214"/>
      <c r="J258" s="210"/>
      <c r="K258" s="210"/>
      <c r="L258" s="215"/>
      <c r="M258" s="216"/>
      <c r="N258" s="217"/>
      <c r="O258" s="217"/>
      <c r="P258" s="217"/>
      <c r="Q258" s="217"/>
      <c r="R258" s="217"/>
      <c r="S258" s="217"/>
      <c r="T258" s="218"/>
      <c r="AT258" s="219" t="s">
        <v>165</v>
      </c>
      <c r="AU258" s="219" t="s">
        <v>92</v>
      </c>
      <c r="AV258" s="11" t="s">
        <v>90</v>
      </c>
      <c r="AW258" s="11" t="s">
        <v>44</v>
      </c>
      <c r="AX258" s="11" t="s">
        <v>82</v>
      </c>
      <c r="AY258" s="219" t="s">
        <v>154</v>
      </c>
    </row>
    <row r="259" spans="2:51" s="12" customFormat="1" ht="13.5">
      <c r="B259" s="220"/>
      <c r="C259" s="221"/>
      <c r="D259" s="222" t="s">
        <v>165</v>
      </c>
      <c r="E259" s="223" t="s">
        <v>80</v>
      </c>
      <c r="F259" s="224" t="s">
        <v>634</v>
      </c>
      <c r="G259" s="221"/>
      <c r="H259" s="225">
        <v>30</v>
      </c>
      <c r="I259" s="226"/>
      <c r="J259" s="221"/>
      <c r="K259" s="221"/>
      <c r="L259" s="227"/>
      <c r="M259" s="228"/>
      <c r="N259" s="229"/>
      <c r="O259" s="229"/>
      <c r="P259" s="229"/>
      <c r="Q259" s="229"/>
      <c r="R259" s="229"/>
      <c r="S259" s="229"/>
      <c r="T259" s="230"/>
      <c r="AT259" s="231" t="s">
        <v>165</v>
      </c>
      <c r="AU259" s="231" t="s">
        <v>92</v>
      </c>
      <c r="AV259" s="12" t="s">
        <v>92</v>
      </c>
      <c r="AW259" s="12" t="s">
        <v>44</v>
      </c>
      <c r="AX259" s="12" t="s">
        <v>90</v>
      </c>
      <c r="AY259" s="231" t="s">
        <v>154</v>
      </c>
    </row>
    <row r="260" spans="2:65" s="1" customFormat="1" ht="44.25" customHeight="1">
      <c r="B260" s="41"/>
      <c r="C260" s="194" t="s">
        <v>419</v>
      </c>
      <c r="D260" s="194" t="s">
        <v>156</v>
      </c>
      <c r="E260" s="195" t="s">
        <v>456</v>
      </c>
      <c r="F260" s="196" t="s">
        <v>457</v>
      </c>
      <c r="G260" s="197" t="s">
        <v>179</v>
      </c>
      <c r="H260" s="198">
        <v>30</v>
      </c>
      <c r="I260" s="199"/>
      <c r="J260" s="200">
        <f>ROUND(I260*H260,2)</f>
        <v>0</v>
      </c>
      <c r="K260" s="196" t="s">
        <v>160</v>
      </c>
      <c r="L260" s="61"/>
      <c r="M260" s="201" t="s">
        <v>80</v>
      </c>
      <c r="N260" s="202" t="s">
        <v>52</v>
      </c>
      <c r="O260" s="42"/>
      <c r="P260" s="203">
        <f>O260*H260</f>
        <v>0</v>
      </c>
      <c r="Q260" s="203">
        <v>0.00034</v>
      </c>
      <c r="R260" s="203">
        <f>Q260*H260</f>
        <v>0.0102</v>
      </c>
      <c r="S260" s="203">
        <v>0</v>
      </c>
      <c r="T260" s="204">
        <f>S260*H260</f>
        <v>0</v>
      </c>
      <c r="AR260" s="23" t="s">
        <v>161</v>
      </c>
      <c r="AT260" s="23" t="s">
        <v>156</v>
      </c>
      <c r="AU260" s="23" t="s">
        <v>92</v>
      </c>
      <c r="AY260" s="23" t="s">
        <v>154</v>
      </c>
      <c r="BE260" s="205">
        <f>IF(N260="základní",J260,0)</f>
        <v>0</v>
      </c>
      <c r="BF260" s="205">
        <f>IF(N260="snížená",J260,0)</f>
        <v>0</v>
      </c>
      <c r="BG260" s="205">
        <f>IF(N260="zákl. přenesená",J260,0)</f>
        <v>0</v>
      </c>
      <c r="BH260" s="205">
        <f>IF(N260="sníž. přenesená",J260,0)</f>
        <v>0</v>
      </c>
      <c r="BI260" s="205">
        <f>IF(N260="nulová",J260,0)</f>
        <v>0</v>
      </c>
      <c r="BJ260" s="23" t="s">
        <v>90</v>
      </c>
      <c r="BK260" s="205">
        <f>ROUND(I260*H260,2)</f>
        <v>0</v>
      </c>
      <c r="BL260" s="23" t="s">
        <v>161</v>
      </c>
      <c r="BM260" s="23" t="s">
        <v>635</v>
      </c>
    </row>
    <row r="261" spans="2:47" s="1" customFormat="1" ht="40.5">
      <c r="B261" s="41"/>
      <c r="C261" s="63"/>
      <c r="D261" s="206" t="s">
        <v>163</v>
      </c>
      <c r="E261" s="63"/>
      <c r="F261" s="207" t="s">
        <v>459</v>
      </c>
      <c r="G261" s="63"/>
      <c r="H261" s="63"/>
      <c r="I261" s="164"/>
      <c r="J261" s="63"/>
      <c r="K261" s="63"/>
      <c r="L261" s="61"/>
      <c r="M261" s="208"/>
      <c r="N261" s="42"/>
      <c r="O261" s="42"/>
      <c r="P261" s="42"/>
      <c r="Q261" s="42"/>
      <c r="R261" s="42"/>
      <c r="S261" s="42"/>
      <c r="T261" s="78"/>
      <c r="AT261" s="23" t="s">
        <v>163</v>
      </c>
      <c r="AU261" s="23" t="s">
        <v>92</v>
      </c>
    </row>
    <row r="262" spans="2:51" s="11" customFormat="1" ht="13.5">
      <c r="B262" s="209"/>
      <c r="C262" s="210"/>
      <c r="D262" s="206" t="s">
        <v>165</v>
      </c>
      <c r="E262" s="211" t="s">
        <v>80</v>
      </c>
      <c r="F262" s="212" t="s">
        <v>166</v>
      </c>
      <c r="G262" s="210"/>
      <c r="H262" s="213" t="s">
        <v>80</v>
      </c>
      <c r="I262" s="214"/>
      <c r="J262" s="210"/>
      <c r="K262" s="210"/>
      <c r="L262" s="215"/>
      <c r="M262" s="216"/>
      <c r="N262" s="217"/>
      <c r="O262" s="217"/>
      <c r="P262" s="217"/>
      <c r="Q262" s="217"/>
      <c r="R262" s="217"/>
      <c r="S262" s="217"/>
      <c r="T262" s="218"/>
      <c r="AT262" s="219" t="s">
        <v>165</v>
      </c>
      <c r="AU262" s="219" t="s">
        <v>92</v>
      </c>
      <c r="AV262" s="11" t="s">
        <v>90</v>
      </c>
      <c r="AW262" s="11" t="s">
        <v>44</v>
      </c>
      <c r="AX262" s="11" t="s">
        <v>82</v>
      </c>
      <c r="AY262" s="219" t="s">
        <v>154</v>
      </c>
    </row>
    <row r="263" spans="2:51" s="12" customFormat="1" ht="13.5">
      <c r="B263" s="220"/>
      <c r="C263" s="221"/>
      <c r="D263" s="222" t="s">
        <v>165</v>
      </c>
      <c r="E263" s="223" t="s">
        <v>80</v>
      </c>
      <c r="F263" s="224" t="s">
        <v>634</v>
      </c>
      <c r="G263" s="221"/>
      <c r="H263" s="225">
        <v>30</v>
      </c>
      <c r="I263" s="226"/>
      <c r="J263" s="221"/>
      <c r="K263" s="221"/>
      <c r="L263" s="227"/>
      <c r="M263" s="228"/>
      <c r="N263" s="229"/>
      <c r="O263" s="229"/>
      <c r="P263" s="229"/>
      <c r="Q263" s="229"/>
      <c r="R263" s="229"/>
      <c r="S263" s="229"/>
      <c r="T263" s="230"/>
      <c r="AT263" s="231" t="s">
        <v>165</v>
      </c>
      <c r="AU263" s="231" t="s">
        <v>92</v>
      </c>
      <c r="AV263" s="12" t="s">
        <v>92</v>
      </c>
      <c r="AW263" s="12" t="s">
        <v>44</v>
      </c>
      <c r="AX263" s="12" t="s">
        <v>90</v>
      </c>
      <c r="AY263" s="231" t="s">
        <v>154</v>
      </c>
    </row>
    <row r="264" spans="2:65" s="1" customFormat="1" ht="22.5" customHeight="1">
      <c r="B264" s="41"/>
      <c r="C264" s="194" t="s">
        <v>424</v>
      </c>
      <c r="D264" s="194" t="s">
        <v>156</v>
      </c>
      <c r="E264" s="195" t="s">
        <v>462</v>
      </c>
      <c r="F264" s="196" t="s">
        <v>463</v>
      </c>
      <c r="G264" s="197" t="s">
        <v>179</v>
      </c>
      <c r="H264" s="198">
        <v>30</v>
      </c>
      <c r="I264" s="199"/>
      <c r="J264" s="200">
        <f>ROUND(I264*H264,2)</f>
        <v>0</v>
      </c>
      <c r="K264" s="196" t="s">
        <v>160</v>
      </c>
      <c r="L264" s="61"/>
      <c r="M264" s="201" t="s">
        <v>80</v>
      </c>
      <c r="N264" s="202" t="s">
        <v>52</v>
      </c>
      <c r="O264" s="42"/>
      <c r="P264" s="203">
        <f>O264*H264</f>
        <v>0</v>
      </c>
      <c r="Q264" s="203">
        <v>0</v>
      </c>
      <c r="R264" s="203">
        <f>Q264*H264</f>
        <v>0</v>
      </c>
      <c r="S264" s="203">
        <v>0</v>
      </c>
      <c r="T264" s="204">
        <f>S264*H264</f>
        <v>0</v>
      </c>
      <c r="AR264" s="23" t="s">
        <v>161</v>
      </c>
      <c r="AT264" s="23" t="s">
        <v>156</v>
      </c>
      <c r="AU264" s="23" t="s">
        <v>92</v>
      </c>
      <c r="AY264" s="23" t="s">
        <v>154</v>
      </c>
      <c r="BE264" s="205">
        <f>IF(N264="základní",J264,0)</f>
        <v>0</v>
      </c>
      <c r="BF264" s="205">
        <f>IF(N264="snížená",J264,0)</f>
        <v>0</v>
      </c>
      <c r="BG264" s="205">
        <f>IF(N264="zákl. přenesená",J264,0)</f>
        <v>0</v>
      </c>
      <c r="BH264" s="205">
        <f>IF(N264="sníž. přenesená",J264,0)</f>
        <v>0</v>
      </c>
      <c r="BI264" s="205">
        <f>IF(N264="nulová",J264,0)</f>
        <v>0</v>
      </c>
      <c r="BJ264" s="23" t="s">
        <v>90</v>
      </c>
      <c r="BK264" s="205">
        <f>ROUND(I264*H264,2)</f>
        <v>0</v>
      </c>
      <c r="BL264" s="23" t="s">
        <v>161</v>
      </c>
      <c r="BM264" s="23" t="s">
        <v>636</v>
      </c>
    </row>
    <row r="265" spans="2:47" s="1" customFormat="1" ht="27">
      <c r="B265" s="41"/>
      <c r="C265" s="63"/>
      <c r="D265" s="206" t="s">
        <v>163</v>
      </c>
      <c r="E265" s="63"/>
      <c r="F265" s="207" t="s">
        <v>465</v>
      </c>
      <c r="G265" s="63"/>
      <c r="H265" s="63"/>
      <c r="I265" s="164"/>
      <c r="J265" s="63"/>
      <c r="K265" s="63"/>
      <c r="L265" s="61"/>
      <c r="M265" s="208"/>
      <c r="N265" s="42"/>
      <c r="O265" s="42"/>
      <c r="P265" s="42"/>
      <c r="Q265" s="42"/>
      <c r="R265" s="42"/>
      <c r="S265" s="42"/>
      <c r="T265" s="78"/>
      <c r="AT265" s="23" t="s">
        <v>163</v>
      </c>
      <c r="AU265" s="23" t="s">
        <v>92</v>
      </c>
    </row>
    <row r="266" spans="2:51" s="11" customFormat="1" ht="13.5">
      <c r="B266" s="209"/>
      <c r="C266" s="210"/>
      <c r="D266" s="206" t="s">
        <v>165</v>
      </c>
      <c r="E266" s="211" t="s">
        <v>80</v>
      </c>
      <c r="F266" s="212" t="s">
        <v>166</v>
      </c>
      <c r="G266" s="210"/>
      <c r="H266" s="213" t="s">
        <v>80</v>
      </c>
      <c r="I266" s="214"/>
      <c r="J266" s="210"/>
      <c r="K266" s="210"/>
      <c r="L266" s="215"/>
      <c r="M266" s="216"/>
      <c r="N266" s="217"/>
      <c r="O266" s="217"/>
      <c r="P266" s="217"/>
      <c r="Q266" s="217"/>
      <c r="R266" s="217"/>
      <c r="S266" s="217"/>
      <c r="T266" s="218"/>
      <c r="AT266" s="219" t="s">
        <v>165</v>
      </c>
      <c r="AU266" s="219" t="s">
        <v>92</v>
      </c>
      <c r="AV266" s="11" t="s">
        <v>90</v>
      </c>
      <c r="AW266" s="11" t="s">
        <v>44</v>
      </c>
      <c r="AX266" s="11" t="s">
        <v>82</v>
      </c>
      <c r="AY266" s="219" t="s">
        <v>154</v>
      </c>
    </row>
    <row r="267" spans="2:51" s="12" customFormat="1" ht="13.5">
      <c r="B267" s="220"/>
      <c r="C267" s="221"/>
      <c r="D267" s="222" t="s">
        <v>165</v>
      </c>
      <c r="E267" s="223" t="s">
        <v>80</v>
      </c>
      <c r="F267" s="224" t="s">
        <v>634</v>
      </c>
      <c r="G267" s="221"/>
      <c r="H267" s="225">
        <v>30</v>
      </c>
      <c r="I267" s="226"/>
      <c r="J267" s="221"/>
      <c r="K267" s="221"/>
      <c r="L267" s="227"/>
      <c r="M267" s="228"/>
      <c r="N267" s="229"/>
      <c r="O267" s="229"/>
      <c r="P267" s="229"/>
      <c r="Q267" s="229"/>
      <c r="R267" s="229"/>
      <c r="S267" s="229"/>
      <c r="T267" s="230"/>
      <c r="AT267" s="231" t="s">
        <v>165</v>
      </c>
      <c r="AU267" s="231" t="s">
        <v>92</v>
      </c>
      <c r="AV267" s="12" t="s">
        <v>92</v>
      </c>
      <c r="AW267" s="12" t="s">
        <v>44</v>
      </c>
      <c r="AX267" s="12" t="s">
        <v>90</v>
      </c>
      <c r="AY267" s="231" t="s">
        <v>154</v>
      </c>
    </row>
    <row r="268" spans="2:65" s="1" customFormat="1" ht="57" customHeight="1">
      <c r="B268" s="41"/>
      <c r="C268" s="194" t="s">
        <v>428</v>
      </c>
      <c r="D268" s="194" t="s">
        <v>156</v>
      </c>
      <c r="E268" s="195" t="s">
        <v>637</v>
      </c>
      <c r="F268" s="196" t="s">
        <v>638</v>
      </c>
      <c r="G268" s="197" t="s">
        <v>179</v>
      </c>
      <c r="H268" s="198">
        <v>67</v>
      </c>
      <c r="I268" s="199"/>
      <c r="J268" s="200">
        <f>ROUND(I268*H268,2)</f>
        <v>0</v>
      </c>
      <c r="K268" s="196" t="s">
        <v>160</v>
      </c>
      <c r="L268" s="61"/>
      <c r="M268" s="201" t="s">
        <v>80</v>
      </c>
      <c r="N268" s="202" t="s">
        <v>52</v>
      </c>
      <c r="O268" s="42"/>
      <c r="P268" s="203">
        <f>O268*H268</f>
        <v>0</v>
      </c>
      <c r="Q268" s="203">
        <v>0</v>
      </c>
      <c r="R268" s="203">
        <f>Q268*H268</f>
        <v>0</v>
      </c>
      <c r="S268" s="203">
        <v>0.035</v>
      </c>
      <c r="T268" s="204">
        <f>S268*H268</f>
        <v>2.345</v>
      </c>
      <c r="AR268" s="23" t="s">
        <v>161</v>
      </c>
      <c r="AT268" s="23" t="s">
        <v>156</v>
      </c>
      <c r="AU268" s="23" t="s">
        <v>92</v>
      </c>
      <c r="AY268" s="23" t="s">
        <v>154</v>
      </c>
      <c r="BE268" s="205">
        <f>IF(N268="základní",J268,0)</f>
        <v>0</v>
      </c>
      <c r="BF268" s="205">
        <f>IF(N268="snížená",J268,0)</f>
        <v>0</v>
      </c>
      <c r="BG268" s="205">
        <f>IF(N268="zákl. přenesená",J268,0)</f>
        <v>0</v>
      </c>
      <c r="BH268" s="205">
        <f>IF(N268="sníž. přenesená",J268,0)</f>
        <v>0</v>
      </c>
      <c r="BI268" s="205">
        <f>IF(N268="nulová",J268,0)</f>
        <v>0</v>
      </c>
      <c r="BJ268" s="23" t="s">
        <v>90</v>
      </c>
      <c r="BK268" s="205">
        <f>ROUND(I268*H268,2)</f>
        <v>0</v>
      </c>
      <c r="BL268" s="23" t="s">
        <v>161</v>
      </c>
      <c r="BM268" s="23" t="s">
        <v>639</v>
      </c>
    </row>
    <row r="269" spans="2:47" s="1" customFormat="1" ht="108">
      <c r="B269" s="41"/>
      <c r="C269" s="63"/>
      <c r="D269" s="206" t="s">
        <v>163</v>
      </c>
      <c r="E269" s="63"/>
      <c r="F269" s="207" t="s">
        <v>640</v>
      </c>
      <c r="G269" s="63"/>
      <c r="H269" s="63"/>
      <c r="I269" s="164"/>
      <c r="J269" s="63"/>
      <c r="K269" s="63"/>
      <c r="L269" s="61"/>
      <c r="M269" s="208"/>
      <c r="N269" s="42"/>
      <c r="O269" s="42"/>
      <c r="P269" s="42"/>
      <c r="Q269" s="42"/>
      <c r="R269" s="42"/>
      <c r="S269" s="42"/>
      <c r="T269" s="78"/>
      <c r="AT269" s="23" t="s">
        <v>163</v>
      </c>
      <c r="AU269" s="23" t="s">
        <v>92</v>
      </c>
    </row>
    <row r="270" spans="2:51" s="11" customFormat="1" ht="13.5">
      <c r="B270" s="209"/>
      <c r="C270" s="210"/>
      <c r="D270" s="206" t="s">
        <v>165</v>
      </c>
      <c r="E270" s="211" t="s">
        <v>80</v>
      </c>
      <c r="F270" s="212" t="s">
        <v>166</v>
      </c>
      <c r="G270" s="210"/>
      <c r="H270" s="213" t="s">
        <v>80</v>
      </c>
      <c r="I270" s="214"/>
      <c r="J270" s="210"/>
      <c r="K270" s="210"/>
      <c r="L270" s="215"/>
      <c r="M270" s="216"/>
      <c r="N270" s="217"/>
      <c r="O270" s="217"/>
      <c r="P270" s="217"/>
      <c r="Q270" s="217"/>
      <c r="R270" s="217"/>
      <c r="S270" s="217"/>
      <c r="T270" s="218"/>
      <c r="AT270" s="219" t="s">
        <v>165</v>
      </c>
      <c r="AU270" s="219" t="s">
        <v>92</v>
      </c>
      <c r="AV270" s="11" t="s">
        <v>90</v>
      </c>
      <c r="AW270" s="11" t="s">
        <v>44</v>
      </c>
      <c r="AX270" s="11" t="s">
        <v>82</v>
      </c>
      <c r="AY270" s="219" t="s">
        <v>154</v>
      </c>
    </row>
    <row r="271" spans="2:51" s="12" customFormat="1" ht="13.5">
      <c r="B271" s="220"/>
      <c r="C271" s="221"/>
      <c r="D271" s="206" t="s">
        <v>165</v>
      </c>
      <c r="E271" s="232" t="s">
        <v>80</v>
      </c>
      <c r="F271" s="233" t="s">
        <v>641</v>
      </c>
      <c r="G271" s="221"/>
      <c r="H271" s="234">
        <v>67</v>
      </c>
      <c r="I271" s="226"/>
      <c r="J271" s="221"/>
      <c r="K271" s="221"/>
      <c r="L271" s="227"/>
      <c r="M271" s="228"/>
      <c r="N271" s="229"/>
      <c r="O271" s="229"/>
      <c r="P271" s="229"/>
      <c r="Q271" s="229"/>
      <c r="R271" s="229"/>
      <c r="S271" s="229"/>
      <c r="T271" s="230"/>
      <c r="AT271" s="231" t="s">
        <v>165</v>
      </c>
      <c r="AU271" s="231" t="s">
        <v>92</v>
      </c>
      <c r="AV271" s="12" t="s">
        <v>92</v>
      </c>
      <c r="AW271" s="12" t="s">
        <v>44</v>
      </c>
      <c r="AX271" s="12" t="s">
        <v>90</v>
      </c>
      <c r="AY271" s="231" t="s">
        <v>154</v>
      </c>
    </row>
    <row r="272" spans="2:63" s="10" customFormat="1" ht="29.25" customHeight="1">
      <c r="B272" s="177"/>
      <c r="C272" s="178"/>
      <c r="D272" s="191" t="s">
        <v>81</v>
      </c>
      <c r="E272" s="192" t="s">
        <v>466</v>
      </c>
      <c r="F272" s="192" t="s">
        <v>467</v>
      </c>
      <c r="G272" s="178"/>
      <c r="H272" s="178"/>
      <c r="I272" s="181"/>
      <c r="J272" s="193">
        <f>BK272</f>
        <v>0</v>
      </c>
      <c r="K272" s="178"/>
      <c r="L272" s="183"/>
      <c r="M272" s="184"/>
      <c r="N272" s="185"/>
      <c r="O272" s="185"/>
      <c r="P272" s="186">
        <f>SUM(P273:P286)</f>
        <v>0</v>
      </c>
      <c r="Q272" s="185"/>
      <c r="R272" s="186">
        <f>SUM(R273:R286)</f>
        <v>0</v>
      </c>
      <c r="S272" s="185"/>
      <c r="T272" s="187">
        <f>SUM(T273:T286)</f>
        <v>0</v>
      </c>
      <c r="AR272" s="188" t="s">
        <v>90</v>
      </c>
      <c r="AT272" s="189" t="s">
        <v>81</v>
      </c>
      <c r="AU272" s="189" t="s">
        <v>90</v>
      </c>
      <c r="AY272" s="188" t="s">
        <v>154</v>
      </c>
      <c r="BK272" s="190">
        <f>SUM(BK273:BK286)</f>
        <v>0</v>
      </c>
    </row>
    <row r="273" spans="2:65" s="1" customFormat="1" ht="31.5" customHeight="1">
      <c r="B273" s="41"/>
      <c r="C273" s="194" t="s">
        <v>433</v>
      </c>
      <c r="D273" s="194" t="s">
        <v>156</v>
      </c>
      <c r="E273" s="195" t="s">
        <v>469</v>
      </c>
      <c r="F273" s="196" t="s">
        <v>470</v>
      </c>
      <c r="G273" s="197" t="s">
        <v>225</v>
      </c>
      <c r="H273" s="198">
        <v>956.753</v>
      </c>
      <c r="I273" s="199"/>
      <c r="J273" s="200">
        <f>ROUND(I273*H273,2)</f>
        <v>0</v>
      </c>
      <c r="K273" s="196" t="s">
        <v>160</v>
      </c>
      <c r="L273" s="61"/>
      <c r="M273" s="201" t="s">
        <v>80</v>
      </c>
      <c r="N273" s="202" t="s">
        <v>52</v>
      </c>
      <c r="O273" s="42"/>
      <c r="P273" s="203">
        <f>O273*H273</f>
        <v>0</v>
      </c>
      <c r="Q273" s="203">
        <v>0</v>
      </c>
      <c r="R273" s="203">
        <f>Q273*H273</f>
        <v>0</v>
      </c>
      <c r="S273" s="203">
        <v>0</v>
      </c>
      <c r="T273" s="204">
        <f>S273*H273</f>
        <v>0</v>
      </c>
      <c r="AR273" s="23" t="s">
        <v>161</v>
      </c>
      <c r="AT273" s="23" t="s">
        <v>156</v>
      </c>
      <c r="AU273" s="23" t="s">
        <v>92</v>
      </c>
      <c r="AY273" s="23" t="s">
        <v>154</v>
      </c>
      <c r="BE273" s="205">
        <f>IF(N273="základní",J273,0)</f>
        <v>0</v>
      </c>
      <c r="BF273" s="205">
        <f>IF(N273="snížená",J273,0)</f>
        <v>0</v>
      </c>
      <c r="BG273" s="205">
        <f>IF(N273="zákl. přenesená",J273,0)</f>
        <v>0</v>
      </c>
      <c r="BH273" s="205">
        <f>IF(N273="sníž. přenesená",J273,0)</f>
        <v>0</v>
      </c>
      <c r="BI273" s="205">
        <f>IF(N273="nulová",J273,0)</f>
        <v>0</v>
      </c>
      <c r="BJ273" s="23" t="s">
        <v>90</v>
      </c>
      <c r="BK273" s="205">
        <f>ROUND(I273*H273,2)</f>
        <v>0</v>
      </c>
      <c r="BL273" s="23" t="s">
        <v>161</v>
      </c>
      <c r="BM273" s="23" t="s">
        <v>642</v>
      </c>
    </row>
    <row r="274" spans="2:47" s="1" customFormat="1" ht="94.5">
      <c r="B274" s="41"/>
      <c r="C274" s="63"/>
      <c r="D274" s="222" t="s">
        <v>163</v>
      </c>
      <c r="E274" s="63"/>
      <c r="F274" s="256" t="s">
        <v>472</v>
      </c>
      <c r="G274" s="63"/>
      <c r="H274" s="63"/>
      <c r="I274" s="164"/>
      <c r="J274" s="63"/>
      <c r="K274" s="63"/>
      <c r="L274" s="61"/>
      <c r="M274" s="208"/>
      <c r="N274" s="42"/>
      <c r="O274" s="42"/>
      <c r="P274" s="42"/>
      <c r="Q274" s="42"/>
      <c r="R274" s="42"/>
      <c r="S274" s="42"/>
      <c r="T274" s="78"/>
      <c r="AT274" s="23" t="s">
        <v>163</v>
      </c>
      <c r="AU274" s="23" t="s">
        <v>92</v>
      </c>
    </row>
    <row r="275" spans="2:65" s="1" customFormat="1" ht="31.5" customHeight="1">
      <c r="B275" s="41"/>
      <c r="C275" s="194" t="s">
        <v>438</v>
      </c>
      <c r="D275" s="194" t="s">
        <v>156</v>
      </c>
      <c r="E275" s="195" t="s">
        <v>474</v>
      </c>
      <c r="F275" s="196" t="s">
        <v>475</v>
      </c>
      <c r="G275" s="197" t="s">
        <v>225</v>
      </c>
      <c r="H275" s="198">
        <v>18178.307</v>
      </c>
      <c r="I275" s="199"/>
      <c r="J275" s="200">
        <f>ROUND(I275*H275,2)</f>
        <v>0</v>
      </c>
      <c r="K275" s="196" t="s">
        <v>160</v>
      </c>
      <c r="L275" s="61"/>
      <c r="M275" s="201" t="s">
        <v>80</v>
      </c>
      <c r="N275" s="202" t="s">
        <v>52</v>
      </c>
      <c r="O275" s="42"/>
      <c r="P275" s="203">
        <f>O275*H275</f>
        <v>0</v>
      </c>
      <c r="Q275" s="203">
        <v>0</v>
      </c>
      <c r="R275" s="203">
        <f>Q275*H275</f>
        <v>0</v>
      </c>
      <c r="S275" s="203">
        <v>0</v>
      </c>
      <c r="T275" s="204">
        <f>S275*H275</f>
        <v>0</v>
      </c>
      <c r="AR275" s="23" t="s">
        <v>161</v>
      </c>
      <c r="AT275" s="23" t="s">
        <v>156</v>
      </c>
      <c r="AU275" s="23" t="s">
        <v>92</v>
      </c>
      <c r="AY275" s="23" t="s">
        <v>154</v>
      </c>
      <c r="BE275" s="205">
        <f>IF(N275="základní",J275,0)</f>
        <v>0</v>
      </c>
      <c r="BF275" s="205">
        <f>IF(N275="snížená",J275,0)</f>
        <v>0</v>
      </c>
      <c r="BG275" s="205">
        <f>IF(N275="zákl. přenesená",J275,0)</f>
        <v>0</v>
      </c>
      <c r="BH275" s="205">
        <f>IF(N275="sníž. přenesená",J275,0)</f>
        <v>0</v>
      </c>
      <c r="BI275" s="205">
        <f>IF(N275="nulová",J275,0)</f>
        <v>0</v>
      </c>
      <c r="BJ275" s="23" t="s">
        <v>90</v>
      </c>
      <c r="BK275" s="205">
        <f>ROUND(I275*H275,2)</f>
        <v>0</v>
      </c>
      <c r="BL275" s="23" t="s">
        <v>161</v>
      </c>
      <c r="BM275" s="23" t="s">
        <v>643</v>
      </c>
    </row>
    <row r="276" spans="2:47" s="1" customFormat="1" ht="94.5">
      <c r="B276" s="41"/>
      <c r="C276" s="63"/>
      <c r="D276" s="206" t="s">
        <v>163</v>
      </c>
      <c r="E276" s="63"/>
      <c r="F276" s="207" t="s">
        <v>472</v>
      </c>
      <c r="G276" s="63"/>
      <c r="H276" s="63"/>
      <c r="I276" s="164"/>
      <c r="J276" s="63"/>
      <c r="K276" s="63"/>
      <c r="L276" s="61"/>
      <c r="M276" s="208"/>
      <c r="N276" s="42"/>
      <c r="O276" s="42"/>
      <c r="P276" s="42"/>
      <c r="Q276" s="42"/>
      <c r="R276" s="42"/>
      <c r="S276" s="42"/>
      <c r="T276" s="78"/>
      <c r="AT276" s="23" t="s">
        <v>163</v>
      </c>
      <c r="AU276" s="23" t="s">
        <v>92</v>
      </c>
    </row>
    <row r="277" spans="2:51" s="12" customFormat="1" ht="13.5">
      <c r="B277" s="220"/>
      <c r="C277" s="221"/>
      <c r="D277" s="222" t="s">
        <v>165</v>
      </c>
      <c r="E277" s="221"/>
      <c r="F277" s="224" t="s">
        <v>644</v>
      </c>
      <c r="G277" s="221"/>
      <c r="H277" s="225">
        <v>18178.307</v>
      </c>
      <c r="I277" s="226"/>
      <c r="J277" s="221"/>
      <c r="K277" s="221"/>
      <c r="L277" s="227"/>
      <c r="M277" s="228"/>
      <c r="N277" s="229"/>
      <c r="O277" s="229"/>
      <c r="P277" s="229"/>
      <c r="Q277" s="229"/>
      <c r="R277" s="229"/>
      <c r="S277" s="229"/>
      <c r="T277" s="230"/>
      <c r="AT277" s="231" t="s">
        <v>165</v>
      </c>
      <c r="AU277" s="231" t="s">
        <v>92</v>
      </c>
      <c r="AV277" s="12" t="s">
        <v>92</v>
      </c>
      <c r="AW277" s="12" t="s">
        <v>6</v>
      </c>
      <c r="AX277" s="12" t="s">
        <v>90</v>
      </c>
      <c r="AY277" s="231" t="s">
        <v>154</v>
      </c>
    </row>
    <row r="278" spans="2:65" s="1" customFormat="1" ht="22.5" customHeight="1">
      <c r="B278" s="41"/>
      <c r="C278" s="194" t="s">
        <v>443</v>
      </c>
      <c r="D278" s="194" t="s">
        <v>156</v>
      </c>
      <c r="E278" s="195" t="s">
        <v>479</v>
      </c>
      <c r="F278" s="196" t="s">
        <v>480</v>
      </c>
      <c r="G278" s="197" t="s">
        <v>225</v>
      </c>
      <c r="H278" s="198">
        <v>391.915</v>
      </c>
      <c r="I278" s="199"/>
      <c r="J278" s="200">
        <f>ROUND(I278*H278,2)</f>
        <v>0</v>
      </c>
      <c r="K278" s="196" t="s">
        <v>160</v>
      </c>
      <c r="L278" s="61"/>
      <c r="M278" s="201" t="s">
        <v>80</v>
      </c>
      <c r="N278" s="202" t="s">
        <v>52</v>
      </c>
      <c r="O278" s="42"/>
      <c r="P278" s="203">
        <f>O278*H278</f>
        <v>0</v>
      </c>
      <c r="Q278" s="203">
        <v>0</v>
      </c>
      <c r="R278" s="203">
        <f>Q278*H278</f>
        <v>0</v>
      </c>
      <c r="S278" s="203">
        <v>0</v>
      </c>
      <c r="T278" s="204">
        <f>S278*H278</f>
        <v>0</v>
      </c>
      <c r="AR278" s="23" t="s">
        <v>161</v>
      </c>
      <c r="AT278" s="23" t="s">
        <v>156</v>
      </c>
      <c r="AU278" s="23" t="s">
        <v>92</v>
      </c>
      <c r="AY278" s="23" t="s">
        <v>154</v>
      </c>
      <c r="BE278" s="205">
        <f>IF(N278="základní",J278,0)</f>
        <v>0</v>
      </c>
      <c r="BF278" s="205">
        <f>IF(N278="snížená",J278,0)</f>
        <v>0</v>
      </c>
      <c r="BG278" s="205">
        <f>IF(N278="zákl. přenesená",J278,0)</f>
        <v>0</v>
      </c>
      <c r="BH278" s="205">
        <f>IF(N278="sníž. přenesená",J278,0)</f>
        <v>0</v>
      </c>
      <c r="BI278" s="205">
        <f>IF(N278="nulová",J278,0)</f>
        <v>0</v>
      </c>
      <c r="BJ278" s="23" t="s">
        <v>90</v>
      </c>
      <c r="BK278" s="205">
        <f>ROUND(I278*H278,2)</f>
        <v>0</v>
      </c>
      <c r="BL278" s="23" t="s">
        <v>161</v>
      </c>
      <c r="BM278" s="23" t="s">
        <v>645</v>
      </c>
    </row>
    <row r="279" spans="2:47" s="1" customFormat="1" ht="67.5">
      <c r="B279" s="41"/>
      <c r="C279" s="63"/>
      <c r="D279" s="206" t="s">
        <v>163</v>
      </c>
      <c r="E279" s="63"/>
      <c r="F279" s="207" t="s">
        <v>482</v>
      </c>
      <c r="G279" s="63"/>
      <c r="H279" s="63"/>
      <c r="I279" s="164"/>
      <c r="J279" s="63"/>
      <c r="K279" s="63"/>
      <c r="L279" s="61"/>
      <c r="M279" s="208"/>
      <c r="N279" s="42"/>
      <c r="O279" s="42"/>
      <c r="P279" s="42"/>
      <c r="Q279" s="42"/>
      <c r="R279" s="42"/>
      <c r="S279" s="42"/>
      <c r="T279" s="78"/>
      <c r="AT279" s="23" t="s">
        <v>163</v>
      </c>
      <c r="AU279" s="23" t="s">
        <v>92</v>
      </c>
    </row>
    <row r="280" spans="2:51" s="12" customFormat="1" ht="13.5">
      <c r="B280" s="220"/>
      <c r="C280" s="221"/>
      <c r="D280" s="222" t="s">
        <v>165</v>
      </c>
      <c r="E280" s="223" t="s">
        <v>80</v>
      </c>
      <c r="F280" s="224" t="s">
        <v>646</v>
      </c>
      <c r="G280" s="221"/>
      <c r="H280" s="225">
        <v>391.915</v>
      </c>
      <c r="I280" s="226"/>
      <c r="J280" s="221"/>
      <c r="K280" s="221"/>
      <c r="L280" s="227"/>
      <c r="M280" s="228"/>
      <c r="N280" s="229"/>
      <c r="O280" s="229"/>
      <c r="P280" s="229"/>
      <c r="Q280" s="229"/>
      <c r="R280" s="229"/>
      <c r="S280" s="229"/>
      <c r="T280" s="230"/>
      <c r="AT280" s="231" t="s">
        <v>165</v>
      </c>
      <c r="AU280" s="231" t="s">
        <v>92</v>
      </c>
      <c r="AV280" s="12" t="s">
        <v>92</v>
      </c>
      <c r="AW280" s="12" t="s">
        <v>44</v>
      </c>
      <c r="AX280" s="12" t="s">
        <v>90</v>
      </c>
      <c r="AY280" s="231" t="s">
        <v>154</v>
      </c>
    </row>
    <row r="281" spans="2:65" s="1" customFormat="1" ht="22.5" customHeight="1">
      <c r="B281" s="41"/>
      <c r="C281" s="194" t="s">
        <v>449</v>
      </c>
      <c r="D281" s="194" t="s">
        <v>156</v>
      </c>
      <c r="E281" s="195" t="s">
        <v>485</v>
      </c>
      <c r="F281" s="196" t="s">
        <v>486</v>
      </c>
      <c r="G281" s="197" t="s">
        <v>225</v>
      </c>
      <c r="H281" s="198">
        <v>57.438</v>
      </c>
      <c r="I281" s="199"/>
      <c r="J281" s="200">
        <f>ROUND(I281*H281,2)</f>
        <v>0</v>
      </c>
      <c r="K281" s="196" t="s">
        <v>160</v>
      </c>
      <c r="L281" s="61"/>
      <c r="M281" s="201" t="s">
        <v>80</v>
      </c>
      <c r="N281" s="202" t="s">
        <v>52</v>
      </c>
      <c r="O281" s="42"/>
      <c r="P281" s="203">
        <f>O281*H281</f>
        <v>0</v>
      </c>
      <c r="Q281" s="203">
        <v>0</v>
      </c>
      <c r="R281" s="203">
        <f>Q281*H281</f>
        <v>0</v>
      </c>
      <c r="S281" s="203">
        <v>0</v>
      </c>
      <c r="T281" s="204">
        <f>S281*H281</f>
        <v>0</v>
      </c>
      <c r="AR281" s="23" t="s">
        <v>161</v>
      </c>
      <c r="AT281" s="23" t="s">
        <v>156</v>
      </c>
      <c r="AU281" s="23" t="s">
        <v>92</v>
      </c>
      <c r="AY281" s="23" t="s">
        <v>154</v>
      </c>
      <c r="BE281" s="205">
        <f>IF(N281="základní",J281,0)</f>
        <v>0</v>
      </c>
      <c r="BF281" s="205">
        <f>IF(N281="snížená",J281,0)</f>
        <v>0</v>
      </c>
      <c r="BG281" s="205">
        <f>IF(N281="zákl. přenesená",J281,0)</f>
        <v>0</v>
      </c>
      <c r="BH281" s="205">
        <f>IF(N281="sníž. přenesená",J281,0)</f>
        <v>0</v>
      </c>
      <c r="BI281" s="205">
        <f>IF(N281="nulová",J281,0)</f>
        <v>0</v>
      </c>
      <c r="BJ281" s="23" t="s">
        <v>90</v>
      </c>
      <c r="BK281" s="205">
        <f>ROUND(I281*H281,2)</f>
        <v>0</v>
      </c>
      <c r="BL281" s="23" t="s">
        <v>161</v>
      </c>
      <c r="BM281" s="23" t="s">
        <v>647</v>
      </c>
    </row>
    <row r="282" spans="2:47" s="1" customFormat="1" ht="67.5">
      <c r="B282" s="41"/>
      <c r="C282" s="63"/>
      <c r="D282" s="206" t="s">
        <v>163</v>
      </c>
      <c r="E282" s="63"/>
      <c r="F282" s="207" t="s">
        <v>482</v>
      </c>
      <c r="G282" s="63"/>
      <c r="H282" s="63"/>
      <c r="I282" s="164"/>
      <c r="J282" s="63"/>
      <c r="K282" s="63"/>
      <c r="L282" s="61"/>
      <c r="M282" s="208"/>
      <c r="N282" s="42"/>
      <c r="O282" s="42"/>
      <c r="P282" s="42"/>
      <c r="Q282" s="42"/>
      <c r="R282" s="42"/>
      <c r="S282" s="42"/>
      <c r="T282" s="78"/>
      <c r="AT282" s="23" t="s">
        <v>163</v>
      </c>
      <c r="AU282" s="23" t="s">
        <v>92</v>
      </c>
    </row>
    <row r="283" spans="2:51" s="12" customFormat="1" ht="13.5">
      <c r="B283" s="220"/>
      <c r="C283" s="221"/>
      <c r="D283" s="222" t="s">
        <v>165</v>
      </c>
      <c r="E283" s="223" t="s">
        <v>80</v>
      </c>
      <c r="F283" s="224" t="s">
        <v>648</v>
      </c>
      <c r="G283" s="221"/>
      <c r="H283" s="225">
        <v>57.438</v>
      </c>
      <c r="I283" s="226"/>
      <c r="J283" s="221"/>
      <c r="K283" s="221"/>
      <c r="L283" s="227"/>
      <c r="M283" s="228"/>
      <c r="N283" s="229"/>
      <c r="O283" s="229"/>
      <c r="P283" s="229"/>
      <c r="Q283" s="229"/>
      <c r="R283" s="229"/>
      <c r="S283" s="229"/>
      <c r="T283" s="230"/>
      <c r="AT283" s="231" t="s">
        <v>165</v>
      </c>
      <c r="AU283" s="231" t="s">
        <v>92</v>
      </c>
      <c r="AV283" s="12" t="s">
        <v>92</v>
      </c>
      <c r="AW283" s="12" t="s">
        <v>44</v>
      </c>
      <c r="AX283" s="12" t="s">
        <v>90</v>
      </c>
      <c r="AY283" s="231" t="s">
        <v>154</v>
      </c>
    </row>
    <row r="284" spans="2:65" s="1" customFormat="1" ht="22.5" customHeight="1">
      <c r="B284" s="41"/>
      <c r="C284" s="194" t="s">
        <v>455</v>
      </c>
      <c r="D284" s="194" t="s">
        <v>156</v>
      </c>
      <c r="E284" s="195" t="s">
        <v>490</v>
      </c>
      <c r="F284" s="196" t="s">
        <v>491</v>
      </c>
      <c r="G284" s="197" t="s">
        <v>225</v>
      </c>
      <c r="H284" s="198">
        <v>507.4</v>
      </c>
      <c r="I284" s="199"/>
      <c r="J284" s="200">
        <f>ROUND(I284*H284,2)</f>
        <v>0</v>
      </c>
      <c r="K284" s="196" t="s">
        <v>160</v>
      </c>
      <c r="L284" s="61"/>
      <c r="M284" s="201" t="s">
        <v>80</v>
      </c>
      <c r="N284" s="202" t="s">
        <v>52</v>
      </c>
      <c r="O284" s="42"/>
      <c r="P284" s="203">
        <f>O284*H284</f>
        <v>0</v>
      </c>
      <c r="Q284" s="203">
        <v>0</v>
      </c>
      <c r="R284" s="203">
        <f>Q284*H284</f>
        <v>0</v>
      </c>
      <c r="S284" s="203">
        <v>0</v>
      </c>
      <c r="T284" s="204">
        <f>S284*H284</f>
        <v>0</v>
      </c>
      <c r="AR284" s="23" t="s">
        <v>161</v>
      </c>
      <c r="AT284" s="23" t="s">
        <v>156</v>
      </c>
      <c r="AU284" s="23" t="s">
        <v>92</v>
      </c>
      <c r="AY284" s="23" t="s">
        <v>154</v>
      </c>
      <c r="BE284" s="205">
        <f>IF(N284="základní",J284,0)</f>
        <v>0</v>
      </c>
      <c r="BF284" s="205">
        <f>IF(N284="snížená",J284,0)</f>
        <v>0</v>
      </c>
      <c r="BG284" s="205">
        <f>IF(N284="zákl. přenesená",J284,0)</f>
        <v>0</v>
      </c>
      <c r="BH284" s="205">
        <f>IF(N284="sníž. přenesená",J284,0)</f>
        <v>0</v>
      </c>
      <c r="BI284" s="205">
        <f>IF(N284="nulová",J284,0)</f>
        <v>0</v>
      </c>
      <c r="BJ284" s="23" t="s">
        <v>90</v>
      </c>
      <c r="BK284" s="205">
        <f>ROUND(I284*H284,2)</f>
        <v>0</v>
      </c>
      <c r="BL284" s="23" t="s">
        <v>161</v>
      </c>
      <c r="BM284" s="23" t="s">
        <v>649</v>
      </c>
    </row>
    <row r="285" spans="2:47" s="1" customFormat="1" ht="67.5">
      <c r="B285" s="41"/>
      <c r="C285" s="63"/>
      <c r="D285" s="206" t="s">
        <v>163</v>
      </c>
      <c r="E285" s="63"/>
      <c r="F285" s="207" t="s">
        <v>482</v>
      </c>
      <c r="G285" s="63"/>
      <c r="H285" s="63"/>
      <c r="I285" s="164"/>
      <c r="J285" s="63"/>
      <c r="K285" s="63"/>
      <c r="L285" s="61"/>
      <c r="M285" s="208"/>
      <c r="N285" s="42"/>
      <c r="O285" s="42"/>
      <c r="P285" s="42"/>
      <c r="Q285" s="42"/>
      <c r="R285" s="42"/>
      <c r="S285" s="42"/>
      <c r="T285" s="78"/>
      <c r="AT285" s="23" t="s">
        <v>163</v>
      </c>
      <c r="AU285" s="23" t="s">
        <v>92</v>
      </c>
    </row>
    <row r="286" spans="2:51" s="12" customFormat="1" ht="13.5">
      <c r="B286" s="220"/>
      <c r="C286" s="221"/>
      <c r="D286" s="206" t="s">
        <v>165</v>
      </c>
      <c r="E286" s="232" t="s">
        <v>80</v>
      </c>
      <c r="F286" s="233" t="s">
        <v>650</v>
      </c>
      <c r="G286" s="221"/>
      <c r="H286" s="234">
        <v>507.4</v>
      </c>
      <c r="I286" s="226"/>
      <c r="J286" s="221"/>
      <c r="K286" s="221"/>
      <c r="L286" s="227"/>
      <c r="M286" s="228"/>
      <c r="N286" s="229"/>
      <c r="O286" s="229"/>
      <c r="P286" s="229"/>
      <c r="Q286" s="229"/>
      <c r="R286" s="229"/>
      <c r="S286" s="229"/>
      <c r="T286" s="230"/>
      <c r="AT286" s="231" t="s">
        <v>165</v>
      </c>
      <c r="AU286" s="231" t="s">
        <v>92</v>
      </c>
      <c r="AV286" s="12" t="s">
        <v>92</v>
      </c>
      <c r="AW286" s="12" t="s">
        <v>44</v>
      </c>
      <c r="AX286" s="12" t="s">
        <v>90</v>
      </c>
      <c r="AY286" s="231" t="s">
        <v>154</v>
      </c>
    </row>
    <row r="287" spans="2:63" s="10" customFormat="1" ht="29.25" customHeight="1">
      <c r="B287" s="177"/>
      <c r="C287" s="178"/>
      <c r="D287" s="191" t="s">
        <v>81</v>
      </c>
      <c r="E287" s="192" t="s">
        <v>494</v>
      </c>
      <c r="F287" s="192" t="s">
        <v>495</v>
      </c>
      <c r="G287" s="178"/>
      <c r="H287" s="178"/>
      <c r="I287" s="181"/>
      <c r="J287" s="193">
        <f>BK287</f>
        <v>0</v>
      </c>
      <c r="K287" s="178"/>
      <c r="L287" s="183"/>
      <c r="M287" s="184"/>
      <c r="N287" s="185"/>
      <c r="O287" s="185"/>
      <c r="P287" s="186">
        <f>SUM(P288:P289)</f>
        <v>0</v>
      </c>
      <c r="Q287" s="185"/>
      <c r="R287" s="186">
        <f>SUM(R288:R289)</f>
        <v>0</v>
      </c>
      <c r="S287" s="185"/>
      <c r="T287" s="187">
        <f>SUM(T288:T289)</f>
        <v>0</v>
      </c>
      <c r="AR287" s="188" t="s">
        <v>90</v>
      </c>
      <c r="AT287" s="189" t="s">
        <v>81</v>
      </c>
      <c r="AU287" s="189" t="s">
        <v>90</v>
      </c>
      <c r="AY287" s="188" t="s">
        <v>154</v>
      </c>
      <c r="BK287" s="190">
        <f>SUM(BK288:BK289)</f>
        <v>0</v>
      </c>
    </row>
    <row r="288" spans="2:65" s="1" customFormat="1" ht="31.5" customHeight="1">
      <c r="B288" s="41"/>
      <c r="C288" s="194" t="s">
        <v>461</v>
      </c>
      <c r="D288" s="194" t="s">
        <v>156</v>
      </c>
      <c r="E288" s="195" t="s">
        <v>497</v>
      </c>
      <c r="F288" s="196" t="s">
        <v>498</v>
      </c>
      <c r="G288" s="197" t="s">
        <v>225</v>
      </c>
      <c r="H288" s="198">
        <v>281.085</v>
      </c>
      <c r="I288" s="199"/>
      <c r="J288" s="200">
        <f>ROUND(I288*H288,2)</f>
        <v>0</v>
      </c>
      <c r="K288" s="196" t="s">
        <v>160</v>
      </c>
      <c r="L288" s="61"/>
      <c r="M288" s="201" t="s">
        <v>80</v>
      </c>
      <c r="N288" s="202" t="s">
        <v>52</v>
      </c>
      <c r="O288" s="42"/>
      <c r="P288" s="203">
        <f>O288*H288</f>
        <v>0</v>
      </c>
      <c r="Q288" s="203">
        <v>0</v>
      </c>
      <c r="R288" s="203">
        <f>Q288*H288</f>
        <v>0</v>
      </c>
      <c r="S288" s="203">
        <v>0</v>
      </c>
      <c r="T288" s="204">
        <f>S288*H288</f>
        <v>0</v>
      </c>
      <c r="AR288" s="23" t="s">
        <v>161</v>
      </c>
      <c r="AT288" s="23" t="s">
        <v>156</v>
      </c>
      <c r="AU288" s="23" t="s">
        <v>92</v>
      </c>
      <c r="AY288" s="23" t="s">
        <v>154</v>
      </c>
      <c r="BE288" s="205">
        <f>IF(N288="základní",J288,0)</f>
        <v>0</v>
      </c>
      <c r="BF288" s="205">
        <f>IF(N288="snížená",J288,0)</f>
        <v>0</v>
      </c>
      <c r="BG288" s="205">
        <f>IF(N288="zákl. přenesená",J288,0)</f>
        <v>0</v>
      </c>
      <c r="BH288" s="205">
        <f>IF(N288="sníž. přenesená",J288,0)</f>
        <v>0</v>
      </c>
      <c r="BI288" s="205">
        <f>IF(N288="nulová",J288,0)</f>
        <v>0</v>
      </c>
      <c r="BJ288" s="23" t="s">
        <v>90</v>
      </c>
      <c r="BK288" s="205">
        <f>ROUND(I288*H288,2)</f>
        <v>0</v>
      </c>
      <c r="BL288" s="23" t="s">
        <v>161</v>
      </c>
      <c r="BM288" s="23" t="s">
        <v>651</v>
      </c>
    </row>
    <row r="289" spans="2:47" s="1" customFormat="1" ht="27">
      <c r="B289" s="41"/>
      <c r="C289" s="63"/>
      <c r="D289" s="206" t="s">
        <v>163</v>
      </c>
      <c r="E289" s="63"/>
      <c r="F289" s="207" t="s">
        <v>500</v>
      </c>
      <c r="G289" s="63"/>
      <c r="H289" s="63"/>
      <c r="I289" s="164"/>
      <c r="J289" s="63"/>
      <c r="K289" s="63"/>
      <c r="L289" s="61"/>
      <c r="M289" s="208"/>
      <c r="N289" s="42"/>
      <c r="O289" s="42"/>
      <c r="P289" s="42"/>
      <c r="Q289" s="42"/>
      <c r="R289" s="42"/>
      <c r="S289" s="42"/>
      <c r="T289" s="78"/>
      <c r="AT289" s="23" t="s">
        <v>163</v>
      </c>
      <c r="AU289" s="23" t="s">
        <v>92</v>
      </c>
    </row>
    <row r="290" spans="2:63" s="10" customFormat="1" ht="36.75" customHeight="1">
      <c r="B290" s="177"/>
      <c r="C290" s="178"/>
      <c r="D290" s="179" t="s">
        <v>81</v>
      </c>
      <c r="E290" s="180" t="s">
        <v>652</v>
      </c>
      <c r="F290" s="180" t="s">
        <v>653</v>
      </c>
      <c r="G290" s="178"/>
      <c r="H290" s="178"/>
      <c r="I290" s="181"/>
      <c r="J290" s="182">
        <f>BK290</f>
        <v>0</v>
      </c>
      <c r="K290" s="178"/>
      <c r="L290" s="183"/>
      <c r="M290" s="184"/>
      <c r="N290" s="185"/>
      <c r="O290" s="185"/>
      <c r="P290" s="186">
        <f>P291</f>
        <v>0</v>
      </c>
      <c r="Q290" s="185"/>
      <c r="R290" s="186">
        <f>R291</f>
        <v>0.142994</v>
      </c>
      <c r="S290" s="185"/>
      <c r="T290" s="187">
        <f>T291</f>
        <v>0</v>
      </c>
      <c r="AR290" s="188" t="s">
        <v>92</v>
      </c>
      <c r="AT290" s="189" t="s">
        <v>81</v>
      </c>
      <c r="AU290" s="189" t="s">
        <v>82</v>
      </c>
      <c r="AY290" s="188" t="s">
        <v>154</v>
      </c>
      <c r="BK290" s="190">
        <f>BK291</f>
        <v>0</v>
      </c>
    </row>
    <row r="291" spans="2:63" s="10" customFormat="1" ht="19.5" customHeight="1">
      <c r="B291" s="177"/>
      <c r="C291" s="178"/>
      <c r="D291" s="191" t="s">
        <v>81</v>
      </c>
      <c r="E291" s="192" t="s">
        <v>654</v>
      </c>
      <c r="F291" s="192" t="s">
        <v>655</v>
      </c>
      <c r="G291" s="178"/>
      <c r="H291" s="178"/>
      <c r="I291" s="181"/>
      <c r="J291" s="193">
        <f>BK291</f>
        <v>0</v>
      </c>
      <c r="K291" s="178"/>
      <c r="L291" s="183"/>
      <c r="M291" s="184"/>
      <c r="N291" s="185"/>
      <c r="O291" s="185"/>
      <c r="P291" s="186">
        <f>SUM(P292:P295)</f>
        <v>0</v>
      </c>
      <c r="Q291" s="185"/>
      <c r="R291" s="186">
        <f>SUM(R292:R295)</f>
        <v>0.142994</v>
      </c>
      <c r="S291" s="185"/>
      <c r="T291" s="187">
        <f>SUM(T292:T295)</f>
        <v>0</v>
      </c>
      <c r="AR291" s="188" t="s">
        <v>92</v>
      </c>
      <c r="AT291" s="189" t="s">
        <v>81</v>
      </c>
      <c r="AU291" s="189" t="s">
        <v>90</v>
      </c>
      <c r="AY291" s="188" t="s">
        <v>154</v>
      </c>
      <c r="BK291" s="190">
        <f>SUM(BK292:BK295)</f>
        <v>0</v>
      </c>
    </row>
    <row r="292" spans="2:65" s="1" customFormat="1" ht="31.5" customHeight="1">
      <c r="B292" s="41"/>
      <c r="C292" s="194" t="s">
        <v>468</v>
      </c>
      <c r="D292" s="194" t="s">
        <v>156</v>
      </c>
      <c r="E292" s="195" t="s">
        <v>656</v>
      </c>
      <c r="F292" s="196" t="s">
        <v>657</v>
      </c>
      <c r="G292" s="197" t="s">
        <v>159</v>
      </c>
      <c r="H292" s="198">
        <v>201.4</v>
      </c>
      <c r="I292" s="199"/>
      <c r="J292" s="200">
        <f>ROUND(I292*H292,2)</f>
        <v>0</v>
      </c>
      <c r="K292" s="196" t="s">
        <v>160</v>
      </c>
      <c r="L292" s="61"/>
      <c r="M292" s="201" t="s">
        <v>80</v>
      </c>
      <c r="N292" s="202" t="s">
        <v>52</v>
      </c>
      <c r="O292" s="42"/>
      <c r="P292" s="203">
        <f>O292*H292</f>
        <v>0</v>
      </c>
      <c r="Q292" s="203">
        <v>0.00071</v>
      </c>
      <c r="R292" s="203">
        <f>Q292*H292</f>
        <v>0.142994</v>
      </c>
      <c r="S292" s="203">
        <v>0</v>
      </c>
      <c r="T292" s="204">
        <f>S292*H292</f>
        <v>0</v>
      </c>
      <c r="AR292" s="23" t="s">
        <v>251</v>
      </c>
      <c r="AT292" s="23" t="s">
        <v>156</v>
      </c>
      <c r="AU292" s="23" t="s">
        <v>92</v>
      </c>
      <c r="AY292" s="23" t="s">
        <v>154</v>
      </c>
      <c r="BE292" s="205">
        <f>IF(N292="základní",J292,0)</f>
        <v>0</v>
      </c>
      <c r="BF292" s="205">
        <f>IF(N292="snížená",J292,0)</f>
        <v>0</v>
      </c>
      <c r="BG292" s="205">
        <f>IF(N292="zákl. přenesená",J292,0)</f>
        <v>0</v>
      </c>
      <c r="BH292" s="205">
        <f>IF(N292="sníž. přenesená",J292,0)</f>
        <v>0</v>
      </c>
      <c r="BI292" s="205">
        <f>IF(N292="nulová",J292,0)</f>
        <v>0</v>
      </c>
      <c r="BJ292" s="23" t="s">
        <v>90</v>
      </c>
      <c r="BK292" s="205">
        <f>ROUND(I292*H292,2)</f>
        <v>0</v>
      </c>
      <c r="BL292" s="23" t="s">
        <v>251</v>
      </c>
      <c r="BM292" s="23" t="s">
        <v>658</v>
      </c>
    </row>
    <row r="293" spans="2:47" s="1" customFormat="1" ht="40.5">
      <c r="B293" s="41"/>
      <c r="C293" s="63"/>
      <c r="D293" s="206" t="s">
        <v>163</v>
      </c>
      <c r="E293" s="63"/>
      <c r="F293" s="207" t="s">
        <v>659</v>
      </c>
      <c r="G293" s="63"/>
      <c r="H293" s="63"/>
      <c r="I293" s="164"/>
      <c r="J293" s="63"/>
      <c r="K293" s="63"/>
      <c r="L293" s="61"/>
      <c r="M293" s="208"/>
      <c r="N293" s="42"/>
      <c r="O293" s="42"/>
      <c r="P293" s="42"/>
      <c r="Q293" s="42"/>
      <c r="R293" s="42"/>
      <c r="S293" s="42"/>
      <c r="T293" s="78"/>
      <c r="AT293" s="23" t="s">
        <v>163</v>
      </c>
      <c r="AU293" s="23" t="s">
        <v>92</v>
      </c>
    </row>
    <row r="294" spans="2:51" s="11" customFormat="1" ht="13.5">
      <c r="B294" s="209"/>
      <c r="C294" s="210"/>
      <c r="D294" s="206" t="s">
        <v>165</v>
      </c>
      <c r="E294" s="211" t="s">
        <v>80</v>
      </c>
      <c r="F294" s="212" t="s">
        <v>166</v>
      </c>
      <c r="G294" s="210"/>
      <c r="H294" s="213" t="s">
        <v>80</v>
      </c>
      <c r="I294" s="214"/>
      <c r="J294" s="210"/>
      <c r="K294" s="210"/>
      <c r="L294" s="215"/>
      <c r="M294" s="216"/>
      <c r="N294" s="217"/>
      <c r="O294" s="217"/>
      <c r="P294" s="217"/>
      <c r="Q294" s="217"/>
      <c r="R294" s="217"/>
      <c r="S294" s="217"/>
      <c r="T294" s="218"/>
      <c r="AT294" s="219" t="s">
        <v>165</v>
      </c>
      <c r="AU294" s="219" t="s">
        <v>92</v>
      </c>
      <c r="AV294" s="11" t="s">
        <v>90</v>
      </c>
      <c r="AW294" s="11" t="s">
        <v>44</v>
      </c>
      <c r="AX294" s="11" t="s">
        <v>82</v>
      </c>
      <c r="AY294" s="219" t="s">
        <v>154</v>
      </c>
    </row>
    <row r="295" spans="2:51" s="12" customFormat="1" ht="13.5">
      <c r="B295" s="220"/>
      <c r="C295" s="221"/>
      <c r="D295" s="206" t="s">
        <v>165</v>
      </c>
      <c r="E295" s="232" t="s">
        <v>80</v>
      </c>
      <c r="F295" s="233" t="s">
        <v>660</v>
      </c>
      <c r="G295" s="221"/>
      <c r="H295" s="234">
        <v>201.4</v>
      </c>
      <c r="I295" s="226"/>
      <c r="J295" s="221"/>
      <c r="K295" s="221"/>
      <c r="L295" s="227"/>
      <c r="M295" s="228"/>
      <c r="N295" s="229"/>
      <c r="O295" s="229"/>
      <c r="P295" s="229"/>
      <c r="Q295" s="229"/>
      <c r="R295" s="229"/>
      <c r="S295" s="229"/>
      <c r="T295" s="230"/>
      <c r="AT295" s="231" t="s">
        <v>165</v>
      </c>
      <c r="AU295" s="231" t="s">
        <v>92</v>
      </c>
      <c r="AV295" s="12" t="s">
        <v>92</v>
      </c>
      <c r="AW295" s="12" t="s">
        <v>44</v>
      </c>
      <c r="AX295" s="12" t="s">
        <v>90</v>
      </c>
      <c r="AY295" s="231" t="s">
        <v>154</v>
      </c>
    </row>
    <row r="296" spans="2:63" s="10" customFormat="1" ht="36.75" customHeight="1">
      <c r="B296" s="177"/>
      <c r="C296" s="178"/>
      <c r="D296" s="179" t="s">
        <v>81</v>
      </c>
      <c r="E296" s="180" t="s">
        <v>222</v>
      </c>
      <c r="F296" s="180" t="s">
        <v>661</v>
      </c>
      <c r="G296" s="178"/>
      <c r="H296" s="178"/>
      <c r="I296" s="181"/>
      <c r="J296" s="182">
        <f>BK296</f>
        <v>0</v>
      </c>
      <c r="K296" s="178"/>
      <c r="L296" s="183"/>
      <c r="M296" s="184"/>
      <c r="N296" s="185"/>
      <c r="O296" s="185"/>
      <c r="P296" s="186">
        <f>P297</f>
        <v>0</v>
      </c>
      <c r="Q296" s="185"/>
      <c r="R296" s="186">
        <f>R297</f>
        <v>0.23253</v>
      </c>
      <c r="S296" s="185"/>
      <c r="T296" s="187">
        <f>T297</f>
        <v>0</v>
      </c>
      <c r="AR296" s="188" t="s">
        <v>173</v>
      </c>
      <c r="AT296" s="189" t="s">
        <v>81</v>
      </c>
      <c r="AU296" s="189" t="s">
        <v>82</v>
      </c>
      <c r="AY296" s="188" t="s">
        <v>154</v>
      </c>
      <c r="BK296" s="190">
        <f>BK297</f>
        <v>0</v>
      </c>
    </row>
    <row r="297" spans="2:63" s="10" customFormat="1" ht="19.5" customHeight="1">
      <c r="B297" s="177"/>
      <c r="C297" s="178"/>
      <c r="D297" s="191" t="s">
        <v>81</v>
      </c>
      <c r="E297" s="192" t="s">
        <v>662</v>
      </c>
      <c r="F297" s="192" t="s">
        <v>663</v>
      </c>
      <c r="G297" s="178"/>
      <c r="H297" s="178"/>
      <c r="I297" s="181"/>
      <c r="J297" s="193">
        <f>BK297</f>
        <v>0</v>
      </c>
      <c r="K297" s="178"/>
      <c r="L297" s="183"/>
      <c r="M297" s="184"/>
      <c r="N297" s="185"/>
      <c r="O297" s="185"/>
      <c r="P297" s="186">
        <f>SUM(P298:P300)</f>
        <v>0</v>
      </c>
      <c r="Q297" s="185"/>
      <c r="R297" s="186">
        <f>SUM(R298:R300)</f>
        <v>0.23253</v>
      </c>
      <c r="S297" s="185"/>
      <c r="T297" s="187">
        <f>SUM(T298:T300)</f>
        <v>0</v>
      </c>
      <c r="AR297" s="188" t="s">
        <v>173</v>
      </c>
      <c r="AT297" s="189" t="s">
        <v>81</v>
      </c>
      <c r="AU297" s="189" t="s">
        <v>90</v>
      </c>
      <c r="AY297" s="188" t="s">
        <v>154</v>
      </c>
      <c r="BK297" s="190">
        <f>SUM(BK298:BK300)</f>
        <v>0</v>
      </c>
    </row>
    <row r="298" spans="2:65" s="1" customFormat="1" ht="31.5" customHeight="1">
      <c r="B298" s="41"/>
      <c r="C298" s="194" t="s">
        <v>473</v>
      </c>
      <c r="D298" s="194" t="s">
        <v>156</v>
      </c>
      <c r="E298" s="195" t="s">
        <v>664</v>
      </c>
      <c r="F298" s="196" t="s">
        <v>665</v>
      </c>
      <c r="G298" s="197" t="s">
        <v>179</v>
      </c>
      <c r="H298" s="198">
        <v>337</v>
      </c>
      <c r="I298" s="199"/>
      <c r="J298" s="200">
        <f>ROUND(I298*H298,2)</f>
        <v>0</v>
      </c>
      <c r="K298" s="196" t="s">
        <v>160</v>
      </c>
      <c r="L298" s="61"/>
      <c r="M298" s="201" t="s">
        <v>80</v>
      </c>
      <c r="N298" s="202" t="s">
        <v>52</v>
      </c>
      <c r="O298" s="42"/>
      <c r="P298" s="203">
        <f>O298*H298</f>
        <v>0</v>
      </c>
      <c r="Q298" s="203">
        <v>0</v>
      </c>
      <c r="R298" s="203">
        <f>Q298*H298</f>
        <v>0</v>
      </c>
      <c r="S298" s="203">
        <v>0</v>
      </c>
      <c r="T298" s="204">
        <f>S298*H298</f>
        <v>0</v>
      </c>
      <c r="AR298" s="23" t="s">
        <v>666</v>
      </c>
      <c r="AT298" s="23" t="s">
        <v>156</v>
      </c>
      <c r="AU298" s="23" t="s">
        <v>92</v>
      </c>
      <c r="AY298" s="23" t="s">
        <v>154</v>
      </c>
      <c r="BE298" s="205">
        <f>IF(N298="základní",J298,0)</f>
        <v>0</v>
      </c>
      <c r="BF298" s="205">
        <f>IF(N298="snížená",J298,0)</f>
        <v>0</v>
      </c>
      <c r="BG298" s="205">
        <f>IF(N298="zákl. přenesená",J298,0)</f>
        <v>0</v>
      </c>
      <c r="BH298" s="205">
        <f>IF(N298="sníž. přenesená",J298,0)</f>
        <v>0</v>
      </c>
      <c r="BI298" s="205">
        <f>IF(N298="nulová",J298,0)</f>
        <v>0</v>
      </c>
      <c r="BJ298" s="23" t="s">
        <v>90</v>
      </c>
      <c r="BK298" s="205">
        <f>ROUND(I298*H298,2)</f>
        <v>0</v>
      </c>
      <c r="BL298" s="23" t="s">
        <v>666</v>
      </c>
      <c r="BM298" s="23" t="s">
        <v>667</v>
      </c>
    </row>
    <row r="299" spans="2:51" s="12" customFormat="1" ht="13.5">
      <c r="B299" s="220"/>
      <c r="C299" s="221"/>
      <c r="D299" s="222" t="s">
        <v>165</v>
      </c>
      <c r="E299" s="223" t="s">
        <v>80</v>
      </c>
      <c r="F299" s="224" t="s">
        <v>668</v>
      </c>
      <c r="G299" s="221"/>
      <c r="H299" s="225">
        <v>337</v>
      </c>
      <c r="I299" s="226"/>
      <c r="J299" s="221"/>
      <c r="K299" s="221"/>
      <c r="L299" s="227"/>
      <c r="M299" s="228"/>
      <c r="N299" s="229"/>
      <c r="O299" s="229"/>
      <c r="P299" s="229"/>
      <c r="Q299" s="229"/>
      <c r="R299" s="229"/>
      <c r="S299" s="229"/>
      <c r="T299" s="230"/>
      <c r="AT299" s="231" t="s">
        <v>165</v>
      </c>
      <c r="AU299" s="231" t="s">
        <v>92</v>
      </c>
      <c r="AV299" s="12" t="s">
        <v>92</v>
      </c>
      <c r="AW299" s="12" t="s">
        <v>44</v>
      </c>
      <c r="AX299" s="12" t="s">
        <v>90</v>
      </c>
      <c r="AY299" s="231" t="s">
        <v>154</v>
      </c>
    </row>
    <row r="300" spans="2:65" s="1" customFormat="1" ht="22.5" customHeight="1">
      <c r="B300" s="41"/>
      <c r="C300" s="246" t="s">
        <v>478</v>
      </c>
      <c r="D300" s="246" t="s">
        <v>222</v>
      </c>
      <c r="E300" s="247" t="s">
        <v>669</v>
      </c>
      <c r="F300" s="248" t="s">
        <v>670</v>
      </c>
      <c r="G300" s="249" t="s">
        <v>179</v>
      </c>
      <c r="H300" s="250">
        <v>337</v>
      </c>
      <c r="I300" s="251"/>
      <c r="J300" s="252">
        <f>ROUND(I300*H300,2)</f>
        <v>0</v>
      </c>
      <c r="K300" s="248" t="s">
        <v>160</v>
      </c>
      <c r="L300" s="253"/>
      <c r="M300" s="254" t="s">
        <v>80</v>
      </c>
      <c r="N300" s="263" t="s">
        <v>52</v>
      </c>
      <c r="O300" s="261"/>
      <c r="P300" s="264">
        <f>O300*H300</f>
        <v>0</v>
      </c>
      <c r="Q300" s="264">
        <v>0.00069</v>
      </c>
      <c r="R300" s="264">
        <f>Q300*H300</f>
        <v>0.23253</v>
      </c>
      <c r="S300" s="264">
        <v>0</v>
      </c>
      <c r="T300" s="265">
        <f>S300*H300</f>
        <v>0</v>
      </c>
      <c r="AR300" s="23" t="s">
        <v>671</v>
      </c>
      <c r="AT300" s="23" t="s">
        <v>222</v>
      </c>
      <c r="AU300" s="23" t="s">
        <v>92</v>
      </c>
      <c r="AY300" s="23" t="s">
        <v>154</v>
      </c>
      <c r="BE300" s="205">
        <f>IF(N300="základní",J300,0)</f>
        <v>0</v>
      </c>
      <c r="BF300" s="205">
        <f>IF(N300="snížená",J300,0)</f>
        <v>0</v>
      </c>
      <c r="BG300" s="205">
        <f>IF(N300="zákl. přenesená",J300,0)</f>
        <v>0</v>
      </c>
      <c r="BH300" s="205">
        <f>IF(N300="sníž. přenesená",J300,0)</f>
        <v>0</v>
      </c>
      <c r="BI300" s="205">
        <f>IF(N300="nulová",J300,0)</f>
        <v>0</v>
      </c>
      <c r="BJ300" s="23" t="s">
        <v>90</v>
      </c>
      <c r="BK300" s="205">
        <f>ROUND(I300*H300,2)</f>
        <v>0</v>
      </c>
      <c r="BL300" s="23" t="s">
        <v>671</v>
      </c>
      <c r="BM300" s="23" t="s">
        <v>672</v>
      </c>
    </row>
    <row r="301" spans="2:12" s="1" customFormat="1" ht="6.75" customHeight="1">
      <c r="B301" s="56"/>
      <c r="C301" s="57"/>
      <c r="D301" s="57"/>
      <c r="E301" s="57"/>
      <c r="F301" s="57"/>
      <c r="G301" s="57"/>
      <c r="H301" s="57"/>
      <c r="I301" s="140"/>
      <c r="J301" s="57"/>
      <c r="K301" s="57"/>
      <c r="L301" s="61"/>
    </row>
  </sheetData>
  <sheetProtection password="CC35" sheet="1" objects="1" scenarios="1" formatCells="0" formatColumns="0" formatRows="0" sort="0" autoFilter="0"/>
  <autoFilter ref="C87:K300"/>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105</v>
      </c>
      <c r="G1" s="400" t="s">
        <v>106</v>
      </c>
      <c r="H1" s="400"/>
      <c r="I1" s="115"/>
      <c r="J1" s="114" t="s">
        <v>107</v>
      </c>
      <c r="K1" s="113" t="s">
        <v>108</v>
      </c>
      <c r="L1" s="114" t="s">
        <v>109</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55"/>
      <c r="M2" s="355"/>
      <c r="N2" s="355"/>
      <c r="O2" s="355"/>
      <c r="P2" s="355"/>
      <c r="Q2" s="355"/>
      <c r="R2" s="355"/>
      <c r="S2" s="355"/>
      <c r="T2" s="355"/>
      <c r="U2" s="355"/>
      <c r="V2" s="355"/>
      <c r="AT2" s="23" t="s">
        <v>98</v>
      </c>
    </row>
    <row r="3" spans="2:46" ht="6.75" customHeight="1">
      <c r="B3" s="24"/>
      <c r="C3" s="25"/>
      <c r="D3" s="25"/>
      <c r="E3" s="25"/>
      <c r="F3" s="25"/>
      <c r="G3" s="25"/>
      <c r="H3" s="25"/>
      <c r="I3" s="117"/>
      <c r="J3" s="25"/>
      <c r="K3" s="26"/>
      <c r="AT3" s="23" t="s">
        <v>92</v>
      </c>
    </row>
    <row r="4" spans="2:46" ht="36.75" customHeight="1">
      <c r="B4" s="27"/>
      <c r="C4" s="28"/>
      <c r="D4" s="29" t="s">
        <v>116</v>
      </c>
      <c r="E4" s="28"/>
      <c r="F4" s="28"/>
      <c r="G4" s="28"/>
      <c r="H4" s="28"/>
      <c r="I4" s="118"/>
      <c r="J4" s="28"/>
      <c r="K4" s="30"/>
      <c r="M4" s="31" t="s">
        <v>12</v>
      </c>
      <c r="AT4" s="23" t="s">
        <v>6</v>
      </c>
    </row>
    <row r="5" spans="2:11" ht="6.75" customHeight="1">
      <c r="B5" s="27"/>
      <c r="C5" s="28"/>
      <c r="D5" s="28"/>
      <c r="E5" s="28"/>
      <c r="F5" s="28"/>
      <c r="G5" s="28"/>
      <c r="H5" s="28"/>
      <c r="I5" s="118"/>
      <c r="J5" s="28"/>
      <c r="K5" s="30"/>
    </row>
    <row r="6" spans="2:11" ht="15">
      <c r="B6" s="27"/>
      <c r="C6" s="28"/>
      <c r="D6" s="36" t="s">
        <v>18</v>
      </c>
      <c r="E6" s="28"/>
      <c r="F6" s="28"/>
      <c r="G6" s="28"/>
      <c r="H6" s="28"/>
      <c r="I6" s="118"/>
      <c r="J6" s="28"/>
      <c r="K6" s="30"/>
    </row>
    <row r="7" spans="2:11" ht="22.5" customHeight="1">
      <c r="B7" s="27"/>
      <c r="C7" s="28"/>
      <c r="D7" s="28"/>
      <c r="E7" s="401" t="str">
        <f>'Rekapitulace stavby'!K6</f>
        <v> III/2384 Kladno, oprava silnice</v>
      </c>
      <c r="F7" s="402"/>
      <c r="G7" s="402"/>
      <c r="H7" s="402"/>
      <c r="I7" s="118"/>
      <c r="J7" s="28"/>
      <c r="K7" s="30"/>
    </row>
    <row r="8" spans="2:11" s="1" customFormat="1" ht="15">
      <c r="B8" s="41"/>
      <c r="C8" s="42"/>
      <c r="D8" s="36" t="s">
        <v>123</v>
      </c>
      <c r="E8" s="42"/>
      <c r="F8" s="42"/>
      <c r="G8" s="42"/>
      <c r="H8" s="42"/>
      <c r="I8" s="119"/>
      <c r="J8" s="42"/>
      <c r="K8" s="45"/>
    </row>
    <row r="9" spans="2:11" s="1" customFormat="1" ht="36.75" customHeight="1">
      <c r="B9" s="41"/>
      <c r="C9" s="42"/>
      <c r="D9" s="42"/>
      <c r="E9" s="403" t="s">
        <v>673</v>
      </c>
      <c r="F9" s="404"/>
      <c r="G9" s="404"/>
      <c r="H9" s="404"/>
      <c r="I9" s="119"/>
      <c r="J9" s="42"/>
      <c r="K9" s="45"/>
    </row>
    <row r="10" spans="2:11" s="1" customFormat="1" ht="13.5">
      <c r="B10" s="41"/>
      <c r="C10" s="42"/>
      <c r="D10" s="42"/>
      <c r="E10" s="42"/>
      <c r="F10" s="42"/>
      <c r="G10" s="42"/>
      <c r="H10" s="42"/>
      <c r="I10" s="119"/>
      <c r="J10" s="42"/>
      <c r="K10" s="45"/>
    </row>
    <row r="11" spans="2:11" s="1" customFormat="1" ht="14.25" customHeight="1">
      <c r="B11" s="41"/>
      <c r="C11" s="42"/>
      <c r="D11" s="36" t="s">
        <v>20</v>
      </c>
      <c r="E11" s="42"/>
      <c r="F11" s="34" t="s">
        <v>21</v>
      </c>
      <c r="G11" s="42"/>
      <c r="H11" s="42"/>
      <c r="I11" s="120" t="s">
        <v>22</v>
      </c>
      <c r="J11" s="34" t="s">
        <v>80</v>
      </c>
      <c r="K11" s="45"/>
    </row>
    <row r="12" spans="2:11" s="1" customFormat="1" ht="14.25" customHeight="1">
      <c r="B12" s="41"/>
      <c r="C12" s="42"/>
      <c r="D12" s="36" t="s">
        <v>24</v>
      </c>
      <c r="E12" s="42"/>
      <c r="F12" s="34" t="s">
        <v>25</v>
      </c>
      <c r="G12" s="42"/>
      <c r="H12" s="42"/>
      <c r="I12" s="120" t="s">
        <v>26</v>
      </c>
      <c r="J12" s="121" t="str">
        <f>'Rekapitulace stavby'!AN8</f>
        <v>12.5.2017</v>
      </c>
      <c r="K12" s="45"/>
    </row>
    <row r="13" spans="2:11" s="1" customFormat="1" ht="10.5" customHeight="1">
      <c r="B13" s="41"/>
      <c r="C13" s="42"/>
      <c r="D13" s="42"/>
      <c r="E13" s="42"/>
      <c r="F13" s="42"/>
      <c r="G13" s="42"/>
      <c r="H13" s="42"/>
      <c r="I13" s="119"/>
      <c r="J13" s="42"/>
      <c r="K13" s="45"/>
    </row>
    <row r="14" spans="2:11" s="1" customFormat="1" ht="14.2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37</v>
      </c>
      <c r="K15" s="45"/>
    </row>
    <row r="16" spans="2:11" s="1" customFormat="1" ht="6.75" customHeight="1">
      <c r="B16" s="41"/>
      <c r="C16" s="42"/>
      <c r="D16" s="42"/>
      <c r="E16" s="42"/>
      <c r="F16" s="42"/>
      <c r="G16" s="42"/>
      <c r="H16" s="42"/>
      <c r="I16" s="119"/>
      <c r="J16" s="42"/>
      <c r="K16" s="45"/>
    </row>
    <row r="17" spans="2:11" s="1" customFormat="1" ht="14.25" customHeight="1">
      <c r="B17" s="41"/>
      <c r="C17" s="42"/>
      <c r="D17" s="36" t="s">
        <v>38</v>
      </c>
      <c r="E17" s="42"/>
      <c r="F17" s="42"/>
      <c r="G17" s="42"/>
      <c r="H17" s="42"/>
      <c r="I17" s="120" t="s">
        <v>33</v>
      </c>
      <c r="J17" s="34">
        <f>IF('Rekapitulace stavby'!AN13="Vyplň údaj","",IF('Rekapitulace stavby'!AN13="","",'Rekapitulace stavby'!AN13))</f>
      </c>
      <c r="K17" s="45"/>
    </row>
    <row r="18" spans="2:11" s="1" customFormat="1" ht="18" customHeight="1">
      <c r="B18" s="41"/>
      <c r="C18" s="42"/>
      <c r="D18" s="42"/>
      <c r="E18" s="34">
        <f>IF('Rekapitulace stavby'!E14="Vyplň údaj","",IF('Rekapitulace stavby'!E14="","",'Rekapitulace stavby'!E14))</f>
      </c>
      <c r="F18" s="42"/>
      <c r="G18" s="42"/>
      <c r="H18" s="42"/>
      <c r="I18" s="120" t="s">
        <v>36</v>
      </c>
      <c r="J18" s="34">
        <f>IF('Rekapitulace stavby'!AN14="Vyplň údaj","",IF('Rekapitulace stavby'!AN14="","",'Rekapitulace stavby'!AN14))</f>
      </c>
      <c r="K18" s="45"/>
    </row>
    <row r="19" spans="2:11" s="1" customFormat="1" ht="6.75" customHeight="1">
      <c r="B19" s="41"/>
      <c r="C19" s="42"/>
      <c r="D19" s="42"/>
      <c r="E19" s="42"/>
      <c r="F19" s="42"/>
      <c r="G19" s="42"/>
      <c r="H19" s="42"/>
      <c r="I19" s="119"/>
      <c r="J19" s="42"/>
      <c r="K19" s="45"/>
    </row>
    <row r="20" spans="2:11" s="1" customFormat="1" ht="14.25" customHeight="1">
      <c r="B20" s="41"/>
      <c r="C20" s="42"/>
      <c r="D20" s="36" t="s">
        <v>40</v>
      </c>
      <c r="E20" s="42"/>
      <c r="F20" s="42"/>
      <c r="G20" s="42"/>
      <c r="H20" s="42"/>
      <c r="I20" s="120" t="s">
        <v>33</v>
      </c>
      <c r="J20" s="34" t="s">
        <v>41</v>
      </c>
      <c r="K20" s="45"/>
    </row>
    <row r="21" spans="2:11" s="1" customFormat="1" ht="18" customHeight="1">
      <c r="B21" s="41"/>
      <c r="C21" s="42"/>
      <c r="D21" s="42"/>
      <c r="E21" s="34" t="s">
        <v>42</v>
      </c>
      <c r="F21" s="42"/>
      <c r="G21" s="42"/>
      <c r="H21" s="42"/>
      <c r="I21" s="120" t="s">
        <v>36</v>
      </c>
      <c r="J21" s="34" t="s">
        <v>43</v>
      </c>
      <c r="K21" s="45"/>
    </row>
    <row r="22" spans="2:11" s="1" customFormat="1" ht="6.75" customHeight="1">
      <c r="B22" s="41"/>
      <c r="C22" s="42"/>
      <c r="D22" s="42"/>
      <c r="E22" s="42"/>
      <c r="F22" s="42"/>
      <c r="G22" s="42"/>
      <c r="H22" s="42"/>
      <c r="I22" s="119"/>
      <c r="J22" s="42"/>
      <c r="K22" s="45"/>
    </row>
    <row r="23" spans="2:11" s="1" customFormat="1" ht="14.25" customHeight="1">
      <c r="B23" s="41"/>
      <c r="C23" s="42"/>
      <c r="D23" s="36" t="s">
        <v>45</v>
      </c>
      <c r="E23" s="42"/>
      <c r="F23" s="42"/>
      <c r="G23" s="42"/>
      <c r="H23" s="42"/>
      <c r="I23" s="119"/>
      <c r="J23" s="42"/>
      <c r="K23" s="45"/>
    </row>
    <row r="24" spans="2:11" s="6" customFormat="1" ht="63" customHeight="1">
      <c r="B24" s="122"/>
      <c r="C24" s="123"/>
      <c r="D24" s="123"/>
      <c r="E24" s="393" t="s">
        <v>46</v>
      </c>
      <c r="F24" s="393"/>
      <c r="G24" s="393"/>
      <c r="H24" s="393"/>
      <c r="I24" s="124"/>
      <c r="J24" s="123"/>
      <c r="K24" s="125"/>
    </row>
    <row r="25" spans="2:11" s="1" customFormat="1" ht="6.75" customHeight="1">
      <c r="B25" s="41"/>
      <c r="C25" s="42"/>
      <c r="D25" s="42"/>
      <c r="E25" s="42"/>
      <c r="F25" s="42"/>
      <c r="G25" s="42"/>
      <c r="H25" s="42"/>
      <c r="I25" s="119"/>
      <c r="J25" s="42"/>
      <c r="K25" s="45"/>
    </row>
    <row r="26" spans="2:11" s="1" customFormat="1" ht="6.75" customHeight="1">
      <c r="B26" s="41"/>
      <c r="C26" s="42"/>
      <c r="D26" s="85"/>
      <c r="E26" s="85"/>
      <c r="F26" s="85"/>
      <c r="G26" s="85"/>
      <c r="H26" s="85"/>
      <c r="I26" s="126"/>
      <c r="J26" s="85"/>
      <c r="K26" s="127"/>
    </row>
    <row r="27" spans="2:11" s="1" customFormat="1" ht="24.75" customHeight="1">
      <c r="B27" s="41"/>
      <c r="C27" s="42"/>
      <c r="D27" s="128" t="s">
        <v>47</v>
      </c>
      <c r="E27" s="42"/>
      <c r="F27" s="42"/>
      <c r="G27" s="42"/>
      <c r="H27" s="42"/>
      <c r="I27" s="119"/>
      <c r="J27" s="129">
        <f>ROUND(J81,2)</f>
        <v>0</v>
      </c>
      <c r="K27" s="45"/>
    </row>
    <row r="28" spans="2:11" s="1" customFormat="1" ht="6.75" customHeight="1">
      <c r="B28" s="41"/>
      <c r="C28" s="42"/>
      <c r="D28" s="85"/>
      <c r="E28" s="85"/>
      <c r="F28" s="85"/>
      <c r="G28" s="85"/>
      <c r="H28" s="85"/>
      <c r="I28" s="126"/>
      <c r="J28" s="85"/>
      <c r="K28" s="127"/>
    </row>
    <row r="29" spans="2:11" s="1" customFormat="1" ht="14.25" customHeight="1">
      <c r="B29" s="41"/>
      <c r="C29" s="42"/>
      <c r="D29" s="42"/>
      <c r="E29" s="42"/>
      <c r="F29" s="46" t="s">
        <v>49</v>
      </c>
      <c r="G29" s="42"/>
      <c r="H29" s="42"/>
      <c r="I29" s="130" t="s">
        <v>48</v>
      </c>
      <c r="J29" s="46" t="s">
        <v>50</v>
      </c>
      <c r="K29" s="45"/>
    </row>
    <row r="30" spans="2:11" s="1" customFormat="1" ht="14.25" customHeight="1">
      <c r="B30" s="41"/>
      <c r="C30" s="42"/>
      <c r="D30" s="49" t="s">
        <v>51</v>
      </c>
      <c r="E30" s="49" t="s">
        <v>52</v>
      </c>
      <c r="F30" s="131">
        <f>ROUND(SUM(BE81:BE124),2)</f>
        <v>0</v>
      </c>
      <c r="G30" s="42"/>
      <c r="H30" s="42"/>
      <c r="I30" s="132">
        <v>0.21</v>
      </c>
      <c r="J30" s="131">
        <f>ROUND(ROUND((SUM(BE81:BE124)),2)*I30,2)</f>
        <v>0</v>
      </c>
      <c r="K30" s="45"/>
    </row>
    <row r="31" spans="2:11" s="1" customFormat="1" ht="14.25" customHeight="1">
      <c r="B31" s="41"/>
      <c r="C31" s="42"/>
      <c r="D31" s="42"/>
      <c r="E31" s="49" t="s">
        <v>53</v>
      </c>
      <c r="F31" s="131">
        <f>ROUND(SUM(BF81:BF124),2)</f>
        <v>0</v>
      </c>
      <c r="G31" s="42"/>
      <c r="H31" s="42"/>
      <c r="I31" s="132">
        <v>0.15</v>
      </c>
      <c r="J31" s="131">
        <f>ROUND(ROUND((SUM(BF81:BF124)),2)*I31,2)</f>
        <v>0</v>
      </c>
      <c r="K31" s="45"/>
    </row>
    <row r="32" spans="2:11" s="1" customFormat="1" ht="14.25" customHeight="1" hidden="1">
      <c r="B32" s="41"/>
      <c r="C32" s="42"/>
      <c r="D32" s="42"/>
      <c r="E32" s="49" t="s">
        <v>54</v>
      </c>
      <c r="F32" s="131">
        <f>ROUND(SUM(BG81:BG124),2)</f>
        <v>0</v>
      </c>
      <c r="G32" s="42"/>
      <c r="H32" s="42"/>
      <c r="I32" s="132">
        <v>0.21</v>
      </c>
      <c r="J32" s="131">
        <v>0</v>
      </c>
      <c r="K32" s="45"/>
    </row>
    <row r="33" spans="2:11" s="1" customFormat="1" ht="14.25" customHeight="1" hidden="1">
      <c r="B33" s="41"/>
      <c r="C33" s="42"/>
      <c r="D33" s="42"/>
      <c r="E33" s="49" t="s">
        <v>55</v>
      </c>
      <c r="F33" s="131">
        <f>ROUND(SUM(BH81:BH124),2)</f>
        <v>0</v>
      </c>
      <c r="G33" s="42"/>
      <c r="H33" s="42"/>
      <c r="I33" s="132">
        <v>0.15</v>
      </c>
      <c r="J33" s="131">
        <v>0</v>
      </c>
      <c r="K33" s="45"/>
    </row>
    <row r="34" spans="2:11" s="1" customFormat="1" ht="14.25" customHeight="1" hidden="1">
      <c r="B34" s="41"/>
      <c r="C34" s="42"/>
      <c r="D34" s="42"/>
      <c r="E34" s="49" t="s">
        <v>56</v>
      </c>
      <c r="F34" s="131">
        <f>ROUND(SUM(BI81:BI124),2)</f>
        <v>0</v>
      </c>
      <c r="G34" s="42"/>
      <c r="H34" s="42"/>
      <c r="I34" s="132">
        <v>0</v>
      </c>
      <c r="J34" s="131">
        <v>0</v>
      </c>
      <c r="K34" s="45"/>
    </row>
    <row r="35" spans="2:11" s="1" customFormat="1" ht="6.75" customHeight="1">
      <c r="B35" s="41"/>
      <c r="C35" s="42"/>
      <c r="D35" s="42"/>
      <c r="E35" s="42"/>
      <c r="F35" s="42"/>
      <c r="G35" s="42"/>
      <c r="H35" s="42"/>
      <c r="I35" s="119"/>
      <c r="J35" s="42"/>
      <c r="K35" s="45"/>
    </row>
    <row r="36" spans="2:11" s="1" customFormat="1" ht="24.75" customHeight="1">
      <c r="B36" s="41"/>
      <c r="C36" s="133"/>
      <c r="D36" s="134" t="s">
        <v>57</v>
      </c>
      <c r="E36" s="79"/>
      <c r="F36" s="79"/>
      <c r="G36" s="135" t="s">
        <v>58</v>
      </c>
      <c r="H36" s="136" t="s">
        <v>59</v>
      </c>
      <c r="I36" s="137"/>
      <c r="J36" s="138">
        <f>SUM(J27:J34)</f>
        <v>0</v>
      </c>
      <c r="K36" s="139"/>
    </row>
    <row r="37" spans="2:11" s="1" customFormat="1" ht="14.25" customHeight="1">
      <c r="B37" s="56"/>
      <c r="C37" s="57"/>
      <c r="D37" s="57"/>
      <c r="E37" s="57"/>
      <c r="F37" s="57"/>
      <c r="G37" s="57"/>
      <c r="H37" s="57"/>
      <c r="I37" s="140"/>
      <c r="J37" s="57"/>
      <c r="K37" s="58"/>
    </row>
    <row r="41" spans="2:11" s="1" customFormat="1" ht="6.75" customHeight="1">
      <c r="B41" s="141"/>
      <c r="C41" s="142"/>
      <c r="D41" s="142"/>
      <c r="E41" s="142"/>
      <c r="F41" s="142"/>
      <c r="G41" s="142"/>
      <c r="H41" s="142"/>
      <c r="I41" s="143"/>
      <c r="J41" s="142"/>
      <c r="K41" s="144"/>
    </row>
    <row r="42" spans="2:11" s="1" customFormat="1" ht="36.75" customHeight="1">
      <c r="B42" s="41"/>
      <c r="C42" s="29" t="s">
        <v>125</v>
      </c>
      <c r="D42" s="42"/>
      <c r="E42" s="42"/>
      <c r="F42" s="42"/>
      <c r="G42" s="42"/>
      <c r="H42" s="42"/>
      <c r="I42" s="119"/>
      <c r="J42" s="42"/>
      <c r="K42" s="45"/>
    </row>
    <row r="43" spans="2:11" s="1" customFormat="1" ht="6.75" customHeight="1">
      <c r="B43" s="41"/>
      <c r="C43" s="42"/>
      <c r="D43" s="42"/>
      <c r="E43" s="42"/>
      <c r="F43" s="42"/>
      <c r="G43" s="42"/>
      <c r="H43" s="42"/>
      <c r="I43" s="119"/>
      <c r="J43" s="42"/>
      <c r="K43" s="45"/>
    </row>
    <row r="44" spans="2:11" s="1" customFormat="1" ht="14.25" customHeight="1">
      <c r="B44" s="41"/>
      <c r="C44" s="36" t="s">
        <v>18</v>
      </c>
      <c r="D44" s="42"/>
      <c r="E44" s="42"/>
      <c r="F44" s="42"/>
      <c r="G44" s="42"/>
      <c r="H44" s="42"/>
      <c r="I44" s="119"/>
      <c r="J44" s="42"/>
      <c r="K44" s="45"/>
    </row>
    <row r="45" spans="2:11" s="1" customFormat="1" ht="22.5" customHeight="1">
      <c r="B45" s="41"/>
      <c r="C45" s="42"/>
      <c r="D45" s="42"/>
      <c r="E45" s="401" t="str">
        <f>E7</f>
        <v> III/2384 Kladno, oprava silnice</v>
      </c>
      <c r="F45" s="402"/>
      <c r="G45" s="402"/>
      <c r="H45" s="402"/>
      <c r="I45" s="119"/>
      <c r="J45" s="42"/>
      <c r="K45" s="45"/>
    </row>
    <row r="46" spans="2:11" s="1" customFormat="1" ht="14.25" customHeight="1">
      <c r="B46" s="41"/>
      <c r="C46" s="36" t="s">
        <v>123</v>
      </c>
      <c r="D46" s="42"/>
      <c r="E46" s="42"/>
      <c r="F46" s="42"/>
      <c r="G46" s="42"/>
      <c r="H46" s="42"/>
      <c r="I46" s="119"/>
      <c r="J46" s="42"/>
      <c r="K46" s="45"/>
    </row>
    <row r="47" spans="2:11" s="1" customFormat="1" ht="23.25" customHeight="1">
      <c r="B47" s="41"/>
      <c r="C47" s="42"/>
      <c r="D47" s="42"/>
      <c r="E47" s="403" t="str">
        <f>E9</f>
        <v>SO 103 - Definitivní dopravní značení</v>
      </c>
      <c r="F47" s="404"/>
      <c r="G47" s="404"/>
      <c r="H47" s="404"/>
      <c r="I47" s="119"/>
      <c r="J47" s="42"/>
      <c r="K47" s="45"/>
    </row>
    <row r="48" spans="2:11" s="1" customFormat="1" ht="6.75" customHeight="1">
      <c r="B48" s="41"/>
      <c r="C48" s="42"/>
      <c r="D48" s="42"/>
      <c r="E48" s="42"/>
      <c r="F48" s="42"/>
      <c r="G48" s="42"/>
      <c r="H48" s="42"/>
      <c r="I48" s="119"/>
      <c r="J48" s="42"/>
      <c r="K48" s="45"/>
    </row>
    <row r="49" spans="2:11" s="1" customFormat="1" ht="18" customHeight="1">
      <c r="B49" s="41"/>
      <c r="C49" s="36" t="s">
        <v>24</v>
      </c>
      <c r="D49" s="42"/>
      <c r="E49" s="42"/>
      <c r="F49" s="34" t="str">
        <f>F12</f>
        <v>okres Kladno</v>
      </c>
      <c r="G49" s="42"/>
      <c r="H49" s="42"/>
      <c r="I49" s="120" t="s">
        <v>26</v>
      </c>
      <c r="J49" s="121" t="str">
        <f>IF(J12="","",J12)</f>
        <v>12.5.2017</v>
      </c>
      <c r="K49" s="45"/>
    </row>
    <row r="50" spans="2:11" s="1" customFormat="1" ht="6.75" customHeight="1">
      <c r="B50" s="41"/>
      <c r="C50" s="42"/>
      <c r="D50" s="42"/>
      <c r="E50" s="42"/>
      <c r="F50" s="42"/>
      <c r="G50" s="42"/>
      <c r="H50" s="42"/>
      <c r="I50" s="119"/>
      <c r="J50" s="42"/>
      <c r="K50" s="45"/>
    </row>
    <row r="51" spans="2:11" s="1" customFormat="1" ht="15">
      <c r="B51" s="41"/>
      <c r="C51" s="36" t="s">
        <v>32</v>
      </c>
      <c r="D51" s="42"/>
      <c r="E51" s="42"/>
      <c r="F51" s="34" t="str">
        <f>E15</f>
        <v>Krajská správa a údržba silnic Středočeského kraje</v>
      </c>
      <c r="G51" s="42"/>
      <c r="H51" s="42"/>
      <c r="I51" s="120" t="s">
        <v>40</v>
      </c>
      <c r="J51" s="34" t="str">
        <f>E21</f>
        <v>METROPROJEKT Praha a.s.</v>
      </c>
      <c r="K51" s="45"/>
    </row>
    <row r="52" spans="2:11" s="1" customFormat="1" ht="14.25" customHeight="1">
      <c r="B52" s="41"/>
      <c r="C52" s="36" t="s">
        <v>38</v>
      </c>
      <c r="D52" s="42"/>
      <c r="E52" s="42"/>
      <c r="F52" s="34">
        <f>IF(E18="","",E18)</f>
      </c>
      <c r="G52" s="42"/>
      <c r="H52" s="42"/>
      <c r="I52" s="119"/>
      <c r="J52" s="42"/>
      <c r="K52" s="45"/>
    </row>
    <row r="53" spans="2:11" s="1" customFormat="1" ht="9.75" customHeight="1">
      <c r="B53" s="41"/>
      <c r="C53" s="42"/>
      <c r="D53" s="42"/>
      <c r="E53" s="42"/>
      <c r="F53" s="42"/>
      <c r="G53" s="42"/>
      <c r="H53" s="42"/>
      <c r="I53" s="119"/>
      <c r="J53" s="42"/>
      <c r="K53" s="45"/>
    </row>
    <row r="54" spans="2:11" s="1" customFormat="1" ht="29.25" customHeight="1">
      <c r="B54" s="41"/>
      <c r="C54" s="145" t="s">
        <v>126</v>
      </c>
      <c r="D54" s="133"/>
      <c r="E54" s="133"/>
      <c r="F54" s="133"/>
      <c r="G54" s="133"/>
      <c r="H54" s="133"/>
      <c r="I54" s="146"/>
      <c r="J54" s="147" t="s">
        <v>127</v>
      </c>
      <c r="K54" s="148"/>
    </row>
    <row r="55" spans="2:11" s="1" customFormat="1" ht="9.75" customHeight="1">
      <c r="B55" s="41"/>
      <c r="C55" s="42"/>
      <c r="D55" s="42"/>
      <c r="E55" s="42"/>
      <c r="F55" s="42"/>
      <c r="G55" s="42"/>
      <c r="H55" s="42"/>
      <c r="I55" s="119"/>
      <c r="J55" s="42"/>
      <c r="K55" s="45"/>
    </row>
    <row r="56" spans="2:47" s="1" customFormat="1" ht="29.25" customHeight="1">
      <c r="B56" s="41"/>
      <c r="C56" s="149" t="s">
        <v>128</v>
      </c>
      <c r="D56" s="42"/>
      <c r="E56" s="42"/>
      <c r="F56" s="42"/>
      <c r="G56" s="42"/>
      <c r="H56" s="42"/>
      <c r="I56" s="119"/>
      <c r="J56" s="129">
        <f>J81</f>
        <v>0</v>
      </c>
      <c r="K56" s="45"/>
      <c r="AU56" s="23" t="s">
        <v>129</v>
      </c>
    </row>
    <row r="57" spans="2:11" s="7" customFormat="1" ht="24.75" customHeight="1">
      <c r="B57" s="150"/>
      <c r="C57" s="151"/>
      <c r="D57" s="152" t="s">
        <v>130</v>
      </c>
      <c r="E57" s="153"/>
      <c r="F57" s="153"/>
      <c r="G57" s="153"/>
      <c r="H57" s="153"/>
      <c r="I57" s="154"/>
      <c r="J57" s="155">
        <f>J82</f>
        <v>0</v>
      </c>
      <c r="K57" s="156"/>
    </row>
    <row r="58" spans="2:11" s="8" customFormat="1" ht="19.5" customHeight="1">
      <c r="B58" s="157"/>
      <c r="C58" s="158"/>
      <c r="D58" s="159" t="s">
        <v>674</v>
      </c>
      <c r="E58" s="160"/>
      <c r="F58" s="160"/>
      <c r="G58" s="160"/>
      <c r="H58" s="160"/>
      <c r="I58" s="161"/>
      <c r="J58" s="162">
        <f>J83</f>
        <v>0</v>
      </c>
      <c r="K58" s="163"/>
    </row>
    <row r="59" spans="2:11" s="8" customFormat="1" ht="19.5" customHeight="1">
      <c r="B59" s="157"/>
      <c r="C59" s="158"/>
      <c r="D59" s="159" t="s">
        <v>135</v>
      </c>
      <c r="E59" s="160"/>
      <c r="F59" s="160"/>
      <c r="G59" s="160"/>
      <c r="H59" s="160"/>
      <c r="I59" s="161"/>
      <c r="J59" s="162">
        <f>J88</f>
        <v>0</v>
      </c>
      <c r="K59" s="163"/>
    </row>
    <row r="60" spans="2:11" s="8" customFormat="1" ht="19.5" customHeight="1">
      <c r="B60" s="157"/>
      <c r="C60" s="158"/>
      <c r="D60" s="159" t="s">
        <v>136</v>
      </c>
      <c r="E60" s="160"/>
      <c r="F60" s="160"/>
      <c r="G60" s="160"/>
      <c r="H60" s="160"/>
      <c r="I60" s="161"/>
      <c r="J60" s="162">
        <f>J115</f>
        <v>0</v>
      </c>
      <c r="K60" s="163"/>
    </row>
    <row r="61" spans="2:11" s="8" customFormat="1" ht="19.5" customHeight="1">
      <c r="B61" s="157"/>
      <c r="C61" s="158"/>
      <c r="D61" s="159" t="s">
        <v>137</v>
      </c>
      <c r="E61" s="160"/>
      <c r="F61" s="160"/>
      <c r="G61" s="160"/>
      <c r="H61" s="160"/>
      <c r="I61" s="161"/>
      <c r="J61" s="162">
        <f>J122</f>
        <v>0</v>
      </c>
      <c r="K61" s="163"/>
    </row>
    <row r="62" spans="2:11" s="1" customFormat="1" ht="21.75" customHeight="1">
      <c r="B62" s="41"/>
      <c r="C62" s="42"/>
      <c r="D62" s="42"/>
      <c r="E62" s="42"/>
      <c r="F62" s="42"/>
      <c r="G62" s="42"/>
      <c r="H62" s="42"/>
      <c r="I62" s="119"/>
      <c r="J62" s="42"/>
      <c r="K62" s="45"/>
    </row>
    <row r="63" spans="2:11" s="1" customFormat="1" ht="6.75" customHeight="1">
      <c r="B63" s="56"/>
      <c r="C63" s="57"/>
      <c r="D63" s="57"/>
      <c r="E63" s="57"/>
      <c r="F63" s="57"/>
      <c r="G63" s="57"/>
      <c r="H63" s="57"/>
      <c r="I63" s="140"/>
      <c r="J63" s="57"/>
      <c r="K63" s="58"/>
    </row>
    <row r="67" spans="2:12" s="1" customFormat="1" ht="6.75" customHeight="1">
      <c r="B67" s="59"/>
      <c r="C67" s="60"/>
      <c r="D67" s="60"/>
      <c r="E67" s="60"/>
      <c r="F67" s="60"/>
      <c r="G67" s="60"/>
      <c r="H67" s="60"/>
      <c r="I67" s="143"/>
      <c r="J67" s="60"/>
      <c r="K67" s="60"/>
      <c r="L67" s="61"/>
    </row>
    <row r="68" spans="2:12" s="1" customFormat="1" ht="36.75" customHeight="1">
      <c r="B68" s="41"/>
      <c r="C68" s="62" t="s">
        <v>138</v>
      </c>
      <c r="D68" s="63"/>
      <c r="E68" s="63"/>
      <c r="F68" s="63"/>
      <c r="G68" s="63"/>
      <c r="H68" s="63"/>
      <c r="I68" s="164"/>
      <c r="J68" s="63"/>
      <c r="K68" s="63"/>
      <c r="L68" s="61"/>
    </row>
    <row r="69" spans="2:12" s="1" customFormat="1" ht="6.75" customHeight="1">
      <c r="B69" s="41"/>
      <c r="C69" s="63"/>
      <c r="D69" s="63"/>
      <c r="E69" s="63"/>
      <c r="F69" s="63"/>
      <c r="G69" s="63"/>
      <c r="H69" s="63"/>
      <c r="I69" s="164"/>
      <c r="J69" s="63"/>
      <c r="K69" s="63"/>
      <c r="L69" s="61"/>
    </row>
    <row r="70" spans="2:12" s="1" customFormat="1" ht="14.25" customHeight="1">
      <c r="B70" s="41"/>
      <c r="C70" s="65" t="s">
        <v>18</v>
      </c>
      <c r="D70" s="63"/>
      <c r="E70" s="63"/>
      <c r="F70" s="63"/>
      <c r="G70" s="63"/>
      <c r="H70" s="63"/>
      <c r="I70" s="164"/>
      <c r="J70" s="63"/>
      <c r="K70" s="63"/>
      <c r="L70" s="61"/>
    </row>
    <row r="71" spans="2:12" s="1" customFormat="1" ht="22.5" customHeight="1">
      <c r="B71" s="41"/>
      <c r="C71" s="63"/>
      <c r="D71" s="63"/>
      <c r="E71" s="397" t="str">
        <f>E7</f>
        <v> III/2384 Kladno, oprava silnice</v>
      </c>
      <c r="F71" s="398"/>
      <c r="G71" s="398"/>
      <c r="H71" s="398"/>
      <c r="I71" s="164"/>
      <c r="J71" s="63"/>
      <c r="K71" s="63"/>
      <c r="L71" s="61"/>
    </row>
    <row r="72" spans="2:12" s="1" customFormat="1" ht="14.25" customHeight="1">
      <c r="B72" s="41"/>
      <c r="C72" s="65" t="s">
        <v>123</v>
      </c>
      <c r="D72" s="63"/>
      <c r="E72" s="63"/>
      <c r="F72" s="63"/>
      <c r="G72" s="63"/>
      <c r="H72" s="63"/>
      <c r="I72" s="164"/>
      <c r="J72" s="63"/>
      <c r="K72" s="63"/>
      <c r="L72" s="61"/>
    </row>
    <row r="73" spans="2:12" s="1" customFormat="1" ht="23.25" customHeight="1">
      <c r="B73" s="41"/>
      <c r="C73" s="63"/>
      <c r="D73" s="63"/>
      <c r="E73" s="365" t="str">
        <f>E9</f>
        <v>SO 103 - Definitivní dopravní značení</v>
      </c>
      <c r="F73" s="399"/>
      <c r="G73" s="399"/>
      <c r="H73" s="399"/>
      <c r="I73" s="164"/>
      <c r="J73" s="63"/>
      <c r="K73" s="63"/>
      <c r="L73" s="61"/>
    </row>
    <row r="74" spans="2:12" s="1" customFormat="1" ht="6.75" customHeight="1">
      <c r="B74" s="41"/>
      <c r="C74" s="63"/>
      <c r="D74" s="63"/>
      <c r="E74" s="63"/>
      <c r="F74" s="63"/>
      <c r="G74" s="63"/>
      <c r="H74" s="63"/>
      <c r="I74" s="164"/>
      <c r="J74" s="63"/>
      <c r="K74" s="63"/>
      <c r="L74" s="61"/>
    </row>
    <row r="75" spans="2:12" s="1" customFormat="1" ht="18" customHeight="1">
      <c r="B75" s="41"/>
      <c r="C75" s="65" t="s">
        <v>24</v>
      </c>
      <c r="D75" s="63"/>
      <c r="E75" s="63"/>
      <c r="F75" s="165" t="str">
        <f>F12</f>
        <v>okres Kladno</v>
      </c>
      <c r="G75" s="63"/>
      <c r="H75" s="63"/>
      <c r="I75" s="166" t="s">
        <v>26</v>
      </c>
      <c r="J75" s="73" t="str">
        <f>IF(J12="","",J12)</f>
        <v>12.5.2017</v>
      </c>
      <c r="K75" s="63"/>
      <c r="L75" s="61"/>
    </row>
    <row r="76" spans="2:12" s="1" customFormat="1" ht="6.75" customHeight="1">
      <c r="B76" s="41"/>
      <c r="C76" s="63"/>
      <c r="D76" s="63"/>
      <c r="E76" s="63"/>
      <c r="F76" s="63"/>
      <c r="G76" s="63"/>
      <c r="H76" s="63"/>
      <c r="I76" s="164"/>
      <c r="J76" s="63"/>
      <c r="K76" s="63"/>
      <c r="L76" s="61"/>
    </row>
    <row r="77" spans="2:12" s="1" customFormat="1" ht="15">
      <c r="B77" s="41"/>
      <c r="C77" s="65" t="s">
        <v>32</v>
      </c>
      <c r="D77" s="63"/>
      <c r="E77" s="63"/>
      <c r="F77" s="165" t="str">
        <f>E15</f>
        <v>Krajská správa a údržba silnic Středočeského kraje</v>
      </c>
      <c r="G77" s="63"/>
      <c r="H77" s="63"/>
      <c r="I77" s="166" t="s">
        <v>40</v>
      </c>
      <c r="J77" s="165" t="str">
        <f>E21</f>
        <v>METROPROJEKT Praha a.s.</v>
      </c>
      <c r="K77" s="63"/>
      <c r="L77" s="61"/>
    </row>
    <row r="78" spans="2:12" s="1" customFormat="1" ht="14.25" customHeight="1">
      <c r="B78" s="41"/>
      <c r="C78" s="65" t="s">
        <v>38</v>
      </c>
      <c r="D78" s="63"/>
      <c r="E78" s="63"/>
      <c r="F78" s="165">
        <f>IF(E18="","",E18)</f>
      </c>
      <c r="G78" s="63"/>
      <c r="H78" s="63"/>
      <c r="I78" s="164"/>
      <c r="J78" s="63"/>
      <c r="K78" s="63"/>
      <c r="L78" s="61"/>
    </row>
    <row r="79" spans="2:12" s="1" customFormat="1" ht="9.75" customHeight="1">
      <c r="B79" s="41"/>
      <c r="C79" s="63"/>
      <c r="D79" s="63"/>
      <c r="E79" s="63"/>
      <c r="F79" s="63"/>
      <c r="G79" s="63"/>
      <c r="H79" s="63"/>
      <c r="I79" s="164"/>
      <c r="J79" s="63"/>
      <c r="K79" s="63"/>
      <c r="L79" s="61"/>
    </row>
    <row r="80" spans="2:20" s="9" customFormat="1" ht="29.25" customHeight="1">
      <c r="B80" s="167"/>
      <c r="C80" s="168" t="s">
        <v>139</v>
      </c>
      <c r="D80" s="169" t="s">
        <v>66</v>
      </c>
      <c r="E80" s="169" t="s">
        <v>62</v>
      </c>
      <c r="F80" s="169" t="s">
        <v>140</v>
      </c>
      <c r="G80" s="169" t="s">
        <v>141</v>
      </c>
      <c r="H80" s="169" t="s">
        <v>142</v>
      </c>
      <c r="I80" s="170" t="s">
        <v>143</v>
      </c>
      <c r="J80" s="169" t="s">
        <v>127</v>
      </c>
      <c r="K80" s="171" t="s">
        <v>144</v>
      </c>
      <c r="L80" s="172"/>
      <c r="M80" s="81" t="s">
        <v>145</v>
      </c>
      <c r="N80" s="82" t="s">
        <v>51</v>
      </c>
      <c r="O80" s="82" t="s">
        <v>146</v>
      </c>
      <c r="P80" s="82" t="s">
        <v>147</v>
      </c>
      <c r="Q80" s="82" t="s">
        <v>148</v>
      </c>
      <c r="R80" s="82" t="s">
        <v>149</v>
      </c>
      <c r="S80" s="82" t="s">
        <v>150</v>
      </c>
      <c r="T80" s="83" t="s">
        <v>151</v>
      </c>
    </row>
    <row r="81" spans="2:63" s="1" customFormat="1" ht="29.25" customHeight="1">
      <c r="B81" s="41"/>
      <c r="C81" s="87" t="s">
        <v>128</v>
      </c>
      <c r="D81" s="63"/>
      <c r="E81" s="63"/>
      <c r="F81" s="63"/>
      <c r="G81" s="63"/>
      <c r="H81" s="63"/>
      <c r="I81" s="164"/>
      <c r="J81" s="173">
        <f>BK81</f>
        <v>0</v>
      </c>
      <c r="K81" s="63"/>
      <c r="L81" s="61"/>
      <c r="M81" s="84"/>
      <c r="N81" s="85"/>
      <c r="O81" s="85"/>
      <c r="P81" s="174">
        <f>P82</f>
        <v>0</v>
      </c>
      <c r="Q81" s="85"/>
      <c r="R81" s="174">
        <f>R82</f>
        <v>3.3332399999999995</v>
      </c>
      <c r="S81" s="85"/>
      <c r="T81" s="175">
        <f>T82</f>
        <v>0.02</v>
      </c>
      <c r="AT81" s="23" t="s">
        <v>81</v>
      </c>
      <c r="AU81" s="23" t="s">
        <v>129</v>
      </c>
      <c r="BK81" s="176">
        <f>BK82</f>
        <v>0</v>
      </c>
    </row>
    <row r="82" spans="2:63" s="10" customFormat="1" ht="36.75" customHeight="1">
      <c r="B82" s="177"/>
      <c r="C82" s="178"/>
      <c r="D82" s="179" t="s">
        <v>81</v>
      </c>
      <c r="E82" s="180" t="s">
        <v>152</v>
      </c>
      <c r="F82" s="180" t="s">
        <v>153</v>
      </c>
      <c r="G82" s="178"/>
      <c r="H82" s="178"/>
      <c r="I82" s="181"/>
      <c r="J82" s="182">
        <f>BK82</f>
        <v>0</v>
      </c>
      <c r="K82" s="178"/>
      <c r="L82" s="183"/>
      <c r="M82" s="184"/>
      <c r="N82" s="185"/>
      <c r="O82" s="185"/>
      <c r="P82" s="186">
        <f>P83+P88+P115+P122</f>
        <v>0</v>
      </c>
      <c r="Q82" s="185"/>
      <c r="R82" s="186">
        <f>R83+R88+R115+R122</f>
        <v>3.3332399999999995</v>
      </c>
      <c r="S82" s="185"/>
      <c r="T82" s="187">
        <f>T83+T88+T115+T122</f>
        <v>0.02</v>
      </c>
      <c r="AR82" s="188" t="s">
        <v>90</v>
      </c>
      <c r="AT82" s="189" t="s">
        <v>81</v>
      </c>
      <c r="AU82" s="189" t="s">
        <v>82</v>
      </c>
      <c r="AY82" s="188" t="s">
        <v>154</v>
      </c>
      <c r="BK82" s="190">
        <f>BK83+BK88+BK115+BK122</f>
        <v>0</v>
      </c>
    </row>
    <row r="83" spans="2:63" s="10" customFormat="1" ht="19.5" customHeight="1">
      <c r="B83" s="177"/>
      <c r="C83" s="178"/>
      <c r="D83" s="191" t="s">
        <v>81</v>
      </c>
      <c r="E83" s="192" t="s">
        <v>190</v>
      </c>
      <c r="F83" s="192" t="s">
        <v>675</v>
      </c>
      <c r="G83" s="178"/>
      <c r="H83" s="178"/>
      <c r="I83" s="181"/>
      <c r="J83" s="193">
        <f>BK83</f>
        <v>0</v>
      </c>
      <c r="K83" s="178"/>
      <c r="L83" s="183"/>
      <c r="M83" s="184"/>
      <c r="N83" s="185"/>
      <c r="O83" s="185"/>
      <c r="P83" s="186">
        <f>SUM(P84:P87)</f>
        <v>0</v>
      </c>
      <c r="Q83" s="185"/>
      <c r="R83" s="186">
        <f>SUM(R84:R87)</f>
        <v>0.36576</v>
      </c>
      <c r="S83" s="185"/>
      <c r="T83" s="187">
        <f>SUM(T84:T87)</f>
        <v>0</v>
      </c>
      <c r="AR83" s="188" t="s">
        <v>90</v>
      </c>
      <c r="AT83" s="189" t="s">
        <v>81</v>
      </c>
      <c r="AU83" s="189" t="s">
        <v>90</v>
      </c>
      <c r="AY83" s="188" t="s">
        <v>154</v>
      </c>
      <c r="BK83" s="190">
        <f>SUM(BK84:BK87)</f>
        <v>0</v>
      </c>
    </row>
    <row r="84" spans="2:65" s="1" customFormat="1" ht="22.5" customHeight="1">
      <c r="B84" s="41"/>
      <c r="C84" s="194" t="s">
        <v>90</v>
      </c>
      <c r="D84" s="194" t="s">
        <v>156</v>
      </c>
      <c r="E84" s="195" t="s">
        <v>676</v>
      </c>
      <c r="F84" s="196" t="s">
        <v>677</v>
      </c>
      <c r="G84" s="197" t="s">
        <v>159</v>
      </c>
      <c r="H84" s="198">
        <v>32</v>
      </c>
      <c r="I84" s="199"/>
      <c r="J84" s="200">
        <f>ROUND(I84*H84,2)</f>
        <v>0</v>
      </c>
      <c r="K84" s="196" t="s">
        <v>160</v>
      </c>
      <c r="L84" s="61"/>
      <c r="M84" s="201" t="s">
        <v>80</v>
      </c>
      <c r="N84" s="202" t="s">
        <v>52</v>
      </c>
      <c r="O84" s="42"/>
      <c r="P84" s="203">
        <f>O84*H84</f>
        <v>0</v>
      </c>
      <c r="Q84" s="203">
        <v>0.01143</v>
      </c>
      <c r="R84" s="203">
        <f>Q84*H84</f>
        <v>0.36576</v>
      </c>
      <c r="S84" s="203">
        <v>0</v>
      </c>
      <c r="T84" s="204">
        <f>S84*H84</f>
        <v>0</v>
      </c>
      <c r="AR84" s="23" t="s">
        <v>161</v>
      </c>
      <c r="AT84" s="23" t="s">
        <v>156</v>
      </c>
      <c r="AU84" s="23" t="s">
        <v>92</v>
      </c>
      <c r="AY84" s="23" t="s">
        <v>154</v>
      </c>
      <c r="BE84" s="205">
        <f>IF(N84="základní",J84,0)</f>
        <v>0</v>
      </c>
      <c r="BF84" s="205">
        <f>IF(N84="snížená",J84,0)</f>
        <v>0</v>
      </c>
      <c r="BG84" s="205">
        <f>IF(N84="zákl. přenesená",J84,0)</f>
        <v>0</v>
      </c>
      <c r="BH84" s="205">
        <f>IF(N84="sníž. přenesená",J84,0)</f>
        <v>0</v>
      </c>
      <c r="BI84" s="205">
        <f>IF(N84="nulová",J84,0)</f>
        <v>0</v>
      </c>
      <c r="BJ84" s="23" t="s">
        <v>90</v>
      </c>
      <c r="BK84" s="205">
        <f>ROUND(I84*H84,2)</f>
        <v>0</v>
      </c>
      <c r="BL84" s="23" t="s">
        <v>161</v>
      </c>
      <c r="BM84" s="23" t="s">
        <v>678</v>
      </c>
    </row>
    <row r="85" spans="2:47" s="1" customFormat="1" ht="40.5">
      <c r="B85" s="41"/>
      <c r="C85" s="63"/>
      <c r="D85" s="206" t="s">
        <v>163</v>
      </c>
      <c r="E85" s="63"/>
      <c r="F85" s="207" t="s">
        <v>679</v>
      </c>
      <c r="G85" s="63"/>
      <c r="H85" s="63"/>
      <c r="I85" s="164"/>
      <c r="J85" s="63"/>
      <c r="K85" s="63"/>
      <c r="L85" s="61"/>
      <c r="M85" s="208"/>
      <c r="N85" s="42"/>
      <c r="O85" s="42"/>
      <c r="P85" s="42"/>
      <c r="Q85" s="42"/>
      <c r="R85" s="42"/>
      <c r="S85" s="42"/>
      <c r="T85" s="78"/>
      <c r="AT85" s="23" t="s">
        <v>163</v>
      </c>
      <c r="AU85" s="23" t="s">
        <v>92</v>
      </c>
    </row>
    <row r="86" spans="2:51" s="11" customFormat="1" ht="13.5">
      <c r="B86" s="209"/>
      <c r="C86" s="210"/>
      <c r="D86" s="206" t="s">
        <v>165</v>
      </c>
      <c r="E86" s="211" t="s">
        <v>80</v>
      </c>
      <c r="F86" s="212" t="s">
        <v>680</v>
      </c>
      <c r="G86" s="210"/>
      <c r="H86" s="213" t="s">
        <v>80</v>
      </c>
      <c r="I86" s="214"/>
      <c r="J86" s="210"/>
      <c r="K86" s="210"/>
      <c r="L86" s="215"/>
      <c r="M86" s="216"/>
      <c r="N86" s="217"/>
      <c r="O86" s="217"/>
      <c r="P86" s="217"/>
      <c r="Q86" s="217"/>
      <c r="R86" s="217"/>
      <c r="S86" s="217"/>
      <c r="T86" s="218"/>
      <c r="AT86" s="219" t="s">
        <v>165</v>
      </c>
      <c r="AU86" s="219" t="s">
        <v>92</v>
      </c>
      <c r="AV86" s="11" t="s">
        <v>90</v>
      </c>
      <c r="AW86" s="11" t="s">
        <v>44</v>
      </c>
      <c r="AX86" s="11" t="s">
        <v>82</v>
      </c>
      <c r="AY86" s="219" t="s">
        <v>154</v>
      </c>
    </row>
    <row r="87" spans="2:51" s="12" customFormat="1" ht="13.5">
      <c r="B87" s="220"/>
      <c r="C87" s="221"/>
      <c r="D87" s="206" t="s">
        <v>165</v>
      </c>
      <c r="E87" s="232" t="s">
        <v>80</v>
      </c>
      <c r="F87" s="233" t="s">
        <v>681</v>
      </c>
      <c r="G87" s="221"/>
      <c r="H87" s="234">
        <v>32</v>
      </c>
      <c r="I87" s="226"/>
      <c r="J87" s="221"/>
      <c r="K87" s="221"/>
      <c r="L87" s="227"/>
      <c r="M87" s="228"/>
      <c r="N87" s="229"/>
      <c r="O87" s="229"/>
      <c r="P87" s="229"/>
      <c r="Q87" s="229"/>
      <c r="R87" s="229"/>
      <c r="S87" s="229"/>
      <c r="T87" s="230"/>
      <c r="AT87" s="231" t="s">
        <v>165</v>
      </c>
      <c r="AU87" s="231" t="s">
        <v>92</v>
      </c>
      <c r="AV87" s="12" t="s">
        <v>92</v>
      </c>
      <c r="AW87" s="12" t="s">
        <v>44</v>
      </c>
      <c r="AX87" s="12" t="s">
        <v>90</v>
      </c>
      <c r="AY87" s="231" t="s">
        <v>154</v>
      </c>
    </row>
    <row r="88" spans="2:63" s="10" customFormat="1" ht="29.25" customHeight="1">
      <c r="B88" s="177"/>
      <c r="C88" s="178"/>
      <c r="D88" s="191" t="s">
        <v>81</v>
      </c>
      <c r="E88" s="192" t="s">
        <v>210</v>
      </c>
      <c r="F88" s="192" t="s">
        <v>418</v>
      </c>
      <c r="G88" s="178"/>
      <c r="H88" s="178"/>
      <c r="I88" s="181"/>
      <c r="J88" s="193">
        <f>BK88</f>
        <v>0</v>
      </c>
      <c r="K88" s="178"/>
      <c r="L88" s="183"/>
      <c r="M88" s="184"/>
      <c r="N88" s="185"/>
      <c r="O88" s="185"/>
      <c r="P88" s="186">
        <f>SUM(P89:P114)</f>
        <v>0</v>
      </c>
      <c r="Q88" s="185"/>
      <c r="R88" s="186">
        <f>SUM(R89:R114)</f>
        <v>2.9674799999999997</v>
      </c>
      <c r="S88" s="185"/>
      <c r="T88" s="187">
        <f>SUM(T89:T114)</f>
        <v>0.02</v>
      </c>
      <c r="AR88" s="188" t="s">
        <v>90</v>
      </c>
      <c r="AT88" s="189" t="s">
        <v>81</v>
      </c>
      <c r="AU88" s="189" t="s">
        <v>90</v>
      </c>
      <c r="AY88" s="188" t="s">
        <v>154</v>
      </c>
      <c r="BK88" s="190">
        <f>SUM(BK89:BK114)</f>
        <v>0</v>
      </c>
    </row>
    <row r="89" spans="2:65" s="1" customFormat="1" ht="31.5" customHeight="1">
      <c r="B89" s="41"/>
      <c r="C89" s="194" t="s">
        <v>92</v>
      </c>
      <c r="D89" s="194" t="s">
        <v>156</v>
      </c>
      <c r="E89" s="195" t="s">
        <v>682</v>
      </c>
      <c r="F89" s="196" t="s">
        <v>683</v>
      </c>
      <c r="G89" s="197" t="s">
        <v>380</v>
      </c>
      <c r="H89" s="198">
        <v>20</v>
      </c>
      <c r="I89" s="199"/>
      <c r="J89" s="200">
        <f>ROUND(I89*H89,2)</f>
        <v>0</v>
      </c>
      <c r="K89" s="196" t="s">
        <v>160</v>
      </c>
      <c r="L89" s="61"/>
      <c r="M89" s="201" t="s">
        <v>80</v>
      </c>
      <c r="N89" s="202" t="s">
        <v>52</v>
      </c>
      <c r="O89" s="42"/>
      <c r="P89" s="203">
        <f>O89*H89</f>
        <v>0</v>
      </c>
      <c r="Q89" s="203">
        <v>0.0007</v>
      </c>
      <c r="R89" s="203">
        <f>Q89*H89</f>
        <v>0.014</v>
      </c>
      <c r="S89" s="203">
        <v>0</v>
      </c>
      <c r="T89" s="204">
        <f>S89*H89</f>
        <v>0</v>
      </c>
      <c r="AR89" s="23" t="s">
        <v>161</v>
      </c>
      <c r="AT89" s="23" t="s">
        <v>156</v>
      </c>
      <c r="AU89" s="23" t="s">
        <v>92</v>
      </c>
      <c r="AY89" s="23" t="s">
        <v>154</v>
      </c>
      <c r="BE89" s="205">
        <f>IF(N89="základní",J89,0)</f>
        <v>0</v>
      </c>
      <c r="BF89" s="205">
        <f>IF(N89="snížená",J89,0)</f>
        <v>0</v>
      </c>
      <c r="BG89" s="205">
        <f>IF(N89="zákl. přenesená",J89,0)</f>
        <v>0</v>
      </c>
      <c r="BH89" s="205">
        <f>IF(N89="sníž. přenesená",J89,0)</f>
        <v>0</v>
      </c>
      <c r="BI89" s="205">
        <f>IF(N89="nulová",J89,0)</f>
        <v>0</v>
      </c>
      <c r="BJ89" s="23" t="s">
        <v>90</v>
      </c>
      <c r="BK89" s="205">
        <f>ROUND(I89*H89,2)</f>
        <v>0</v>
      </c>
      <c r="BL89" s="23" t="s">
        <v>161</v>
      </c>
      <c r="BM89" s="23" t="s">
        <v>684</v>
      </c>
    </row>
    <row r="90" spans="2:47" s="1" customFormat="1" ht="135">
      <c r="B90" s="41"/>
      <c r="C90" s="63"/>
      <c r="D90" s="222" t="s">
        <v>163</v>
      </c>
      <c r="E90" s="63"/>
      <c r="F90" s="256" t="s">
        <v>685</v>
      </c>
      <c r="G90" s="63"/>
      <c r="H90" s="63"/>
      <c r="I90" s="164"/>
      <c r="J90" s="63"/>
      <c r="K90" s="63"/>
      <c r="L90" s="61"/>
      <c r="M90" s="208"/>
      <c r="N90" s="42"/>
      <c r="O90" s="42"/>
      <c r="P90" s="42"/>
      <c r="Q90" s="42"/>
      <c r="R90" s="42"/>
      <c r="S90" s="42"/>
      <c r="T90" s="78"/>
      <c r="AT90" s="23" t="s">
        <v>163</v>
      </c>
      <c r="AU90" s="23" t="s">
        <v>92</v>
      </c>
    </row>
    <row r="91" spans="2:65" s="1" customFormat="1" ht="22.5" customHeight="1">
      <c r="B91" s="41"/>
      <c r="C91" s="246" t="s">
        <v>173</v>
      </c>
      <c r="D91" s="246" t="s">
        <v>222</v>
      </c>
      <c r="E91" s="247" t="s">
        <v>686</v>
      </c>
      <c r="F91" s="248" t="s">
        <v>687</v>
      </c>
      <c r="G91" s="249" t="s">
        <v>380</v>
      </c>
      <c r="H91" s="250">
        <v>20</v>
      </c>
      <c r="I91" s="251"/>
      <c r="J91" s="252">
        <f>ROUND(I91*H91,2)</f>
        <v>0</v>
      </c>
      <c r="K91" s="248" t="s">
        <v>80</v>
      </c>
      <c r="L91" s="253"/>
      <c r="M91" s="254" t="s">
        <v>80</v>
      </c>
      <c r="N91" s="255" t="s">
        <v>52</v>
      </c>
      <c r="O91" s="42"/>
      <c r="P91" s="203">
        <f>O91*H91</f>
        <v>0</v>
      </c>
      <c r="Q91" s="203">
        <v>0.0026</v>
      </c>
      <c r="R91" s="203">
        <f>Q91*H91</f>
        <v>0.052</v>
      </c>
      <c r="S91" s="203">
        <v>0</v>
      </c>
      <c r="T91" s="204">
        <f>S91*H91</f>
        <v>0</v>
      </c>
      <c r="AR91" s="23" t="s">
        <v>205</v>
      </c>
      <c r="AT91" s="23" t="s">
        <v>222</v>
      </c>
      <c r="AU91" s="23" t="s">
        <v>92</v>
      </c>
      <c r="AY91" s="23" t="s">
        <v>154</v>
      </c>
      <c r="BE91" s="205">
        <f>IF(N91="základní",J91,0)</f>
        <v>0</v>
      </c>
      <c r="BF91" s="205">
        <f>IF(N91="snížená",J91,0)</f>
        <v>0</v>
      </c>
      <c r="BG91" s="205">
        <f>IF(N91="zákl. přenesená",J91,0)</f>
        <v>0</v>
      </c>
      <c r="BH91" s="205">
        <f>IF(N91="sníž. přenesená",J91,0)</f>
        <v>0</v>
      </c>
      <c r="BI91" s="205">
        <f>IF(N91="nulová",J91,0)</f>
        <v>0</v>
      </c>
      <c r="BJ91" s="23" t="s">
        <v>90</v>
      </c>
      <c r="BK91" s="205">
        <f>ROUND(I91*H91,2)</f>
        <v>0</v>
      </c>
      <c r="BL91" s="23" t="s">
        <v>161</v>
      </c>
      <c r="BM91" s="23" t="s">
        <v>688</v>
      </c>
    </row>
    <row r="92" spans="2:51" s="11" customFormat="1" ht="13.5">
      <c r="B92" s="209"/>
      <c r="C92" s="210"/>
      <c r="D92" s="206" t="s">
        <v>165</v>
      </c>
      <c r="E92" s="211" t="s">
        <v>80</v>
      </c>
      <c r="F92" s="212" t="s">
        <v>680</v>
      </c>
      <c r="G92" s="210"/>
      <c r="H92" s="213" t="s">
        <v>80</v>
      </c>
      <c r="I92" s="214"/>
      <c r="J92" s="210"/>
      <c r="K92" s="210"/>
      <c r="L92" s="215"/>
      <c r="M92" s="216"/>
      <c r="N92" s="217"/>
      <c r="O92" s="217"/>
      <c r="P92" s="217"/>
      <c r="Q92" s="217"/>
      <c r="R92" s="217"/>
      <c r="S92" s="217"/>
      <c r="T92" s="218"/>
      <c r="AT92" s="219" t="s">
        <v>165</v>
      </c>
      <c r="AU92" s="219" t="s">
        <v>92</v>
      </c>
      <c r="AV92" s="11" t="s">
        <v>90</v>
      </c>
      <c r="AW92" s="11" t="s">
        <v>44</v>
      </c>
      <c r="AX92" s="11" t="s">
        <v>82</v>
      </c>
      <c r="AY92" s="219" t="s">
        <v>154</v>
      </c>
    </row>
    <row r="93" spans="2:51" s="12" customFormat="1" ht="13.5">
      <c r="B93" s="220"/>
      <c r="C93" s="221"/>
      <c r="D93" s="222" t="s">
        <v>165</v>
      </c>
      <c r="E93" s="223" t="s">
        <v>80</v>
      </c>
      <c r="F93" s="224" t="s">
        <v>272</v>
      </c>
      <c r="G93" s="221"/>
      <c r="H93" s="225">
        <v>20</v>
      </c>
      <c r="I93" s="226"/>
      <c r="J93" s="221"/>
      <c r="K93" s="221"/>
      <c r="L93" s="227"/>
      <c r="M93" s="228"/>
      <c r="N93" s="229"/>
      <c r="O93" s="229"/>
      <c r="P93" s="229"/>
      <c r="Q93" s="229"/>
      <c r="R93" s="229"/>
      <c r="S93" s="229"/>
      <c r="T93" s="230"/>
      <c r="AT93" s="231" t="s">
        <v>165</v>
      </c>
      <c r="AU93" s="231" t="s">
        <v>92</v>
      </c>
      <c r="AV93" s="12" t="s">
        <v>92</v>
      </c>
      <c r="AW93" s="12" t="s">
        <v>44</v>
      </c>
      <c r="AX93" s="12" t="s">
        <v>90</v>
      </c>
      <c r="AY93" s="231" t="s">
        <v>154</v>
      </c>
    </row>
    <row r="94" spans="2:65" s="1" customFormat="1" ht="22.5" customHeight="1">
      <c r="B94" s="41"/>
      <c r="C94" s="194" t="s">
        <v>161</v>
      </c>
      <c r="D94" s="194" t="s">
        <v>156</v>
      </c>
      <c r="E94" s="195" t="s">
        <v>689</v>
      </c>
      <c r="F94" s="196" t="s">
        <v>690</v>
      </c>
      <c r="G94" s="197" t="s">
        <v>380</v>
      </c>
      <c r="H94" s="198">
        <v>16</v>
      </c>
      <c r="I94" s="199"/>
      <c r="J94" s="200">
        <f>ROUND(I94*H94,2)</f>
        <v>0</v>
      </c>
      <c r="K94" s="196" t="s">
        <v>160</v>
      </c>
      <c r="L94" s="61"/>
      <c r="M94" s="201" t="s">
        <v>80</v>
      </c>
      <c r="N94" s="202" t="s">
        <v>52</v>
      </c>
      <c r="O94" s="42"/>
      <c r="P94" s="203">
        <f>O94*H94</f>
        <v>0</v>
      </c>
      <c r="Q94" s="203">
        <v>0.11241</v>
      </c>
      <c r="R94" s="203">
        <f>Q94*H94</f>
        <v>1.79856</v>
      </c>
      <c r="S94" s="203">
        <v>0</v>
      </c>
      <c r="T94" s="204">
        <f>S94*H94</f>
        <v>0</v>
      </c>
      <c r="AR94" s="23" t="s">
        <v>161</v>
      </c>
      <c r="AT94" s="23" t="s">
        <v>156</v>
      </c>
      <c r="AU94" s="23" t="s">
        <v>92</v>
      </c>
      <c r="AY94" s="23" t="s">
        <v>154</v>
      </c>
      <c r="BE94" s="205">
        <f>IF(N94="základní",J94,0)</f>
        <v>0</v>
      </c>
      <c r="BF94" s="205">
        <f>IF(N94="snížená",J94,0)</f>
        <v>0</v>
      </c>
      <c r="BG94" s="205">
        <f>IF(N94="zákl. přenesená",J94,0)</f>
        <v>0</v>
      </c>
      <c r="BH94" s="205">
        <f>IF(N94="sníž. přenesená",J94,0)</f>
        <v>0</v>
      </c>
      <c r="BI94" s="205">
        <f>IF(N94="nulová",J94,0)</f>
        <v>0</v>
      </c>
      <c r="BJ94" s="23" t="s">
        <v>90</v>
      </c>
      <c r="BK94" s="205">
        <f>ROUND(I94*H94,2)</f>
        <v>0</v>
      </c>
      <c r="BL94" s="23" t="s">
        <v>161</v>
      </c>
      <c r="BM94" s="23" t="s">
        <v>691</v>
      </c>
    </row>
    <row r="95" spans="2:47" s="1" customFormat="1" ht="94.5">
      <c r="B95" s="41"/>
      <c r="C95" s="63"/>
      <c r="D95" s="222" t="s">
        <v>163</v>
      </c>
      <c r="E95" s="63"/>
      <c r="F95" s="256" t="s">
        <v>692</v>
      </c>
      <c r="G95" s="63"/>
      <c r="H95" s="63"/>
      <c r="I95" s="164"/>
      <c r="J95" s="63"/>
      <c r="K95" s="63"/>
      <c r="L95" s="61"/>
      <c r="M95" s="208"/>
      <c r="N95" s="42"/>
      <c r="O95" s="42"/>
      <c r="P95" s="42"/>
      <c r="Q95" s="42"/>
      <c r="R95" s="42"/>
      <c r="S95" s="42"/>
      <c r="T95" s="78"/>
      <c r="AT95" s="23" t="s">
        <v>163</v>
      </c>
      <c r="AU95" s="23" t="s">
        <v>92</v>
      </c>
    </row>
    <row r="96" spans="2:65" s="1" customFormat="1" ht="22.5" customHeight="1">
      <c r="B96" s="41"/>
      <c r="C96" s="246" t="s">
        <v>183</v>
      </c>
      <c r="D96" s="246" t="s">
        <v>222</v>
      </c>
      <c r="E96" s="247" t="s">
        <v>693</v>
      </c>
      <c r="F96" s="248" t="s">
        <v>694</v>
      </c>
      <c r="G96" s="249" t="s">
        <v>380</v>
      </c>
      <c r="H96" s="250">
        <v>16</v>
      </c>
      <c r="I96" s="251"/>
      <c r="J96" s="252">
        <f>ROUND(I96*H96,2)</f>
        <v>0</v>
      </c>
      <c r="K96" s="248" t="s">
        <v>160</v>
      </c>
      <c r="L96" s="253"/>
      <c r="M96" s="254" t="s">
        <v>80</v>
      </c>
      <c r="N96" s="255" t="s">
        <v>52</v>
      </c>
      <c r="O96" s="42"/>
      <c r="P96" s="203">
        <f>O96*H96</f>
        <v>0</v>
      </c>
      <c r="Q96" s="203">
        <v>0.0065</v>
      </c>
      <c r="R96" s="203">
        <f>Q96*H96</f>
        <v>0.104</v>
      </c>
      <c r="S96" s="203">
        <v>0</v>
      </c>
      <c r="T96" s="204">
        <f>S96*H96</f>
        <v>0</v>
      </c>
      <c r="AR96" s="23" t="s">
        <v>205</v>
      </c>
      <c r="AT96" s="23" t="s">
        <v>222</v>
      </c>
      <c r="AU96" s="23" t="s">
        <v>92</v>
      </c>
      <c r="AY96" s="23" t="s">
        <v>154</v>
      </c>
      <c r="BE96" s="205">
        <f>IF(N96="základní",J96,0)</f>
        <v>0</v>
      </c>
      <c r="BF96" s="205">
        <f>IF(N96="snížená",J96,0)</f>
        <v>0</v>
      </c>
      <c r="BG96" s="205">
        <f>IF(N96="zákl. přenesená",J96,0)</f>
        <v>0</v>
      </c>
      <c r="BH96" s="205">
        <f>IF(N96="sníž. přenesená",J96,0)</f>
        <v>0</v>
      </c>
      <c r="BI96" s="205">
        <f>IF(N96="nulová",J96,0)</f>
        <v>0</v>
      </c>
      <c r="BJ96" s="23" t="s">
        <v>90</v>
      </c>
      <c r="BK96" s="205">
        <f>ROUND(I96*H96,2)</f>
        <v>0</v>
      </c>
      <c r="BL96" s="23" t="s">
        <v>161</v>
      </c>
      <c r="BM96" s="23" t="s">
        <v>695</v>
      </c>
    </row>
    <row r="97" spans="2:51" s="11" customFormat="1" ht="13.5">
      <c r="B97" s="209"/>
      <c r="C97" s="210"/>
      <c r="D97" s="206" t="s">
        <v>165</v>
      </c>
      <c r="E97" s="211" t="s">
        <v>80</v>
      </c>
      <c r="F97" s="212" t="s">
        <v>680</v>
      </c>
      <c r="G97" s="210"/>
      <c r="H97" s="213" t="s">
        <v>80</v>
      </c>
      <c r="I97" s="214"/>
      <c r="J97" s="210"/>
      <c r="K97" s="210"/>
      <c r="L97" s="215"/>
      <c r="M97" s="216"/>
      <c r="N97" s="217"/>
      <c r="O97" s="217"/>
      <c r="P97" s="217"/>
      <c r="Q97" s="217"/>
      <c r="R97" s="217"/>
      <c r="S97" s="217"/>
      <c r="T97" s="218"/>
      <c r="AT97" s="219" t="s">
        <v>165</v>
      </c>
      <c r="AU97" s="219" t="s">
        <v>92</v>
      </c>
      <c r="AV97" s="11" t="s">
        <v>90</v>
      </c>
      <c r="AW97" s="11" t="s">
        <v>44</v>
      </c>
      <c r="AX97" s="11" t="s">
        <v>82</v>
      </c>
      <c r="AY97" s="219" t="s">
        <v>154</v>
      </c>
    </row>
    <row r="98" spans="2:51" s="12" customFormat="1" ht="13.5">
      <c r="B98" s="220"/>
      <c r="C98" s="221"/>
      <c r="D98" s="222" t="s">
        <v>165</v>
      </c>
      <c r="E98" s="223" t="s">
        <v>80</v>
      </c>
      <c r="F98" s="224" t="s">
        <v>251</v>
      </c>
      <c r="G98" s="221"/>
      <c r="H98" s="225">
        <v>16</v>
      </c>
      <c r="I98" s="226"/>
      <c r="J98" s="221"/>
      <c r="K98" s="221"/>
      <c r="L98" s="227"/>
      <c r="M98" s="228"/>
      <c r="N98" s="229"/>
      <c r="O98" s="229"/>
      <c r="P98" s="229"/>
      <c r="Q98" s="229"/>
      <c r="R98" s="229"/>
      <c r="S98" s="229"/>
      <c r="T98" s="230"/>
      <c r="AT98" s="231" t="s">
        <v>165</v>
      </c>
      <c r="AU98" s="231" t="s">
        <v>92</v>
      </c>
      <c r="AV98" s="12" t="s">
        <v>92</v>
      </c>
      <c r="AW98" s="12" t="s">
        <v>44</v>
      </c>
      <c r="AX98" s="12" t="s">
        <v>90</v>
      </c>
      <c r="AY98" s="231" t="s">
        <v>154</v>
      </c>
    </row>
    <row r="99" spans="2:65" s="1" customFormat="1" ht="31.5" customHeight="1">
      <c r="B99" s="41"/>
      <c r="C99" s="194" t="s">
        <v>190</v>
      </c>
      <c r="D99" s="194" t="s">
        <v>156</v>
      </c>
      <c r="E99" s="195" t="s">
        <v>696</v>
      </c>
      <c r="F99" s="196" t="s">
        <v>697</v>
      </c>
      <c r="G99" s="197" t="s">
        <v>159</v>
      </c>
      <c r="H99" s="198">
        <v>452</v>
      </c>
      <c r="I99" s="199"/>
      <c r="J99" s="200">
        <f>ROUND(I99*H99,2)</f>
        <v>0</v>
      </c>
      <c r="K99" s="196" t="s">
        <v>80</v>
      </c>
      <c r="L99" s="61"/>
      <c r="M99" s="201" t="s">
        <v>80</v>
      </c>
      <c r="N99" s="202" t="s">
        <v>52</v>
      </c>
      <c r="O99" s="42"/>
      <c r="P99" s="203">
        <f>O99*H99</f>
        <v>0</v>
      </c>
      <c r="Q99" s="203">
        <v>0.0006</v>
      </c>
      <c r="R99" s="203">
        <f>Q99*H99</f>
        <v>0.2712</v>
      </c>
      <c r="S99" s="203">
        <v>0</v>
      </c>
      <c r="T99" s="204">
        <f>S99*H99</f>
        <v>0</v>
      </c>
      <c r="AR99" s="23" t="s">
        <v>161</v>
      </c>
      <c r="AT99" s="23" t="s">
        <v>156</v>
      </c>
      <c r="AU99" s="23" t="s">
        <v>92</v>
      </c>
      <c r="AY99" s="23" t="s">
        <v>154</v>
      </c>
      <c r="BE99" s="205">
        <f>IF(N99="základní",J99,0)</f>
        <v>0</v>
      </c>
      <c r="BF99" s="205">
        <f>IF(N99="snížená",J99,0)</f>
        <v>0</v>
      </c>
      <c r="BG99" s="205">
        <f>IF(N99="zákl. přenesená",J99,0)</f>
        <v>0</v>
      </c>
      <c r="BH99" s="205">
        <f>IF(N99="sníž. přenesená",J99,0)</f>
        <v>0</v>
      </c>
      <c r="BI99" s="205">
        <f>IF(N99="nulová",J99,0)</f>
        <v>0</v>
      </c>
      <c r="BJ99" s="23" t="s">
        <v>90</v>
      </c>
      <c r="BK99" s="205">
        <f>ROUND(I99*H99,2)</f>
        <v>0</v>
      </c>
      <c r="BL99" s="23" t="s">
        <v>161</v>
      </c>
      <c r="BM99" s="23" t="s">
        <v>698</v>
      </c>
    </row>
    <row r="100" spans="2:47" s="1" customFormat="1" ht="108">
      <c r="B100" s="41"/>
      <c r="C100" s="63"/>
      <c r="D100" s="206" t="s">
        <v>163</v>
      </c>
      <c r="E100" s="63"/>
      <c r="F100" s="207" t="s">
        <v>699</v>
      </c>
      <c r="G100" s="63"/>
      <c r="H100" s="63"/>
      <c r="I100" s="164"/>
      <c r="J100" s="63"/>
      <c r="K100" s="63"/>
      <c r="L100" s="61"/>
      <c r="M100" s="208"/>
      <c r="N100" s="42"/>
      <c r="O100" s="42"/>
      <c r="P100" s="42"/>
      <c r="Q100" s="42"/>
      <c r="R100" s="42"/>
      <c r="S100" s="42"/>
      <c r="T100" s="78"/>
      <c r="AT100" s="23" t="s">
        <v>163</v>
      </c>
      <c r="AU100" s="23" t="s">
        <v>92</v>
      </c>
    </row>
    <row r="101" spans="2:51" s="11" customFormat="1" ht="13.5">
      <c r="B101" s="209"/>
      <c r="C101" s="210"/>
      <c r="D101" s="206" t="s">
        <v>165</v>
      </c>
      <c r="E101" s="211" t="s">
        <v>80</v>
      </c>
      <c r="F101" s="212" t="s">
        <v>680</v>
      </c>
      <c r="G101" s="210"/>
      <c r="H101" s="213" t="s">
        <v>80</v>
      </c>
      <c r="I101" s="214"/>
      <c r="J101" s="210"/>
      <c r="K101" s="210"/>
      <c r="L101" s="215"/>
      <c r="M101" s="216"/>
      <c r="N101" s="217"/>
      <c r="O101" s="217"/>
      <c r="P101" s="217"/>
      <c r="Q101" s="217"/>
      <c r="R101" s="217"/>
      <c r="S101" s="217"/>
      <c r="T101" s="218"/>
      <c r="AT101" s="219" t="s">
        <v>165</v>
      </c>
      <c r="AU101" s="219" t="s">
        <v>92</v>
      </c>
      <c r="AV101" s="11" t="s">
        <v>90</v>
      </c>
      <c r="AW101" s="11" t="s">
        <v>44</v>
      </c>
      <c r="AX101" s="11" t="s">
        <v>82</v>
      </c>
      <c r="AY101" s="219" t="s">
        <v>154</v>
      </c>
    </row>
    <row r="102" spans="2:51" s="12" customFormat="1" ht="13.5">
      <c r="B102" s="220"/>
      <c r="C102" s="221"/>
      <c r="D102" s="222" t="s">
        <v>165</v>
      </c>
      <c r="E102" s="223" t="s">
        <v>80</v>
      </c>
      <c r="F102" s="224" t="s">
        <v>700</v>
      </c>
      <c r="G102" s="221"/>
      <c r="H102" s="225">
        <v>452</v>
      </c>
      <c r="I102" s="226"/>
      <c r="J102" s="221"/>
      <c r="K102" s="221"/>
      <c r="L102" s="227"/>
      <c r="M102" s="228"/>
      <c r="N102" s="229"/>
      <c r="O102" s="229"/>
      <c r="P102" s="229"/>
      <c r="Q102" s="229"/>
      <c r="R102" s="229"/>
      <c r="S102" s="229"/>
      <c r="T102" s="230"/>
      <c r="AT102" s="231" t="s">
        <v>165</v>
      </c>
      <c r="AU102" s="231" t="s">
        <v>92</v>
      </c>
      <c r="AV102" s="12" t="s">
        <v>92</v>
      </c>
      <c r="AW102" s="12" t="s">
        <v>44</v>
      </c>
      <c r="AX102" s="12" t="s">
        <v>90</v>
      </c>
      <c r="AY102" s="231" t="s">
        <v>154</v>
      </c>
    </row>
    <row r="103" spans="2:65" s="1" customFormat="1" ht="31.5" customHeight="1">
      <c r="B103" s="41"/>
      <c r="C103" s="194" t="s">
        <v>196</v>
      </c>
      <c r="D103" s="194" t="s">
        <v>156</v>
      </c>
      <c r="E103" s="195" t="s">
        <v>701</v>
      </c>
      <c r="F103" s="196" t="s">
        <v>702</v>
      </c>
      <c r="G103" s="197" t="s">
        <v>159</v>
      </c>
      <c r="H103" s="198">
        <v>452</v>
      </c>
      <c r="I103" s="199"/>
      <c r="J103" s="200">
        <f>ROUND(I103*H103,2)</f>
        <v>0</v>
      </c>
      <c r="K103" s="196" t="s">
        <v>80</v>
      </c>
      <c r="L103" s="61"/>
      <c r="M103" s="201" t="s">
        <v>80</v>
      </c>
      <c r="N103" s="202" t="s">
        <v>52</v>
      </c>
      <c r="O103" s="42"/>
      <c r="P103" s="203">
        <f>O103*H103</f>
        <v>0</v>
      </c>
      <c r="Q103" s="203">
        <v>0.0016</v>
      </c>
      <c r="R103" s="203">
        <f>Q103*H103</f>
        <v>0.7232000000000001</v>
      </c>
      <c r="S103" s="203">
        <v>0</v>
      </c>
      <c r="T103" s="204">
        <f>S103*H103</f>
        <v>0</v>
      </c>
      <c r="AR103" s="23" t="s">
        <v>161</v>
      </c>
      <c r="AT103" s="23" t="s">
        <v>156</v>
      </c>
      <c r="AU103" s="23" t="s">
        <v>92</v>
      </c>
      <c r="AY103" s="23" t="s">
        <v>154</v>
      </c>
      <c r="BE103" s="205">
        <f>IF(N103="základní",J103,0)</f>
        <v>0</v>
      </c>
      <c r="BF103" s="205">
        <f>IF(N103="snížená",J103,0)</f>
        <v>0</v>
      </c>
      <c r="BG103" s="205">
        <f>IF(N103="zákl. přenesená",J103,0)</f>
        <v>0</v>
      </c>
      <c r="BH103" s="205">
        <f>IF(N103="sníž. přenesená",J103,0)</f>
        <v>0</v>
      </c>
      <c r="BI103" s="205">
        <f>IF(N103="nulová",J103,0)</f>
        <v>0</v>
      </c>
      <c r="BJ103" s="23" t="s">
        <v>90</v>
      </c>
      <c r="BK103" s="205">
        <f>ROUND(I103*H103,2)</f>
        <v>0</v>
      </c>
      <c r="BL103" s="23" t="s">
        <v>161</v>
      </c>
      <c r="BM103" s="23" t="s">
        <v>703</v>
      </c>
    </row>
    <row r="104" spans="2:47" s="1" customFormat="1" ht="108">
      <c r="B104" s="41"/>
      <c r="C104" s="63"/>
      <c r="D104" s="206" t="s">
        <v>163</v>
      </c>
      <c r="E104" s="63"/>
      <c r="F104" s="207" t="s">
        <v>704</v>
      </c>
      <c r="G104" s="63"/>
      <c r="H104" s="63"/>
      <c r="I104" s="164"/>
      <c r="J104" s="63"/>
      <c r="K104" s="63"/>
      <c r="L104" s="61"/>
      <c r="M104" s="208"/>
      <c r="N104" s="42"/>
      <c r="O104" s="42"/>
      <c r="P104" s="42"/>
      <c r="Q104" s="42"/>
      <c r="R104" s="42"/>
      <c r="S104" s="42"/>
      <c r="T104" s="78"/>
      <c r="AT104" s="23" t="s">
        <v>163</v>
      </c>
      <c r="AU104" s="23" t="s">
        <v>92</v>
      </c>
    </row>
    <row r="105" spans="2:51" s="11" customFormat="1" ht="13.5">
      <c r="B105" s="209"/>
      <c r="C105" s="210"/>
      <c r="D105" s="206" t="s">
        <v>165</v>
      </c>
      <c r="E105" s="211" t="s">
        <v>80</v>
      </c>
      <c r="F105" s="212" t="s">
        <v>680</v>
      </c>
      <c r="G105" s="210"/>
      <c r="H105" s="213" t="s">
        <v>80</v>
      </c>
      <c r="I105" s="214"/>
      <c r="J105" s="210"/>
      <c r="K105" s="210"/>
      <c r="L105" s="215"/>
      <c r="M105" s="216"/>
      <c r="N105" s="217"/>
      <c r="O105" s="217"/>
      <c r="P105" s="217"/>
      <c r="Q105" s="217"/>
      <c r="R105" s="217"/>
      <c r="S105" s="217"/>
      <c r="T105" s="218"/>
      <c r="AT105" s="219" t="s">
        <v>165</v>
      </c>
      <c r="AU105" s="219" t="s">
        <v>92</v>
      </c>
      <c r="AV105" s="11" t="s">
        <v>90</v>
      </c>
      <c r="AW105" s="11" t="s">
        <v>44</v>
      </c>
      <c r="AX105" s="11" t="s">
        <v>82</v>
      </c>
      <c r="AY105" s="219" t="s">
        <v>154</v>
      </c>
    </row>
    <row r="106" spans="2:51" s="12" customFormat="1" ht="13.5">
      <c r="B106" s="220"/>
      <c r="C106" s="221"/>
      <c r="D106" s="222" t="s">
        <v>165</v>
      </c>
      <c r="E106" s="223" t="s">
        <v>80</v>
      </c>
      <c r="F106" s="224" t="s">
        <v>700</v>
      </c>
      <c r="G106" s="221"/>
      <c r="H106" s="225">
        <v>452</v>
      </c>
      <c r="I106" s="226"/>
      <c r="J106" s="221"/>
      <c r="K106" s="221"/>
      <c r="L106" s="227"/>
      <c r="M106" s="228"/>
      <c r="N106" s="229"/>
      <c r="O106" s="229"/>
      <c r="P106" s="229"/>
      <c r="Q106" s="229"/>
      <c r="R106" s="229"/>
      <c r="S106" s="229"/>
      <c r="T106" s="230"/>
      <c r="AT106" s="231" t="s">
        <v>165</v>
      </c>
      <c r="AU106" s="231" t="s">
        <v>92</v>
      </c>
      <c r="AV106" s="12" t="s">
        <v>92</v>
      </c>
      <c r="AW106" s="12" t="s">
        <v>44</v>
      </c>
      <c r="AX106" s="12" t="s">
        <v>90</v>
      </c>
      <c r="AY106" s="231" t="s">
        <v>154</v>
      </c>
    </row>
    <row r="107" spans="2:65" s="1" customFormat="1" ht="22.5" customHeight="1">
      <c r="B107" s="41"/>
      <c r="C107" s="194" t="s">
        <v>205</v>
      </c>
      <c r="D107" s="194" t="s">
        <v>156</v>
      </c>
      <c r="E107" s="195" t="s">
        <v>705</v>
      </c>
      <c r="F107" s="196" t="s">
        <v>706</v>
      </c>
      <c r="G107" s="197" t="s">
        <v>159</v>
      </c>
      <c r="H107" s="198">
        <v>452</v>
      </c>
      <c r="I107" s="199"/>
      <c r="J107" s="200">
        <f>ROUND(I107*H107,2)</f>
        <v>0</v>
      </c>
      <c r="K107" s="196" t="s">
        <v>80</v>
      </c>
      <c r="L107" s="61"/>
      <c r="M107" s="201" t="s">
        <v>80</v>
      </c>
      <c r="N107" s="202" t="s">
        <v>52</v>
      </c>
      <c r="O107" s="42"/>
      <c r="P107" s="203">
        <f>O107*H107</f>
        <v>0</v>
      </c>
      <c r="Q107" s="203">
        <v>1E-05</v>
      </c>
      <c r="R107" s="203">
        <f>Q107*H107</f>
        <v>0.004520000000000001</v>
      </c>
      <c r="S107" s="203">
        <v>0</v>
      </c>
      <c r="T107" s="204">
        <f>S107*H107</f>
        <v>0</v>
      </c>
      <c r="AR107" s="23" t="s">
        <v>161</v>
      </c>
      <c r="AT107" s="23" t="s">
        <v>156</v>
      </c>
      <c r="AU107" s="23" t="s">
        <v>92</v>
      </c>
      <c r="AY107" s="23" t="s">
        <v>154</v>
      </c>
      <c r="BE107" s="205">
        <f>IF(N107="základní",J107,0)</f>
        <v>0</v>
      </c>
      <c r="BF107" s="205">
        <f>IF(N107="snížená",J107,0)</f>
        <v>0</v>
      </c>
      <c r="BG107" s="205">
        <f>IF(N107="zákl. přenesená",J107,0)</f>
        <v>0</v>
      </c>
      <c r="BH107" s="205">
        <f>IF(N107="sníž. přenesená",J107,0)</f>
        <v>0</v>
      </c>
      <c r="BI107" s="205">
        <f>IF(N107="nulová",J107,0)</f>
        <v>0</v>
      </c>
      <c r="BJ107" s="23" t="s">
        <v>90</v>
      </c>
      <c r="BK107" s="205">
        <f>ROUND(I107*H107,2)</f>
        <v>0</v>
      </c>
      <c r="BL107" s="23" t="s">
        <v>161</v>
      </c>
      <c r="BM107" s="23" t="s">
        <v>707</v>
      </c>
    </row>
    <row r="108" spans="2:47" s="1" customFormat="1" ht="40.5">
      <c r="B108" s="41"/>
      <c r="C108" s="63"/>
      <c r="D108" s="206" t="s">
        <v>163</v>
      </c>
      <c r="E108" s="63"/>
      <c r="F108" s="207" t="s">
        <v>708</v>
      </c>
      <c r="G108" s="63"/>
      <c r="H108" s="63"/>
      <c r="I108" s="164"/>
      <c r="J108" s="63"/>
      <c r="K108" s="63"/>
      <c r="L108" s="61"/>
      <c r="M108" s="208"/>
      <c r="N108" s="42"/>
      <c r="O108" s="42"/>
      <c r="P108" s="42"/>
      <c r="Q108" s="42"/>
      <c r="R108" s="42"/>
      <c r="S108" s="42"/>
      <c r="T108" s="78"/>
      <c r="AT108" s="23" t="s">
        <v>163</v>
      </c>
      <c r="AU108" s="23" t="s">
        <v>92</v>
      </c>
    </row>
    <row r="109" spans="2:51" s="11" customFormat="1" ht="13.5">
      <c r="B109" s="209"/>
      <c r="C109" s="210"/>
      <c r="D109" s="206" t="s">
        <v>165</v>
      </c>
      <c r="E109" s="211" t="s">
        <v>80</v>
      </c>
      <c r="F109" s="212" t="s">
        <v>680</v>
      </c>
      <c r="G109" s="210"/>
      <c r="H109" s="213" t="s">
        <v>80</v>
      </c>
      <c r="I109" s="214"/>
      <c r="J109" s="210"/>
      <c r="K109" s="210"/>
      <c r="L109" s="215"/>
      <c r="M109" s="216"/>
      <c r="N109" s="217"/>
      <c r="O109" s="217"/>
      <c r="P109" s="217"/>
      <c r="Q109" s="217"/>
      <c r="R109" s="217"/>
      <c r="S109" s="217"/>
      <c r="T109" s="218"/>
      <c r="AT109" s="219" t="s">
        <v>165</v>
      </c>
      <c r="AU109" s="219" t="s">
        <v>92</v>
      </c>
      <c r="AV109" s="11" t="s">
        <v>90</v>
      </c>
      <c r="AW109" s="11" t="s">
        <v>44</v>
      </c>
      <c r="AX109" s="11" t="s">
        <v>82</v>
      </c>
      <c r="AY109" s="219" t="s">
        <v>154</v>
      </c>
    </row>
    <row r="110" spans="2:51" s="12" customFormat="1" ht="13.5">
      <c r="B110" s="220"/>
      <c r="C110" s="221"/>
      <c r="D110" s="222" t="s">
        <v>165</v>
      </c>
      <c r="E110" s="223" t="s">
        <v>80</v>
      </c>
      <c r="F110" s="224" t="s">
        <v>700</v>
      </c>
      <c r="G110" s="221"/>
      <c r="H110" s="225">
        <v>452</v>
      </c>
      <c r="I110" s="226"/>
      <c r="J110" s="221"/>
      <c r="K110" s="221"/>
      <c r="L110" s="227"/>
      <c r="M110" s="228"/>
      <c r="N110" s="229"/>
      <c r="O110" s="229"/>
      <c r="P110" s="229"/>
      <c r="Q110" s="229"/>
      <c r="R110" s="229"/>
      <c r="S110" s="229"/>
      <c r="T110" s="230"/>
      <c r="AT110" s="231" t="s">
        <v>165</v>
      </c>
      <c r="AU110" s="231" t="s">
        <v>92</v>
      </c>
      <c r="AV110" s="12" t="s">
        <v>92</v>
      </c>
      <c r="AW110" s="12" t="s">
        <v>44</v>
      </c>
      <c r="AX110" s="12" t="s">
        <v>90</v>
      </c>
      <c r="AY110" s="231" t="s">
        <v>154</v>
      </c>
    </row>
    <row r="111" spans="2:65" s="1" customFormat="1" ht="31.5" customHeight="1">
      <c r="B111" s="41"/>
      <c r="C111" s="194" t="s">
        <v>210</v>
      </c>
      <c r="D111" s="194" t="s">
        <v>156</v>
      </c>
      <c r="E111" s="195" t="s">
        <v>709</v>
      </c>
      <c r="F111" s="196" t="s">
        <v>710</v>
      </c>
      <c r="G111" s="197" t="s">
        <v>380</v>
      </c>
      <c r="H111" s="198">
        <v>4</v>
      </c>
      <c r="I111" s="199"/>
      <c r="J111" s="200">
        <f>ROUND(I111*H111,2)</f>
        <v>0</v>
      </c>
      <c r="K111" s="196" t="s">
        <v>160</v>
      </c>
      <c r="L111" s="61"/>
      <c r="M111" s="201" t="s">
        <v>80</v>
      </c>
      <c r="N111" s="202" t="s">
        <v>52</v>
      </c>
      <c r="O111" s="42"/>
      <c r="P111" s="203">
        <f>O111*H111</f>
        <v>0</v>
      </c>
      <c r="Q111" s="203">
        <v>0</v>
      </c>
      <c r="R111" s="203">
        <f>Q111*H111</f>
        <v>0</v>
      </c>
      <c r="S111" s="203">
        <v>0.005</v>
      </c>
      <c r="T111" s="204">
        <f>S111*H111</f>
        <v>0.02</v>
      </c>
      <c r="AR111" s="23" t="s">
        <v>161</v>
      </c>
      <c r="AT111" s="23" t="s">
        <v>156</v>
      </c>
      <c r="AU111" s="23" t="s">
        <v>92</v>
      </c>
      <c r="AY111" s="23" t="s">
        <v>154</v>
      </c>
      <c r="BE111" s="205">
        <f>IF(N111="základní",J111,0)</f>
        <v>0</v>
      </c>
      <c r="BF111" s="205">
        <f>IF(N111="snížená",J111,0)</f>
        <v>0</v>
      </c>
      <c r="BG111" s="205">
        <f>IF(N111="zákl. přenesená",J111,0)</f>
        <v>0</v>
      </c>
      <c r="BH111" s="205">
        <f>IF(N111="sníž. přenesená",J111,0)</f>
        <v>0</v>
      </c>
      <c r="BI111" s="205">
        <f>IF(N111="nulová",J111,0)</f>
        <v>0</v>
      </c>
      <c r="BJ111" s="23" t="s">
        <v>90</v>
      </c>
      <c r="BK111" s="205">
        <f>ROUND(I111*H111,2)</f>
        <v>0</v>
      </c>
      <c r="BL111" s="23" t="s">
        <v>161</v>
      </c>
      <c r="BM111" s="23" t="s">
        <v>711</v>
      </c>
    </row>
    <row r="112" spans="2:47" s="1" customFormat="1" ht="40.5">
      <c r="B112" s="41"/>
      <c r="C112" s="63"/>
      <c r="D112" s="206" t="s">
        <v>163</v>
      </c>
      <c r="E112" s="63"/>
      <c r="F112" s="207" t="s">
        <v>712</v>
      </c>
      <c r="G112" s="63"/>
      <c r="H112" s="63"/>
      <c r="I112" s="164"/>
      <c r="J112" s="63"/>
      <c r="K112" s="63"/>
      <c r="L112" s="61"/>
      <c r="M112" s="208"/>
      <c r="N112" s="42"/>
      <c r="O112" s="42"/>
      <c r="P112" s="42"/>
      <c r="Q112" s="42"/>
      <c r="R112" s="42"/>
      <c r="S112" s="42"/>
      <c r="T112" s="78"/>
      <c r="AT112" s="23" t="s">
        <v>163</v>
      </c>
      <c r="AU112" s="23" t="s">
        <v>92</v>
      </c>
    </row>
    <row r="113" spans="2:51" s="11" customFormat="1" ht="13.5">
      <c r="B113" s="209"/>
      <c r="C113" s="210"/>
      <c r="D113" s="206" t="s">
        <v>165</v>
      </c>
      <c r="E113" s="211" t="s">
        <v>80</v>
      </c>
      <c r="F113" s="212" t="s">
        <v>680</v>
      </c>
      <c r="G113" s="210"/>
      <c r="H113" s="213" t="s">
        <v>80</v>
      </c>
      <c r="I113" s="214"/>
      <c r="J113" s="210"/>
      <c r="K113" s="210"/>
      <c r="L113" s="215"/>
      <c r="M113" s="216"/>
      <c r="N113" s="217"/>
      <c r="O113" s="217"/>
      <c r="P113" s="217"/>
      <c r="Q113" s="217"/>
      <c r="R113" s="217"/>
      <c r="S113" s="217"/>
      <c r="T113" s="218"/>
      <c r="AT113" s="219" t="s">
        <v>165</v>
      </c>
      <c r="AU113" s="219" t="s">
        <v>92</v>
      </c>
      <c r="AV113" s="11" t="s">
        <v>90</v>
      </c>
      <c r="AW113" s="11" t="s">
        <v>44</v>
      </c>
      <c r="AX113" s="11" t="s">
        <v>82</v>
      </c>
      <c r="AY113" s="219" t="s">
        <v>154</v>
      </c>
    </row>
    <row r="114" spans="2:51" s="12" customFormat="1" ht="13.5">
      <c r="B114" s="220"/>
      <c r="C114" s="221"/>
      <c r="D114" s="206" t="s">
        <v>165</v>
      </c>
      <c r="E114" s="232" t="s">
        <v>80</v>
      </c>
      <c r="F114" s="233" t="s">
        <v>161</v>
      </c>
      <c r="G114" s="221"/>
      <c r="H114" s="234">
        <v>4</v>
      </c>
      <c r="I114" s="226"/>
      <c r="J114" s="221"/>
      <c r="K114" s="221"/>
      <c r="L114" s="227"/>
      <c r="M114" s="228"/>
      <c r="N114" s="229"/>
      <c r="O114" s="229"/>
      <c r="P114" s="229"/>
      <c r="Q114" s="229"/>
      <c r="R114" s="229"/>
      <c r="S114" s="229"/>
      <c r="T114" s="230"/>
      <c r="AT114" s="231" t="s">
        <v>165</v>
      </c>
      <c r="AU114" s="231" t="s">
        <v>92</v>
      </c>
      <c r="AV114" s="12" t="s">
        <v>92</v>
      </c>
      <c r="AW114" s="12" t="s">
        <v>44</v>
      </c>
      <c r="AX114" s="12" t="s">
        <v>90</v>
      </c>
      <c r="AY114" s="231" t="s">
        <v>154</v>
      </c>
    </row>
    <row r="115" spans="2:63" s="10" customFormat="1" ht="29.25" customHeight="1">
      <c r="B115" s="177"/>
      <c r="C115" s="178"/>
      <c r="D115" s="191" t="s">
        <v>81</v>
      </c>
      <c r="E115" s="192" t="s">
        <v>466</v>
      </c>
      <c r="F115" s="192" t="s">
        <v>467</v>
      </c>
      <c r="G115" s="178"/>
      <c r="H115" s="178"/>
      <c r="I115" s="181"/>
      <c r="J115" s="193">
        <f>BK115</f>
        <v>0</v>
      </c>
      <c r="K115" s="178"/>
      <c r="L115" s="183"/>
      <c r="M115" s="184"/>
      <c r="N115" s="185"/>
      <c r="O115" s="185"/>
      <c r="P115" s="186">
        <f>SUM(P116:P121)</f>
        <v>0</v>
      </c>
      <c r="Q115" s="185"/>
      <c r="R115" s="186">
        <f>SUM(R116:R121)</f>
        <v>0</v>
      </c>
      <c r="S115" s="185"/>
      <c r="T115" s="187">
        <f>SUM(T116:T121)</f>
        <v>0</v>
      </c>
      <c r="AR115" s="188" t="s">
        <v>90</v>
      </c>
      <c r="AT115" s="189" t="s">
        <v>81</v>
      </c>
      <c r="AU115" s="189" t="s">
        <v>90</v>
      </c>
      <c r="AY115" s="188" t="s">
        <v>154</v>
      </c>
      <c r="BK115" s="190">
        <f>SUM(BK116:BK121)</f>
        <v>0</v>
      </c>
    </row>
    <row r="116" spans="2:65" s="1" customFormat="1" ht="22.5" customHeight="1">
      <c r="B116" s="41"/>
      <c r="C116" s="194" t="s">
        <v>215</v>
      </c>
      <c r="D116" s="194" t="s">
        <v>156</v>
      </c>
      <c r="E116" s="195" t="s">
        <v>713</v>
      </c>
      <c r="F116" s="196" t="s">
        <v>714</v>
      </c>
      <c r="G116" s="197" t="s">
        <v>225</v>
      </c>
      <c r="H116" s="198">
        <v>0.02</v>
      </c>
      <c r="I116" s="199"/>
      <c r="J116" s="200">
        <f>ROUND(I116*H116,2)</f>
        <v>0</v>
      </c>
      <c r="K116" s="196" t="s">
        <v>160</v>
      </c>
      <c r="L116" s="61"/>
      <c r="M116" s="201" t="s">
        <v>80</v>
      </c>
      <c r="N116" s="202" t="s">
        <v>52</v>
      </c>
      <c r="O116" s="42"/>
      <c r="P116" s="203">
        <f>O116*H116</f>
        <v>0</v>
      </c>
      <c r="Q116" s="203">
        <v>0</v>
      </c>
      <c r="R116" s="203">
        <f>Q116*H116</f>
        <v>0</v>
      </c>
      <c r="S116" s="203">
        <v>0</v>
      </c>
      <c r="T116" s="204">
        <f>S116*H116</f>
        <v>0</v>
      </c>
      <c r="AR116" s="23" t="s">
        <v>161</v>
      </c>
      <c r="AT116" s="23" t="s">
        <v>156</v>
      </c>
      <c r="AU116" s="23" t="s">
        <v>92</v>
      </c>
      <c r="AY116" s="23" t="s">
        <v>154</v>
      </c>
      <c r="BE116" s="205">
        <f>IF(N116="základní",J116,0)</f>
        <v>0</v>
      </c>
      <c r="BF116" s="205">
        <f>IF(N116="snížená",J116,0)</f>
        <v>0</v>
      </c>
      <c r="BG116" s="205">
        <f>IF(N116="zákl. přenesená",J116,0)</f>
        <v>0</v>
      </c>
      <c r="BH116" s="205">
        <f>IF(N116="sníž. přenesená",J116,0)</f>
        <v>0</v>
      </c>
      <c r="BI116" s="205">
        <f>IF(N116="nulová",J116,0)</f>
        <v>0</v>
      </c>
      <c r="BJ116" s="23" t="s">
        <v>90</v>
      </c>
      <c r="BK116" s="205">
        <f>ROUND(I116*H116,2)</f>
        <v>0</v>
      </c>
      <c r="BL116" s="23" t="s">
        <v>161</v>
      </c>
      <c r="BM116" s="23" t="s">
        <v>715</v>
      </c>
    </row>
    <row r="117" spans="2:47" s="1" customFormat="1" ht="67.5">
      <c r="B117" s="41"/>
      <c r="C117" s="63"/>
      <c r="D117" s="222" t="s">
        <v>163</v>
      </c>
      <c r="E117" s="63"/>
      <c r="F117" s="256" t="s">
        <v>716</v>
      </c>
      <c r="G117" s="63"/>
      <c r="H117" s="63"/>
      <c r="I117" s="164"/>
      <c r="J117" s="63"/>
      <c r="K117" s="63"/>
      <c r="L117" s="61"/>
      <c r="M117" s="208"/>
      <c r="N117" s="42"/>
      <c r="O117" s="42"/>
      <c r="P117" s="42"/>
      <c r="Q117" s="42"/>
      <c r="R117" s="42"/>
      <c r="S117" s="42"/>
      <c r="T117" s="78"/>
      <c r="AT117" s="23" t="s">
        <v>163</v>
      </c>
      <c r="AU117" s="23" t="s">
        <v>92</v>
      </c>
    </row>
    <row r="118" spans="2:65" s="1" customFormat="1" ht="31.5" customHeight="1">
      <c r="B118" s="41"/>
      <c r="C118" s="194" t="s">
        <v>221</v>
      </c>
      <c r="D118" s="194" t="s">
        <v>156</v>
      </c>
      <c r="E118" s="195" t="s">
        <v>717</v>
      </c>
      <c r="F118" s="196" t="s">
        <v>718</v>
      </c>
      <c r="G118" s="197" t="s">
        <v>225</v>
      </c>
      <c r="H118" s="198">
        <v>0.02</v>
      </c>
      <c r="I118" s="199"/>
      <c r="J118" s="200">
        <f>ROUND(I118*H118,2)</f>
        <v>0</v>
      </c>
      <c r="K118" s="196" t="s">
        <v>160</v>
      </c>
      <c r="L118" s="61"/>
      <c r="M118" s="201" t="s">
        <v>80</v>
      </c>
      <c r="N118" s="202" t="s">
        <v>52</v>
      </c>
      <c r="O118" s="42"/>
      <c r="P118" s="203">
        <f>O118*H118</f>
        <v>0</v>
      </c>
      <c r="Q118" s="203">
        <v>0</v>
      </c>
      <c r="R118" s="203">
        <f>Q118*H118</f>
        <v>0</v>
      </c>
      <c r="S118" s="203">
        <v>0</v>
      </c>
      <c r="T118" s="204">
        <f>S118*H118</f>
        <v>0</v>
      </c>
      <c r="AR118" s="23" t="s">
        <v>161</v>
      </c>
      <c r="AT118" s="23" t="s">
        <v>156</v>
      </c>
      <c r="AU118" s="23" t="s">
        <v>92</v>
      </c>
      <c r="AY118" s="23" t="s">
        <v>154</v>
      </c>
      <c r="BE118" s="205">
        <f>IF(N118="základní",J118,0)</f>
        <v>0</v>
      </c>
      <c r="BF118" s="205">
        <f>IF(N118="snížená",J118,0)</f>
        <v>0</v>
      </c>
      <c r="BG118" s="205">
        <f>IF(N118="zákl. přenesená",J118,0)</f>
        <v>0</v>
      </c>
      <c r="BH118" s="205">
        <f>IF(N118="sníž. přenesená",J118,0)</f>
        <v>0</v>
      </c>
      <c r="BI118" s="205">
        <f>IF(N118="nulová",J118,0)</f>
        <v>0</v>
      </c>
      <c r="BJ118" s="23" t="s">
        <v>90</v>
      </c>
      <c r="BK118" s="205">
        <f>ROUND(I118*H118,2)</f>
        <v>0</v>
      </c>
      <c r="BL118" s="23" t="s">
        <v>161</v>
      </c>
      <c r="BM118" s="23" t="s">
        <v>719</v>
      </c>
    </row>
    <row r="119" spans="2:47" s="1" customFormat="1" ht="67.5">
      <c r="B119" s="41"/>
      <c r="C119" s="63"/>
      <c r="D119" s="222" t="s">
        <v>163</v>
      </c>
      <c r="E119" s="63"/>
      <c r="F119" s="256" t="s">
        <v>720</v>
      </c>
      <c r="G119" s="63"/>
      <c r="H119" s="63"/>
      <c r="I119" s="164"/>
      <c r="J119" s="63"/>
      <c r="K119" s="63"/>
      <c r="L119" s="61"/>
      <c r="M119" s="208"/>
      <c r="N119" s="42"/>
      <c r="O119" s="42"/>
      <c r="P119" s="42"/>
      <c r="Q119" s="42"/>
      <c r="R119" s="42"/>
      <c r="S119" s="42"/>
      <c r="T119" s="78"/>
      <c r="AT119" s="23" t="s">
        <v>163</v>
      </c>
      <c r="AU119" s="23" t="s">
        <v>92</v>
      </c>
    </row>
    <row r="120" spans="2:65" s="1" customFormat="1" ht="31.5" customHeight="1">
      <c r="B120" s="41"/>
      <c r="C120" s="194" t="s">
        <v>228</v>
      </c>
      <c r="D120" s="194" t="s">
        <v>156</v>
      </c>
      <c r="E120" s="195" t="s">
        <v>721</v>
      </c>
      <c r="F120" s="196" t="s">
        <v>722</v>
      </c>
      <c r="G120" s="197" t="s">
        <v>225</v>
      </c>
      <c r="H120" s="198">
        <v>0.02</v>
      </c>
      <c r="I120" s="199"/>
      <c r="J120" s="200">
        <f>ROUND(I120*H120,2)</f>
        <v>0</v>
      </c>
      <c r="K120" s="196" t="s">
        <v>160</v>
      </c>
      <c r="L120" s="61"/>
      <c r="M120" s="201" t="s">
        <v>80</v>
      </c>
      <c r="N120" s="202" t="s">
        <v>52</v>
      </c>
      <c r="O120" s="42"/>
      <c r="P120" s="203">
        <f>O120*H120</f>
        <v>0</v>
      </c>
      <c r="Q120" s="203">
        <v>0</v>
      </c>
      <c r="R120" s="203">
        <f>Q120*H120</f>
        <v>0</v>
      </c>
      <c r="S120" s="203">
        <v>0</v>
      </c>
      <c r="T120" s="204">
        <f>S120*H120</f>
        <v>0</v>
      </c>
      <c r="AR120" s="23" t="s">
        <v>161</v>
      </c>
      <c r="AT120" s="23" t="s">
        <v>156</v>
      </c>
      <c r="AU120" s="23" t="s">
        <v>92</v>
      </c>
      <c r="AY120" s="23" t="s">
        <v>154</v>
      </c>
      <c r="BE120" s="205">
        <f>IF(N120="základní",J120,0)</f>
        <v>0</v>
      </c>
      <c r="BF120" s="205">
        <f>IF(N120="snížená",J120,0)</f>
        <v>0</v>
      </c>
      <c r="BG120" s="205">
        <f>IF(N120="zákl. přenesená",J120,0)</f>
        <v>0</v>
      </c>
      <c r="BH120" s="205">
        <f>IF(N120="sníž. přenesená",J120,0)</f>
        <v>0</v>
      </c>
      <c r="BI120" s="205">
        <f>IF(N120="nulová",J120,0)</f>
        <v>0</v>
      </c>
      <c r="BJ120" s="23" t="s">
        <v>90</v>
      </c>
      <c r="BK120" s="205">
        <f>ROUND(I120*H120,2)</f>
        <v>0</v>
      </c>
      <c r="BL120" s="23" t="s">
        <v>161</v>
      </c>
      <c r="BM120" s="23" t="s">
        <v>723</v>
      </c>
    </row>
    <row r="121" spans="2:47" s="1" customFormat="1" ht="67.5">
      <c r="B121" s="41"/>
      <c r="C121" s="63"/>
      <c r="D121" s="206" t="s">
        <v>163</v>
      </c>
      <c r="E121" s="63"/>
      <c r="F121" s="207" t="s">
        <v>720</v>
      </c>
      <c r="G121" s="63"/>
      <c r="H121" s="63"/>
      <c r="I121" s="164"/>
      <c r="J121" s="63"/>
      <c r="K121" s="63"/>
      <c r="L121" s="61"/>
      <c r="M121" s="208"/>
      <c r="N121" s="42"/>
      <c r="O121" s="42"/>
      <c r="P121" s="42"/>
      <c r="Q121" s="42"/>
      <c r="R121" s="42"/>
      <c r="S121" s="42"/>
      <c r="T121" s="78"/>
      <c r="AT121" s="23" t="s">
        <v>163</v>
      </c>
      <c r="AU121" s="23" t="s">
        <v>92</v>
      </c>
    </row>
    <row r="122" spans="2:63" s="10" customFormat="1" ht="29.25" customHeight="1">
      <c r="B122" s="177"/>
      <c r="C122" s="178"/>
      <c r="D122" s="191" t="s">
        <v>81</v>
      </c>
      <c r="E122" s="192" t="s">
        <v>494</v>
      </c>
      <c r="F122" s="192" t="s">
        <v>495</v>
      </c>
      <c r="G122" s="178"/>
      <c r="H122" s="178"/>
      <c r="I122" s="181"/>
      <c r="J122" s="193">
        <f>BK122</f>
        <v>0</v>
      </c>
      <c r="K122" s="178"/>
      <c r="L122" s="183"/>
      <c r="M122" s="184"/>
      <c r="N122" s="185"/>
      <c r="O122" s="185"/>
      <c r="P122" s="186">
        <f>SUM(P123:P124)</f>
        <v>0</v>
      </c>
      <c r="Q122" s="185"/>
      <c r="R122" s="186">
        <f>SUM(R123:R124)</f>
        <v>0</v>
      </c>
      <c r="S122" s="185"/>
      <c r="T122" s="187">
        <f>SUM(T123:T124)</f>
        <v>0</v>
      </c>
      <c r="AR122" s="188" t="s">
        <v>90</v>
      </c>
      <c r="AT122" s="189" t="s">
        <v>81</v>
      </c>
      <c r="AU122" s="189" t="s">
        <v>90</v>
      </c>
      <c r="AY122" s="188" t="s">
        <v>154</v>
      </c>
      <c r="BK122" s="190">
        <f>SUM(BK123:BK124)</f>
        <v>0</v>
      </c>
    </row>
    <row r="123" spans="2:65" s="1" customFormat="1" ht="31.5" customHeight="1">
      <c r="B123" s="41"/>
      <c r="C123" s="194" t="s">
        <v>234</v>
      </c>
      <c r="D123" s="194" t="s">
        <v>156</v>
      </c>
      <c r="E123" s="195" t="s">
        <v>497</v>
      </c>
      <c r="F123" s="196" t="s">
        <v>498</v>
      </c>
      <c r="G123" s="197" t="s">
        <v>225</v>
      </c>
      <c r="H123" s="198">
        <v>3.333</v>
      </c>
      <c r="I123" s="199"/>
      <c r="J123" s="200">
        <f>ROUND(I123*H123,2)</f>
        <v>0</v>
      </c>
      <c r="K123" s="196" t="s">
        <v>160</v>
      </c>
      <c r="L123" s="61"/>
      <c r="M123" s="201" t="s">
        <v>80</v>
      </c>
      <c r="N123" s="202" t="s">
        <v>52</v>
      </c>
      <c r="O123" s="42"/>
      <c r="P123" s="203">
        <f>O123*H123</f>
        <v>0</v>
      </c>
      <c r="Q123" s="203">
        <v>0</v>
      </c>
      <c r="R123" s="203">
        <f>Q123*H123</f>
        <v>0</v>
      </c>
      <c r="S123" s="203">
        <v>0</v>
      </c>
      <c r="T123" s="204">
        <f>S123*H123</f>
        <v>0</v>
      </c>
      <c r="AR123" s="23" t="s">
        <v>161</v>
      </c>
      <c r="AT123" s="23" t="s">
        <v>156</v>
      </c>
      <c r="AU123" s="23" t="s">
        <v>92</v>
      </c>
      <c r="AY123" s="23" t="s">
        <v>154</v>
      </c>
      <c r="BE123" s="205">
        <f>IF(N123="základní",J123,0)</f>
        <v>0</v>
      </c>
      <c r="BF123" s="205">
        <f>IF(N123="snížená",J123,0)</f>
        <v>0</v>
      </c>
      <c r="BG123" s="205">
        <f>IF(N123="zákl. přenesená",J123,0)</f>
        <v>0</v>
      </c>
      <c r="BH123" s="205">
        <f>IF(N123="sníž. přenesená",J123,0)</f>
        <v>0</v>
      </c>
      <c r="BI123" s="205">
        <f>IF(N123="nulová",J123,0)</f>
        <v>0</v>
      </c>
      <c r="BJ123" s="23" t="s">
        <v>90</v>
      </c>
      <c r="BK123" s="205">
        <f>ROUND(I123*H123,2)</f>
        <v>0</v>
      </c>
      <c r="BL123" s="23" t="s">
        <v>161</v>
      </c>
      <c r="BM123" s="23" t="s">
        <v>724</v>
      </c>
    </row>
    <row r="124" spans="2:47" s="1" customFormat="1" ht="27">
      <c r="B124" s="41"/>
      <c r="C124" s="63"/>
      <c r="D124" s="206" t="s">
        <v>163</v>
      </c>
      <c r="E124" s="63"/>
      <c r="F124" s="207" t="s">
        <v>500</v>
      </c>
      <c r="G124" s="63"/>
      <c r="H124" s="63"/>
      <c r="I124" s="164"/>
      <c r="J124" s="63"/>
      <c r="K124" s="63"/>
      <c r="L124" s="61"/>
      <c r="M124" s="260"/>
      <c r="N124" s="261"/>
      <c r="O124" s="261"/>
      <c r="P124" s="261"/>
      <c r="Q124" s="261"/>
      <c r="R124" s="261"/>
      <c r="S124" s="261"/>
      <c r="T124" s="262"/>
      <c r="AT124" s="23" t="s">
        <v>163</v>
      </c>
      <c r="AU124" s="23" t="s">
        <v>92</v>
      </c>
    </row>
    <row r="125" spans="2:12" s="1" customFormat="1" ht="6.75" customHeight="1">
      <c r="B125" s="56"/>
      <c r="C125" s="57"/>
      <c r="D125" s="57"/>
      <c r="E125" s="57"/>
      <c r="F125" s="57"/>
      <c r="G125" s="57"/>
      <c r="H125" s="57"/>
      <c r="I125" s="140"/>
      <c r="J125" s="57"/>
      <c r="K125" s="57"/>
      <c r="L125" s="61"/>
    </row>
  </sheetData>
  <sheetProtection password="CC35" sheet="1" objects="1" scenarios="1" formatCells="0" formatColumns="0" formatRows="0" sort="0" autoFilter="0"/>
  <autoFilter ref="C80:K124"/>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9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105</v>
      </c>
      <c r="G1" s="400" t="s">
        <v>106</v>
      </c>
      <c r="H1" s="400"/>
      <c r="I1" s="115"/>
      <c r="J1" s="114" t="s">
        <v>107</v>
      </c>
      <c r="K1" s="113" t="s">
        <v>108</v>
      </c>
      <c r="L1" s="114" t="s">
        <v>109</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55"/>
      <c r="M2" s="355"/>
      <c r="N2" s="355"/>
      <c r="O2" s="355"/>
      <c r="P2" s="355"/>
      <c r="Q2" s="355"/>
      <c r="R2" s="355"/>
      <c r="S2" s="355"/>
      <c r="T2" s="355"/>
      <c r="U2" s="355"/>
      <c r="V2" s="355"/>
      <c r="AT2" s="23" t="s">
        <v>101</v>
      </c>
    </row>
    <row r="3" spans="2:46" ht="6.75" customHeight="1">
      <c r="B3" s="24"/>
      <c r="C3" s="25"/>
      <c r="D3" s="25"/>
      <c r="E3" s="25"/>
      <c r="F3" s="25"/>
      <c r="G3" s="25"/>
      <c r="H3" s="25"/>
      <c r="I3" s="117"/>
      <c r="J3" s="25"/>
      <c r="K3" s="26"/>
      <c r="AT3" s="23" t="s">
        <v>92</v>
      </c>
    </row>
    <row r="4" spans="2:46" ht="36.75" customHeight="1">
      <c r="B4" s="27"/>
      <c r="C4" s="28"/>
      <c r="D4" s="29" t="s">
        <v>116</v>
      </c>
      <c r="E4" s="28"/>
      <c r="F4" s="28"/>
      <c r="G4" s="28"/>
      <c r="H4" s="28"/>
      <c r="I4" s="118"/>
      <c r="J4" s="28"/>
      <c r="K4" s="30"/>
      <c r="M4" s="31" t="s">
        <v>12</v>
      </c>
      <c r="AT4" s="23" t="s">
        <v>6</v>
      </c>
    </row>
    <row r="5" spans="2:11" ht="6.75" customHeight="1">
      <c r="B5" s="27"/>
      <c r="C5" s="28"/>
      <c r="D5" s="28"/>
      <c r="E5" s="28"/>
      <c r="F5" s="28"/>
      <c r="G5" s="28"/>
      <c r="H5" s="28"/>
      <c r="I5" s="118"/>
      <c r="J5" s="28"/>
      <c r="K5" s="30"/>
    </row>
    <row r="6" spans="2:11" ht="15">
      <c r="B6" s="27"/>
      <c r="C6" s="28"/>
      <c r="D6" s="36" t="s">
        <v>18</v>
      </c>
      <c r="E6" s="28"/>
      <c r="F6" s="28"/>
      <c r="G6" s="28"/>
      <c r="H6" s="28"/>
      <c r="I6" s="118"/>
      <c r="J6" s="28"/>
      <c r="K6" s="30"/>
    </row>
    <row r="7" spans="2:11" ht="22.5" customHeight="1">
      <c r="B7" s="27"/>
      <c r="C7" s="28"/>
      <c r="D7" s="28"/>
      <c r="E7" s="401" t="str">
        <f>'Rekapitulace stavby'!K6</f>
        <v> III/2384 Kladno, oprava silnice</v>
      </c>
      <c r="F7" s="402"/>
      <c r="G7" s="402"/>
      <c r="H7" s="402"/>
      <c r="I7" s="118"/>
      <c r="J7" s="28"/>
      <c r="K7" s="30"/>
    </row>
    <row r="8" spans="2:11" s="1" customFormat="1" ht="15">
      <c r="B8" s="41"/>
      <c r="C8" s="42"/>
      <c r="D8" s="36" t="s">
        <v>123</v>
      </c>
      <c r="E8" s="42"/>
      <c r="F8" s="42"/>
      <c r="G8" s="42"/>
      <c r="H8" s="42"/>
      <c r="I8" s="119"/>
      <c r="J8" s="42"/>
      <c r="K8" s="45"/>
    </row>
    <row r="9" spans="2:11" s="1" customFormat="1" ht="36.75" customHeight="1">
      <c r="B9" s="41"/>
      <c r="C9" s="42"/>
      <c r="D9" s="42"/>
      <c r="E9" s="403" t="s">
        <v>725</v>
      </c>
      <c r="F9" s="404"/>
      <c r="G9" s="404"/>
      <c r="H9" s="404"/>
      <c r="I9" s="119"/>
      <c r="J9" s="42"/>
      <c r="K9" s="45"/>
    </row>
    <row r="10" spans="2:11" s="1" customFormat="1" ht="13.5">
      <c r="B10" s="41"/>
      <c r="C10" s="42"/>
      <c r="D10" s="42"/>
      <c r="E10" s="42"/>
      <c r="F10" s="42"/>
      <c r="G10" s="42"/>
      <c r="H10" s="42"/>
      <c r="I10" s="119"/>
      <c r="J10" s="42"/>
      <c r="K10" s="45"/>
    </row>
    <row r="11" spans="2:11" s="1" customFormat="1" ht="14.25" customHeight="1">
      <c r="B11" s="41"/>
      <c r="C11" s="42"/>
      <c r="D11" s="36" t="s">
        <v>20</v>
      </c>
      <c r="E11" s="42"/>
      <c r="F11" s="34" t="s">
        <v>21</v>
      </c>
      <c r="G11" s="42"/>
      <c r="H11" s="42"/>
      <c r="I11" s="120" t="s">
        <v>22</v>
      </c>
      <c r="J11" s="34" t="s">
        <v>80</v>
      </c>
      <c r="K11" s="45"/>
    </row>
    <row r="12" spans="2:11" s="1" customFormat="1" ht="14.25" customHeight="1">
      <c r="B12" s="41"/>
      <c r="C12" s="42"/>
      <c r="D12" s="36" t="s">
        <v>24</v>
      </c>
      <c r="E12" s="42"/>
      <c r="F12" s="34" t="s">
        <v>25</v>
      </c>
      <c r="G12" s="42"/>
      <c r="H12" s="42"/>
      <c r="I12" s="120" t="s">
        <v>26</v>
      </c>
      <c r="J12" s="121" t="str">
        <f>'Rekapitulace stavby'!AN8</f>
        <v>12.5.2017</v>
      </c>
      <c r="K12" s="45"/>
    </row>
    <row r="13" spans="2:11" s="1" customFormat="1" ht="10.5" customHeight="1">
      <c r="B13" s="41"/>
      <c r="C13" s="42"/>
      <c r="D13" s="42"/>
      <c r="E13" s="42"/>
      <c r="F13" s="42"/>
      <c r="G13" s="42"/>
      <c r="H13" s="42"/>
      <c r="I13" s="119"/>
      <c r="J13" s="42"/>
      <c r="K13" s="45"/>
    </row>
    <row r="14" spans="2:11" s="1" customFormat="1" ht="14.2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37</v>
      </c>
      <c r="K15" s="45"/>
    </row>
    <row r="16" spans="2:11" s="1" customFormat="1" ht="6.75" customHeight="1">
      <c r="B16" s="41"/>
      <c r="C16" s="42"/>
      <c r="D16" s="42"/>
      <c r="E16" s="42"/>
      <c r="F16" s="42"/>
      <c r="G16" s="42"/>
      <c r="H16" s="42"/>
      <c r="I16" s="119"/>
      <c r="J16" s="42"/>
      <c r="K16" s="45"/>
    </row>
    <row r="17" spans="2:11" s="1" customFormat="1" ht="14.25" customHeight="1">
      <c r="B17" s="41"/>
      <c r="C17" s="42"/>
      <c r="D17" s="36" t="s">
        <v>38</v>
      </c>
      <c r="E17" s="42"/>
      <c r="F17" s="42"/>
      <c r="G17" s="42"/>
      <c r="H17" s="42"/>
      <c r="I17" s="120" t="s">
        <v>33</v>
      </c>
      <c r="J17" s="34">
        <f>IF('Rekapitulace stavby'!AN13="Vyplň údaj","",IF('Rekapitulace stavby'!AN13="","",'Rekapitulace stavby'!AN13))</f>
      </c>
      <c r="K17" s="45"/>
    </row>
    <row r="18" spans="2:11" s="1" customFormat="1" ht="18" customHeight="1">
      <c r="B18" s="41"/>
      <c r="C18" s="42"/>
      <c r="D18" s="42"/>
      <c r="E18" s="34">
        <f>IF('Rekapitulace stavby'!E14="Vyplň údaj","",IF('Rekapitulace stavby'!E14="","",'Rekapitulace stavby'!E14))</f>
      </c>
      <c r="F18" s="42"/>
      <c r="G18" s="42"/>
      <c r="H18" s="42"/>
      <c r="I18" s="120" t="s">
        <v>36</v>
      </c>
      <c r="J18" s="34">
        <f>IF('Rekapitulace stavby'!AN14="Vyplň údaj","",IF('Rekapitulace stavby'!AN14="","",'Rekapitulace stavby'!AN14))</f>
      </c>
      <c r="K18" s="45"/>
    </row>
    <row r="19" spans="2:11" s="1" customFormat="1" ht="6.75" customHeight="1">
      <c r="B19" s="41"/>
      <c r="C19" s="42"/>
      <c r="D19" s="42"/>
      <c r="E19" s="42"/>
      <c r="F19" s="42"/>
      <c r="G19" s="42"/>
      <c r="H19" s="42"/>
      <c r="I19" s="119"/>
      <c r="J19" s="42"/>
      <c r="K19" s="45"/>
    </row>
    <row r="20" spans="2:11" s="1" customFormat="1" ht="14.25" customHeight="1">
      <c r="B20" s="41"/>
      <c r="C20" s="42"/>
      <c r="D20" s="36" t="s">
        <v>40</v>
      </c>
      <c r="E20" s="42"/>
      <c r="F20" s="42"/>
      <c r="G20" s="42"/>
      <c r="H20" s="42"/>
      <c r="I20" s="120" t="s">
        <v>33</v>
      </c>
      <c r="J20" s="34" t="s">
        <v>41</v>
      </c>
      <c r="K20" s="45"/>
    </row>
    <row r="21" spans="2:11" s="1" customFormat="1" ht="18" customHeight="1">
      <c r="B21" s="41"/>
      <c r="C21" s="42"/>
      <c r="D21" s="42"/>
      <c r="E21" s="34" t="s">
        <v>42</v>
      </c>
      <c r="F21" s="42"/>
      <c r="G21" s="42"/>
      <c r="H21" s="42"/>
      <c r="I21" s="120" t="s">
        <v>36</v>
      </c>
      <c r="J21" s="34" t="s">
        <v>43</v>
      </c>
      <c r="K21" s="45"/>
    </row>
    <row r="22" spans="2:11" s="1" customFormat="1" ht="6.75" customHeight="1">
      <c r="B22" s="41"/>
      <c r="C22" s="42"/>
      <c r="D22" s="42"/>
      <c r="E22" s="42"/>
      <c r="F22" s="42"/>
      <c r="G22" s="42"/>
      <c r="H22" s="42"/>
      <c r="I22" s="119"/>
      <c r="J22" s="42"/>
      <c r="K22" s="45"/>
    </row>
    <row r="23" spans="2:11" s="1" customFormat="1" ht="14.25" customHeight="1">
      <c r="B23" s="41"/>
      <c r="C23" s="42"/>
      <c r="D23" s="36" t="s">
        <v>45</v>
      </c>
      <c r="E23" s="42"/>
      <c r="F23" s="42"/>
      <c r="G23" s="42"/>
      <c r="H23" s="42"/>
      <c r="I23" s="119"/>
      <c r="J23" s="42"/>
      <c r="K23" s="45"/>
    </row>
    <row r="24" spans="2:11" s="6" customFormat="1" ht="63" customHeight="1">
      <c r="B24" s="122"/>
      <c r="C24" s="123"/>
      <c r="D24" s="123"/>
      <c r="E24" s="393" t="s">
        <v>46</v>
      </c>
      <c r="F24" s="393"/>
      <c r="G24" s="393"/>
      <c r="H24" s="393"/>
      <c r="I24" s="124"/>
      <c r="J24" s="123"/>
      <c r="K24" s="125"/>
    </row>
    <row r="25" spans="2:11" s="1" customFormat="1" ht="6.75" customHeight="1">
      <c r="B25" s="41"/>
      <c r="C25" s="42"/>
      <c r="D25" s="42"/>
      <c r="E25" s="42"/>
      <c r="F25" s="42"/>
      <c r="G25" s="42"/>
      <c r="H25" s="42"/>
      <c r="I25" s="119"/>
      <c r="J25" s="42"/>
      <c r="K25" s="45"/>
    </row>
    <row r="26" spans="2:11" s="1" customFormat="1" ht="6.75" customHeight="1">
      <c r="B26" s="41"/>
      <c r="C26" s="42"/>
      <c r="D26" s="85"/>
      <c r="E26" s="85"/>
      <c r="F26" s="85"/>
      <c r="G26" s="85"/>
      <c r="H26" s="85"/>
      <c r="I26" s="126"/>
      <c r="J26" s="85"/>
      <c r="K26" s="127"/>
    </row>
    <row r="27" spans="2:11" s="1" customFormat="1" ht="24.75" customHeight="1">
      <c r="B27" s="41"/>
      <c r="C27" s="42"/>
      <c r="D27" s="128" t="s">
        <v>47</v>
      </c>
      <c r="E27" s="42"/>
      <c r="F27" s="42"/>
      <c r="G27" s="42"/>
      <c r="H27" s="42"/>
      <c r="I27" s="119"/>
      <c r="J27" s="129">
        <f>ROUND(J81,2)</f>
        <v>0</v>
      </c>
      <c r="K27" s="45"/>
    </row>
    <row r="28" spans="2:11" s="1" customFormat="1" ht="6.75" customHeight="1">
      <c r="B28" s="41"/>
      <c r="C28" s="42"/>
      <c r="D28" s="85"/>
      <c r="E28" s="85"/>
      <c r="F28" s="85"/>
      <c r="G28" s="85"/>
      <c r="H28" s="85"/>
      <c r="I28" s="126"/>
      <c r="J28" s="85"/>
      <c r="K28" s="127"/>
    </row>
    <row r="29" spans="2:11" s="1" customFormat="1" ht="14.25" customHeight="1">
      <c r="B29" s="41"/>
      <c r="C29" s="42"/>
      <c r="D29" s="42"/>
      <c r="E29" s="42"/>
      <c r="F29" s="46" t="s">
        <v>49</v>
      </c>
      <c r="G29" s="42"/>
      <c r="H29" s="42"/>
      <c r="I29" s="130" t="s">
        <v>48</v>
      </c>
      <c r="J29" s="46" t="s">
        <v>50</v>
      </c>
      <c r="K29" s="45"/>
    </row>
    <row r="30" spans="2:11" s="1" customFormat="1" ht="14.25" customHeight="1">
      <c r="B30" s="41"/>
      <c r="C30" s="42"/>
      <c r="D30" s="49" t="s">
        <v>51</v>
      </c>
      <c r="E30" s="49" t="s">
        <v>52</v>
      </c>
      <c r="F30" s="131">
        <f>ROUND(SUM(BE81:BE193),2)</f>
        <v>0</v>
      </c>
      <c r="G30" s="42"/>
      <c r="H30" s="42"/>
      <c r="I30" s="132">
        <v>0.21</v>
      </c>
      <c r="J30" s="131">
        <f>ROUND(ROUND((SUM(BE81:BE193)),2)*I30,2)</f>
        <v>0</v>
      </c>
      <c r="K30" s="45"/>
    </row>
    <row r="31" spans="2:11" s="1" customFormat="1" ht="14.25" customHeight="1">
      <c r="B31" s="41"/>
      <c r="C31" s="42"/>
      <c r="D31" s="42"/>
      <c r="E31" s="49" t="s">
        <v>53</v>
      </c>
      <c r="F31" s="131">
        <f>ROUND(SUM(BF81:BF193),2)</f>
        <v>0</v>
      </c>
      <c r="G31" s="42"/>
      <c r="H31" s="42"/>
      <c r="I31" s="132">
        <v>0.15</v>
      </c>
      <c r="J31" s="131">
        <f>ROUND(ROUND((SUM(BF81:BF193)),2)*I31,2)</f>
        <v>0</v>
      </c>
      <c r="K31" s="45"/>
    </row>
    <row r="32" spans="2:11" s="1" customFormat="1" ht="14.25" customHeight="1" hidden="1">
      <c r="B32" s="41"/>
      <c r="C32" s="42"/>
      <c r="D32" s="42"/>
      <c r="E32" s="49" t="s">
        <v>54</v>
      </c>
      <c r="F32" s="131">
        <f>ROUND(SUM(BG81:BG193),2)</f>
        <v>0</v>
      </c>
      <c r="G32" s="42"/>
      <c r="H32" s="42"/>
      <c r="I32" s="132">
        <v>0.21</v>
      </c>
      <c r="J32" s="131">
        <v>0</v>
      </c>
      <c r="K32" s="45"/>
    </row>
    <row r="33" spans="2:11" s="1" customFormat="1" ht="14.25" customHeight="1" hidden="1">
      <c r="B33" s="41"/>
      <c r="C33" s="42"/>
      <c r="D33" s="42"/>
      <c r="E33" s="49" t="s">
        <v>55</v>
      </c>
      <c r="F33" s="131">
        <f>ROUND(SUM(BH81:BH193),2)</f>
        <v>0</v>
      </c>
      <c r="G33" s="42"/>
      <c r="H33" s="42"/>
      <c r="I33" s="132">
        <v>0.15</v>
      </c>
      <c r="J33" s="131">
        <v>0</v>
      </c>
      <c r="K33" s="45"/>
    </row>
    <row r="34" spans="2:11" s="1" customFormat="1" ht="14.25" customHeight="1" hidden="1">
      <c r="B34" s="41"/>
      <c r="C34" s="42"/>
      <c r="D34" s="42"/>
      <c r="E34" s="49" t="s">
        <v>56</v>
      </c>
      <c r="F34" s="131">
        <f>ROUND(SUM(BI81:BI193),2)</f>
        <v>0</v>
      </c>
      <c r="G34" s="42"/>
      <c r="H34" s="42"/>
      <c r="I34" s="132">
        <v>0</v>
      </c>
      <c r="J34" s="131">
        <v>0</v>
      </c>
      <c r="K34" s="45"/>
    </row>
    <row r="35" spans="2:11" s="1" customFormat="1" ht="6.75" customHeight="1">
      <c r="B35" s="41"/>
      <c r="C35" s="42"/>
      <c r="D35" s="42"/>
      <c r="E35" s="42"/>
      <c r="F35" s="42"/>
      <c r="G35" s="42"/>
      <c r="H35" s="42"/>
      <c r="I35" s="119"/>
      <c r="J35" s="42"/>
      <c r="K35" s="45"/>
    </row>
    <row r="36" spans="2:11" s="1" customFormat="1" ht="24.75" customHeight="1">
      <c r="B36" s="41"/>
      <c r="C36" s="133"/>
      <c r="D36" s="134" t="s">
        <v>57</v>
      </c>
      <c r="E36" s="79"/>
      <c r="F36" s="79"/>
      <c r="G36" s="135" t="s">
        <v>58</v>
      </c>
      <c r="H36" s="136" t="s">
        <v>59</v>
      </c>
      <c r="I36" s="137"/>
      <c r="J36" s="138">
        <f>SUM(J27:J34)</f>
        <v>0</v>
      </c>
      <c r="K36" s="139"/>
    </row>
    <row r="37" spans="2:11" s="1" customFormat="1" ht="14.25" customHeight="1">
      <c r="B37" s="56"/>
      <c r="C37" s="57"/>
      <c r="D37" s="57"/>
      <c r="E37" s="57"/>
      <c r="F37" s="57"/>
      <c r="G37" s="57"/>
      <c r="H37" s="57"/>
      <c r="I37" s="140"/>
      <c r="J37" s="57"/>
      <c r="K37" s="58"/>
    </row>
    <row r="41" spans="2:11" s="1" customFormat="1" ht="6.75" customHeight="1">
      <c r="B41" s="141"/>
      <c r="C41" s="142"/>
      <c r="D41" s="142"/>
      <c r="E41" s="142"/>
      <c r="F41" s="142"/>
      <c r="G41" s="142"/>
      <c r="H41" s="142"/>
      <c r="I41" s="143"/>
      <c r="J41" s="142"/>
      <c r="K41" s="144"/>
    </row>
    <row r="42" spans="2:11" s="1" customFormat="1" ht="36.75" customHeight="1">
      <c r="B42" s="41"/>
      <c r="C42" s="29" t="s">
        <v>125</v>
      </c>
      <c r="D42" s="42"/>
      <c r="E42" s="42"/>
      <c r="F42" s="42"/>
      <c r="G42" s="42"/>
      <c r="H42" s="42"/>
      <c r="I42" s="119"/>
      <c r="J42" s="42"/>
      <c r="K42" s="45"/>
    </row>
    <row r="43" spans="2:11" s="1" customFormat="1" ht="6.75" customHeight="1">
      <c r="B43" s="41"/>
      <c r="C43" s="42"/>
      <c r="D43" s="42"/>
      <c r="E43" s="42"/>
      <c r="F43" s="42"/>
      <c r="G43" s="42"/>
      <c r="H43" s="42"/>
      <c r="I43" s="119"/>
      <c r="J43" s="42"/>
      <c r="K43" s="45"/>
    </row>
    <row r="44" spans="2:11" s="1" customFormat="1" ht="14.25" customHeight="1">
      <c r="B44" s="41"/>
      <c r="C44" s="36" t="s">
        <v>18</v>
      </c>
      <c r="D44" s="42"/>
      <c r="E44" s="42"/>
      <c r="F44" s="42"/>
      <c r="G44" s="42"/>
      <c r="H44" s="42"/>
      <c r="I44" s="119"/>
      <c r="J44" s="42"/>
      <c r="K44" s="45"/>
    </row>
    <row r="45" spans="2:11" s="1" customFormat="1" ht="22.5" customHeight="1">
      <c r="B45" s="41"/>
      <c r="C45" s="42"/>
      <c r="D45" s="42"/>
      <c r="E45" s="401" t="str">
        <f>E7</f>
        <v> III/2384 Kladno, oprava silnice</v>
      </c>
      <c r="F45" s="402"/>
      <c r="G45" s="402"/>
      <c r="H45" s="402"/>
      <c r="I45" s="119"/>
      <c r="J45" s="42"/>
      <c r="K45" s="45"/>
    </row>
    <row r="46" spans="2:11" s="1" customFormat="1" ht="14.25" customHeight="1">
      <c r="B46" s="41"/>
      <c r="C46" s="36" t="s">
        <v>123</v>
      </c>
      <c r="D46" s="42"/>
      <c r="E46" s="42"/>
      <c r="F46" s="42"/>
      <c r="G46" s="42"/>
      <c r="H46" s="42"/>
      <c r="I46" s="119"/>
      <c r="J46" s="42"/>
      <c r="K46" s="45"/>
    </row>
    <row r="47" spans="2:11" s="1" customFormat="1" ht="23.25" customHeight="1">
      <c r="B47" s="41"/>
      <c r="C47" s="42"/>
      <c r="D47" s="42"/>
      <c r="E47" s="403" t="str">
        <f>E9</f>
        <v>SO 301 - Odvodnění komunikace</v>
      </c>
      <c r="F47" s="404"/>
      <c r="G47" s="404"/>
      <c r="H47" s="404"/>
      <c r="I47" s="119"/>
      <c r="J47" s="42"/>
      <c r="K47" s="45"/>
    </row>
    <row r="48" spans="2:11" s="1" customFormat="1" ht="6.75" customHeight="1">
      <c r="B48" s="41"/>
      <c r="C48" s="42"/>
      <c r="D48" s="42"/>
      <c r="E48" s="42"/>
      <c r="F48" s="42"/>
      <c r="G48" s="42"/>
      <c r="H48" s="42"/>
      <c r="I48" s="119"/>
      <c r="J48" s="42"/>
      <c r="K48" s="45"/>
    </row>
    <row r="49" spans="2:11" s="1" customFormat="1" ht="18" customHeight="1">
      <c r="B49" s="41"/>
      <c r="C49" s="36" t="s">
        <v>24</v>
      </c>
      <c r="D49" s="42"/>
      <c r="E49" s="42"/>
      <c r="F49" s="34" t="str">
        <f>F12</f>
        <v>okres Kladno</v>
      </c>
      <c r="G49" s="42"/>
      <c r="H49" s="42"/>
      <c r="I49" s="120" t="s">
        <v>26</v>
      </c>
      <c r="J49" s="121" t="str">
        <f>IF(J12="","",J12)</f>
        <v>12.5.2017</v>
      </c>
      <c r="K49" s="45"/>
    </row>
    <row r="50" spans="2:11" s="1" customFormat="1" ht="6.75" customHeight="1">
      <c r="B50" s="41"/>
      <c r="C50" s="42"/>
      <c r="D50" s="42"/>
      <c r="E50" s="42"/>
      <c r="F50" s="42"/>
      <c r="G50" s="42"/>
      <c r="H50" s="42"/>
      <c r="I50" s="119"/>
      <c r="J50" s="42"/>
      <c r="K50" s="45"/>
    </row>
    <row r="51" spans="2:11" s="1" customFormat="1" ht="15">
      <c r="B51" s="41"/>
      <c r="C51" s="36" t="s">
        <v>32</v>
      </c>
      <c r="D51" s="42"/>
      <c r="E51" s="42"/>
      <c r="F51" s="34" t="str">
        <f>E15</f>
        <v>Krajská správa a údržba silnic Středočeského kraje</v>
      </c>
      <c r="G51" s="42"/>
      <c r="H51" s="42"/>
      <c r="I51" s="120" t="s">
        <v>40</v>
      </c>
      <c r="J51" s="34" t="str">
        <f>E21</f>
        <v>METROPROJEKT Praha a.s.</v>
      </c>
      <c r="K51" s="45"/>
    </row>
    <row r="52" spans="2:11" s="1" customFormat="1" ht="14.25" customHeight="1">
      <c r="B52" s="41"/>
      <c r="C52" s="36" t="s">
        <v>38</v>
      </c>
      <c r="D52" s="42"/>
      <c r="E52" s="42"/>
      <c r="F52" s="34">
        <f>IF(E18="","",E18)</f>
      </c>
      <c r="G52" s="42"/>
      <c r="H52" s="42"/>
      <c r="I52" s="119"/>
      <c r="J52" s="42"/>
      <c r="K52" s="45"/>
    </row>
    <row r="53" spans="2:11" s="1" customFormat="1" ht="9.75" customHeight="1">
      <c r="B53" s="41"/>
      <c r="C53" s="42"/>
      <c r="D53" s="42"/>
      <c r="E53" s="42"/>
      <c r="F53" s="42"/>
      <c r="G53" s="42"/>
      <c r="H53" s="42"/>
      <c r="I53" s="119"/>
      <c r="J53" s="42"/>
      <c r="K53" s="45"/>
    </row>
    <row r="54" spans="2:11" s="1" customFormat="1" ht="29.25" customHeight="1">
      <c r="B54" s="41"/>
      <c r="C54" s="145" t="s">
        <v>126</v>
      </c>
      <c r="D54" s="133"/>
      <c r="E54" s="133"/>
      <c r="F54" s="133"/>
      <c r="G54" s="133"/>
      <c r="H54" s="133"/>
      <c r="I54" s="146"/>
      <c r="J54" s="147" t="s">
        <v>127</v>
      </c>
      <c r="K54" s="148"/>
    </row>
    <row r="55" spans="2:11" s="1" customFormat="1" ht="9.75" customHeight="1">
      <c r="B55" s="41"/>
      <c r="C55" s="42"/>
      <c r="D55" s="42"/>
      <c r="E55" s="42"/>
      <c r="F55" s="42"/>
      <c r="G55" s="42"/>
      <c r="H55" s="42"/>
      <c r="I55" s="119"/>
      <c r="J55" s="42"/>
      <c r="K55" s="45"/>
    </row>
    <row r="56" spans="2:47" s="1" customFormat="1" ht="29.25" customHeight="1">
      <c r="B56" s="41"/>
      <c r="C56" s="149" t="s">
        <v>128</v>
      </c>
      <c r="D56" s="42"/>
      <c r="E56" s="42"/>
      <c r="F56" s="42"/>
      <c r="G56" s="42"/>
      <c r="H56" s="42"/>
      <c r="I56" s="119"/>
      <c r="J56" s="129">
        <f>J81</f>
        <v>0</v>
      </c>
      <c r="K56" s="45"/>
      <c r="AU56" s="23" t="s">
        <v>129</v>
      </c>
    </row>
    <row r="57" spans="2:11" s="7" customFormat="1" ht="24.75" customHeight="1">
      <c r="B57" s="150"/>
      <c r="C57" s="151"/>
      <c r="D57" s="152" t="s">
        <v>130</v>
      </c>
      <c r="E57" s="153"/>
      <c r="F57" s="153"/>
      <c r="G57" s="153"/>
      <c r="H57" s="153"/>
      <c r="I57" s="154"/>
      <c r="J57" s="155">
        <f>J82</f>
        <v>0</v>
      </c>
      <c r="K57" s="156"/>
    </row>
    <row r="58" spans="2:11" s="8" customFormat="1" ht="19.5" customHeight="1">
      <c r="B58" s="157"/>
      <c r="C58" s="158"/>
      <c r="D58" s="159" t="s">
        <v>131</v>
      </c>
      <c r="E58" s="160"/>
      <c r="F58" s="160"/>
      <c r="G58" s="160"/>
      <c r="H58" s="160"/>
      <c r="I58" s="161"/>
      <c r="J58" s="162">
        <f>J83</f>
        <v>0</v>
      </c>
      <c r="K58" s="163"/>
    </row>
    <row r="59" spans="2:11" s="8" customFormat="1" ht="19.5" customHeight="1">
      <c r="B59" s="157"/>
      <c r="C59" s="158"/>
      <c r="D59" s="159" t="s">
        <v>503</v>
      </c>
      <c r="E59" s="160"/>
      <c r="F59" s="160"/>
      <c r="G59" s="160"/>
      <c r="H59" s="160"/>
      <c r="I59" s="161"/>
      <c r="J59" s="162">
        <f>J130</f>
        <v>0</v>
      </c>
      <c r="K59" s="163"/>
    </row>
    <row r="60" spans="2:11" s="8" customFormat="1" ht="19.5" customHeight="1">
      <c r="B60" s="157"/>
      <c r="C60" s="158"/>
      <c r="D60" s="159" t="s">
        <v>134</v>
      </c>
      <c r="E60" s="160"/>
      <c r="F60" s="160"/>
      <c r="G60" s="160"/>
      <c r="H60" s="160"/>
      <c r="I60" s="161"/>
      <c r="J60" s="162">
        <f>J137</f>
        <v>0</v>
      </c>
      <c r="K60" s="163"/>
    </row>
    <row r="61" spans="2:11" s="8" customFormat="1" ht="19.5" customHeight="1">
      <c r="B61" s="157"/>
      <c r="C61" s="158"/>
      <c r="D61" s="159" t="s">
        <v>137</v>
      </c>
      <c r="E61" s="160"/>
      <c r="F61" s="160"/>
      <c r="G61" s="160"/>
      <c r="H61" s="160"/>
      <c r="I61" s="161"/>
      <c r="J61" s="162">
        <f>J191</f>
        <v>0</v>
      </c>
      <c r="K61" s="163"/>
    </row>
    <row r="62" spans="2:11" s="1" customFormat="1" ht="21.75" customHeight="1">
      <c r="B62" s="41"/>
      <c r="C62" s="42"/>
      <c r="D62" s="42"/>
      <c r="E62" s="42"/>
      <c r="F62" s="42"/>
      <c r="G62" s="42"/>
      <c r="H62" s="42"/>
      <c r="I62" s="119"/>
      <c r="J62" s="42"/>
      <c r="K62" s="45"/>
    </row>
    <row r="63" spans="2:11" s="1" customFormat="1" ht="6.75" customHeight="1">
      <c r="B63" s="56"/>
      <c r="C63" s="57"/>
      <c r="D63" s="57"/>
      <c r="E63" s="57"/>
      <c r="F63" s="57"/>
      <c r="G63" s="57"/>
      <c r="H63" s="57"/>
      <c r="I63" s="140"/>
      <c r="J63" s="57"/>
      <c r="K63" s="58"/>
    </row>
    <row r="67" spans="2:12" s="1" customFormat="1" ht="6.75" customHeight="1">
      <c r="B67" s="59"/>
      <c r="C67" s="60"/>
      <c r="D67" s="60"/>
      <c r="E67" s="60"/>
      <c r="F67" s="60"/>
      <c r="G67" s="60"/>
      <c r="H67" s="60"/>
      <c r="I67" s="143"/>
      <c r="J67" s="60"/>
      <c r="K67" s="60"/>
      <c r="L67" s="61"/>
    </row>
    <row r="68" spans="2:12" s="1" customFormat="1" ht="36.75" customHeight="1">
      <c r="B68" s="41"/>
      <c r="C68" s="62" t="s">
        <v>138</v>
      </c>
      <c r="D68" s="63"/>
      <c r="E68" s="63"/>
      <c r="F68" s="63"/>
      <c r="G68" s="63"/>
      <c r="H68" s="63"/>
      <c r="I68" s="164"/>
      <c r="J68" s="63"/>
      <c r="K68" s="63"/>
      <c r="L68" s="61"/>
    </row>
    <row r="69" spans="2:12" s="1" customFormat="1" ht="6.75" customHeight="1">
      <c r="B69" s="41"/>
      <c r="C69" s="63"/>
      <c r="D69" s="63"/>
      <c r="E69" s="63"/>
      <c r="F69" s="63"/>
      <c r="G69" s="63"/>
      <c r="H69" s="63"/>
      <c r="I69" s="164"/>
      <c r="J69" s="63"/>
      <c r="K69" s="63"/>
      <c r="L69" s="61"/>
    </row>
    <row r="70" spans="2:12" s="1" customFormat="1" ht="14.25" customHeight="1">
      <c r="B70" s="41"/>
      <c r="C70" s="65" t="s">
        <v>18</v>
      </c>
      <c r="D70" s="63"/>
      <c r="E70" s="63"/>
      <c r="F70" s="63"/>
      <c r="G70" s="63"/>
      <c r="H70" s="63"/>
      <c r="I70" s="164"/>
      <c r="J70" s="63"/>
      <c r="K70" s="63"/>
      <c r="L70" s="61"/>
    </row>
    <row r="71" spans="2:12" s="1" customFormat="1" ht="22.5" customHeight="1">
      <c r="B71" s="41"/>
      <c r="C71" s="63"/>
      <c r="D71" s="63"/>
      <c r="E71" s="397" t="str">
        <f>E7</f>
        <v> III/2384 Kladno, oprava silnice</v>
      </c>
      <c r="F71" s="398"/>
      <c r="G71" s="398"/>
      <c r="H71" s="398"/>
      <c r="I71" s="164"/>
      <c r="J71" s="63"/>
      <c r="K71" s="63"/>
      <c r="L71" s="61"/>
    </row>
    <row r="72" spans="2:12" s="1" customFormat="1" ht="14.25" customHeight="1">
      <c r="B72" s="41"/>
      <c r="C72" s="65" t="s">
        <v>123</v>
      </c>
      <c r="D72" s="63"/>
      <c r="E72" s="63"/>
      <c r="F72" s="63"/>
      <c r="G72" s="63"/>
      <c r="H72" s="63"/>
      <c r="I72" s="164"/>
      <c r="J72" s="63"/>
      <c r="K72" s="63"/>
      <c r="L72" s="61"/>
    </row>
    <row r="73" spans="2:12" s="1" customFormat="1" ht="23.25" customHeight="1">
      <c r="B73" s="41"/>
      <c r="C73" s="63"/>
      <c r="D73" s="63"/>
      <c r="E73" s="365" t="str">
        <f>E9</f>
        <v>SO 301 - Odvodnění komunikace</v>
      </c>
      <c r="F73" s="399"/>
      <c r="G73" s="399"/>
      <c r="H73" s="399"/>
      <c r="I73" s="164"/>
      <c r="J73" s="63"/>
      <c r="K73" s="63"/>
      <c r="L73" s="61"/>
    </row>
    <row r="74" spans="2:12" s="1" customFormat="1" ht="6.75" customHeight="1">
      <c r="B74" s="41"/>
      <c r="C74" s="63"/>
      <c r="D74" s="63"/>
      <c r="E74" s="63"/>
      <c r="F74" s="63"/>
      <c r="G74" s="63"/>
      <c r="H74" s="63"/>
      <c r="I74" s="164"/>
      <c r="J74" s="63"/>
      <c r="K74" s="63"/>
      <c r="L74" s="61"/>
    </row>
    <row r="75" spans="2:12" s="1" customFormat="1" ht="18" customHeight="1">
      <c r="B75" s="41"/>
      <c r="C75" s="65" t="s">
        <v>24</v>
      </c>
      <c r="D75" s="63"/>
      <c r="E75" s="63"/>
      <c r="F75" s="165" t="str">
        <f>F12</f>
        <v>okres Kladno</v>
      </c>
      <c r="G75" s="63"/>
      <c r="H75" s="63"/>
      <c r="I75" s="166" t="s">
        <v>26</v>
      </c>
      <c r="J75" s="73" t="str">
        <f>IF(J12="","",J12)</f>
        <v>12.5.2017</v>
      </c>
      <c r="K75" s="63"/>
      <c r="L75" s="61"/>
    </row>
    <row r="76" spans="2:12" s="1" customFormat="1" ht="6.75" customHeight="1">
      <c r="B76" s="41"/>
      <c r="C76" s="63"/>
      <c r="D76" s="63"/>
      <c r="E76" s="63"/>
      <c r="F76" s="63"/>
      <c r="G76" s="63"/>
      <c r="H76" s="63"/>
      <c r="I76" s="164"/>
      <c r="J76" s="63"/>
      <c r="K76" s="63"/>
      <c r="L76" s="61"/>
    </row>
    <row r="77" spans="2:12" s="1" customFormat="1" ht="15">
      <c r="B77" s="41"/>
      <c r="C77" s="65" t="s">
        <v>32</v>
      </c>
      <c r="D77" s="63"/>
      <c r="E77" s="63"/>
      <c r="F77" s="165" t="str">
        <f>E15</f>
        <v>Krajská správa a údržba silnic Středočeského kraje</v>
      </c>
      <c r="G77" s="63"/>
      <c r="H77" s="63"/>
      <c r="I77" s="166" t="s">
        <v>40</v>
      </c>
      <c r="J77" s="165" t="str">
        <f>E21</f>
        <v>METROPROJEKT Praha a.s.</v>
      </c>
      <c r="K77" s="63"/>
      <c r="L77" s="61"/>
    </row>
    <row r="78" spans="2:12" s="1" customFormat="1" ht="14.25" customHeight="1">
      <c r="B78" s="41"/>
      <c r="C78" s="65" t="s">
        <v>38</v>
      </c>
      <c r="D78" s="63"/>
      <c r="E78" s="63"/>
      <c r="F78" s="165">
        <f>IF(E18="","",E18)</f>
      </c>
      <c r="G78" s="63"/>
      <c r="H78" s="63"/>
      <c r="I78" s="164"/>
      <c r="J78" s="63"/>
      <c r="K78" s="63"/>
      <c r="L78" s="61"/>
    </row>
    <row r="79" spans="2:12" s="1" customFormat="1" ht="9.75" customHeight="1">
      <c r="B79" s="41"/>
      <c r="C79" s="63"/>
      <c r="D79" s="63"/>
      <c r="E79" s="63"/>
      <c r="F79" s="63"/>
      <c r="G79" s="63"/>
      <c r="H79" s="63"/>
      <c r="I79" s="164"/>
      <c r="J79" s="63"/>
      <c r="K79" s="63"/>
      <c r="L79" s="61"/>
    </row>
    <row r="80" spans="2:20" s="9" customFormat="1" ht="29.25" customHeight="1">
      <c r="B80" s="167"/>
      <c r="C80" s="168" t="s">
        <v>139</v>
      </c>
      <c r="D80" s="169" t="s">
        <v>66</v>
      </c>
      <c r="E80" s="169" t="s">
        <v>62</v>
      </c>
      <c r="F80" s="169" t="s">
        <v>140</v>
      </c>
      <c r="G80" s="169" t="s">
        <v>141</v>
      </c>
      <c r="H80" s="169" t="s">
        <v>142</v>
      </c>
      <c r="I80" s="170" t="s">
        <v>143</v>
      </c>
      <c r="J80" s="169" t="s">
        <v>127</v>
      </c>
      <c r="K80" s="171" t="s">
        <v>144</v>
      </c>
      <c r="L80" s="172"/>
      <c r="M80" s="81" t="s">
        <v>145</v>
      </c>
      <c r="N80" s="82" t="s">
        <v>51</v>
      </c>
      <c r="O80" s="82" t="s">
        <v>146</v>
      </c>
      <c r="P80" s="82" t="s">
        <v>147</v>
      </c>
      <c r="Q80" s="82" t="s">
        <v>148</v>
      </c>
      <c r="R80" s="82" t="s">
        <v>149</v>
      </c>
      <c r="S80" s="82" t="s">
        <v>150</v>
      </c>
      <c r="T80" s="83" t="s">
        <v>151</v>
      </c>
    </row>
    <row r="81" spans="2:63" s="1" customFormat="1" ht="29.25" customHeight="1">
      <c r="B81" s="41"/>
      <c r="C81" s="87" t="s">
        <v>128</v>
      </c>
      <c r="D81" s="63"/>
      <c r="E81" s="63"/>
      <c r="F81" s="63"/>
      <c r="G81" s="63"/>
      <c r="H81" s="63"/>
      <c r="I81" s="164"/>
      <c r="J81" s="173">
        <f>BK81</f>
        <v>0</v>
      </c>
      <c r="K81" s="63"/>
      <c r="L81" s="61"/>
      <c r="M81" s="84"/>
      <c r="N81" s="85"/>
      <c r="O81" s="85"/>
      <c r="P81" s="174">
        <f>P82</f>
        <v>0</v>
      </c>
      <c r="Q81" s="85"/>
      <c r="R81" s="174">
        <f>R82</f>
        <v>35.99225</v>
      </c>
      <c r="S81" s="85"/>
      <c r="T81" s="175">
        <f>T82</f>
        <v>0</v>
      </c>
      <c r="AT81" s="23" t="s">
        <v>81</v>
      </c>
      <c r="AU81" s="23" t="s">
        <v>129</v>
      </c>
      <c r="BK81" s="176">
        <f>BK82</f>
        <v>0</v>
      </c>
    </row>
    <row r="82" spans="2:63" s="10" customFormat="1" ht="36.75" customHeight="1">
      <c r="B82" s="177"/>
      <c r="C82" s="178"/>
      <c r="D82" s="179" t="s">
        <v>81</v>
      </c>
      <c r="E82" s="180" t="s">
        <v>152</v>
      </c>
      <c r="F82" s="180" t="s">
        <v>153</v>
      </c>
      <c r="G82" s="178"/>
      <c r="H82" s="178"/>
      <c r="I82" s="181"/>
      <c r="J82" s="182">
        <f>BK82</f>
        <v>0</v>
      </c>
      <c r="K82" s="178"/>
      <c r="L82" s="183"/>
      <c r="M82" s="184"/>
      <c r="N82" s="185"/>
      <c r="O82" s="185"/>
      <c r="P82" s="186">
        <f>P83+P130+P137+P191</f>
        <v>0</v>
      </c>
      <c r="Q82" s="185"/>
      <c r="R82" s="186">
        <f>R83+R130+R137+R191</f>
        <v>35.99225</v>
      </c>
      <c r="S82" s="185"/>
      <c r="T82" s="187">
        <f>T83+T130+T137+T191</f>
        <v>0</v>
      </c>
      <c r="AR82" s="188" t="s">
        <v>90</v>
      </c>
      <c r="AT82" s="189" t="s">
        <v>81</v>
      </c>
      <c r="AU82" s="189" t="s">
        <v>82</v>
      </c>
      <c r="AY82" s="188" t="s">
        <v>154</v>
      </c>
      <c r="BK82" s="190">
        <f>BK83+BK130+BK137+BK191</f>
        <v>0</v>
      </c>
    </row>
    <row r="83" spans="2:63" s="10" customFormat="1" ht="19.5" customHeight="1">
      <c r="B83" s="177"/>
      <c r="C83" s="178"/>
      <c r="D83" s="191" t="s">
        <v>81</v>
      </c>
      <c r="E83" s="192" t="s">
        <v>90</v>
      </c>
      <c r="F83" s="192" t="s">
        <v>155</v>
      </c>
      <c r="G83" s="178"/>
      <c r="H83" s="178"/>
      <c r="I83" s="181"/>
      <c r="J83" s="193">
        <f>BK83</f>
        <v>0</v>
      </c>
      <c r="K83" s="178"/>
      <c r="L83" s="183"/>
      <c r="M83" s="184"/>
      <c r="N83" s="185"/>
      <c r="O83" s="185"/>
      <c r="P83" s="186">
        <f>SUM(P84:P129)</f>
        <v>0</v>
      </c>
      <c r="Q83" s="185"/>
      <c r="R83" s="186">
        <f>SUM(R84:R129)</f>
        <v>1.0042099999999998</v>
      </c>
      <c r="S83" s="185"/>
      <c r="T83" s="187">
        <f>SUM(T84:T129)</f>
        <v>0</v>
      </c>
      <c r="AR83" s="188" t="s">
        <v>90</v>
      </c>
      <c r="AT83" s="189" t="s">
        <v>81</v>
      </c>
      <c r="AU83" s="189" t="s">
        <v>90</v>
      </c>
      <c r="AY83" s="188" t="s">
        <v>154</v>
      </c>
      <c r="BK83" s="190">
        <f>SUM(BK84:BK129)</f>
        <v>0</v>
      </c>
    </row>
    <row r="84" spans="2:65" s="1" customFormat="1" ht="57" customHeight="1">
      <c r="B84" s="41"/>
      <c r="C84" s="194" t="s">
        <v>90</v>
      </c>
      <c r="D84" s="194" t="s">
        <v>156</v>
      </c>
      <c r="E84" s="195" t="s">
        <v>726</v>
      </c>
      <c r="F84" s="196" t="s">
        <v>727</v>
      </c>
      <c r="G84" s="197" t="s">
        <v>179</v>
      </c>
      <c r="H84" s="198">
        <v>2</v>
      </c>
      <c r="I84" s="199"/>
      <c r="J84" s="200">
        <f>ROUND(I84*H84,2)</f>
        <v>0</v>
      </c>
      <c r="K84" s="196" t="s">
        <v>160</v>
      </c>
      <c r="L84" s="61"/>
      <c r="M84" s="201" t="s">
        <v>80</v>
      </c>
      <c r="N84" s="202" t="s">
        <v>52</v>
      </c>
      <c r="O84" s="42"/>
      <c r="P84" s="203">
        <f>O84*H84</f>
        <v>0</v>
      </c>
      <c r="Q84" s="203">
        <v>0.00868</v>
      </c>
      <c r="R84" s="203">
        <f>Q84*H84</f>
        <v>0.01736</v>
      </c>
      <c r="S84" s="203">
        <v>0</v>
      </c>
      <c r="T84" s="204">
        <f>S84*H84</f>
        <v>0</v>
      </c>
      <c r="AR84" s="23" t="s">
        <v>161</v>
      </c>
      <c r="AT84" s="23" t="s">
        <v>156</v>
      </c>
      <c r="AU84" s="23" t="s">
        <v>92</v>
      </c>
      <c r="AY84" s="23" t="s">
        <v>154</v>
      </c>
      <c r="BE84" s="205">
        <f>IF(N84="základní",J84,0)</f>
        <v>0</v>
      </c>
      <c r="BF84" s="205">
        <f>IF(N84="snížená",J84,0)</f>
        <v>0</v>
      </c>
      <c r="BG84" s="205">
        <f>IF(N84="zákl. přenesená",J84,0)</f>
        <v>0</v>
      </c>
      <c r="BH84" s="205">
        <f>IF(N84="sníž. přenesená",J84,0)</f>
        <v>0</v>
      </c>
      <c r="BI84" s="205">
        <f>IF(N84="nulová",J84,0)</f>
        <v>0</v>
      </c>
      <c r="BJ84" s="23" t="s">
        <v>90</v>
      </c>
      <c r="BK84" s="205">
        <f>ROUND(I84*H84,2)</f>
        <v>0</v>
      </c>
      <c r="BL84" s="23" t="s">
        <v>161</v>
      </c>
      <c r="BM84" s="23" t="s">
        <v>728</v>
      </c>
    </row>
    <row r="85" spans="2:47" s="1" customFormat="1" ht="81">
      <c r="B85" s="41"/>
      <c r="C85" s="63"/>
      <c r="D85" s="206" t="s">
        <v>163</v>
      </c>
      <c r="E85" s="63"/>
      <c r="F85" s="207" t="s">
        <v>729</v>
      </c>
      <c r="G85" s="63"/>
      <c r="H85" s="63"/>
      <c r="I85" s="164"/>
      <c r="J85" s="63"/>
      <c r="K85" s="63"/>
      <c r="L85" s="61"/>
      <c r="M85" s="208"/>
      <c r="N85" s="42"/>
      <c r="O85" s="42"/>
      <c r="P85" s="42"/>
      <c r="Q85" s="42"/>
      <c r="R85" s="42"/>
      <c r="S85" s="42"/>
      <c r="T85" s="78"/>
      <c r="AT85" s="23" t="s">
        <v>163</v>
      </c>
      <c r="AU85" s="23" t="s">
        <v>92</v>
      </c>
    </row>
    <row r="86" spans="2:51" s="12" customFormat="1" ht="13.5">
      <c r="B86" s="220"/>
      <c r="C86" s="221"/>
      <c r="D86" s="206" t="s">
        <v>165</v>
      </c>
      <c r="E86" s="232" t="s">
        <v>80</v>
      </c>
      <c r="F86" s="233" t="s">
        <v>80</v>
      </c>
      <c r="G86" s="221"/>
      <c r="H86" s="234">
        <v>0</v>
      </c>
      <c r="I86" s="226"/>
      <c r="J86" s="221"/>
      <c r="K86" s="221"/>
      <c r="L86" s="227"/>
      <c r="M86" s="228"/>
      <c r="N86" s="229"/>
      <c r="O86" s="229"/>
      <c r="P86" s="229"/>
      <c r="Q86" s="229"/>
      <c r="R86" s="229"/>
      <c r="S86" s="229"/>
      <c r="T86" s="230"/>
      <c r="AT86" s="231" t="s">
        <v>165</v>
      </c>
      <c r="AU86" s="231" t="s">
        <v>92</v>
      </c>
      <c r="AV86" s="12" t="s">
        <v>92</v>
      </c>
      <c r="AW86" s="12" t="s">
        <v>44</v>
      </c>
      <c r="AX86" s="12" t="s">
        <v>82</v>
      </c>
      <c r="AY86" s="231" t="s">
        <v>154</v>
      </c>
    </row>
    <row r="87" spans="2:51" s="12" customFormat="1" ht="13.5">
      <c r="B87" s="220"/>
      <c r="C87" s="221"/>
      <c r="D87" s="222" t="s">
        <v>165</v>
      </c>
      <c r="E87" s="223" t="s">
        <v>80</v>
      </c>
      <c r="F87" s="224" t="s">
        <v>92</v>
      </c>
      <c r="G87" s="221"/>
      <c r="H87" s="225">
        <v>2</v>
      </c>
      <c r="I87" s="226"/>
      <c r="J87" s="221"/>
      <c r="K87" s="221"/>
      <c r="L87" s="227"/>
      <c r="M87" s="228"/>
      <c r="N87" s="229"/>
      <c r="O87" s="229"/>
      <c r="P87" s="229"/>
      <c r="Q87" s="229"/>
      <c r="R87" s="229"/>
      <c r="S87" s="229"/>
      <c r="T87" s="230"/>
      <c r="AT87" s="231" t="s">
        <v>165</v>
      </c>
      <c r="AU87" s="231" t="s">
        <v>92</v>
      </c>
      <c r="AV87" s="12" t="s">
        <v>92</v>
      </c>
      <c r="AW87" s="12" t="s">
        <v>44</v>
      </c>
      <c r="AX87" s="12" t="s">
        <v>90</v>
      </c>
      <c r="AY87" s="231" t="s">
        <v>154</v>
      </c>
    </row>
    <row r="88" spans="2:65" s="1" customFormat="1" ht="31.5" customHeight="1">
      <c r="B88" s="41"/>
      <c r="C88" s="194" t="s">
        <v>92</v>
      </c>
      <c r="D88" s="194" t="s">
        <v>156</v>
      </c>
      <c r="E88" s="195" t="s">
        <v>730</v>
      </c>
      <c r="F88" s="196" t="s">
        <v>731</v>
      </c>
      <c r="G88" s="197" t="s">
        <v>186</v>
      </c>
      <c r="H88" s="198">
        <v>50</v>
      </c>
      <c r="I88" s="199"/>
      <c r="J88" s="200">
        <f>ROUND(I88*H88,2)</f>
        <v>0</v>
      </c>
      <c r="K88" s="196" t="s">
        <v>160</v>
      </c>
      <c r="L88" s="61"/>
      <c r="M88" s="201" t="s">
        <v>80</v>
      </c>
      <c r="N88" s="202" t="s">
        <v>52</v>
      </c>
      <c r="O88" s="42"/>
      <c r="P88" s="203">
        <f>O88*H88</f>
        <v>0</v>
      </c>
      <c r="Q88" s="203">
        <v>0</v>
      </c>
      <c r="R88" s="203">
        <f>Q88*H88</f>
        <v>0</v>
      </c>
      <c r="S88" s="203">
        <v>0</v>
      </c>
      <c r="T88" s="204">
        <f>S88*H88</f>
        <v>0</v>
      </c>
      <c r="AR88" s="23" t="s">
        <v>161</v>
      </c>
      <c r="AT88" s="23" t="s">
        <v>156</v>
      </c>
      <c r="AU88" s="23" t="s">
        <v>92</v>
      </c>
      <c r="AY88" s="23" t="s">
        <v>154</v>
      </c>
      <c r="BE88" s="205">
        <f>IF(N88="základní",J88,0)</f>
        <v>0</v>
      </c>
      <c r="BF88" s="205">
        <f>IF(N88="snížená",J88,0)</f>
        <v>0</v>
      </c>
      <c r="BG88" s="205">
        <f>IF(N88="zákl. přenesená",J88,0)</f>
        <v>0</v>
      </c>
      <c r="BH88" s="205">
        <f>IF(N88="sníž. přenesená",J88,0)</f>
        <v>0</v>
      </c>
      <c r="BI88" s="205">
        <f>IF(N88="nulová",J88,0)</f>
        <v>0</v>
      </c>
      <c r="BJ88" s="23" t="s">
        <v>90</v>
      </c>
      <c r="BK88" s="205">
        <f>ROUND(I88*H88,2)</f>
        <v>0</v>
      </c>
      <c r="BL88" s="23" t="s">
        <v>161</v>
      </c>
      <c r="BM88" s="23" t="s">
        <v>732</v>
      </c>
    </row>
    <row r="89" spans="2:47" s="1" customFormat="1" ht="175.5">
      <c r="B89" s="41"/>
      <c r="C89" s="63"/>
      <c r="D89" s="206" t="s">
        <v>163</v>
      </c>
      <c r="E89" s="63"/>
      <c r="F89" s="207" t="s">
        <v>733</v>
      </c>
      <c r="G89" s="63"/>
      <c r="H89" s="63"/>
      <c r="I89" s="164"/>
      <c r="J89" s="63"/>
      <c r="K89" s="63"/>
      <c r="L89" s="61"/>
      <c r="M89" s="208"/>
      <c r="N89" s="42"/>
      <c r="O89" s="42"/>
      <c r="P89" s="42"/>
      <c r="Q89" s="42"/>
      <c r="R89" s="42"/>
      <c r="S89" s="42"/>
      <c r="T89" s="78"/>
      <c r="AT89" s="23" t="s">
        <v>163</v>
      </c>
      <c r="AU89" s="23" t="s">
        <v>92</v>
      </c>
    </row>
    <row r="90" spans="2:51" s="12" customFormat="1" ht="13.5">
      <c r="B90" s="220"/>
      <c r="C90" s="221"/>
      <c r="D90" s="206" t="s">
        <v>165</v>
      </c>
      <c r="E90" s="232" t="s">
        <v>80</v>
      </c>
      <c r="F90" s="233" t="s">
        <v>80</v>
      </c>
      <c r="G90" s="221"/>
      <c r="H90" s="234">
        <v>0</v>
      </c>
      <c r="I90" s="226"/>
      <c r="J90" s="221"/>
      <c r="K90" s="221"/>
      <c r="L90" s="227"/>
      <c r="M90" s="228"/>
      <c r="N90" s="229"/>
      <c r="O90" s="229"/>
      <c r="P90" s="229"/>
      <c r="Q90" s="229"/>
      <c r="R90" s="229"/>
      <c r="S90" s="229"/>
      <c r="T90" s="230"/>
      <c r="AT90" s="231" t="s">
        <v>165</v>
      </c>
      <c r="AU90" s="231" t="s">
        <v>92</v>
      </c>
      <c r="AV90" s="12" t="s">
        <v>92</v>
      </c>
      <c r="AW90" s="12" t="s">
        <v>44</v>
      </c>
      <c r="AX90" s="12" t="s">
        <v>82</v>
      </c>
      <c r="AY90" s="231" t="s">
        <v>154</v>
      </c>
    </row>
    <row r="91" spans="2:51" s="12" customFormat="1" ht="13.5">
      <c r="B91" s="220"/>
      <c r="C91" s="221"/>
      <c r="D91" s="222" t="s">
        <v>165</v>
      </c>
      <c r="E91" s="223" t="s">
        <v>80</v>
      </c>
      <c r="F91" s="224" t="s">
        <v>428</v>
      </c>
      <c r="G91" s="221"/>
      <c r="H91" s="225">
        <v>50</v>
      </c>
      <c r="I91" s="226"/>
      <c r="J91" s="221"/>
      <c r="K91" s="221"/>
      <c r="L91" s="227"/>
      <c r="M91" s="228"/>
      <c r="N91" s="229"/>
      <c r="O91" s="229"/>
      <c r="P91" s="229"/>
      <c r="Q91" s="229"/>
      <c r="R91" s="229"/>
      <c r="S91" s="229"/>
      <c r="T91" s="230"/>
      <c r="AT91" s="231" t="s">
        <v>165</v>
      </c>
      <c r="AU91" s="231" t="s">
        <v>92</v>
      </c>
      <c r="AV91" s="12" t="s">
        <v>92</v>
      </c>
      <c r="AW91" s="12" t="s">
        <v>44</v>
      </c>
      <c r="AX91" s="12" t="s">
        <v>90</v>
      </c>
      <c r="AY91" s="231" t="s">
        <v>154</v>
      </c>
    </row>
    <row r="92" spans="2:65" s="1" customFormat="1" ht="31.5" customHeight="1">
      <c r="B92" s="41"/>
      <c r="C92" s="194" t="s">
        <v>173</v>
      </c>
      <c r="D92" s="194" t="s">
        <v>156</v>
      </c>
      <c r="E92" s="195" t="s">
        <v>734</v>
      </c>
      <c r="F92" s="196" t="s">
        <v>735</v>
      </c>
      <c r="G92" s="197" t="s">
        <v>186</v>
      </c>
      <c r="H92" s="198">
        <v>962</v>
      </c>
      <c r="I92" s="199"/>
      <c r="J92" s="200">
        <f>ROUND(I92*H92,2)</f>
        <v>0</v>
      </c>
      <c r="K92" s="196" t="s">
        <v>160</v>
      </c>
      <c r="L92" s="61"/>
      <c r="M92" s="201" t="s">
        <v>80</v>
      </c>
      <c r="N92" s="202" t="s">
        <v>52</v>
      </c>
      <c r="O92" s="42"/>
      <c r="P92" s="203">
        <f>O92*H92</f>
        <v>0</v>
      </c>
      <c r="Q92" s="203">
        <v>0</v>
      </c>
      <c r="R92" s="203">
        <f>Q92*H92</f>
        <v>0</v>
      </c>
      <c r="S92" s="203">
        <v>0</v>
      </c>
      <c r="T92" s="204">
        <f>S92*H92</f>
        <v>0</v>
      </c>
      <c r="AR92" s="23" t="s">
        <v>161</v>
      </c>
      <c r="AT92" s="23" t="s">
        <v>156</v>
      </c>
      <c r="AU92" s="23" t="s">
        <v>92</v>
      </c>
      <c r="AY92" s="23" t="s">
        <v>154</v>
      </c>
      <c r="BE92" s="205">
        <f>IF(N92="základní",J92,0)</f>
        <v>0</v>
      </c>
      <c r="BF92" s="205">
        <f>IF(N92="snížená",J92,0)</f>
        <v>0</v>
      </c>
      <c r="BG92" s="205">
        <f>IF(N92="zákl. přenesená",J92,0)</f>
        <v>0</v>
      </c>
      <c r="BH92" s="205">
        <f>IF(N92="sníž. přenesená",J92,0)</f>
        <v>0</v>
      </c>
      <c r="BI92" s="205">
        <f>IF(N92="nulová",J92,0)</f>
        <v>0</v>
      </c>
      <c r="BJ92" s="23" t="s">
        <v>90</v>
      </c>
      <c r="BK92" s="205">
        <f>ROUND(I92*H92,2)</f>
        <v>0</v>
      </c>
      <c r="BL92" s="23" t="s">
        <v>161</v>
      </c>
      <c r="BM92" s="23" t="s">
        <v>736</v>
      </c>
    </row>
    <row r="93" spans="2:47" s="1" customFormat="1" ht="175.5">
      <c r="B93" s="41"/>
      <c r="C93" s="63"/>
      <c r="D93" s="206" t="s">
        <v>163</v>
      </c>
      <c r="E93" s="63"/>
      <c r="F93" s="207" t="s">
        <v>737</v>
      </c>
      <c r="G93" s="63"/>
      <c r="H93" s="63"/>
      <c r="I93" s="164"/>
      <c r="J93" s="63"/>
      <c r="K93" s="63"/>
      <c r="L93" s="61"/>
      <c r="M93" s="208"/>
      <c r="N93" s="42"/>
      <c r="O93" s="42"/>
      <c r="P93" s="42"/>
      <c r="Q93" s="42"/>
      <c r="R93" s="42"/>
      <c r="S93" s="42"/>
      <c r="T93" s="78"/>
      <c r="AT93" s="23" t="s">
        <v>163</v>
      </c>
      <c r="AU93" s="23" t="s">
        <v>92</v>
      </c>
    </row>
    <row r="94" spans="2:51" s="12" customFormat="1" ht="13.5">
      <c r="B94" s="220"/>
      <c r="C94" s="221"/>
      <c r="D94" s="206" t="s">
        <v>165</v>
      </c>
      <c r="E94" s="232" t="s">
        <v>80</v>
      </c>
      <c r="F94" s="233" t="s">
        <v>80</v>
      </c>
      <c r="G94" s="221"/>
      <c r="H94" s="234">
        <v>0</v>
      </c>
      <c r="I94" s="226"/>
      <c r="J94" s="221"/>
      <c r="K94" s="221"/>
      <c r="L94" s="227"/>
      <c r="M94" s="228"/>
      <c r="N94" s="229"/>
      <c r="O94" s="229"/>
      <c r="P94" s="229"/>
      <c r="Q94" s="229"/>
      <c r="R94" s="229"/>
      <c r="S94" s="229"/>
      <c r="T94" s="230"/>
      <c r="AT94" s="231" t="s">
        <v>165</v>
      </c>
      <c r="AU94" s="231" t="s">
        <v>92</v>
      </c>
      <c r="AV94" s="12" t="s">
        <v>92</v>
      </c>
      <c r="AW94" s="12" t="s">
        <v>44</v>
      </c>
      <c r="AX94" s="12" t="s">
        <v>82</v>
      </c>
      <c r="AY94" s="231" t="s">
        <v>154</v>
      </c>
    </row>
    <row r="95" spans="2:51" s="12" customFormat="1" ht="13.5">
      <c r="B95" s="220"/>
      <c r="C95" s="221"/>
      <c r="D95" s="222" t="s">
        <v>165</v>
      </c>
      <c r="E95" s="223" t="s">
        <v>80</v>
      </c>
      <c r="F95" s="224" t="s">
        <v>738</v>
      </c>
      <c r="G95" s="221"/>
      <c r="H95" s="225">
        <v>962</v>
      </c>
      <c r="I95" s="226"/>
      <c r="J95" s="221"/>
      <c r="K95" s="221"/>
      <c r="L95" s="227"/>
      <c r="M95" s="228"/>
      <c r="N95" s="229"/>
      <c r="O95" s="229"/>
      <c r="P95" s="229"/>
      <c r="Q95" s="229"/>
      <c r="R95" s="229"/>
      <c r="S95" s="229"/>
      <c r="T95" s="230"/>
      <c r="AT95" s="231" t="s">
        <v>165</v>
      </c>
      <c r="AU95" s="231" t="s">
        <v>92</v>
      </c>
      <c r="AV95" s="12" t="s">
        <v>92</v>
      </c>
      <c r="AW95" s="12" t="s">
        <v>44</v>
      </c>
      <c r="AX95" s="12" t="s">
        <v>90</v>
      </c>
      <c r="AY95" s="231" t="s">
        <v>154</v>
      </c>
    </row>
    <row r="96" spans="2:65" s="1" customFormat="1" ht="31.5" customHeight="1">
      <c r="B96" s="41"/>
      <c r="C96" s="194" t="s">
        <v>161</v>
      </c>
      <c r="D96" s="194" t="s">
        <v>156</v>
      </c>
      <c r="E96" s="195" t="s">
        <v>739</v>
      </c>
      <c r="F96" s="196" t="s">
        <v>740</v>
      </c>
      <c r="G96" s="197" t="s">
        <v>186</v>
      </c>
      <c r="H96" s="198">
        <v>481</v>
      </c>
      <c r="I96" s="199"/>
      <c r="J96" s="200">
        <f>ROUND(I96*H96,2)</f>
        <v>0</v>
      </c>
      <c r="K96" s="196" t="s">
        <v>160</v>
      </c>
      <c r="L96" s="61"/>
      <c r="M96" s="201" t="s">
        <v>80</v>
      </c>
      <c r="N96" s="202" t="s">
        <v>52</v>
      </c>
      <c r="O96" s="42"/>
      <c r="P96" s="203">
        <f>O96*H96</f>
        <v>0</v>
      </c>
      <c r="Q96" s="203">
        <v>0</v>
      </c>
      <c r="R96" s="203">
        <f>Q96*H96</f>
        <v>0</v>
      </c>
      <c r="S96" s="203">
        <v>0</v>
      </c>
      <c r="T96" s="204">
        <f>S96*H96</f>
        <v>0</v>
      </c>
      <c r="AR96" s="23" t="s">
        <v>161</v>
      </c>
      <c r="AT96" s="23" t="s">
        <v>156</v>
      </c>
      <c r="AU96" s="23" t="s">
        <v>92</v>
      </c>
      <c r="AY96" s="23" t="s">
        <v>154</v>
      </c>
      <c r="BE96" s="205">
        <f>IF(N96="základní",J96,0)</f>
        <v>0</v>
      </c>
      <c r="BF96" s="205">
        <f>IF(N96="snížená",J96,0)</f>
        <v>0</v>
      </c>
      <c r="BG96" s="205">
        <f>IF(N96="zákl. přenesená",J96,0)</f>
        <v>0</v>
      </c>
      <c r="BH96" s="205">
        <f>IF(N96="sníž. přenesená",J96,0)</f>
        <v>0</v>
      </c>
      <c r="BI96" s="205">
        <f>IF(N96="nulová",J96,0)</f>
        <v>0</v>
      </c>
      <c r="BJ96" s="23" t="s">
        <v>90</v>
      </c>
      <c r="BK96" s="205">
        <f>ROUND(I96*H96,2)</f>
        <v>0</v>
      </c>
      <c r="BL96" s="23" t="s">
        <v>161</v>
      </c>
      <c r="BM96" s="23" t="s">
        <v>741</v>
      </c>
    </row>
    <row r="97" spans="2:47" s="1" customFormat="1" ht="175.5">
      <c r="B97" s="41"/>
      <c r="C97" s="63"/>
      <c r="D97" s="206" t="s">
        <v>163</v>
      </c>
      <c r="E97" s="63"/>
      <c r="F97" s="207" t="s">
        <v>737</v>
      </c>
      <c r="G97" s="63"/>
      <c r="H97" s="63"/>
      <c r="I97" s="164"/>
      <c r="J97" s="63"/>
      <c r="K97" s="63"/>
      <c r="L97" s="61"/>
      <c r="M97" s="208"/>
      <c r="N97" s="42"/>
      <c r="O97" s="42"/>
      <c r="P97" s="42"/>
      <c r="Q97" s="42"/>
      <c r="R97" s="42"/>
      <c r="S97" s="42"/>
      <c r="T97" s="78"/>
      <c r="AT97" s="23" t="s">
        <v>163</v>
      </c>
      <c r="AU97" s="23" t="s">
        <v>92</v>
      </c>
    </row>
    <row r="98" spans="2:51" s="12" customFormat="1" ht="13.5">
      <c r="B98" s="220"/>
      <c r="C98" s="221"/>
      <c r="D98" s="206" t="s">
        <v>165</v>
      </c>
      <c r="E98" s="232" t="s">
        <v>80</v>
      </c>
      <c r="F98" s="233" t="s">
        <v>80</v>
      </c>
      <c r="G98" s="221"/>
      <c r="H98" s="234">
        <v>0</v>
      </c>
      <c r="I98" s="226"/>
      <c r="J98" s="221"/>
      <c r="K98" s="221"/>
      <c r="L98" s="227"/>
      <c r="M98" s="228"/>
      <c r="N98" s="229"/>
      <c r="O98" s="229"/>
      <c r="P98" s="229"/>
      <c r="Q98" s="229"/>
      <c r="R98" s="229"/>
      <c r="S98" s="229"/>
      <c r="T98" s="230"/>
      <c r="AT98" s="231" t="s">
        <v>165</v>
      </c>
      <c r="AU98" s="231" t="s">
        <v>92</v>
      </c>
      <c r="AV98" s="12" t="s">
        <v>92</v>
      </c>
      <c r="AW98" s="12" t="s">
        <v>44</v>
      </c>
      <c r="AX98" s="12" t="s">
        <v>82</v>
      </c>
      <c r="AY98" s="231" t="s">
        <v>154</v>
      </c>
    </row>
    <row r="99" spans="2:51" s="12" customFormat="1" ht="13.5">
      <c r="B99" s="220"/>
      <c r="C99" s="221"/>
      <c r="D99" s="222" t="s">
        <v>165</v>
      </c>
      <c r="E99" s="223" t="s">
        <v>80</v>
      </c>
      <c r="F99" s="224" t="s">
        <v>742</v>
      </c>
      <c r="G99" s="221"/>
      <c r="H99" s="225">
        <v>481</v>
      </c>
      <c r="I99" s="226"/>
      <c r="J99" s="221"/>
      <c r="K99" s="221"/>
      <c r="L99" s="227"/>
      <c r="M99" s="228"/>
      <c r="N99" s="229"/>
      <c r="O99" s="229"/>
      <c r="P99" s="229"/>
      <c r="Q99" s="229"/>
      <c r="R99" s="229"/>
      <c r="S99" s="229"/>
      <c r="T99" s="230"/>
      <c r="AT99" s="231" t="s">
        <v>165</v>
      </c>
      <c r="AU99" s="231" t="s">
        <v>92</v>
      </c>
      <c r="AV99" s="12" t="s">
        <v>92</v>
      </c>
      <c r="AW99" s="12" t="s">
        <v>44</v>
      </c>
      <c r="AX99" s="12" t="s">
        <v>90</v>
      </c>
      <c r="AY99" s="231" t="s">
        <v>154</v>
      </c>
    </row>
    <row r="100" spans="2:65" s="1" customFormat="1" ht="31.5" customHeight="1">
      <c r="B100" s="41"/>
      <c r="C100" s="194" t="s">
        <v>183</v>
      </c>
      <c r="D100" s="194" t="s">
        <v>156</v>
      </c>
      <c r="E100" s="195" t="s">
        <v>743</v>
      </c>
      <c r="F100" s="196" t="s">
        <v>744</v>
      </c>
      <c r="G100" s="197" t="s">
        <v>159</v>
      </c>
      <c r="H100" s="198">
        <v>1161</v>
      </c>
      <c r="I100" s="199"/>
      <c r="J100" s="200">
        <f>ROUND(I100*H100,2)</f>
        <v>0</v>
      </c>
      <c r="K100" s="196" t="s">
        <v>160</v>
      </c>
      <c r="L100" s="61"/>
      <c r="M100" s="201" t="s">
        <v>80</v>
      </c>
      <c r="N100" s="202" t="s">
        <v>52</v>
      </c>
      <c r="O100" s="42"/>
      <c r="P100" s="203">
        <f>O100*H100</f>
        <v>0</v>
      </c>
      <c r="Q100" s="203">
        <v>0.00085</v>
      </c>
      <c r="R100" s="203">
        <f>Q100*H100</f>
        <v>0.9868499999999999</v>
      </c>
      <c r="S100" s="203">
        <v>0</v>
      </c>
      <c r="T100" s="204">
        <f>S100*H100</f>
        <v>0</v>
      </c>
      <c r="AR100" s="23" t="s">
        <v>161</v>
      </c>
      <c r="AT100" s="23" t="s">
        <v>156</v>
      </c>
      <c r="AU100" s="23" t="s">
        <v>92</v>
      </c>
      <c r="AY100" s="23" t="s">
        <v>154</v>
      </c>
      <c r="BE100" s="205">
        <f>IF(N100="základní",J100,0)</f>
        <v>0</v>
      </c>
      <c r="BF100" s="205">
        <f>IF(N100="snížená",J100,0)</f>
        <v>0</v>
      </c>
      <c r="BG100" s="205">
        <f>IF(N100="zákl. přenesená",J100,0)</f>
        <v>0</v>
      </c>
      <c r="BH100" s="205">
        <f>IF(N100="sníž. přenesená",J100,0)</f>
        <v>0</v>
      </c>
      <c r="BI100" s="205">
        <f>IF(N100="nulová",J100,0)</f>
        <v>0</v>
      </c>
      <c r="BJ100" s="23" t="s">
        <v>90</v>
      </c>
      <c r="BK100" s="205">
        <f>ROUND(I100*H100,2)</f>
        <v>0</v>
      </c>
      <c r="BL100" s="23" t="s">
        <v>161</v>
      </c>
      <c r="BM100" s="23" t="s">
        <v>745</v>
      </c>
    </row>
    <row r="101" spans="2:47" s="1" customFormat="1" ht="148.5">
      <c r="B101" s="41"/>
      <c r="C101" s="63"/>
      <c r="D101" s="206" t="s">
        <v>163</v>
      </c>
      <c r="E101" s="63"/>
      <c r="F101" s="207" t="s">
        <v>746</v>
      </c>
      <c r="G101" s="63"/>
      <c r="H101" s="63"/>
      <c r="I101" s="164"/>
      <c r="J101" s="63"/>
      <c r="K101" s="63"/>
      <c r="L101" s="61"/>
      <c r="M101" s="208"/>
      <c r="N101" s="42"/>
      <c r="O101" s="42"/>
      <c r="P101" s="42"/>
      <c r="Q101" s="42"/>
      <c r="R101" s="42"/>
      <c r="S101" s="42"/>
      <c r="T101" s="78"/>
      <c r="AT101" s="23" t="s">
        <v>163</v>
      </c>
      <c r="AU101" s="23" t="s">
        <v>92</v>
      </c>
    </row>
    <row r="102" spans="2:51" s="12" customFormat="1" ht="13.5">
      <c r="B102" s="220"/>
      <c r="C102" s="221"/>
      <c r="D102" s="206" t="s">
        <v>165</v>
      </c>
      <c r="E102" s="232" t="s">
        <v>80</v>
      </c>
      <c r="F102" s="233" t="s">
        <v>80</v>
      </c>
      <c r="G102" s="221"/>
      <c r="H102" s="234">
        <v>0</v>
      </c>
      <c r="I102" s="226"/>
      <c r="J102" s="221"/>
      <c r="K102" s="221"/>
      <c r="L102" s="227"/>
      <c r="M102" s="228"/>
      <c r="N102" s="229"/>
      <c r="O102" s="229"/>
      <c r="P102" s="229"/>
      <c r="Q102" s="229"/>
      <c r="R102" s="229"/>
      <c r="S102" s="229"/>
      <c r="T102" s="230"/>
      <c r="AT102" s="231" t="s">
        <v>165</v>
      </c>
      <c r="AU102" s="231" t="s">
        <v>92</v>
      </c>
      <c r="AV102" s="12" t="s">
        <v>92</v>
      </c>
      <c r="AW102" s="12" t="s">
        <v>44</v>
      </c>
      <c r="AX102" s="12" t="s">
        <v>82</v>
      </c>
      <c r="AY102" s="231" t="s">
        <v>154</v>
      </c>
    </row>
    <row r="103" spans="2:51" s="12" customFormat="1" ht="13.5">
      <c r="B103" s="220"/>
      <c r="C103" s="221"/>
      <c r="D103" s="222" t="s">
        <v>165</v>
      </c>
      <c r="E103" s="223" t="s">
        <v>80</v>
      </c>
      <c r="F103" s="224" t="s">
        <v>747</v>
      </c>
      <c r="G103" s="221"/>
      <c r="H103" s="225">
        <v>1161</v>
      </c>
      <c r="I103" s="226"/>
      <c r="J103" s="221"/>
      <c r="K103" s="221"/>
      <c r="L103" s="227"/>
      <c r="M103" s="228"/>
      <c r="N103" s="229"/>
      <c r="O103" s="229"/>
      <c r="P103" s="229"/>
      <c r="Q103" s="229"/>
      <c r="R103" s="229"/>
      <c r="S103" s="229"/>
      <c r="T103" s="230"/>
      <c r="AT103" s="231" t="s">
        <v>165</v>
      </c>
      <c r="AU103" s="231" t="s">
        <v>92</v>
      </c>
      <c r="AV103" s="12" t="s">
        <v>92</v>
      </c>
      <c r="AW103" s="12" t="s">
        <v>44</v>
      </c>
      <c r="AX103" s="12" t="s">
        <v>90</v>
      </c>
      <c r="AY103" s="231" t="s">
        <v>154</v>
      </c>
    </row>
    <row r="104" spans="2:65" s="1" customFormat="1" ht="31.5" customHeight="1">
      <c r="B104" s="41"/>
      <c r="C104" s="194" t="s">
        <v>190</v>
      </c>
      <c r="D104" s="194" t="s">
        <v>156</v>
      </c>
      <c r="E104" s="195" t="s">
        <v>748</v>
      </c>
      <c r="F104" s="196" t="s">
        <v>749</v>
      </c>
      <c r="G104" s="197" t="s">
        <v>159</v>
      </c>
      <c r="H104" s="198">
        <v>1161</v>
      </c>
      <c r="I104" s="199"/>
      <c r="J104" s="200">
        <f>ROUND(I104*H104,2)</f>
        <v>0</v>
      </c>
      <c r="K104" s="196" t="s">
        <v>160</v>
      </c>
      <c r="L104" s="61"/>
      <c r="M104" s="201" t="s">
        <v>80</v>
      </c>
      <c r="N104" s="202" t="s">
        <v>52</v>
      </c>
      <c r="O104" s="42"/>
      <c r="P104" s="203">
        <f>O104*H104</f>
        <v>0</v>
      </c>
      <c r="Q104" s="203">
        <v>0</v>
      </c>
      <c r="R104" s="203">
        <f>Q104*H104</f>
        <v>0</v>
      </c>
      <c r="S104" s="203">
        <v>0</v>
      </c>
      <c r="T104" s="204">
        <f>S104*H104</f>
        <v>0</v>
      </c>
      <c r="AR104" s="23" t="s">
        <v>161</v>
      </c>
      <c r="AT104" s="23" t="s">
        <v>156</v>
      </c>
      <c r="AU104" s="23" t="s">
        <v>92</v>
      </c>
      <c r="AY104" s="23" t="s">
        <v>154</v>
      </c>
      <c r="BE104" s="205">
        <f>IF(N104="základní",J104,0)</f>
        <v>0</v>
      </c>
      <c r="BF104" s="205">
        <f>IF(N104="snížená",J104,0)</f>
        <v>0</v>
      </c>
      <c r="BG104" s="205">
        <f>IF(N104="zákl. přenesená",J104,0)</f>
        <v>0</v>
      </c>
      <c r="BH104" s="205">
        <f>IF(N104="sníž. přenesená",J104,0)</f>
        <v>0</v>
      </c>
      <c r="BI104" s="205">
        <f>IF(N104="nulová",J104,0)</f>
        <v>0</v>
      </c>
      <c r="BJ104" s="23" t="s">
        <v>90</v>
      </c>
      <c r="BK104" s="205">
        <f>ROUND(I104*H104,2)</f>
        <v>0</v>
      </c>
      <c r="BL104" s="23" t="s">
        <v>161</v>
      </c>
      <c r="BM104" s="23" t="s">
        <v>750</v>
      </c>
    </row>
    <row r="105" spans="2:51" s="12" customFormat="1" ht="13.5">
      <c r="B105" s="220"/>
      <c r="C105" s="221"/>
      <c r="D105" s="206" t="s">
        <v>165</v>
      </c>
      <c r="E105" s="232" t="s">
        <v>80</v>
      </c>
      <c r="F105" s="233" t="s">
        <v>80</v>
      </c>
      <c r="G105" s="221"/>
      <c r="H105" s="234">
        <v>0</v>
      </c>
      <c r="I105" s="226"/>
      <c r="J105" s="221"/>
      <c r="K105" s="221"/>
      <c r="L105" s="227"/>
      <c r="M105" s="228"/>
      <c r="N105" s="229"/>
      <c r="O105" s="229"/>
      <c r="P105" s="229"/>
      <c r="Q105" s="229"/>
      <c r="R105" s="229"/>
      <c r="S105" s="229"/>
      <c r="T105" s="230"/>
      <c r="AT105" s="231" t="s">
        <v>165</v>
      </c>
      <c r="AU105" s="231" t="s">
        <v>92</v>
      </c>
      <c r="AV105" s="12" t="s">
        <v>92</v>
      </c>
      <c r="AW105" s="12" t="s">
        <v>44</v>
      </c>
      <c r="AX105" s="12" t="s">
        <v>82</v>
      </c>
      <c r="AY105" s="231" t="s">
        <v>154</v>
      </c>
    </row>
    <row r="106" spans="2:51" s="12" customFormat="1" ht="13.5">
      <c r="B106" s="220"/>
      <c r="C106" s="221"/>
      <c r="D106" s="222" t="s">
        <v>165</v>
      </c>
      <c r="E106" s="223" t="s">
        <v>80</v>
      </c>
      <c r="F106" s="224" t="s">
        <v>747</v>
      </c>
      <c r="G106" s="221"/>
      <c r="H106" s="225">
        <v>1161</v>
      </c>
      <c r="I106" s="226"/>
      <c r="J106" s="221"/>
      <c r="K106" s="221"/>
      <c r="L106" s="227"/>
      <c r="M106" s="228"/>
      <c r="N106" s="229"/>
      <c r="O106" s="229"/>
      <c r="P106" s="229"/>
      <c r="Q106" s="229"/>
      <c r="R106" s="229"/>
      <c r="S106" s="229"/>
      <c r="T106" s="230"/>
      <c r="AT106" s="231" t="s">
        <v>165</v>
      </c>
      <c r="AU106" s="231" t="s">
        <v>92</v>
      </c>
      <c r="AV106" s="12" t="s">
        <v>92</v>
      </c>
      <c r="AW106" s="12" t="s">
        <v>44</v>
      </c>
      <c r="AX106" s="12" t="s">
        <v>90</v>
      </c>
      <c r="AY106" s="231" t="s">
        <v>154</v>
      </c>
    </row>
    <row r="107" spans="2:65" s="1" customFormat="1" ht="44.25" customHeight="1">
      <c r="B107" s="41"/>
      <c r="C107" s="194" t="s">
        <v>196</v>
      </c>
      <c r="D107" s="194" t="s">
        <v>156</v>
      </c>
      <c r="E107" s="195" t="s">
        <v>197</v>
      </c>
      <c r="F107" s="196" t="s">
        <v>198</v>
      </c>
      <c r="G107" s="197" t="s">
        <v>186</v>
      </c>
      <c r="H107" s="198">
        <v>477.6</v>
      </c>
      <c r="I107" s="199"/>
      <c r="J107" s="200">
        <f>ROUND(I107*H107,2)</f>
        <v>0</v>
      </c>
      <c r="K107" s="196" t="s">
        <v>160</v>
      </c>
      <c r="L107" s="61"/>
      <c r="M107" s="201" t="s">
        <v>80</v>
      </c>
      <c r="N107" s="202" t="s">
        <v>52</v>
      </c>
      <c r="O107" s="42"/>
      <c r="P107" s="203">
        <f>O107*H107</f>
        <v>0</v>
      </c>
      <c r="Q107" s="203">
        <v>0</v>
      </c>
      <c r="R107" s="203">
        <f>Q107*H107</f>
        <v>0</v>
      </c>
      <c r="S107" s="203">
        <v>0</v>
      </c>
      <c r="T107" s="204">
        <f>S107*H107</f>
        <v>0</v>
      </c>
      <c r="AR107" s="23" t="s">
        <v>161</v>
      </c>
      <c r="AT107" s="23" t="s">
        <v>156</v>
      </c>
      <c r="AU107" s="23" t="s">
        <v>92</v>
      </c>
      <c r="AY107" s="23" t="s">
        <v>154</v>
      </c>
      <c r="BE107" s="205">
        <f>IF(N107="základní",J107,0)</f>
        <v>0</v>
      </c>
      <c r="BF107" s="205">
        <f>IF(N107="snížená",J107,0)</f>
        <v>0</v>
      </c>
      <c r="BG107" s="205">
        <f>IF(N107="zákl. přenesená",J107,0)</f>
        <v>0</v>
      </c>
      <c r="BH107" s="205">
        <f>IF(N107="sníž. přenesená",J107,0)</f>
        <v>0</v>
      </c>
      <c r="BI107" s="205">
        <f>IF(N107="nulová",J107,0)</f>
        <v>0</v>
      </c>
      <c r="BJ107" s="23" t="s">
        <v>90</v>
      </c>
      <c r="BK107" s="205">
        <f>ROUND(I107*H107,2)</f>
        <v>0</v>
      </c>
      <c r="BL107" s="23" t="s">
        <v>161</v>
      </c>
      <c r="BM107" s="23" t="s">
        <v>751</v>
      </c>
    </row>
    <row r="108" spans="2:47" s="1" customFormat="1" ht="175.5">
      <c r="B108" s="41"/>
      <c r="C108" s="63"/>
      <c r="D108" s="206" t="s">
        <v>163</v>
      </c>
      <c r="E108" s="63"/>
      <c r="F108" s="207" t="s">
        <v>200</v>
      </c>
      <c r="G108" s="63"/>
      <c r="H108" s="63"/>
      <c r="I108" s="164"/>
      <c r="J108" s="63"/>
      <c r="K108" s="63"/>
      <c r="L108" s="61"/>
      <c r="M108" s="208"/>
      <c r="N108" s="42"/>
      <c r="O108" s="42"/>
      <c r="P108" s="42"/>
      <c r="Q108" s="42"/>
      <c r="R108" s="42"/>
      <c r="S108" s="42"/>
      <c r="T108" s="78"/>
      <c r="AT108" s="23" t="s">
        <v>163</v>
      </c>
      <c r="AU108" s="23" t="s">
        <v>92</v>
      </c>
    </row>
    <row r="109" spans="2:51" s="12" customFormat="1" ht="13.5">
      <c r="B109" s="220"/>
      <c r="C109" s="221"/>
      <c r="D109" s="206" t="s">
        <v>165</v>
      </c>
      <c r="E109" s="232" t="s">
        <v>80</v>
      </c>
      <c r="F109" s="233" t="s">
        <v>752</v>
      </c>
      <c r="G109" s="221"/>
      <c r="H109" s="234">
        <v>238.8</v>
      </c>
      <c r="I109" s="226"/>
      <c r="J109" s="221"/>
      <c r="K109" s="221"/>
      <c r="L109" s="227"/>
      <c r="M109" s="228"/>
      <c r="N109" s="229"/>
      <c r="O109" s="229"/>
      <c r="P109" s="229"/>
      <c r="Q109" s="229"/>
      <c r="R109" s="229"/>
      <c r="S109" s="229"/>
      <c r="T109" s="230"/>
      <c r="AT109" s="231" t="s">
        <v>165</v>
      </c>
      <c r="AU109" s="231" t="s">
        <v>92</v>
      </c>
      <c r="AV109" s="12" t="s">
        <v>92</v>
      </c>
      <c r="AW109" s="12" t="s">
        <v>44</v>
      </c>
      <c r="AX109" s="12" t="s">
        <v>82</v>
      </c>
      <c r="AY109" s="231" t="s">
        <v>154</v>
      </c>
    </row>
    <row r="110" spans="2:51" s="12" customFormat="1" ht="13.5">
      <c r="B110" s="220"/>
      <c r="C110" s="221"/>
      <c r="D110" s="206" t="s">
        <v>165</v>
      </c>
      <c r="E110" s="232" t="s">
        <v>80</v>
      </c>
      <c r="F110" s="233" t="s">
        <v>753</v>
      </c>
      <c r="G110" s="221"/>
      <c r="H110" s="234">
        <v>238.8</v>
      </c>
      <c r="I110" s="226"/>
      <c r="J110" s="221"/>
      <c r="K110" s="221"/>
      <c r="L110" s="227"/>
      <c r="M110" s="228"/>
      <c r="N110" s="229"/>
      <c r="O110" s="229"/>
      <c r="P110" s="229"/>
      <c r="Q110" s="229"/>
      <c r="R110" s="229"/>
      <c r="S110" s="229"/>
      <c r="T110" s="230"/>
      <c r="AT110" s="231" t="s">
        <v>165</v>
      </c>
      <c r="AU110" s="231" t="s">
        <v>92</v>
      </c>
      <c r="AV110" s="12" t="s">
        <v>92</v>
      </c>
      <c r="AW110" s="12" t="s">
        <v>44</v>
      </c>
      <c r="AX110" s="12" t="s">
        <v>82</v>
      </c>
      <c r="AY110" s="231" t="s">
        <v>154</v>
      </c>
    </row>
    <row r="111" spans="2:51" s="13" customFormat="1" ht="13.5">
      <c r="B111" s="235"/>
      <c r="C111" s="236"/>
      <c r="D111" s="222" t="s">
        <v>165</v>
      </c>
      <c r="E111" s="237" t="s">
        <v>80</v>
      </c>
      <c r="F111" s="238" t="s">
        <v>204</v>
      </c>
      <c r="G111" s="236"/>
      <c r="H111" s="239">
        <v>477.6</v>
      </c>
      <c r="I111" s="240"/>
      <c r="J111" s="236"/>
      <c r="K111" s="236"/>
      <c r="L111" s="241"/>
      <c r="M111" s="242"/>
      <c r="N111" s="243"/>
      <c r="O111" s="243"/>
      <c r="P111" s="243"/>
      <c r="Q111" s="243"/>
      <c r="R111" s="243"/>
      <c r="S111" s="243"/>
      <c r="T111" s="244"/>
      <c r="AT111" s="245" t="s">
        <v>165</v>
      </c>
      <c r="AU111" s="245" t="s">
        <v>92</v>
      </c>
      <c r="AV111" s="13" t="s">
        <v>161</v>
      </c>
      <c r="AW111" s="13" t="s">
        <v>44</v>
      </c>
      <c r="AX111" s="13" t="s">
        <v>90</v>
      </c>
      <c r="AY111" s="245" t="s">
        <v>154</v>
      </c>
    </row>
    <row r="112" spans="2:65" s="1" customFormat="1" ht="44.25" customHeight="1">
      <c r="B112" s="41"/>
      <c r="C112" s="194" t="s">
        <v>205</v>
      </c>
      <c r="D112" s="194" t="s">
        <v>156</v>
      </c>
      <c r="E112" s="195" t="s">
        <v>206</v>
      </c>
      <c r="F112" s="196" t="s">
        <v>207</v>
      </c>
      <c r="G112" s="197" t="s">
        <v>186</v>
      </c>
      <c r="H112" s="198">
        <v>2388</v>
      </c>
      <c r="I112" s="199"/>
      <c r="J112" s="200">
        <f>ROUND(I112*H112,2)</f>
        <v>0</v>
      </c>
      <c r="K112" s="196" t="s">
        <v>160</v>
      </c>
      <c r="L112" s="61"/>
      <c r="M112" s="201" t="s">
        <v>80</v>
      </c>
      <c r="N112" s="202" t="s">
        <v>52</v>
      </c>
      <c r="O112" s="42"/>
      <c r="P112" s="203">
        <f>O112*H112</f>
        <v>0</v>
      </c>
      <c r="Q112" s="203">
        <v>0</v>
      </c>
      <c r="R112" s="203">
        <f>Q112*H112</f>
        <v>0</v>
      </c>
      <c r="S112" s="203">
        <v>0</v>
      </c>
      <c r="T112" s="204">
        <f>S112*H112</f>
        <v>0</v>
      </c>
      <c r="AR112" s="23" t="s">
        <v>161</v>
      </c>
      <c r="AT112" s="23" t="s">
        <v>156</v>
      </c>
      <c r="AU112" s="23" t="s">
        <v>92</v>
      </c>
      <c r="AY112" s="23" t="s">
        <v>154</v>
      </c>
      <c r="BE112" s="205">
        <f>IF(N112="základní",J112,0)</f>
        <v>0</v>
      </c>
      <c r="BF112" s="205">
        <f>IF(N112="snížená",J112,0)</f>
        <v>0</v>
      </c>
      <c r="BG112" s="205">
        <f>IF(N112="zákl. přenesená",J112,0)</f>
        <v>0</v>
      </c>
      <c r="BH112" s="205">
        <f>IF(N112="sníž. přenesená",J112,0)</f>
        <v>0</v>
      </c>
      <c r="BI112" s="205">
        <f>IF(N112="nulová",J112,0)</f>
        <v>0</v>
      </c>
      <c r="BJ112" s="23" t="s">
        <v>90</v>
      </c>
      <c r="BK112" s="205">
        <f>ROUND(I112*H112,2)</f>
        <v>0</v>
      </c>
      <c r="BL112" s="23" t="s">
        <v>161</v>
      </c>
      <c r="BM112" s="23" t="s">
        <v>754</v>
      </c>
    </row>
    <row r="113" spans="2:47" s="1" customFormat="1" ht="175.5">
      <c r="B113" s="41"/>
      <c r="C113" s="63"/>
      <c r="D113" s="206" t="s">
        <v>163</v>
      </c>
      <c r="E113" s="63"/>
      <c r="F113" s="207" t="s">
        <v>200</v>
      </c>
      <c r="G113" s="63"/>
      <c r="H113" s="63"/>
      <c r="I113" s="164"/>
      <c r="J113" s="63"/>
      <c r="K113" s="63"/>
      <c r="L113" s="61"/>
      <c r="M113" s="208"/>
      <c r="N113" s="42"/>
      <c r="O113" s="42"/>
      <c r="P113" s="42"/>
      <c r="Q113" s="42"/>
      <c r="R113" s="42"/>
      <c r="S113" s="42"/>
      <c r="T113" s="78"/>
      <c r="AT113" s="23" t="s">
        <v>163</v>
      </c>
      <c r="AU113" s="23" t="s">
        <v>92</v>
      </c>
    </row>
    <row r="114" spans="2:51" s="12" customFormat="1" ht="13.5">
      <c r="B114" s="220"/>
      <c r="C114" s="221"/>
      <c r="D114" s="206" t="s">
        <v>165</v>
      </c>
      <c r="E114" s="232" t="s">
        <v>80</v>
      </c>
      <c r="F114" s="233" t="s">
        <v>80</v>
      </c>
      <c r="G114" s="221"/>
      <c r="H114" s="234">
        <v>0</v>
      </c>
      <c r="I114" s="226"/>
      <c r="J114" s="221"/>
      <c r="K114" s="221"/>
      <c r="L114" s="227"/>
      <c r="M114" s="228"/>
      <c r="N114" s="229"/>
      <c r="O114" s="229"/>
      <c r="P114" s="229"/>
      <c r="Q114" s="229"/>
      <c r="R114" s="229"/>
      <c r="S114" s="229"/>
      <c r="T114" s="230"/>
      <c r="AT114" s="231" t="s">
        <v>165</v>
      </c>
      <c r="AU114" s="231" t="s">
        <v>92</v>
      </c>
      <c r="AV114" s="12" t="s">
        <v>92</v>
      </c>
      <c r="AW114" s="12" t="s">
        <v>44</v>
      </c>
      <c r="AX114" s="12" t="s">
        <v>82</v>
      </c>
      <c r="AY114" s="231" t="s">
        <v>154</v>
      </c>
    </row>
    <row r="115" spans="2:51" s="12" customFormat="1" ht="13.5">
      <c r="B115" s="220"/>
      <c r="C115" s="221"/>
      <c r="D115" s="222" t="s">
        <v>165</v>
      </c>
      <c r="E115" s="223" t="s">
        <v>80</v>
      </c>
      <c r="F115" s="224" t="s">
        <v>755</v>
      </c>
      <c r="G115" s="221"/>
      <c r="H115" s="225">
        <v>2388</v>
      </c>
      <c r="I115" s="226"/>
      <c r="J115" s="221"/>
      <c r="K115" s="221"/>
      <c r="L115" s="227"/>
      <c r="M115" s="228"/>
      <c r="N115" s="229"/>
      <c r="O115" s="229"/>
      <c r="P115" s="229"/>
      <c r="Q115" s="229"/>
      <c r="R115" s="229"/>
      <c r="S115" s="229"/>
      <c r="T115" s="230"/>
      <c r="AT115" s="231" t="s">
        <v>165</v>
      </c>
      <c r="AU115" s="231" t="s">
        <v>92</v>
      </c>
      <c r="AV115" s="12" t="s">
        <v>92</v>
      </c>
      <c r="AW115" s="12" t="s">
        <v>44</v>
      </c>
      <c r="AX115" s="12" t="s">
        <v>90</v>
      </c>
      <c r="AY115" s="231" t="s">
        <v>154</v>
      </c>
    </row>
    <row r="116" spans="2:65" s="1" customFormat="1" ht="22.5" customHeight="1">
      <c r="B116" s="41"/>
      <c r="C116" s="194" t="s">
        <v>210</v>
      </c>
      <c r="D116" s="194" t="s">
        <v>156</v>
      </c>
      <c r="E116" s="195" t="s">
        <v>229</v>
      </c>
      <c r="F116" s="196" t="s">
        <v>230</v>
      </c>
      <c r="G116" s="197" t="s">
        <v>225</v>
      </c>
      <c r="H116" s="198">
        <v>429.84</v>
      </c>
      <c r="I116" s="199"/>
      <c r="J116" s="200">
        <f>ROUND(I116*H116,2)</f>
        <v>0</v>
      </c>
      <c r="K116" s="196" t="s">
        <v>160</v>
      </c>
      <c r="L116" s="61"/>
      <c r="M116" s="201" t="s">
        <v>80</v>
      </c>
      <c r="N116" s="202" t="s">
        <v>52</v>
      </c>
      <c r="O116" s="42"/>
      <c r="P116" s="203">
        <f>O116*H116</f>
        <v>0</v>
      </c>
      <c r="Q116" s="203">
        <v>0</v>
      </c>
      <c r="R116" s="203">
        <f>Q116*H116</f>
        <v>0</v>
      </c>
      <c r="S116" s="203">
        <v>0</v>
      </c>
      <c r="T116" s="204">
        <f>S116*H116</f>
        <v>0</v>
      </c>
      <c r="AR116" s="23" t="s">
        <v>161</v>
      </c>
      <c r="AT116" s="23" t="s">
        <v>156</v>
      </c>
      <c r="AU116" s="23" t="s">
        <v>92</v>
      </c>
      <c r="AY116" s="23" t="s">
        <v>154</v>
      </c>
      <c r="BE116" s="205">
        <f>IF(N116="základní",J116,0)</f>
        <v>0</v>
      </c>
      <c r="BF116" s="205">
        <f>IF(N116="snížená",J116,0)</f>
        <v>0</v>
      </c>
      <c r="BG116" s="205">
        <f>IF(N116="zákl. přenesená",J116,0)</f>
        <v>0</v>
      </c>
      <c r="BH116" s="205">
        <f>IF(N116="sníž. přenesená",J116,0)</f>
        <v>0</v>
      </c>
      <c r="BI116" s="205">
        <f>IF(N116="nulová",J116,0)</f>
        <v>0</v>
      </c>
      <c r="BJ116" s="23" t="s">
        <v>90</v>
      </c>
      <c r="BK116" s="205">
        <f>ROUND(I116*H116,2)</f>
        <v>0</v>
      </c>
      <c r="BL116" s="23" t="s">
        <v>161</v>
      </c>
      <c r="BM116" s="23" t="s">
        <v>756</v>
      </c>
    </row>
    <row r="117" spans="2:47" s="1" customFormat="1" ht="175.5">
      <c r="B117" s="41"/>
      <c r="C117" s="63"/>
      <c r="D117" s="206" t="s">
        <v>163</v>
      </c>
      <c r="E117" s="63"/>
      <c r="F117" s="207" t="s">
        <v>232</v>
      </c>
      <c r="G117" s="63"/>
      <c r="H117" s="63"/>
      <c r="I117" s="164"/>
      <c r="J117" s="63"/>
      <c r="K117" s="63"/>
      <c r="L117" s="61"/>
      <c r="M117" s="208"/>
      <c r="N117" s="42"/>
      <c r="O117" s="42"/>
      <c r="P117" s="42"/>
      <c r="Q117" s="42"/>
      <c r="R117" s="42"/>
      <c r="S117" s="42"/>
      <c r="T117" s="78"/>
      <c r="AT117" s="23" t="s">
        <v>163</v>
      </c>
      <c r="AU117" s="23" t="s">
        <v>92</v>
      </c>
    </row>
    <row r="118" spans="2:51" s="12" customFormat="1" ht="13.5">
      <c r="B118" s="220"/>
      <c r="C118" s="221"/>
      <c r="D118" s="206" t="s">
        <v>165</v>
      </c>
      <c r="E118" s="232" t="s">
        <v>80</v>
      </c>
      <c r="F118" s="233" t="s">
        <v>80</v>
      </c>
      <c r="G118" s="221"/>
      <c r="H118" s="234">
        <v>0</v>
      </c>
      <c r="I118" s="226"/>
      <c r="J118" s="221"/>
      <c r="K118" s="221"/>
      <c r="L118" s="227"/>
      <c r="M118" s="228"/>
      <c r="N118" s="229"/>
      <c r="O118" s="229"/>
      <c r="P118" s="229"/>
      <c r="Q118" s="229"/>
      <c r="R118" s="229"/>
      <c r="S118" s="229"/>
      <c r="T118" s="230"/>
      <c r="AT118" s="231" t="s">
        <v>165</v>
      </c>
      <c r="AU118" s="231" t="s">
        <v>92</v>
      </c>
      <c r="AV118" s="12" t="s">
        <v>92</v>
      </c>
      <c r="AW118" s="12" t="s">
        <v>44</v>
      </c>
      <c r="AX118" s="12" t="s">
        <v>82</v>
      </c>
      <c r="AY118" s="231" t="s">
        <v>154</v>
      </c>
    </row>
    <row r="119" spans="2:51" s="12" customFormat="1" ht="13.5">
      <c r="B119" s="220"/>
      <c r="C119" s="221"/>
      <c r="D119" s="222" t="s">
        <v>165</v>
      </c>
      <c r="E119" s="223" t="s">
        <v>80</v>
      </c>
      <c r="F119" s="224" t="s">
        <v>757</v>
      </c>
      <c r="G119" s="221"/>
      <c r="H119" s="225">
        <v>429.84</v>
      </c>
      <c r="I119" s="226"/>
      <c r="J119" s="221"/>
      <c r="K119" s="221"/>
      <c r="L119" s="227"/>
      <c r="M119" s="228"/>
      <c r="N119" s="229"/>
      <c r="O119" s="229"/>
      <c r="P119" s="229"/>
      <c r="Q119" s="229"/>
      <c r="R119" s="229"/>
      <c r="S119" s="229"/>
      <c r="T119" s="230"/>
      <c r="AT119" s="231" t="s">
        <v>165</v>
      </c>
      <c r="AU119" s="231" t="s">
        <v>92</v>
      </c>
      <c r="AV119" s="12" t="s">
        <v>92</v>
      </c>
      <c r="AW119" s="12" t="s">
        <v>44</v>
      </c>
      <c r="AX119" s="12" t="s">
        <v>90</v>
      </c>
      <c r="AY119" s="231" t="s">
        <v>154</v>
      </c>
    </row>
    <row r="120" spans="2:65" s="1" customFormat="1" ht="31.5" customHeight="1">
      <c r="B120" s="41"/>
      <c r="C120" s="194" t="s">
        <v>215</v>
      </c>
      <c r="D120" s="194" t="s">
        <v>156</v>
      </c>
      <c r="E120" s="195" t="s">
        <v>235</v>
      </c>
      <c r="F120" s="196" t="s">
        <v>236</v>
      </c>
      <c r="G120" s="197" t="s">
        <v>186</v>
      </c>
      <c r="H120" s="198">
        <v>723.2</v>
      </c>
      <c r="I120" s="199"/>
      <c r="J120" s="200">
        <f>ROUND(I120*H120,2)</f>
        <v>0</v>
      </c>
      <c r="K120" s="196" t="s">
        <v>160</v>
      </c>
      <c r="L120" s="61"/>
      <c r="M120" s="201" t="s">
        <v>80</v>
      </c>
      <c r="N120" s="202" t="s">
        <v>52</v>
      </c>
      <c r="O120" s="42"/>
      <c r="P120" s="203">
        <f>O120*H120</f>
        <v>0</v>
      </c>
      <c r="Q120" s="203">
        <v>0</v>
      </c>
      <c r="R120" s="203">
        <f>Q120*H120</f>
        <v>0</v>
      </c>
      <c r="S120" s="203">
        <v>0</v>
      </c>
      <c r="T120" s="204">
        <f>S120*H120</f>
        <v>0</v>
      </c>
      <c r="AR120" s="23" t="s">
        <v>161</v>
      </c>
      <c r="AT120" s="23" t="s">
        <v>156</v>
      </c>
      <c r="AU120" s="23" t="s">
        <v>92</v>
      </c>
      <c r="AY120" s="23" t="s">
        <v>154</v>
      </c>
      <c r="BE120" s="205">
        <f>IF(N120="základní",J120,0)</f>
        <v>0</v>
      </c>
      <c r="BF120" s="205">
        <f>IF(N120="snížená",J120,0)</f>
        <v>0</v>
      </c>
      <c r="BG120" s="205">
        <f>IF(N120="zákl. přenesená",J120,0)</f>
        <v>0</v>
      </c>
      <c r="BH120" s="205">
        <f>IF(N120="sníž. přenesená",J120,0)</f>
        <v>0</v>
      </c>
      <c r="BI120" s="205">
        <f>IF(N120="nulová",J120,0)</f>
        <v>0</v>
      </c>
      <c r="BJ120" s="23" t="s">
        <v>90</v>
      </c>
      <c r="BK120" s="205">
        <f>ROUND(I120*H120,2)</f>
        <v>0</v>
      </c>
      <c r="BL120" s="23" t="s">
        <v>161</v>
      </c>
      <c r="BM120" s="23" t="s">
        <v>758</v>
      </c>
    </row>
    <row r="121" spans="2:47" s="1" customFormat="1" ht="175.5">
      <c r="B121" s="41"/>
      <c r="C121" s="63"/>
      <c r="D121" s="206" t="s">
        <v>163</v>
      </c>
      <c r="E121" s="63"/>
      <c r="F121" s="207" t="s">
        <v>238</v>
      </c>
      <c r="G121" s="63"/>
      <c r="H121" s="63"/>
      <c r="I121" s="164"/>
      <c r="J121" s="63"/>
      <c r="K121" s="63"/>
      <c r="L121" s="61"/>
      <c r="M121" s="208"/>
      <c r="N121" s="42"/>
      <c r="O121" s="42"/>
      <c r="P121" s="42"/>
      <c r="Q121" s="42"/>
      <c r="R121" s="42"/>
      <c r="S121" s="42"/>
      <c r="T121" s="78"/>
      <c r="AT121" s="23" t="s">
        <v>163</v>
      </c>
      <c r="AU121" s="23" t="s">
        <v>92</v>
      </c>
    </row>
    <row r="122" spans="2:51" s="12" customFormat="1" ht="13.5">
      <c r="B122" s="220"/>
      <c r="C122" s="221"/>
      <c r="D122" s="206" t="s">
        <v>165</v>
      </c>
      <c r="E122" s="232" t="s">
        <v>80</v>
      </c>
      <c r="F122" s="233" t="s">
        <v>80</v>
      </c>
      <c r="G122" s="221"/>
      <c r="H122" s="234">
        <v>0</v>
      </c>
      <c r="I122" s="226"/>
      <c r="J122" s="221"/>
      <c r="K122" s="221"/>
      <c r="L122" s="227"/>
      <c r="M122" s="228"/>
      <c r="N122" s="229"/>
      <c r="O122" s="229"/>
      <c r="P122" s="229"/>
      <c r="Q122" s="229"/>
      <c r="R122" s="229"/>
      <c r="S122" s="229"/>
      <c r="T122" s="230"/>
      <c r="AT122" s="231" t="s">
        <v>165</v>
      </c>
      <c r="AU122" s="231" t="s">
        <v>92</v>
      </c>
      <c r="AV122" s="12" t="s">
        <v>92</v>
      </c>
      <c r="AW122" s="12" t="s">
        <v>44</v>
      </c>
      <c r="AX122" s="12" t="s">
        <v>82</v>
      </c>
      <c r="AY122" s="231" t="s">
        <v>154</v>
      </c>
    </row>
    <row r="123" spans="2:51" s="12" customFormat="1" ht="13.5">
      <c r="B123" s="220"/>
      <c r="C123" s="221"/>
      <c r="D123" s="222" t="s">
        <v>165</v>
      </c>
      <c r="E123" s="223" t="s">
        <v>80</v>
      </c>
      <c r="F123" s="224" t="s">
        <v>759</v>
      </c>
      <c r="G123" s="221"/>
      <c r="H123" s="225">
        <v>723.2</v>
      </c>
      <c r="I123" s="226"/>
      <c r="J123" s="221"/>
      <c r="K123" s="221"/>
      <c r="L123" s="227"/>
      <c r="M123" s="228"/>
      <c r="N123" s="229"/>
      <c r="O123" s="229"/>
      <c r="P123" s="229"/>
      <c r="Q123" s="229"/>
      <c r="R123" s="229"/>
      <c r="S123" s="229"/>
      <c r="T123" s="230"/>
      <c r="AT123" s="231" t="s">
        <v>165</v>
      </c>
      <c r="AU123" s="231" t="s">
        <v>92</v>
      </c>
      <c r="AV123" s="12" t="s">
        <v>92</v>
      </c>
      <c r="AW123" s="12" t="s">
        <v>44</v>
      </c>
      <c r="AX123" s="12" t="s">
        <v>90</v>
      </c>
      <c r="AY123" s="231" t="s">
        <v>154</v>
      </c>
    </row>
    <row r="124" spans="2:65" s="1" customFormat="1" ht="44.25" customHeight="1">
      <c r="B124" s="41"/>
      <c r="C124" s="194" t="s">
        <v>221</v>
      </c>
      <c r="D124" s="194" t="s">
        <v>156</v>
      </c>
      <c r="E124" s="195" t="s">
        <v>760</v>
      </c>
      <c r="F124" s="196" t="s">
        <v>761</v>
      </c>
      <c r="G124" s="197" t="s">
        <v>186</v>
      </c>
      <c r="H124" s="198">
        <v>238.8</v>
      </c>
      <c r="I124" s="199"/>
      <c r="J124" s="200">
        <f>ROUND(I124*H124,2)</f>
        <v>0</v>
      </c>
      <c r="K124" s="196" t="s">
        <v>160</v>
      </c>
      <c r="L124" s="61"/>
      <c r="M124" s="201" t="s">
        <v>80</v>
      </c>
      <c r="N124" s="202" t="s">
        <v>52</v>
      </c>
      <c r="O124" s="42"/>
      <c r="P124" s="203">
        <f>O124*H124</f>
        <v>0</v>
      </c>
      <c r="Q124" s="203">
        <v>0</v>
      </c>
      <c r="R124" s="203">
        <f>Q124*H124</f>
        <v>0</v>
      </c>
      <c r="S124" s="203">
        <v>0</v>
      </c>
      <c r="T124" s="204">
        <f>S124*H124</f>
        <v>0</v>
      </c>
      <c r="AR124" s="23" t="s">
        <v>161</v>
      </c>
      <c r="AT124" s="23" t="s">
        <v>156</v>
      </c>
      <c r="AU124" s="23" t="s">
        <v>92</v>
      </c>
      <c r="AY124" s="23" t="s">
        <v>154</v>
      </c>
      <c r="BE124" s="205">
        <f>IF(N124="základní",J124,0)</f>
        <v>0</v>
      </c>
      <c r="BF124" s="205">
        <f>IF(N124="snížená",J124,0)</f>
        <v>0</v>
      </c>
      <c r="BG124" s="205">
        <f>IF(N124="zákl. přenesená",J124,0)</f>
        <v>0</v>
      </c>
      <c r="BH124" s="205">
        <f>IF(N124="sníž. přenesená",J124,0)</f>
        <v>0</v>
      </c>
      <c r="BI124" s="205">
        <f>IF(N124="nulová",J124,0)</f>
        <v>0</v>
      </c>
      <c r="BJ124" s="23" t="s">
        <v>90</v>
      </c>
      <c r="BK124" s="205">
        <f>ROUND(I124*H124,2)</f>
        <v>0</v>
      </c>
      <c r="BL124" s="23" t="s">
        <v>161</v>
      </c>
      <c r="BM124" s="23" t="s">
        <v>762</v>
      </c>
    </row>
    <row r="125" spans="2:47" s="1" customFormat="1" ht="108">
      <c r="B125" s="41"/>
      <c r="C125" s="63"/>
      <c r="D125" s="206" t="s">
        <v>163</v>
      </c>
      <c r="E125" s="63"/>
      <c r="F125" s="207" t="s">
        <v>763</v>
      </c>
      <c r="G125" s="63"/>
      <c r="H125" s="63"/>
      <c r="I125" s="164"/>
      <c r="J125" s="63"/>
      <c r="K125" s="63"/>
      <c r="L125" s="61"/>
      <c r="M125" s="208"/>
      <c r="N125" s="42"/>
      <c r="O125" s="42"/>
      <c r="P125" s="42"/>
      <c r="Q125" s="42"/>
      <c r="R125" s="42"/>
      <c r="S125" s="42"/>
      <c r="T125" s="78"/>
      <c r="AT125" s="23" t="s">
        <v>163</v>
      </c>
      <c r="AU125" s="23" t="s">
        <v>92</v>
      </c>
    </row>
    <row r="126" spans="2:51" s="12" customFormat="1" ht="13.5">
      <c r="B126" s="220"/>
      <c r="C126" s="221"/>
      <c r="D126" s="206" t="s">
        <v>165</v>
      </c>
      <c r="E126" s="232" t="s">
        <v>80</v>
      </c>
      <c r="F126" s="233" t="s">
        <v>80</v>
      </c>
      <c r="G126" s="221"/>
      <c r="H126" s="234">
        <v>0</v>
      </c>
      <c r="I126" s="226"/>
      <c r="J126" s="221"/>
      <c r="K126" s="221"/>
      <c r="L126" s="227"/>
      <c r="M126" s="228"/>
      <c r="N126" s="229"/>
      <c r="O126" s="229"/>
      <c r="P126" s="229"/>
      <c r="Q126" s="229"/>
      <c r="R126" s="229"/>
      <c r="S126" s="229"/>
      <c r="T126" s="230"/>
      <c r="AT126" s="231" t="s">
        <v>165</v>
      </c>
      <c r="AU126" s="231" t="s">
        <v>92</v>
      </c>
      <c r="AV126" s="12" t="s">
        <v>92</v>
      </c>
      <c r="AW126" s="12" t="s">
        <v>44</v>
      </c>
      <c r="AX126" s="12" t="s">
        <v>82</v>
      </c>
      <c r="AY126" s="231" t="s">
        <v>154</v>
      </c>
    </row>
    <row r="127" spans="2:51" s="12" customFormat="1" ht="13.5">
      <c r="B127" s="220"/>
      <c r="C127" s="221"/>
      <c r="D127" s="222" t="s">
        <v>165</v>
      </c>
      <c r="E127" s="223" t="s">
        <v>80</v>
      </c>
      <c r="F127" s="224" t="s">
        <v>764</v>
      </c>
      <c r="G127" s="221"/>
      <c r="H127" s="225">
        <v>238.8</v>
      </c>
      <c r="I127" s="226"/>
      <c r="J127" s="221"/>
      <c r="K127" s="221"/>
      <c r="L127" s="227"/>
      <c r="M127" s="228"/>
      <c r="N127" s="229"/>
      <c r="O127" s="229"/>
      <c r="P127" s="229"/>
      <c r="Q127" s="229"/>
      <c r="R127" s="229"/>
      <c r="S127" s="229"/>
      <c r="T127" s="230"/>
      <c r="AT127" s="231" t="s">
        <v>165</v>
      </c>
      <c r="AU127" s="231" t="s">
        <v>92</v>
      </c>
      <c r="AV127" s="12" t="s">
        <v>92</v>
      </c>
      <c r="AW127" s="12" t="s">
        <v>44</v>
      </c>
      <c r="AX127" s="12" t="s">
        <v>90</v>
      </c>
      <c r="AY127" s="231" t="s">
        <v>154</v>
      </c>
    </row>
    <row r="128" spans="2:65" s="1" customFormat="1" ht="22.5" customHeight="1">
      <c r="B128" s="41"/>
      <c r="C128" s="246" t="s">
        <v>228</v>
      </c>
      <c r="D128" s="246" t="s">
        <v>222</v>
      </c>
      <c r="E128" s="247" t="s">
        <v>765</v>
      </c>
      <c r="F128" s="248" t="s">
        <v>766</v>
      </c>
      <c r="G128" s="249" t="s">
        <v>225</v>
      </c>
      <c r="H128" s="250">
        <v>477.6</v>
      </c>
      <c r="I128" s="251"/>
      <c r="J128" s="252">
        <f>ROUND(I128*H128,2)</f>
        <v>0</v>
      </c>
      <c r="K128" s="248" t="s">
        <v>160</v>
      </c>
      <c r="L128" s="253"/>
      <c r="M128" s="254" t="s">
        <v>80</v>
      </c>
      <c r="N128" s="255" t="s">
        <v>52</v>
      </c>
      <c r="O128" s="42"/>
      <c r="P128" s="203">
        <f>O128*H128</f>
        <v>0</v>
      </c>
      <c r="Q128" s="203">
        <v>0</v>
      </c>
      <c r="R128" s="203">
        <f>Q128*H128</f>
        <v>0</v>
      </c>
      <c r="S128" s="203">
        <v>0</v>
      </c>
      <c r="T128" s="204">
        <f>S128*H128</f>
        <v>0</v>
      </c>
      <c r="AR128" s="23" t="s">
        <v>205</v>
      </c>
      <c r="AT128" s="23" t="s">
        <v>222</v>
      </c>
      <c r="AU128" s="23" t="s">
        <v>92</v>
      </c>
      <c r="AY128" s="23" t="s">
        <v>154</v>
      </c>
      <c r="BE128" s="205">
        <f>IF(N128="základní",J128,0)</f>
        <v>0</v>
      </c>
      <c r="BF128" s="205">
        <f>IF(N128="snížená",J128,0)</f>
        <v>0</v>
      </c>
      <c r="BG128" s="205">
        <f>IF(N128="zákl. přenesená",J128,0)</f>
        <v>0</v>
      </c>
      <c r="BH128" s="205">
        <f>IF(N128="sníž. přenesená",J128,0)</f>
        <v>0</v>
      </c>
      <c r="BI128" s="205">
        <f>IF(N128="nulová",J128,0)</f>
        <v>0</v>
      </c>
      <c r="BJ128" s="23" t="s">
        <v>90</v>
      </c>
      <c r="BK128" s="205">
        <f>ROUND(I128*H128,2)</f>
        <v>0</v>
      </c>
      <c r="BL128" s="23" t="s">
        <v>161</v>
      </c>
      <c r="BM128" s="23" t="s">
        <v>767</v>
      </c>
    </row>
    <row r="129" spans="2:51" s="12" customFormat="1" ht="13.5">
      <c r="B129" s="220"/>
      <c r="C129" s="221"/>
      <c r="D129" s="206" t="s">
        <v>165</v>
      </c>
      <c r="E129" s="221"/>
      <c r="F129" s="233" t="s">
        <v>768</v>
      </c>
      <c r="G129" s="221"/>
      <c r="H129" s="234">
        <v>477.6</v>
      </c>
      <c r="I129" s="226"/>
      <c r="J129" s="221"/>
      <c r="K129" s="221"/>
      <c r="L129" s="227"/>
      <c r="M129" s="228"/>
      <c r="N129" s="229"/>
      <c r="O129" s="229"/>
      <c r="P129" s="229"/>
      <c r="Q129" s="229"/>
      <c r="R129" s="229"/>
      <c r="S129" s="229"/>
      <c r="T129" s="230"/>
      <c r="AT129" s="231" t="s">
        <v>165</v>
      </c>
      <c r="AU129" s="231" t="s">
        <v>92</v>
      </c>
      <c r="AV129" s="12" t="s">
        <v>92</v>
      </c>
      <c r="AW129" s="12" t="s">
        <v>6</v>
      </c>
      <c r="AX129" s="12" t="s">
        <v>90</v>
      </c>
      <c r="AY129" s="231" t="s">
        <v>154</v>
      </c>
    </row>
    <row r="130" spans="2:63" s="10" customFormat="1" ht="29.25" customHeight="1">
      <c r="B130" s="177"/>
      <c r="C130" s="178"/>
      <c r="D130" s="191" t="s">
        <v>81</v>
      </c>
      <c r="E130" s="192" t="s">
        <v>173</v>
      </c>
      <c r="F130" s="192" t="s">
        <v>563</v>
      </c>
      <c r="G130" s="178"/>
      <c r="H130" s="178"/>
      <c r="I130" s="181"/>
      <c r="J130" s="193">
        <f>BK130</f>
        <v>0</v>
      </c>
      <c r="K130" s="178"/>
      <c r="L130" s="183"/>
      <c r="M130" s="184"/>
      <c r="N130" s="185"/>
      <c r="O130" s="185"/>
      <c r="P130" s="186">
        <f>SUM(P131:P136)</f>
        <v>0</v>
      </c>
      <c r="Q130" s="185"/>
      <c r="R130" s="186">
        <f>SUM(R131:R136)</f>
        <v>0</v>
      </c>
      <c r="S130" s="185"/>
      <c r="T130" s="187">
        <f>SUM(T131:T136)</f>
        <v>0</v>
      </c>
      <c r="AR130" s="188" t="s">
        <v>90</v>
      </c>
      <c r="AT130" s="189" t="s">
        <v>81</v>
      </c>
      <c r="AU130" s="189" t="s">
        <v>90</v>
      </c>
      <c r="AY130" s="188" t="s">
        <v>154</v>
      </c>
      <c r="BK130" s="190">
        <f>SUM(BK131:BK136)</f>
        <v>0</v>
      </c>
    </row>
    <row r="131" spans="2:65" s="1" customFormat="1" ht="22.5" customHeight="1">
      <c r="B131" s="41"/>
      <c r="C131" s="194" t="s">
        <v>234</v>
      </c>
      <c r="D131" s="194" t="s">
        <v>156</v>
      </c>
      <c r="E131" s="195" t="s">
        <v>769</v>
      </c>
      <c r="F131" s="196" t="s">
        <v>770</v>
      </c>
      <c r="G131" s="197" t="s">
        <v>179</v>
      </c>
      <c r="H131" s="198">
        <v>346</v>
      </c>
      <c r="I131" s="199"/>
      <c r="J131" s="200">
        <f>ROUND(I131*H131,2)</f>
        <v>0</v>
      </c>
      <c r="K131" s="196" t="s">
        <v>160</v>
      </c>
      <c r="L131" s="61"/>
      <c r="M131" s="201" t="s">
        <v>80</v>
      </c>
      <c r="N131" s="202" t="s">
        <v>52</v>
      </c>
      <c r="O131" s="42"/>
      <c r="P131" s="203">
        <f>O131*H131</f>
        <v>0</v>
      </c>
      <c r="Q131" s="203">
        <v>0</v>
      </c>
      <c r="R131" s="203">
        <f>Q131*H131</f>
        <v>0</v>
      </c>
      <c r="S131" s="203">
        <v>0</v>
      </c>
      <c r="T131" s="204">
        <f>S131*H131</f>
        <v>0</v>
      </c>
      <c r="AR131" s="23" t="s">
        <v>161</v>
      </c>
      <c r="AT131" s="23" t="s">
        <v>156</v>
      </c>
      <c r="AU131" s="23" t="s">
        <v>92</v>
      </c>
      <c r="AY131" s="23" t="s">
        <v>154</v>
      </c>
      <c r="BE131" s="205">
        <f>IF(N131="základní",J131,0)</f>
        <v>0</v>
      </c>
      <c r="BF131" s="205">
        <f>IF(N131="snížená",J131,0)</f>
        <v>0</v>
      </c>
      <c r="BG131" s="205">
        <f>IF(N131="zákl. přenesená",J131,0)</f>
        <v>0</v>
      </c>
      <c r="BH131" s="205">
        <f>IF(N131="sníž. přenesená",J131,0)</f>
        <v>0</v>
      </c>
      <c r="BI131" s="205">
        <f>IF(N131="nulová",J131,0)</f>
        <v>0</v>
      </c>
      <c r="BJ131" s="23" t="s">
        <v>90</v>
      </c>
      <c r="BK131" s="205">
        <f>ROUND(I131*H131,2)</f>
        <v>0</v>
      </c>
      <c r="BL131" s="23" t="s">
        <v>161</v>
      </c>
      <c r="BM131" s="23" t="s">
        <v>771</v>
      </c>
    </row>
    <row r="132" spans="2:47" s="1" customFormat="1" ht="27">
      <c r="B132" s="41"/>
      <c r="C132" s="63"/>
      <c r="D132" s="206" t="s">
        <v>163</v>
      </c>
      <c r="E132" s="63"/>
      <c r="F132" s="207" t="s">
        <v>772</v>
      </c>
      <c r="G132" s="63"/>
      <c r="H132" s="63"/>
      <c r="I132" s="164"/>
      <c r="J132" s="63"/>
      <c r="K132" s="63"/>
      <c r="L132" s="61"/>
      <c r="M132" s="208"/>
      <c r="N132" s="42"/>
      <c r="O132" s="42"/>
      <c r="P132" s="42"/>
      <c r="Q132" s="42"/>
      <c r="R132" s="42"/>
      <c r="S132" s="42"/>
      <c r="T132" s="78"/>
      <c r="AT132" s="23" t="s">
        <v>163</v>
      </c>
      <c r="AU132" s="23" t="s">
        <v>92</v>
      </c>
    </row>
    <row r="133" spans="2:51" s="12" customFormat="1" ht="13.5">
      <c r="B133" s="220"/>
      <c r="C133" s="221"/>
      <c r="D133" s="222" t="s">
        <v>165</v>
      </c>
      <c r="E133" s="223" t="s">
        <v>80</v>
      </c>
      <c r="F133" s="224" t="s">
        <v>773</v>
      </c>
      <c r="G133" s="221"/>
      <c r="H133" s="225">
        <v>346</v>
      </c>
      <c r="I133" s="226"/>
      <c r="J133" s="221"/>
      <c r="K133" s="221"/>
      <c r="L133" s="227"/>
      <c r="M133" s="228"/>
      <c r="N133" s="229"/>
      <c r="O133" s="229"/>
      <c r="P133" s="229"/>
      <c r="Q133" s="229"/>
      <c r="R133" s="229"/>
      <c r="S133" s="229"/>
      <c r="T133" s="230"/>
      <c r="AT133" s="231" t="s">
        <v>165</v>
      </c>
      <c r="AU133" s="231" t="s">
        <v>92</v>
      </c>
      <c r="AV133" s="12" t="s">
        <v>92</v>
      </c>
      <c r="AW133" s="12" t="s">
        <v>44</v>
      </c>
      <c r="AX133" s="12" t="s">
        <v>90</v>
      </c>
      <c r="AY133" s="231" t="s">
        <v>154</v>
      </c>
    </row>
    <row r="134" spans="2:65" s="1" customFormat="1" ht="22.5" customHeight="1">
      <c r="B134" s="41"/>
      <c r="C134" s="194" t="s">
        <v>240</v>
      </c>
      <c r="D134" s="194" t="s">
        <v>156</v>
      </c>
      <c r="E134" s="195" t="s">
        <v>774</v>
      </c>
      <c r="F134" s="196" t="s">
        <v>775</v>
      </c>
      <c r="G134" s="197" t="s">
        <v>179</v>
      </c>
      <c r="H134" s="198">
        <v>66</v>
      </c>
      <c r="I134" s="199"/>
      <c r="J134" s="200">
        <f>ROUND(I134*H134,2)</f>
        <v>0</v>
      </c>
      <c r="K134" s="196" t="s">
        <v>160</v>
      </c>
      <c r="L134" s="61"/>
      <c r="M134" s="201" t="s">
        <v>80</v>
      </c>
      <c r="N134" s="202" t="s">
        <v>52</v>
      </c>
      <c r="O134" s="42"/>
      <c r="P134" s="203">
        <f>O134*H134</f>
        <v>0</v>
      </c>
      <c r="Q134" s="203">
        <v>0</v>
      </c>
      <c r="R134" s="203">
        <f>Q134*H134</f>
        <v>0</v>
      </c>
      <c r="S134" s="203">
        <v>0</v>
      </c>
      <c r="T134" s="204">
        <f>S134*H134</f>
        <v>0</v>
      </c>
      <c r="AR134" s="23" t="s">
        <v>161</v>
      </c>
      <c r="AT134" s="23" t="s">
        <v>156</v>
      </c>
      <c r="AU134" s="23" t="s">
        <v>92</v>
      </c>
      <c r="AY134" s="23" t="s">
        <v>154</v>
      </c>
      <c r="BE134" s="205">
        <f>IF(N134="základní",J134,0)</f>
        <v>0</v>
      </c>
      <c r="BF134" s="205">
        <f>IF(N134="snížená",J134,0)</f>
        <v>0</v>
      </c>
      <c r="BG134" s="205">
        <f>IF(N134="zákl. přenesená",J134,0)</f>
        <v>0</v>
      </c>
      <c r="BH134" s="205">
        <f>IF(N134="sníž. přenesená",J134,0)</f>
        <v>0</v>
      </c>
      <c r="BI134" s="205">
        <f>IF(N134="nulová",J134,0)</f>
        <v>0</v>
      </c>
      <c r="BJ134" s="23" t="s">
        <v>90</v>
      </c>
      <c r="BK134" s="205">
        <f>ROUND(I134*H134,2)</f>
        <v>0</v>
      </c>
      <c r="BL134" s="23" t="s">
        <v>161</v>
      </c>
      <c r="BM134" s="23" t="s">
        <v>776</v>
      </c>
    </row>
    <row r="135" spans="2:47" s="1" customFormat="1" ht="27">
      <c r="B135" s="41"/>
      <c r="C135" s="63"/>
      <c r="D135" s="206" t="s">
        <v>163</v>
      </c>
      <c r="E135" s="63"/>
      <c r="F135" s="207" t="s">
        <v>772</v>
      </c>
      <c r="G135" s="63"/>
      <c r="H135" s="63"/>
      <c r="I135" s="164"/>
      <c r="J135" s="63"/>
      <c r="K135" s="63"/>
      <c r="L135" s="61"/>
      <c r="M135" s="208"/>
      <c r="N135" s="42"/>
      <c r="O135" s="42"/>
      <c r="P135" s="42"/>
      <c r="Q135" s="42"/>
      <c r="R135" s="42"/>
      <c r="S135" s="42"/>
      <c r="T135" s="78"/>
      <c r="AT135" s="23" t="s">
        <v>163</v>
      </c>
      <c r="AU135" s="23" t="s">
        <v>92</v>
      </c>
    </row>
    <row r="136" spans="2:51" s="12" customFormat="1" ht="13.5">
      <c r="B136" s="220"/>
      <c r="C136" s="221"/>
      <c r="D136" s="206" t="s">
        <v>165</v>
      </c>
      <c r="E136" s="232" t="s">
        <v>80</v>
      </c>
      <c r="F136" s="233" t="s">
        <v>777</v>
      </c>
      <c r="G136" s="221"/>
      <c r="H136" s="234">
        <v>66</v>
      </c>
      <c r="I136" s="226"/>
      <c r="J136" s="221"/>
      <c r="K136" s="221"/>
      <c r="L136" s="227"/>
      <c r="M136" s="228"/>
      <c r="N136" s="229"/>
      <c r="O136" s="229"/>
      <c r="P136" s="229"/>
      <c r="Q136" s="229"/>
      <c r="R136" s="229"/>
      <c r="S136" s="229"/>
      <c r="T136" s="230"/>
      <c r="AT136" s="231" t="s">
        <v>165</v>
      </c>
      <c r="AU136" s="231" t="s">
        <v>92</v>
      </c>
      <c r="AV136" s="12" t="s">
        <v>92</v>
      </c>
      <c r="AW136" s="12" t="s">
        <v>44</v>
      </c>
      <c r="AX136" s="12" t="s">
        <v>90</v>
      </c>
      <c r="AY136" s="231" t="s">
        <v>154</v>
      </c>
    </row>
    <row r="137" spans="2:63" s="10" customFormat="1" ht="29.25" customHeight="1">
      <c r="B137" s="177"/>
      <c r="C137" s="178"/>
      <c r="D137" s="191" t="s">
        <v>81</v>
      </c>
      <c r="E137" s="192" t="s">
        <v>205</v>
      </c>
      <c r="F137" s="192" t="s">
        <v>371</v>
      </c>
      <c r="G137" s="178"/>
      <c r="H137" s="178"/>
      <c r="I137" s="181"/>
      <c r="J137" s="193">
        <f>BK137</f>
        <v>0</v>
      </c>
      <c r="K137" s="178"/>
      <c r="L137" s="183"/>
      <c r="M137" s="184"/>
      <c r="N137" s="185"/>
      <c r="O137" s="185"/>
      <c r="P137" s="186">
        <f>SUM(P138:P190)</f>
        <v>0</v>
      </c>
      <c r="Q137" s="185"/>
      <c r="R137" s="186">
        <f>SUM(R138:R190)</f>
        <v>34.98804</v>
      </c>
      <c r="S137" s="185"/>
      <c r="T137" s="187">
        <f>SUM(T138:T190)</f>
        <v>0</v>
      </c>
      <c r="AR137" s="188" t="s">
        <v>90</v>
      </c>
      <c r="AT137" s="189" t="s">
        <v>81</v>
      </c>
      <c r="AU137" s="189" t="s">
        <v>90</v>
      </c>
      <c r="AY137" s="188" t="s">
        <v>154</v>
      </c>
      <c r="BK137" s="190">
        <f>SUM(BK138:BK190)</f>
        <v>0</v>
      </c>
    </row>
    <row r="138" spans="2:65" s="1" customFormat="1" ht="31.5" customHeight="1">
      <c r="B138" s="41"/>
      <c r="C138" s="194" t="s">
        <v>10</v>
      </c>
      <c r="D138" s="194" t="s">
        <v>156</v>
      </c>
      <c r="E138" s="195" t="s">
        <v>778</v>
      </c>
      <c r="F138" s="196" t="s">
        <v>779</v>
      </c>
      <c r="G138" s="197" t="s">
        <v>380</v>
      </c>
      <c r="H138" s="198">
        <v>1</v>
      </c>
      <c r="I138" s="199"/>
      <c r="J138" s="200">
        <f>ROUND(I138*H138,2)</f>
        <v>0</v>
      </c>
      <c r="K138" s="196" t="s">
        <v>160</v>
      </c>
      <c r="L138" s="61"/>
      <c r="M138" s="201" t="s">
        <v>80</v>
      </c>
      <c r="N138" s="202" t="s">
        <v>52</v>
      </c>
      <c r="O138" s="42"/>
      <c r="P138" s="203">
        <f>O138*H138</f>
        <v>0</v>
      </c>
      <c r="Q138" s="203">
        <v>0.00314</v>
      </c>
      <c r="R138" s="203">
        <f>Q138*H138</f>
        <v>0.00314</v>
      </c>
      <c r="S138" s="203">
        <v>0</v>
      </c>
      <c r="T138" s="204">
        <f>S138*H138</f>
        <v>0</v>
      </c>
      <c r="AR138" s="23" t="s">
        <v>161</v>
      </c>
      <c r="AT138" s="23" t="s">
        <v>156</v>
      </c>
      <c r="AU138" s="23" t="s">
        <v>92</v>
      </c>
      <c r="AY138" s="23" t="s">
        <v>154</v>
      </c>
      <c r="BE138" s="205">
        <f>IF(N138="základní",J138,0)</f>
        <v>0</v>
      </c>
      <c r="BF138" s="205">
        <f>IF(N138="snížená",J138,0)</f>
        <v>0</v>
      </c>
      <c r="BG138" s="205">
        <f>IF(N138="zákl. přenesená",J138,0)</f>
        <v>0</v>
      </c>
      <c r="BH138" s="205">
        <f>IF(N138="sníž. přenesená",J138,0)</f>
        <v>0</v>
      </c>
      <c r="BI138" s="205">
        <f>IF(N138="nulová",J138,0)</f>
        <v>0</v>
      </c>
      <c r="BJ138" s="23" t="s">
        <v>90</v>
      </c>
      <c r="BK138" s="205">
        <f>ROUND(I138*H138,2)</f>
        <v>0</v>
      </c>
      <c r="BL138" s="23" t="s">
        <v>161</v>
      </c>
      <c r="BM138" s="23" t="s">
        <v>780</v>
      </c>
    </row>
    <row r="139" spans="2:47" s="1" customFormat="1" ht="40.5">
      <c r="B139" s="41"/>
      <c r="C139" s="63"/>
      <c r="D139" s="222" t="s">
        <v>163</v>
      </c>
      <c r="E139" s="63"/>
      <c r="F139" s="256" t="s">
        <v>781</v>
      </c>
      <c r="G139" s="63"/>
      <c r="H139" s="63"/>
      <c r="I139" s="164"/>
      <c r="J139" s="63"/>
      <c r="K139" s="63"/>
      <c r="L139" s="61"/>
      <c r="M139" s="208"/>
      <c r="N139" s="42"/>
      <c r="O139" s="42"/>
      <c r="P139" s="42"/>
      <c r="Q139" s="42"/>
      <c r="R139" s="42"/>
      <c r="S139" s="42"/>
      <c r="T139" s="78"/>
      <c r="AT139" s="23" t="s">
        <v>163</v>
      </c>
      <c r="AU139" s="23" t="s">
        <v>92</v>
      </c>
    </row>
    <row r="140" spans="2:65" s="1" customFormat="1" ht="22.5" customHeight="1">
      <c r="B140" s="41"/>
      <c r="C140" s="194" t="s">
        <v>251</v>
      </c>
      <c r="D140" s="194" t="s">
        <v>156</v>
      </c>
      <c r="E140" s="195" t="s">
        <v>782</v>
      </c>
      <c r="F140" s="196" t="s">
        <v>783</v>
      </c>
      <c r="G140" s="197" t="s">
        <v>179</v>
      </c>
      <c r="H140" s="198">
        <v>130</v>
      </c>
      <c r="I140" s="199"/>
      <c r="J140" s="200">
        <f>ROUND(I140*H140,2)</f>
        <v>0</v>
      </c>
      <c r="K140" s="196" t="s">
        <v>160</v>
      </c>
      <c r="L140" s="61"/>
      <c r="M140" s="201" t="s">
        <v>80</v>
      </c>
      <c r="N140" s="202" t="s">
        <v>52</v>
      </c>
      <c r="O140" s="42"/>
      <c r="P140" s="203">
        <f>O140*H140</f>
        <v>0</v>
      </c>
      <c r="Q140" s="203">
        <v>1E-05</v>
      </c>
      <c r="R140" s="203">
        <f>Q140*H140</f>
        <v>0.0013000000000000002</v>
      </c>
      <c r="S140" s="203">
        <v>0</v>
      </c>
      <c r="T140" s="204">
        <f>S140*H140</f>
        <v>0</v>
      </c>
      <c r="AR140" s="23" t="s">
        <v>161</v>
      </c>
      <c r="AT140" s="23" t="s">
        <v>156</v>
      </c>
      <c r="AU140" s="23" t="s">
        <v>92</v>
      </c>
      <c r="AY140" s="23" t="s">
        <v>154</v>
      </c>
      <c r="BE140" s="205">
        <f>IF(N140="základní",J140,0)</f>
        <v>0</v>
      </c>
      <c r="BF140" s="205">
        <f>IF(N140="snížená",J140,0)</f>
        <v>0</v>
      </c>
      <c r="BG140" s="205">
        <f>IF(N140="zákl. přenesená",J140,0)</f>
        <v>0</v>
      </c>
      <c r="BH140" s="205">
        <f>IF(N140="sníž. přenesená",J140,0)</f>
        <v>0</v>
      </c>
      <c r="BI140" s="205">
        <f>IF(N140="nulová",J140,0)</f>
        <v>0</v>
      </c>
      <c r="BJ140" s="23" t="s">
        <v>90</v>
      </c>
      <c r="BK140" s="205">
        <f>ROUND(I140*H140,2)</f>
        <v>0</v>
      </c>
      <c r="BL140" s="23" t="s">
        <v>161</v>
      </c>
      <c r="BM140" s="23" t="s">
        <v>784</v>
      </c>
    </row>
    <row r="141" spans="2:47" s="1" customFormat="1" ht="94.5">
      <c r="B141" s="41"/>
      <c r="C141" s="63"/>
      <c r="D141" s="206" t="s">
        <v>163</v>
      </c>
      <c r="E141" s="63"/>
      <c r="F141" s="207" t="s">
        <v>785</v>
      </c>
      <c r="G141" s="63"/>
      <c r="H141" s="63"/>
      <c r="I141" s="164"/>
      <c r="J141" s="63"/>
      <c r="K141" s="63"/>
      <c r="L141" s="61"/>
      <c r="M141" s="208"/>
      <c r="N141" s="42"/>
      <c r="O141" s="42"/>
      <c r="P141" s="42"/>
      <c r="Q141" s="42"/>
      <c r="R141" s="42"/>
      <c r="S141" s="42"/>
      <c r="T141" s="78"/>
      <c r="AT141" s="23" t="s">
        <v>163</v>
      </c>
      <c r="AU141" s="23" t="s">
        <v>92</v>
      </c>
    </row>
    <row r="142" spans="2:51" s="11" customFormat="1" ht="13.5">
      <c r="B142" s="209"/>
      <c r="C142" s="210"/>
      <c r="D142" s="206" t="s">
        <v>165</v>
      </c>
      <c r="E142" s="211" t="s">
        <v>80</v>
      </c>
      <c r="F142" s="212" t="s">
        <v>786</v>
      </c>
      <c r="G142" s="210"/>
      <c r="H142" s="213" t="s">
        <v>80</v>
      </c>
      <c r="I142" s="214"/>
      <c r="J142" s="210"/>
      <c r="K142" s="210"/>
      <c r="L142" s="215"/>
      <c r="M142" s="216"/>
      <c r="N142" s="217"/>
      <c r="O142" s="217"/>
      <c r="P142" s="217"/>
      <c r="Q142" s="217"/>
      <c r="R142" s="217"/>
      <c r="S142" s="217"/>
      <c r="T142" s="218"/>
      <c r="AT142" s="219" t="s">
        <v>165</v>
      </c>
      <c r="AU142" s="219" t="s">
        <v>92</v>
      </c>
      <c r="AV142" s="11" t="s">
        <v>90</v>
      </c>
      <c r="AW142" s="11" t="s">
        <v>44</v>
      </c>
      <c r="AX142" s="11" t="s">
        <v>82</v>
      </c>
      <c r="AY142" s="219" t="s">
        <v>154</v>
      </c>
    </row>
    <row r="143" spans="2:51" s="12" customFormat="1" ht="13.5">
      <c r="B143" s="220"/>
      <c r="C143" s="221"/>
      <c r="D143" s="222" t="s">
        <v>165</v>
      </c>
      <c r="E143" s="223" t="s">
        <v>80</v>
      </c>
      <c r="F143" s="224" t="s">
        <v>787</v>
      </c>
      <c r="G143" s="221"/>
      <c r="H143" s="225">
        <v>130</v>
      </c>
      <c r="I143" s="226"/>
      <c r="J143" s="221"/>
      <c r="K143" s="221"/>
      <c r="L143" s="227"/>
      <c r="M143" s="228"/>
      <c r="N143" s="229"/>
      <c r="O143" s="229"/>
      <c r="P143" s="229"/>
      <c r="Q143" s="229"/>
      <c r="R143" s="229"/>
      <c r="S143" s="229"/>
      <c r="T143" s="230"/>
      <c r="AT143" s="231" t="s">
        <v>165</v>
      </c>
      <c r="AU143" s="231" t="s">
        <v>92</v>
      </c>
      <c r="AV143" s="12" t="s">
        <v>92</v>
      </c>
      <c r="AW143" s="12" t="s">
        <v>44</v>
      </c>
      <c r="AX143" s="12" t="s">
        <v>90</v>
      </c>
      <c r="AY143" s="231" t="s">
        <v>154</v>
      </c>
    </row>
    <row r="144" spans="2:65" s="1" customFormat="1" ht="22.5" customHeight="1">
      <c r="B144" s="41"/>
      <c r="C144" s="246" t="s">
        <v>257</v>
      </c>
      <c r="D144" s="246" t="s">
        <v>222</v>
      </c>
      <c r="E144" s="247" t="s">
        <v>788</v>
      </c>
      <c r="F144" s="248" t="s">
        <v>789</v>
      </c>
      <c r="G144" s="249" t="s">
        <v>380</v>
      </c>
      <c r="H144" s="250">
        <v>22</v>
      </c>
      <c r="I144" s="251"/>
      <c r="J144" s="252">
        <f>ROUND(I144*H144,2)</f>
        <v>0</v>
      </c>
      <c r="K144" s="248" t="s">
        <v>160</v>
      </c>
      <c r="L144" s="253"/>
      <c r="M144" s="254" t="s">
        <v>80</v>
      </c>
      <c r="N144" s="255" t="s">
        <v>52</v>
      </c>
      <c r="O144" s="42"/>
      <c r="P144" s="203">
        <f>O144*H144</f>
        <v>0</v>
      </c>
      <c r="Q144" s="203">
        <v>0.0203</v>
      </c>
      <c r="R144" s="203">
        <f>Q144*H144</f>
        <v>0.4466</v>
      </c>
      <c r="S144" s="203">
        <v>0</v>
      </c>
      <c r="T144" s="204">
        <f>S144*H144</f>
        <v>0</v>
      </c>
      <c r="AR144" s="23" t="s">
        <v>205</v>
      </c>
      <c r="AT144" s="23" t="s">
        <v>222</v>
      </c>
      <c r="AU144" s="23" t="s">
        <v>92</v>
      </c>
      <c r="AY144" s="23" t="s">
        <v>154</v>
      </c>
      <c r="BE144" s="205">
        <f>IF(N144="základní",J144,0)</f>
        <v>0</v>
      </c>
      <c r="BF144" s="205">
        <f>IF(N144="snížená",J144,0)</f>
        <v>0</v>
      </c>
      <c r="BG144" s="205">
        <f>IF(N144="zákl. přenesená",J144,0)</f>
        <v>0</v>
      </c>
      <c r="BH144" s="205">
        <f>IF(N144="sníž. přenesená",J144,0)</f>
        <v>0</v>
      </c>
      <c r="BI144" s="205">
        <f>IF(N144="nulová",J144,0)</f>
        <v>0</v>
      </c>
      <c r="BJ144" s="23" t="s">
        <v>90</v>
      </c>
      <c r="BK144" s="205">
        <f>ROUND(I144*H144,2)</f>
        <v>0</v>
      </c>
      <c r="BL144" s="23" t="s">
        <v>161</v>
      </c>
      <c r="BM144" s="23" t="s">
        <v>790</v>
      </c>
    </row>
    <row r="145" spans="2:51" s="12" customFormat="1" ht="13.5">
      <c r="B145" s="220"/>
      <c r="C145" s="221"/>
      <c r="D145" s="206" t="s">
        <v>165</v>
      </c>
      <c r="E145" s="232" t="s">
        <v>80</v>
      </c>
      <c r="F145" s="233" t="s">
        <v>791</v>
      </c>
      <c r="G145" s="221"/>
      <c r="H145" s="234">
        <v>21.992</v>
      </c>
      <c r="I145" s="226"/>
      <c r="J145" s="221"/>
      <c r="K145" s="221"/>
      <c r="L145" s="227"/>
      <c r="M145" s="228"/>
      <c r="N145" s="229"/>
      <c r="O145" s="229"/>
      <c r="P145" s="229"/>
      <c r="Q145" s="229"/>
      <c r="R145" s="229"/>
      <c r="S145" s="229"/>
      <c r="T145" s="230"/>
      <c r="AT145" s="231" t="s">
        <v>165</v>
      </c>
      <c r="AU145" s="231" t="s">
        <v>92</v>
      </c>
      <c r="AV145" s="12" t="s">
        <v>92</v>
      </c>
      <c r="AW145" s="12" t="s">
        <v>44</v>
      </c>
      <c r="AX145" s="12" t="s">
        <v>82</v>
      </c>
      <c r="AY145" s="231" t="s">
        <v>154</v>
      </c>
    </row>
    <row r="146" spans="2:51" s="12" customFormat="1" ht="13.5">
      <c r="B146" s="220"/>
      <c r="C146" s="221"/>
      <c r="D146" s="222" t="s">
        <v>165</v>
      </c>
      <c r="E146" s="223" t="s">
        <v>80</v>
      </c>
      <c r="F146" s="224" t="s">
        <v>792</v>
      </c>
      <c r="G146" s="221"/>
      <c r="H146" s="225">
        <v>22</v>
      </c>
      <c r="I146" s="226"/>
      <c r="J146" s="221"/>
      <c r="K146" s="221"/>
      <c r="L146" s="227"/>
      <c r="M146" s="228"/>
      <c r="N146" s="229"/>
      <c r="O146" s="229"/>
      <c r="P146" s="229"/>
      <c r="Q146" s="229"/>
      <c r="R146" s="229"/>
      <c r="S146" s="229"/>
      <c r="T146" s="230"/>
      <c r="AT146" s="231" t="s">
        <v>165</v>
      </c>
      <c r="AU146" s="231" t="s">
        <v>92</v>
      </c>
      <c r="AV146" s="12" t="s">
        <v>92</v>
      </c>
      <c r="AW146" s="12" t="s">
        <v>44</v>
      </c>
      <c r="AX146" s="12" t="s">
        <v>90</v>
      </c>
      <c r="AY146" s="231" t="s">
        <v>154</v>
      </c>
    </row>
    <row r="147" spans="2:65" s="1" customFormat="1" ht="22.5" customHeight="1">
      <c r="B147" s="41"/>
      <c r="C147" s="194" t="s">
        <v>262</v>
      </c>
      <c r="D147" s="194" t="s">
        <v>156</v>
      </c>
      <c r="E147" s="195" t="s">
        <v>793</v>
      </c>
      <c r="F147" s="196" t="s">
        <v>794</v>
      </c>
      <c r="G147" s="197" t="s">
        <v>179</v>
      </c>
      <c r="H147" s="198">
        <v>216</v>
      </c>
      <c r="I147" s="199"/>
      <c r="J147" s="200">
        <f>ROUND(I147*H147,2)</f>
        <v>0</v>
      </c>
      <c r="K147" s="196" t="s">
        <v>160</v>
      </c>
      <c r="L147" s="61"/>
      <c r="M147" s="201" t="s">
        <v>80</v>
      </c>
      <c r="N147" s="202" t="s">
        <v>52</v>
      </c>
      <c r="O147" s="42"/>
      <c r="P147" s="203">
        <f>O147*H147</f>
        <v>0</v>
      </c>
      <c r="Q147" s="203">
        <v>2E-05</v>
      </c>
      <c r="R147" s="203">
        <f>Q147*H147</f>
        <v>0.00432</v>
      </c>
      <c r="S147" s="203">
        <v>0</v>
      </c>
      <c r="T147" s="204">
        <f>S147*H147</f>
        <v>0</v>
      </c>
      <c r="AR147" s="23" t="s">
        <v>161</v>
      </c>
      <c r="AT147" s="23" t="s">
        <v>156</v>
      </c>
      <c r="AU147" s="23" t="s">
        <v>92</v>
      </c>
      <c r="AY147" s="23" t="s">
        <v>154</v>
      </c>
      <c r="BE147" s="205">
        <f>IF(N147="základní",J147,0)</f>
        <v>0</v>
      </c>
      <c r="BF147" s="205">
        <f>IF(N147="snížená",J147,0)</f>
        <v>0</v>
      </c>
      <c r="BG147" s="205">
        <f>IF(N147="zákl. přenesená",J147,0)</f>
        <v>0</v>
      </c>
      <c r="BH147" s="205">
        <f>IF(N147="sníž. přenesená",J147,0)</f>
        <v>0</v>
      </c>
      <c r="BI147" s="205">
        <f>IF(N147="nulová",J147,0)</f>
        <v>0</v>
      </c>
      <c r="BJ147" s="23" t="s">
        <v>90</v>
      </c>
      <c r="BK147" s="205">
        <f>ROUND(I147*H147,2)</f>
        <v>0</v>
      </c>
      <c r="BL147" s="23" t="s">
        <v>161</v>
      </c>
      <c r="BM147" s="23" t="s">
        <v>795</v>
      </c>
    </row>
    <row r="148" spans="2:47" s="1" customFormat="1" ht="94.5">
      <c r="B148" s="41"/>
      <c r="C148" s="63"/>
      <c r="D148" s="206" t="s">
        <v>163</v>
      </c>
      <c r="E148" s="63"/>
      <c r="F148" s="207" t="s">
        <v>785</v>
      </c>
      <c r="G148" s="63"/>
      <c r="H148" s="63"/>
      <c r="I148" s="164"/>
      <c r="J148" s="63"/>
      <c r="K148" s="63"/>
      <c r="L148" s="61"/>
      <c r="M148" s="208"/>
      <c r="N148" s="42"/>
      <c r="O148" s="42"/>
      <c r="P148" s="42"/>
      <c r="Q148" s="42"/>
      <c r="R148" s="42"/>
      <c r="S148" s="42"/>
      <c r="T148" s="78"/>
      <c r="AT148" s="23" t="s">
        <v>163</v>
      </c>
      <c r="AU148" s="23" t="s">
        <v>92</v>
      </c>
    </row>
    <row r="149" spans="2:51" s="11" customFormat="1" ht="13.5">
      <c r="B149" s="209"/>
      <c r="C149" s="210"/>
      <c r="D149" s="206" t="s">
        <v>165</v>
      </c>
      <c r="E149" s="211" t="s">
        <v>80</v>
      </c>
      <c r="F149" s="212" t="s">
        <v>796</v>
      </c>
      <c r="G149" s="210"/>
      <c r="H149" s="213" t="s">
        <v>80</v>
      </c>
      <c r="I149" s="214"/>
      <c r="J149" s="210"/>
      <c r="K149" s="210"/>
      <c r="L149" s="215"/>
      <c r="M149" s="216"/>
      <c r="N149" s="217"/>
      <c r="O149" s="217"/>
      <c r="P149" s="217"/>
      <c r="Q149" s="217"/>
      <c r="R149" s="217"/>
      <c r="S149" s="217"/>
      <c r="T149" s="218"/>
      <c r="AT149" s="219" t="s">
        <v>165</v>
      </c>
      <c r="AU149" s="219" t="s">
        <v>92</v>
      </c>
      <c r="AV149" s="11" t="s">
        <v>90</v>
      </c>
      <c r="AW149" s="11" t="s">
        <v>44</v>
      </c>
      <c r="AX149" s="11" t="s">
        <v>82</v>
      </c>
      <c r="AY149" s="219" t="s">
        <v>154</v>
      </c>
    </row>
    <row r="150" spans="2:51" s="12" customFormat="1" ht="13.5">
      <c r="B150" s="220"/>
      <c r="C150" s="221"/>
      <c r="D150" s="222" t="s">
        <v>165</v>
      </c>
      <c r="E150" s="223" t="s">
        <v>80</v>
      </c>
      <c r="F150" s="224" t="s">
        <v>797</v>
      </c>
      <c r="G150" s="221"/>
      <c r="H150" s="225">
        <v>216</v>
      </c>
      <c r="I150" s="226"/>
      <c r="J150" s="221"/>
      <c r="K150" s="221"/>
      <c r="L150" s="227"/>
      <c r="M150" s="228"/>
      <c r="N150" s="229"/>
      <c r="O150" s="229"/>
      <c r="P150" s="229"/>
      <c r="Q150" s="229"/>
      <c r="R150" s="229"/>
      <c r="S150" s="229"/>
      <c r="T150" s="230"/>
      <c r="AT150" s="231" t="s">
        <v>165</v>
      </c>
      <c r="AU150" s="231" t="s">
        <v>92</v>
      </c>
      <c r="AV150" s="12" t="s">
        <v>92</v>
      </c>
      <c r="AW150" s="12" t="s">
        <v>44</v>
      </c>
      <c r="AX150" s="12" t="s">
        <v>90</v>
      </c>
      <c r="AY150" s="231" t="s">
        <v>154</v>
      </c>
    </row>
    <row r="151" spans="2:65" s="1" customFormat="1" ht="22.5" customHeight="1">
      <c r="B151" s="41"/>
      <c r="C151" s="246" t="s">
        <v>267</v>
      </c>
      <c r="D151" s="246" t="s">
        <v>222</v>
      </c>
      <c r="E151" s="247" t="s">
        <v>798</v>
      </c>
      <c r="F151" s="248" t="s">
        <v>799</v>
      </c>
      <c r="G151" s="249" t="s">
        <v>380</v>
      </c>
      <c r="H151" s="250">
        <v>37</v>
      </c>
      <c r="I151" s="251"/>
      <c r="J151" s="252">
        <f>ROUND(I151*H151,2)</f>
        <v>0</v>
      </c>
      <c r="K151" s="248" t="s">
        <v>160</v>
      </c>
      <c r="L151" s="253"/>
      <c r="M151" s="254" t="s">
        <v>80</v>
      </c>
      <c r="N151" s="255" t="s">
        <v>52</v>
      </c>
      <c r="O151" s="42"/>
      <c r="P151" s="203">
        <f>O151*H151</f>
        <v>0</v>
      </c>
      <c r="Q151" s="203">
        <v>0.042</v>
      </c>
      <c r="R151" s="203">
        <f>Q151*H151</f>
        <v>1.554</v>
      </c>
      <c r="S151" s="203">
        <v>0</v>
      </c>
      <c r="T151" s="204">
        <f>S151*H151</f>
        <v>0</v>
      </c>
      <c r="AR151" s="23" t="s">
        <v>205</v>
      </c>
      <c r="AT151" s="23" t="s">
        <v>222</v>
      </c>
      <c r="AU151" s="23" t="s">
        <v>92</v>
      </c>
      <c r="AY151" s="23" t="s">
        <v>154</v>
      </c>
      <c r="BE151" s="205">
        <f>IF(N151="základní",J151,0)</f>
        <v>0</v>
      </c>
      <c r="BF151" s="205">
        <f>IF(N151="snížená",J151,0)</f>
        <v>0</v>
      </c>
      <c r="BG151" s="205">
        <f>IF(N151="zákl. přenesená",J151,0)</f>
        <v>0</v>
      </c>
      <c r="BH151" s="205">
        <f>IF(N151="sníž. přenesená",J151,0)</f>
        <v>0</v>
      </c>
      <c r="BI151" s="205">
        <f>IF(N151="nulová",J151,0)</f>
        <v>0</v>
      </c>
      <c r="BJ151" s="23" t="s">
        <v>90</v>
      </c>
      <c r="BK151" s="205">
        <f>ROUND(I151*H151,2)</f>
        <v>0</v>
      </c>
      <c r="BL151" s="23" t="s">
        <v>161</v>
      </c>
      <c r="BM151" s="23" t="s">
        <v>800</v>
      </c>
    </row>
    <row r="152" spans="2:51" s="12" customFormat="1" ht="13.5">
      <c r="B152" s="220"/>
      <c r="C152" s="221"/>
      <c r="D152" s="206" t="s">
        <v>165</v>
      </c>
      <c r="E152" s="232" t="s">
        <v>80</v>
      </c>
      <c r="F152" s="233" t="s">
        <v>801</v>
      </c>
      <c r="G152" s="221"/>
      <c r="H152" s="234">
        <v>36.54</v>
      </c>
      <c r="I152" s="226"/>
      <c r="J152" s="221"/>
      <c r="K152" s="221"/>
      <c r="L152" s="227"/>
      <c r="M152" s="228"/>
      <c r="N152" s="229"/>
      <c r="O152" s="229"/>
      <c r="P152" s="229"/>
      <c r="Q152" s="229"/>
      <c r="R152" s="229"/>
      <c r="S152" s="229"/>
      <c r="T152" s="230"/>
      <c r="AT152" s="231" t="s">
        <v>165</v>
      </c>
      <c r="AU152" s="231" t="s">
        <v>92</v>
      </c>
      <c r="AV152" s="12" t="s">
        <v>92</v>
      </c>
      <c r="AW152" s="12" t="s">
        <v>44</v>
      </c>
      <c r="AX152" s="12" t="s">
        <v>82</v>
      </c>
      <c r="AY152" s="231" t="s">
        <v>154</v>
      </c>
    </row>
    <row r="153" spans="2:51" s="12" customFormat="1" ht="13.5">
      <c r="B153" s="220"/>
      <c r="C153" s="221"/>
      <c r="D153" s="222" t="s">
        <v>165</v>
      </c>
      <c r="E153" s="223" t="s">
        <v>80</v>
      </c>
      <c r="F153" s="224" t="s">
        <v>802</v>
      </c>
      <c r="G153" s="221"/>
      <c r="H153" s="225">
        <v>37</v>
      </c>
      <c r="I153" s="226"/>
      <c r="J153" s="221"/>
      <c r="K153" s="221"/>
      <c r="L153" s="227"/>
      <c r="M153" s="228"/>
      <c r="N153" s="229"/>
      <c r="O153" s="229"/>
      <c r="P153" s="229"/>
      <c r="Q153" s="229"/>
      <c r="R153" s="229"/>
      <c r="S153" s="229"/>
      <c r="T153" s="230"/>
      <c r="AT153" s="231" t="s">
        <v>165</v>
      </c>
      <c r="AU153" s="231" t="s">
        <v>92</v>
      </c>
      <c r="AV153" s="12" t="s">
        <v>92</v>
      </c>
      <c r="AW153" s="12" t="s">
        <v>44</v>
      </c>
      <c r="AX153" s="12" t="s">
        <v>90</v>
      </c>
      <c r="AY153" s="231" t="s">
        <v>154</v>
      </c>
    </row>
    <row r="154" spans="2:65" s="1" customFormat="1" ht="22.5" customHeight="1">
      <c r="B154" s="41"/>
      <c r="C154" s="194" t="s">
        <v>272</v>
      </c>
      <c r="D154" s="194" t="s">
        <v>156</v>
      </c>
      <c r="E154" s="195" t="s">
        <v>803</v>
      </c>
      <c r="F154" s="196" t="s">
        <v>804</v>
      </c>
      <c r="G154" s="197" t="s">
        <v>380</v>
      </c>
      <c r="H154" s="198">
        <v>30</v>
      </c>
      <c r="I154" s="199"/>
      <c r="J154" s="200">
        <f>ROUND(I154*H154,2)</f>
        <v>0</v>
      </c>
      <c r="K154" s="196" t="s">
        <v>80</v>
      </c>
      <c r="L154" s="61"/>
      <c r="M154" s="201" t="s">
        <v>80</v>
      </c>
      <c r="N154" s="202" t="s">
        <v>52</v>
      </c>
      <c r="O154" s="42"/>
      <c r="P154" s="203">
        <f>O154*H154</f>
        <v>0</v>
      </c>
      <c r="Q154" s="203">
        <v>0</v>
      </c>
      <c r="R154" s="203">
        <f>Q154*H154</f>
        <v>0</v>
      </c>
      <c r="S154" s="203">
        <v>0</v>
      </c>
      <c r="T154" s="204">
        <f>S154*H154</f>
        <v>0</v>
      </c>
      <c r="AR154" s="23" t="s">
        <v>161</v>
      </c>
      <c r="AT154" s="23" t="s">
        <v>156</v>
      </c>
      <c r="AU154" s="23" t="s">
        <v>92</v>
      </c>
      <c r="AY154" s="23" t="s">
        <v>154</v>
      </c>
      <c r="BE154" s="205">
        <f>IF(N154="základní",J154,0)</f>
        <v>0</v>
      </c>
      <c r="BF154" s="205">
        <f>IF(N154="snížená",J154,0)</f>
        <v>0</v>
      </c>
      <c r="BG154" s="205">
        <f>IF(N154="zákl. přenesená",J154,0)</f>
        <v>0</v>
      </c>
      <c r="BH154" s="205">
        <f>IF(N154="sníž. přenesená",J154,0)</f>
        <v>0</v>
      </c>
      <c r="BI154" s="205">
        <f>IF(N154="nulová",J154,0)</f>
        <v>0</v>
      </c>
      <c r="BJ154" s="23" t="s">
        <v>90</v>
      </c>
      <c r="BK154" s="205">
        <f>ROUND(I154*H154,2)</f>
        <v>0</v>
      </c>
      <c r="BL154" s="23" t="s">
        <v>161</v>
      </c>
      <c r="BM154" s="23" t="s">
        <v>805</v>
      </c>
    </row>
    <row r="155" spans="2:51" s="12" customFormat="1" ht="13.5">
      <c r="B155" s="220"/>
      <c r="C155" s="221"/>
      <c r="D155" s="222" t="s">
        <v>165</v>
      </c>
      <c r="E155" s="223" t="s">
        <v>80</v>
      </c>
      <c r="F155" s="224" t="s">
        <v>327</v>
      </c>
      <c r="G155" s="221"/>
      <c r="H155" s="225">
        <v>30</v>
      </c>
      <c r="I155" s="226"/>
      <c r="J155" s="221"/>
      <c r="K155" s="221"/>
      <c r="L155" s="227"/>
      <c r="M155" s="228"/>
      <c r="N155" s="229"/>
      <c r="O155" s="229"/>
      <c r="P155" s="229"/>
      <c r="Q155" s="229"/>
      <c r="R155" s="229"/>
      <c r="S155" s="229"/>
      <c r="T155" s="230"/>
      <c r="AT155" s="231" t="s">
        <v>165</v>
      </c>
      <c r="AU155" s="231" t="s">
        <v>92</v>
      </c>
      <c r="AV155" s="12" t="s">
        <v>92</v>
      </c>
      <c r="AW155" s="12" t="s">
        <v>44</v>
      </c>
      <c r="AX155" s="12" t="s">
        <v>90</v>
      </c>
      <c r="AY155" s="231" t="s">
        <v>154</v>
      </c>
    </row>
    <row r="156" spans="2:65" s="1" customFormat="1" ht="22.5" customHeight="1">
      <c r="B156" s="41"/>
      <c r="C156" s="194" t="s">
        <v>9</v>
      </c>
      <c r="D156" s="194" t="s">
        <v>156</v>
      </c>
      <c r="E156" s="195" t="s">
        <v>806</v>
      </c>
      <c r="F156" s="196" t="s">
        <v>807</v>
      </c>
      <c r="G156" s="197" t="s">
        <v>380</v>
      </c>
      <c r="H156" s="198">
        <v>6</v>
      </c>
      <c r="I156" s="199"/>
      <c r="J156" s="200">
        <f>ROUND(I156*H156,2)</f>
        <v>0</v>
      </c>
      <c r="K156" s="196" t="s">
        <v>160</v>
      </c>
      <c r="L156" s="61"/>
      <c r="M156" s="201" t="s">
        <v>80</v>
      </c>
      <c r="N156" s="202" t="s">
        <v>52</v>
      </c>
      <c r="O156" s="42"/>
      <c r="P156" s="203">
        <f>O156*H156</f>
        <v>0</v>
      </c>
      <c r="Q156" s="203">
        <v>0.46009</v>
      </c>
      <c r="R156" s="203">
        <f>Q156*H156</f>
        <v>2.7605399999999998</v>
      </c>
      <c r="S156" s="203">
        <v>0</v>
      </c>
      <c r="T156" s="204">
        <f>S156*H156</f>
        <v>0</v>
      </c>
      <c r="AR156" s="23" t="s">
        <v>161</v>
      </c>
      <c r="AT156" s="23" t="s">
        <v>156</v>
      </c>
      <c r="AU156" s="23" t="s">
        <v>92</v>
      </c>
      <c r="AY156" s="23" t="s">
        <v>154</v>
      </c>
      <c r="BE156" s="205">
        <f>IF(N156="základní",J156,0)</f>
        <v>0</v>
      </c>
      <c r="BF156" s="205">
        <f>IF(N156="snížená",J156,0)</f>
        <v>0</v>
      </c>
      <c r="BG156" s="205">
        <f>IF(N156="zákl. přenesená",J156,0)</f>
        <v>0</v>
      </c>
      <c r="BH156" s="205">
        <f>IF(N156="sníž. přenesená",J156,0)</f>
        <v>0</v>
      </c>
      <c r="BI156" s="205">
        <f>IF(N156="nulová",J156,0)</f>
        <v>0</v>
      </c>
      <c r="BJ156" s="23" t="s">
        <v>90</v>
      </c>
      <c r="BK156" s="205">
        <f>ROUND(I156*H156,2)</f>
        <v>0</v>
      </c>
      <c r="BL156" s="23" t="s">
        <v>161</v>
      </c>
      <c r="BM156" s="23" t="s">
        <v>808</v>
      </c>
    </row>
    <row r="157" spans="2:47" s="1" customFormat="1" ht="94.5">
      <c r="B157" s="41"/>
      <c r="C157" s="63"/>
      <c r="D157" s="206" t="s">
        <v>163</v>
      </c>
      <c r="E157" s="63"/>
      <c r="F157" s="207" t="s">
        <v>809</v>
      </c>
      <c r="G157" s="63"/>
      <c r="H157" s="63"/>
      <c r="I157" s="164"/>
      <c r="J157" s="63"/>
      <c r="K157" s="63"/>
      <c r="L157" s="61"/>
      <c r="M157" s="208"/>
      <c r="N157" s="42"/>
      <c r="O157" s="42"/>
      <c r="P157" s="42"/>
      <c r="Q157" s="42"/>
      <c r="R157" s="42"/>
      <c r="S157" s="42"/>
      <c r="T157" s="78"/>
      <c r="AT157" s="23" t="s">
        <v>163</v>
      </c>
      <c r="AU157" s="23" t="s">
        <v>92</v>
      </c>
    </row>
    <row r="158" spans="2:51" s="12" customFormat="1" ht="13.5">
      <c r="B158" s="220"/>
      <c r="C158" s="221"/>
      <c r="D158" s="222" t="s">
        <v>165</v>
      </c>
      <c r="E158" s="223" t="s">
        <v>80</v>
      </c>
      <c r="F158" s="224" t="s">
        <v>190</v>
      </c>
      <c r="G158" s="221"/>
      <c r="H158" s="225">
        <v>6</v>
      </c>
      <c r="I158" s="226"/>
      <c r="J158" s="221"/>
      <c r="K158" s="221"/>
      <c r="L158" s="227"/>
      <c r="M158" s="228"/>
      <c r="N158" s="229"/>
      <c r="O158" s="229"/>
      <c r="P158" s="229"/>
      <c r="Q158" s="229"/>
      <c r="R158" s="229"/>
      <c r="S158" s="229"/>
      <c r="T158" s="230"/>
      <c r="AT158" s="231" t="s">
        <v>165</v>
      </c>
      <c r="AU158" s="231" t="s">
        <v>92</v>
      </c>
      <c r="AV158" s="12" t="s">
        <v>92</v>
      </c>
      <c r="AW158" s="12" t="s">
        <v>44</v>
      </c>
      <c r="AX158" s="12" t="s">
        <v>90</v>
      </c>
      <c r="AY158" s="231" t="s">
        <v>154</v>
      </c>
    </row>
    <row r="159" spans="2:65" s="1" customFormat="1" ht="22.5" customHeight="1">
      <c r="B159" s="41"/>
      <c r="C159" s="194" t="s">
        <v>282</v>
      </c>
      <c r="D159" s="194" t="s">
        <v>156</v>
      </c>
      <c r="E159" s="195" t="s">
        <v>810</v>
      </c>
      <c r="F159" s="196" t="s">
        <v>811</v>
      </c>
      <c r="G159" s="197" t="s">
        <v>179</v>
      </c>
      <c r="H159" s="198">
        <v>216</v>
      </c>
      <c r="I159" s="199"/>
      <c r="J159" s="200">
        <f>ROUND(I159*H159,2)</f>
        <v>0</v>
      </c>
      <c r="K159" s="196" t="s">
        <v>160</v>
      </c>
      <c r="L159" s="61"/>
      <c r="M159" s="201" t="s">
        <v>80</v>
      </c>
      <c r="N159" s="202" t="s">
        <v>52</v>
      </c>
      <c r="O159" s="42"/>
      <c r="P159" s="203">
        <f>O159*H159</f>
        <v>0</v>
      </c>
      <c r="Q159" s="203">
        <v>0</v>
      </c>
      <c r="R159" s="203">
        <f>Q159*H159</f>
        <v>0</v>
      </c>
      <c r="S159" s="203">
        <v>0</v>
      </c>
      <c r="T159" s="204">
        <f>S159*H159</f>
        <v>0</v>
      </c>
      <c r="AR159" s="23" t="s">
        <v>161</v>
      </c>
      <c r="AT159" s="23" t="s">
        <v>156</v>
      </c>
      <c r="AU159" s="23" t="s">
        <v>92</v>
      </c>
      <c r="AY159" s="23" t="s">
        <v>154</v>
      </c>
      <c r="BE159" s="205">
        <f>IF(N159="základní",J159,0)</f>
        <v>0</v>
      </c>
      <c r="BF159" s="205">
        <f>IF(N159="snížená",J159,0)</f>
        <v>0</v>
      </c>
      <c r="BG159" s="205">
        <f>IF(N159="zákl. přenesená",J159,0)</f>
        <v>0</v>
      </c>
      <c r="BH159" s="205">
        <f>IF(N159="sníž. přenesená",J159,0)</f>
        <v>0</v>
      </c>
      <c r="BI159" s="205">
        <f>IF(N159="nulová",J159,0)</f>
        <v>0</v>
      </c>
      <c r="BJ159" s="23" t="s">
        <v>90</v>
      </c>
      <c r="BK159" s="205">
        <f>ROUND(I159*H159,2)</f>
        <v>0</v>
      </c>
      <c r="BL159" s="23" t="s">
        <v>161</v>
      </c>
      <c r="BM159" s="23" t="s">
        <v>812</v>
      </c>
    </row>
    <row r="160" spans="2:47" s="1" customFormat="1" ht="94.5">
      <c r="B160" s="41"/>
      <c r="C160" s="63"/>
      <c r="D160" s="206" t="s">
        <v>163</v>
      </c>
      <c r="E160" s="63"/>
      <c r="F160" s="207" t="s">
        <v>809</v>
      </c>
      <c r="G160" s="63"/>
      <c r="H160" s="63"/>
      <c r="I160" s="164"/>
      <c r="J160" s="63"/>
      <c r="K160" s="63"/>
      <c r="L160" s="61"/>
      <c r="M160" s="208"/>
      <c r="N160" s="42"/>
      <c r="O160" s="42"/>
      <c r="P160" s="42"/>
      <c r="Q160" s="42"/>
      <c r="R160" s="42"/>
      <c r="S160" s="42"/>
      <c r="T160" s="78"/>
      <c r="AT160" s="23" t="s">
        <v>163</v>
      </c>
      <c r="AU160" s="23" t="s">
        <v>92</v>
      </c>
    </row>
    <row r="161" spans="2:51" s="12" customFormat="1" ht="13.5">
      <c r="B161" s="220"/>
      <c r="C161" s="221"/>
      <c r="D161" s="222" t="s">
        <v>165</v>
      </c>
      <c r="E161" s="223" t="s">
        <v>80</v>
      </c>
      <c r="F161" s="224" t="s">
        <v>813</v>
      </c>
      <c r="G161" s="221"/>
      <c r="H161" s="225">
        <v>216</v>
      </c>
      <c r="I161" s="226"/>
      <c r="J161" s="221"/>
      <c r="K161" s="221"/>
      <c r="L161" s="227"/>
      <c r="M161" s="228"/>
      <c r="N161" s="229"/>
      <c r="O161" s="229"/>
      <c r="P161" s="229"/>
      <c r="Q161" s="229"/>
      <c r="R161" s="229"/>
      <c r="S161" s="229"/>
      <c r="T161" s="230"/>
      <c r="AT161" s="231" t="s">
        <v>165</v>
      </c>
      <c r="AU161" s="231" t="s">
        <v>92</v>
      </c>
      <c r="AV161" s="12" t="s">
        <v>92</v>
      </c>
      <c r="AW161" s="12" t="s">
        <v>44</v>
      </c>
      <c r="AX161" s="12" t="s">
        <v>90</v>
      </c>
      <c r="AY161" s="231" t="s">
        <v>154</v>
      </c>
    </row>
    <row r="162" spans="2:65" s="1" customFormat="1" ht="31.5" customHeight="1">
      <c r="B162" s="41"/>
      <c r="C162" s="194" t="s">
        <v>288</v>
      </c>
      <c r="D162" s="194" t="s">
        <v>156</v>
      </c>
      <c r="E162" s="195" t="s">
        <v>814</v>
      </c>
      <c r="F162" s="196" t="s">
        <v>815</v>
      </c>
      <c r="G162" s="197" t="s">
        <v>380</v>
      </c>
      <c r="H162" s="198">
        <v>1</v>
      </c>
      <c r="I162" s="199"/>
      <c r="J162" s="200">
        <f>ROUND(I162*H162,2)</f>
        <v>0</v>
      </c>
      <c r="K162" s="196" t="s">
        <v>80</v>
      </c>
      <c r="L162" s="61"/>
      <c r="M162" s="201" t="s">
        <v>80</v>
      </c>
      <c r="N162" s="202" t="s">
        <v>52</v>
      </c>
      <c r="O162" s="42"/>
      <c r="P162" s="203">
        <f>O162*H162</f>
        <v>0</v>
      </c>
      <c r="Q162" s="203">
        <v>5</v>
      </c>
      <c r="R162" s="203">
        <f>Q162*H162</f>
        <v>5</v>
      </c>
      <c r="S162" s="203">
        <v>0</v>
      </c>
      <c r="T162" s="204">
        <f>S162*H162</f>
        <v>0</v>
      </c>
      <c r="AR162" s="23" t="s">
        <v>161</v>
      </c>
      <c r="AT162" s="23" t="s">
        <v>156</v>
      </c>
      <c r="AU162" s="23" t="s">
        <v>92</v>
      </c>
      <c r="AY162" s="23" t="s">
        <v>154</v>
      </c>
      <c r="BE162" s="205">
        <f>IF(N162="základní",J162,0)</f>
        <v>0</v>
      </c>
      <c r="BF162" s="205">
        <f>IF(N162="snížená",J162,0)</f>
        <v>0</v>
      </c>
      <c r="BG162" s="205">
        <f>IF(N162="zákl. přenesená",J162,0)</f>
        <v>0</v>
      </c>
      <c r="BH162" s="205">
        <f>IF(N162="sníž. přenesená",J162,0)</f>
        <v>0</v>
      </c>
      <c r="BI162" s="205">
        <f>IF(N162="nulová",J162,0)</f>
        <v>0</v>
      </c>
      <c r="BJ162" s="23" t="s">
        <v>90</v>
      </c>
      <c r="BK162" s="205">
        <f>ROUND(I162*H162,2)</f>
        <v>0</v>
      </c>
      <c r="BL162" s="23" t="s">
        <v>161</v>
      </c>
      <c r="BM162" s="23" t="s">
        <v>816</v>
      </c>
    </row>
    <row r="163" spans="2:51" s="12" customFormat="1" ht="13.5">
      <c r="B163" s="220"/>
      <c r="C163" s="221"/>
      <c r="D163" s="222" t="s">
        <v>165</v>
      </c>
      <c r="E163" s="223" t="s">
        <v>80</v>
      </c>
      <c r="F163" s="224" t="s">
        <v>817</v>
      </c>
      <c r="G163" s="221"/>
      <c r="H163" s="225">
        <v>1</v>
      </c>
      <c r="I163" s="226"/>
      <c r="J163" s="221"/>
      <c r="K163" s="221"/>
      <c r="L163" s="227"/>
      <c r="M163" s="228"/>
      <c r="N163" s="229"/>
      <c r="O163" s="229"/>
      <c r="P163" s="229"/>
      <c r="Q163" s="229"/>
      <c r="R163" s="229"/>
      <c r="S163" s="229"/>
      <c r="T163" s="230"/>
      <c r="AT163" s="231" t="s">
        <v>165</v>
      </c>
      <c r="AU163" s="231" t="s">
        <v>92</v>
      </c>
      <c r="AV163" s="12" t="s">
        <v>92</v>
      </c>
      <c r="AW163" s="12" t="s">
        <v>44</v>
      </c>
      <c r="AX163" s="12" t="s">
        <v>90</v>
      </c>
      <c r="AY163" s="231" t="s">
        <v>154</v>
      </c>
    </row>
    <row r="164" spans="2:65" s="1" customFormat="1" ht="31.5" customHeight="1">
      <c r="B164" s="41"/>
      <c r="C164" s="194" t="s">
        <v>294</v>
      </c>
      <c r="D164" s="194" t="s">
        <v>156</v>
      </c>
      <c r="E164" s="195" t="s">
        <v>818</v>
      </c>
      <c r="F164" s="196" t="s">
        <v>819</v>
      </c>
      <c r="G164" s="197" t="s">
        <v>380</v>
      </c>
      <c r="H164" s="198">
        <v>1</v>
      </c>
      <c r="I164" s="199"/>
      <c r="J164" s="200">
        <f>ROUND(I164*H164,2)</f>
        <v>0</v>
      </c>
      <c r="K164" s="196" t="s">
        <v>80</v>
      </c>
      <c r="L164" s="61"/>
      <c r="M164" s="201" t="s">
        <v>80</v>
      </c>
      <c r="N164" s="202" t="s">
        <v>52</v>
      </c>
      <c r="O164" s="42"/>
      <c r="P164" s="203">
        <f>O164*H164</f>
        <v>0</v>
      </c>
      <c r="Q164" s="203">
        <v>5</v>
      </c>
      <c r="R164" s="203">
        <f>Q164*H164</f>
        <v>5</v>
      </c>
      <c r="S164" s="203">
        <v>0</v>
      </c>
      <c r="T164" s="204">
        <f>S164*H164</f>
        <v>0</v>
      </c>
      <c r="AR164" s="23" t="s">
        <v>161</v>
      </c>
      <c r="AT164" s="23" t="s">
        <v>156</v>
      </c>
      <c r="AU164" s="23" t="s">
        <v>92</v>
      </c>
      <c r="AY164" s="23" t="s">
        <v>154</v>
      </c>
      <c r="BE164" s="205">
        <f>IF(N164="základní",J164,0)</f>
        <v>0</v>
      </c>
      <c r="BF164" s="205">
        <f>IF(N164="snížená",J164,0)</f>
        <v>0</v>
      </c>
      <c r="BG164" s="205">
        <f>IF(N164="zákl. přenesená",J164,0)</f>
        <v>0</v>
      </c>
      <c r="BH164" s="205">
        <f>IF(N164="sníž. přenesená",J164,0)</f>
        <v>0</v>
      </c>
      <c r="BI164" s="205">
        <f>IF(N164="nulová",J164,0)</f>
        <v>0</v>
      </c>
      <c r="BJ164" s="23" t="s">
        <v>90</v>
      </c>
      <c r="BK164" s="205">
        <f>ROUND(I164*H164,2)</f>
        <v>0</v>
      </c>
      <c r="BL164" s="23" t="s">
        <v>161</v>
      </c>
      <c r="BM164" s="23" t="s">
        <v>820</v>
      </c>
    </row>
    <row r="165" spans="2:51" s="12" customFormat="1" ht="13.5">
      <c r="B165" s="220"/>
      <c r="C165" s="221"/>
      <c r="D165" s="222" t="s">
        <v>165</v>
      </c>
      <c r="E165" s="223" t="s">
        <v>80</v>
      </c>
      <c r="F165" s="224" t="s">
        <v>821</v>
      </c>
      <c r="G165" s="221"/>
      <c r="H165" s="225">
        <v>1</v>
      </c>
      <c r="I165" s="226"/>
      <c r="J165" s="221"/>
      <c r="K165" s="221"/>
      <c r="L165" s="227"/>
      <c r="M165" s="228"/>
      <c r="N165" s="229"/>
      <c r="O165" s="229"/>
      <c r="P165" s="229"/>
      <c r="Q165" s="229"/>
      <c r="R165" s="229"/>
      <c r="S165" s="229"/>
      <c r="T165" s="230"/>
      <c r="AT165" s="231" t="s">
        <v>165</v>
      </c>
      <c r="AU165" s="231" t="s">
        <v>92</v>
      </c>
      <c r="AV165" s="12" t="s">
        <v>92</v>
      </c>
      <c r="AW165" s="12" t="s">
        <v>44</v>
      </c>
      <c r="AX165" s="12" t="s">
        <v>90</v>
      </c>
      <c r="AY165" s="231" t="s">
        <v>154</v>
      </c>
    </row>
    <row r="166" spans="2:65" s="1" customFormat="1" ht="31.5" customHeight="1">
      <c r="B166" s="41"/>
      <c r="C166" s="194" t="s">
        <v>299</v>
      </c>
      <c r="D166" s="194" t="s">
        <v>156</v>
      </c>
      <c r="E166" s="195" t="s">
        <v>822</v>
      </c>
      <c r="F166" s="196" t="s">
        <v>823</v>
      </c>
      <c r="G166" s="197" t="s">
        <v>380</v>
      </c>
      <c r="H166" s="198">
        <v>1</v>
      </c>
      <c r="I166" s="199"/>
      <c r="J166" s="200">
        <f>ROUND(I166*H166,2)</f>
        <v>0</v>
      </c>
      <c r="K166" s="196" t="s">
        <v>80</v>
      </c>
      <c r="L166" s="61"/>
      <c r="M166" s="201" t="s">
        <v>80</v>
      </c>
      <c r="N166" s="202" t="s">
        <v>52</v>
      </c>
      <c r="O166" s="42"/>
      <c r="P166" s="203">
        <f>O166*H166</f>
        <v>0</v>
      </c>
      <c r="Q166" s="203">
        <v>5</v>
      </c>
      <c r="R166" s="203">
        <f>Q166*H166</f>
        <v>5</v>
      </c>
      <c r="S166" s="203">
        <v>0</v>
      </c>
      <c r="T166" s="204">
        <f>S166*H166</f>
        <v>0</v>
      </c>
      <c r="AR166" s="23" t="s">
        <v>161</v>
      </c>
      <c r="AT166" s="23" t="s">
        <v>156</v>
      </c>
      <c r="AU166" s="23" t="s">
        <v>92</v>
      </c>
      <c r="AY166" s="23" t="s">
        <v>154</v>
      </c>
      <c r="BE166" s="205">
        <f>IF(N166="základní",J166,0)</f>
        <v>0</v>
      </c>
      <c r="BF166" s="205">
        <f>IF(N166="snížená",J166,0)</f>
        <v>0</v>
      </c>
      <c r="BG166" s="205">
        <f>IF(N166="zákl. přenesená",J166,0)</f>
        <v>0</v>
      </c>
      <c r="BH166" s="205">
        <f>IF(N166="sníž. přenesená",J166,0)</f>
        <v>0</v>
      </c>
      <c r="BI166" s="205">
        <f>IF(N166="nulová",J166,0)</f>
        <v>0</v>
      </c>
      <c r="BJ166" s="23" t="s">
        <v>90</v>
      </c>
      <c r="BK166" s="205">
        <f>ROUND(I166*H166,2)</f>
        <v>0</v>
      </c>
      <c r="BL166" s="23" t="s">
        <v>161</v>
      </c>
      <c r="BM166" s="23" t="s">
        <v>824</v>
      </c>
    </row>
    <row r="167" spans="2:51" s="12" customFormat="1" ht="13.5">
      <c r="B167" s="220"/>
      <c r="C167" s="221"/>
      <c r="D167" s="222" t="s">
        <v>165</v>
      </c>
      <c r="E167" s="223" t="s">
        <v>80</v>
      </c>
      <c r="F167" s="224" t="s">
        <v>825</v>
      </c>
      <c r="G167" s="221"/>
      <c r="H167" s="225">
        <v>1</v>
      </c>
      <c r="I167" s="226"/>
      <c r="J167" s="221"/>
      <c r="K167" s="221"/>
      <c r="L167" s="227"/>
      <c r="M167" s="228"/>
      <c r="N167" s="229"/>
      <c r="O167" s="229"/>
      <c r="P167" s="229"/>
      <c r="Q167" s="229"/>
      <c r="R167" s="229"/>
      <c r="S167" s="229"/>
      <c r="T167" s="230"/>
      <c r="AT167" s="231" t="s">
        <v>165</v>
      </c>
      <c r="AU167" s="231" t="s">
        <v>92</v>
      </c>
      <c r="AV167" s="12" t="s">
        <v>92</v>
      </c>
      <c r="AW167" s="12" t="s">
        <v>44</v>
      </c>
      <c r="AX167" s="12" t="s">
        <v>90</v>
      </c>
      <c r="AY167" s="231" t="s">
        <v>154</v>
      </c>
    </row>
    <row r="168" spans="2:65" s="1" customFormat="1" ht="31.5" customHeight="1">
      <c r="B168" s="41"/>
      <c r="C168" s="194" t="s">
        <v>305</v>
      </c>
      <c r="D168" s="194" t="s">
        <v>156</v>
      </c>
      <c r="E168" s="195" t="s">
        <v>826</v>
      </c>
      <c r="F168" s="196" t="s">
        <v>827</v>
      </c>
      <c r="G168" s="197" t="s">
        <v>380</v>
      </c>
      <c r="H168" s="198">
        <v>1</v>
      </c>
      <c r="I168" s="199"/>
      <c r="J168" s="200">
        <f>ROUND(I168*H168,2)</f>
        <v>0</v>
      </c>
      <c r="K168" s="196" t="s">
        <v>80</v>
      </c>
      <c r="L168" s="61"/>
      <c r="M168" s="201" t="s">
        <v>80</v>
      </c>
      <c r="N168" s="202" t="s">
        <v>52</v>
      </c>
      <c r="O168" s="42"/>
      <c r="P168" s="203">
        <f>O168*H168</f>
        <v>0</v>
      </c>
      <c r="Q168" s="203">
        <v>5</v>
      </c>
      <c r="R168" s="203">
        <f>Q168*H168</f>
        <v>5</v>
      </c>
      <c r="S168" s="203">
        <v>0</v>
      </c>
      <c r="T168" s="204">
        <f>S168*H168</f>
        <v>0</v>
      </c>
      <c r="AR168" s="23" t="s">
        <v>161</v>
      </c>
      <c r="AT168" s="23" t="s">
        <v>156</v>
      </c>
      <c r="AU168" s="23" t="s">
        <v>92</v>
      </c>
      <c r="AY168" s="23" t="s">
        <v>154</v>
      </c>
      <c r="BE168" s="205">
        <f>IF(N168="základní",J168,0)</f>
        <v>0</v>
      </c>
      <c r="BF168" s="205">
        <f>IF(N168="snížená",J168,0)</f>
        <v>0</v>
      </c>
      <c r="BG168" s="205">
        <f>IF(N168="zákl. přenesená",J168,0)</f>
        <v>0</v>
      </c>
      <c r="BH168" s="205">
        <f>IF(N168="sníž. přenesená",J168,0)</f>
        <v>0</v>
      </c>
      <c r="BI168" s="205">
        <f>IF(N168="nulová",J168,0)</f>
        <v>0</v>
      </c>
      <c r="BJ168" s="23" t="s">
        <v>90</v>
      </c>
      <c r="BK168" s="205">
        <f>ROUND(I168*H168,2)</f>
        <v>0</v>
      </c>
      <c r="BL168" s="23" t="s">
        <v>161</v>
      </c>
      <c r="BM168" s="23" t="s">
        <v>828</v>
      </c>
    </row>
    <row r="169" spans="2:51" s="12" customFormat="1" ht="13.5">
      <c r="B169" s="220"/>
      <c r="C169" s="221"/>
      <c r="D169" s="222" t="s">
        <v>165</v>
      </c>
      <c r="E169" s="223" t="s">
        <v>80</v>
      </c>
      <c r="F169" s="224" t="s">
        <v>829</v>
      </c>
      <c r="G169" s="221"/>
      <c r="H169" s="225">
        <v>1</v>
      </c>
      <c r="I169" s="226"/>
      <c r="J169" s="221"/>
      <c r="K169" s="221"/>
      <c r="L169" s="227"/>
      <c r="M169" s="228"/>
      <c r="N169" s="229"/>
      <c r="O169" s="229"/>
      <c r="P169" s="229"/>
      <c r="Q169" s="229"/>
      <c r="R169" s="229"/>
      <c r="S169" s="229"/>
      <c r="T169" s="230"/>
      <c r="AT169" s="231" t="s">
        <v>165</v>
      </c>
      <c r="AU169" s="231" t="s">
        <v>92</v>
      </c>
      <c r="AV169" s="12" t="s">
        <v>92</v>
      </c>
      <c r="AW169" s="12" t="s">
        <v>44</v>
      </c>
      <c r="AX169" s="12" t="s">
        <v>90</v>
      </c>
      <c r="AY169" s="231" t="s">
        <v>154</v>
      </c>
    </row>
    <row r="170" spans="2:65" s="1" customFormat="1" ht="31.5" customHeight="1">
      <c r="B170" s="41"/>
      <c r="C170" s="194" t="s">
        <v>311</v>
      </c>
      <c r="D170" s="194" t="s">
        <v>156</v>
      </c>
      <c r="E170" s="195" t="s">
        <v>830</v>
      </c>
      <c r="F170" s="196" t="s">
        <v>831</v>
      </c>
      <c r="G170" s="197" t="s">
        <v>380</v>
      </c>
      <c r="H170" s="198">
        <v>1</v>
      </c>
      <c r="I170" s="199"/>
      <c r="J170" s="200">
        <f>ROUND(I170*H170,2)</f>
        <v>0</v>
      </c>
      <c r="K170" s="196" t="s">
        <v>80</v>
      </c>
      <c r="L170" s="61"/>
      <c r="M170" s="201" t="s">
        <v>80</v>
      </c>
      <c r="N170" s="202" t="s">
        <v>52</v>
      </c>
      <c r="O170" s="42"/>
      <c r="P170" s="203">
        <f>O170*H170</f>
        <v>0</v>
      </c>
      <c r="Q170" s="203">
        <v>5</v>
      </c>
      <c r="R170" s="203">
        <f>Q170*H170</f>
        <v>5</v>
      </c>
      <c r="S170" s="203">
        <v>0</v>
      </c>
      <c r="T170" s="204">
        <f>S170*H170</f>
        <v>0</v>
      </c>
      <c r="AR170" s="23" t="s">
        <v>161</v>
      </c>
      <c r="AT170" s="23" t="s">
        <v>156</v>
      </c>
      <c r="AU170" s="23" t="s">
        <v>92</v>
      </c>
      <c r="AY170" s="23" t="s">
        <v>154</v>
      </c>
      <c r="BE170" s="205">
        <f>IF(N170="základní",J170,0)</f>
        <v>0</v>
      </c>
      <c r="BF170" s="205">
        <f>IF(N170="snížená",J170,0)</f>
        <v>0</v>
      </c>
      <c r="BG170" s="205">
        <f>IF(N170="zákl. přenesená",J170,0)</f>
        <v>0</v>
      </c>
      <c r="BH170" s="205">
        <f>IF(N170="sníž. přenesená",J170,0)</f>
        <v>0</v>
      </c>
      <c r="BI170" s="205">
        <f>IF(N170="nulová",J170,0)</f>
        <v>0</v>
      </c>
      <c r="BJ170" s="23" t="s">
        <v>90</v>
      </c>
      <c r="BK170" s="205">
        <f>ROUND(I170*H170,2)</f>
        <v>0</v>
      </c>
      <c r="BL170" s="23" t="s">
        <v>161</v>
      </c>
      <c r="BM170" s="23" t="s">
        <v>832</v>
      </c>
    </row>
    <row r="171" spans="2:51" s="12" customFormat="1" ht="13.5">
      <c r="B171" s="220"/>
      <c r="C171" s="221"/>
      <c r="D171" s="222" t="s">
        <v>165</v>
      </c>
      <c r="E171" s="223" t="s">
        <v>80</v>
      </c>
      <c r="F171" s="224" t="s">
        <v>833</v>
      </c>
      <c r="G171" s="221"/>
      <c r="H171" s="225">
        <v>1</v>
      </c>
      <c r="I171" s="226"/>
      <c r="J171" s="221"/>
      <c r="K171" s="221"/>
      <c r="L171" s="227"/>
      <c r="M171" s="228"/>
      <c r="N171" s="229"/>
      <c r="O171" s="229"/>
      <c r="P171" s="229"/>
      <c r="Q171" s="229"/>
      <c r="R171" s="229"/>
      <c r="S171" s="229"/>
      <c r="T171" s="230"/>
      <c r="AT171" s="231" t="s">
        <v>165</v>
      </c>
      <c r="AU171" s="231" t="s">
        <v>92</v>
      </c>
      <c r="AV171" s="12" t="s">
        <v>92</v>
      </c>
      <c r="AW171" s="12" t="s">
        <v>44</v>
      </c>
      <c r="AX171" s="12" t="s">
        <v>90</v>
      </c>
      <c r="AY171" s="231" t="s">
        <v>154</v>
      </c>
    </row>
    <row r="172" spans="2:65" s="1" customFormat="1" ht="31.5" customHeight="1">
      <c r="B172" s="41"/>
      <c r="C172" s="194" t="s">
        <v>316</v>
      </c>
      <c r="D172" s="194" t="s">
        <v>156</v>
      </c>
      <c r="E172" s="195" t="s">
        <v>834</v>
      </c>
      <c r="F172" s="196" t="s">
        <v>835</v>
      </c>
      <c r="G172" s="197" t="s">
        <v>380</v>
      </c>
      <c r="H172" s="198">
        <v>1</v>
      </c>
      <c r="I172" s="199"/>
      <c r="J172" s="200">
        <f>ROUND(I172*H172,2)</f>
        <v>0</v>
      </c>
      <c r="K172" s="196" t="s">
        <v>80</v>
      </c>
      <c r="L172" s="61"/>
      <c r="M172" s="201" t="s">
        <v>80</v>
      </c>
      <c r="N172" s="202" t="s">
        <v>52</v>
      </c>
      <c r="O172" s="42"/>
      <c r="P172" s="203">
        <f>O172*H172</f>
        <v>0</v>
      </c>
      <c r="Q172" s="203">
        <v>5</v>
      </c>
      <c r="R172" s="203">
        <f>Q172*H172</f>
        <v>5</v>
      </c>
      <c r="S172" s="203">
        <v>0</v>
      </c>
      <c r="T172" s="204">
        <f>S172*H172</f>
        <v>0</v>
      </c>
      <c r="AR172" s="23" t="s">
        <v>161</v>
      </c>
      <c r="AT172" s="23" t="s">
        <v>156</v>
      </c>
      <c r="AU172" s="23" t="s">
        <v>92</v>
      </c>
      <c r="AY172" s="23" t="s">
        <v>154</v>
      </c>
      <c r="BE172" s="205">
        <f>IF(N172="základní",J172,0)</f>
        <v>0</v>
      </c>
      <c r="BF172" s="205">
        <f>IF(N172="snížená",J172,0)</f>
        <v>0</v>
      </c>
      <c r="BG172" s="205">
        <f>IF(N172="zákl. přenesená",J172,0)</f>
        <v>0</v>
      </c>
      <c r="BH172" s="205">
        <f>IF(N172="sníž. přenesená",J172,0)</f>
        <v>0</v>
      </c>
      <c r="BI172" s="205">
        <f>IF(N172="nulová",J172,0)</f>
        <v>0</v>
      </c>
      <c r="BJ172" s="23" t="s">
        <v>90</v>
      </c>
      <c r="BK172" s="205">
        <f>ROUND(I172*H172,2)</f>
        <v>0</v>
      </c>
      <c r="BL172" s="23" t="s">
        <v>161</v>
      </c>
      <c r="BM172" s="23" t="s">
        <v>836</v>
      </c>
    </row>
    <row r="173" spans="2:51" s="12" customFormat="1" ht="13.5">
      <c r="B173" s="220"/>
      <c r="C173" s="221"/>
      <c r="D173" s="222" t="s">
        <v>165</v>
      </c>
      <c r="E173" s="223" t="s">
        <v>80</v>
      </c>
      <c r="F173" s="224" t="s">
        <v>837</v>
      </c>
      <c r="G173" s="221"/>
      <c r="H173" s="225">
        <v>1</v>
      </c>
      <c r="I173" s="226"/>
      <c r="J173" s="221"/>
      <c r="K173" s="221"/>
      <c r="L173" s="227"/>
      <c r="M173" s="228"/>
      <c r="N173" s="229"/>
      <c r="O173" s="229"/>
      <c r="P173" s="229"/>
      <c r="Q173" s="229"/>
      <c r="R173" s="229"/>
      <c r="S173" s="229"/>
      <c r="T173" s="230"/>
      <c r="AT173" s="231" t="s">
        <v>165</v>
      </c>
      <c r="AU173" s="231" t="s">
        <v>92</v>
      </c>
      <c r="AV173" s="12" t="s">
        <v>92</v>
      </c>
      <c r="AW173" s="12" t="s">
        <v>44</v>
      </c>
      <c r="AX173" s="12" t="s">
        <v>90</v>
      </c>
      <c r="AY173" s="231" t="s">
        <v>154</v>
      </c>
    </row>
    <row r="174" spans="2:65" s="1" customFormat="1" ht="22.5" customHeight="1">
      <c r="B174" s="41"/>
      <c r="C174" s="194" t="s">
        <v>323</v>
      </c>
      <c r="D174" s="194" t="s">
        <v>156</v>
      </c>
      <c r="E174" s="195" t="s">
        <v>838</v>
      </c>
      <c r="F174" s="196" t="s">
        <v>839</v>
      </c>
      <c r="G174" s="197" t="s">
        <v>380</v>
      </c>
      <c r="H174" s="198">
        <v>1</v>
      </c>
      <c r="I174" s="199"/>
      <c r="J174" s="200">
        <f>ROUND(I174*H174,2)</f>
        <v>0</v>
      </c>
      <c r="K174" s="196" t="s">
        <v>80</v>
      </c>
      <c r="L174" s="61"/>
      <c r="M174" s="201" t="s">
        <v>80</v>
      </c>
      <c r="N174" s="202" t="s">
        <v>52</v>
      </c>
      <c r="O174" s="42"/>
      <c r="P174" s="203">
        <f>O174*H174</f>
        <v>0</v>
      </c>
      <c r="Q174" s="203">
        <v>0</v>
      </c>
      <c r="R174" s="203">
        <f>Q174*H174</f>
        <v>0</v>
      </c>
      <c r="S174" s="203">
        <v>0</v>
      </c>
      <c r="T174" s="204">
        <f>S174*H174</f>
        <v>0</v>
      </c>
      <c r="AR174" s="23" t="s">
        <v>161</v>
      </c>
      <c r="AT174" s="23" t="s">
        <v>156</v>
      </c>
      <c r="AU174" s="23" t="s">
        <v>92</v>
      </c>
      <c r="AY174" s="23" t="s">
        <v>154</v>
      </c>
      <c r="BE174" s="205">
        <f>IF(N174="základní",J174,0)</f>
        <v>0</v>
      </c>
      <c r="BF174" s="205">
        <f>IF(N174="snížená",J174,0)</f>
        <v>0</v>
      </c>
      <c r="BG174" s="205">
        <f>IF(N174="zákl. přenesená",J174,0)</f>
        <v>0</v>
      </c>
      <c r="BH174" s="205">
        <f>IF(N174="sníž. přenesená",J174,0)</f>
        <v>0</v>
      </c>
      <c r="BI174" s="205">
        <f>IF(N174="nulová",J174,0)</f>
        <v>0</v>
      </c>
      <c r="BJ174" s="23" t="s">
        <v>90</v>
      </c>
      <c r="BK174" s="205">
        <f>ROUND(I174*H174,2)</f>
        <v>0</v>
      </c>
      <c r="BL174" s="23" t="s">
        <v>161</v>
      </c>
      <c r="BM174" s="23" t="s">
        <v>840</v>
      </c>
    </row>
    <row r="175" spans="2:51" s="12" customFormat="1" ht="13.5">
      <c r="B175" s="220"/>
      <c r="C175" s="221"/>
      <c r="D175" s="222" t="s">
        <v>165</v>
      </c>
      <c r="E175" s="223" t="s">
        <v>80</v>
      </c>
      <c r="F175" s="224" t="s">
        <v>90</v>
      </c>
      <c r="G175" s="221"/>
      <c r="H175" s="225">
        <v>1</v>
      </c>
      <c r="I175" s="226"/>
      <c r="J175" s="221"/>
      <c r="K175" s="221"/>
      <c r="L175" s="227"/>
      <c r="M175" s="228"/>
      <c r="N175" s="229"/>
      <c r="O175" s="229"/>
      <c r="P175" s="229"/>
      <c r="Q175" s="229"/>
      <c r="R175" s="229"/>
      <c r="S175" s="229"/>
      <c r="T175" s="230"/>
      <c r="AT175" s="231" t="s">
        <v>165</v>
      </c>
      <c r="AU175" s="231" t="s">
        <v>92</v>
      </c>
      <c r="AV175" s="12" t="s">
        <v>92</v>
      </c>
      <c r="AW175" s="12" t="s">
        <v>44</v>
      </c>
      <c r="AX175" s="12" t="s">
        <v>90</v>
      </c>
      <c r="AY175" s="231" t="s">
        <v>154</v>
      </c>
    </row>
    <row r="176" spans="2:65" s="1" customFormat="1" ht="31.5" customHeight="1">
      <c r="B176" s="41"/>
      <c r="C176" s="194" t="s">
        <v>327</v>
      </c>
      <c r="D176" s="194" t="s">
        <v>156</v>
      </c>
      <c r="E176" s="195" t="s">
        <v>841</v>
      </c>
      <c r="F176" s="196" t="s">
        <v>842</v>
      </c>
      <c r="G176" s="197" t="s">
        <v>380</v>
      </c>
      <c r="H176" s="198">
        <v>1</v>
      </c>
      <c r="I176" s="199"/>
      <c r="J176" s="200">
        <f>ROUND(I176*H176,2)</f>
        <v>0</v>
      </c>
      <c r="K176" s="196" t="s">
        <v>160</v>
      </c>
      <c r="L176" s="61"/>
      <c r="M176" s="201" t="s">
        <v>80</v>
      </c>
      <c r="N176" s="202" t="s">
        <v>52</v>
      </c>
      <c r="O176" s="42"/>
      <c r="P176" s="203">
        <f>O176*H176</f>
        <v>0</v>
      </c>
      <c r="Q176" s="203">
        <v>0.00702</v>
      </c>
      <c r="R176" s="203">
        <f>Q176*H176</f>
        <v>0.00702</v>
      </c>
      <c r="S176" s="203">
        <v>0</v>
      </c>
      <c r="T176" s="204">
        <f>S176*H176</f>
        <v>0</v>
      </c>
      <c r="AR176" s="23" t="s">
        <v>161</v>
      </c>
      <c r="AT176" s="23" t="s">
        <v>156</v>
      </c>
      <c r="AU176" s="23" t="s">
        <v>92</v>
      </c>
      <c r="AY176" s="23" t="s">
        <v>154</v>
      </c>
      <c r="BE176" s="205">
        <f>IF(N176="základní",J176,0)</f>
        <v>0</v>
      </c>
      <c r="BF176" s="205">
        <f>IF(N176="snížená",J176,0)</f>
        <v>0</v>
      </c>
      <c r="BG176" s="205">
        <f>IF(N176="zákl. přenesená",J176,0)</f>
        <v>0</v>
      </c>
      <c r="BH176" s="205">
        <f>IF(N176="sníž. přenesená",J176,0)</f>
        <v>0</v>
      </c>
      <c r="BI176" s="205">
        <f>IF(N176="nulová",J176,0)</f>
        <v>0</v>
      </c>
      <c r="BJ176" s="23" t="s">
        <v>90</v>
      </c>
      <c r="BK176" s="205">
        <f>ROUND(I176*H176,2)</f>
        <v>0</v>
      </c>
      <c r="BL176" s="23" t="s">
        <v>161</v>
      </c>
      <c r="BM176" s="23" t="s">
        <v>843</v>
      </c>
    </row>
    <row r="177" spans="2:47" s="1" customFormat="1" ht="40.5">
      <c r="B177" s="41"/>
      <c r="C177" s="63"/>
      <c r="D177" s="206" t="s">
        <v>163</v>
      </c>
      <c r="E177" s="63"/>
      <c r="F177" s="207" t="s">
        <v>844</v>
      </c>
      <c r="G177" s="63"/>
      <c r="H177" s="63"/>
      <c r="I177" s="164"/>
      <c r="J177" s="63"/>
      <c r="K177" s="63"/>
      <c r="L177" s="61"/>
      <c r="M177" s="208"/>
      <c r="N177" s="42"/>
      <c r="O177" s="42"/>
      <c r="P177" s="42"/>
      <c r="Q177" s="42"/>
      <c r="R177" s="42"/>
      <c r="S177" s="42"/>
      <c r="T177" s="78"/>
      <c r="AT177" s="23" t="s">
        <v>163</v>
      </c>
      <c r="AU177" s="23" t="s">
        <v>92</v>
      </c>
    </row>
    <row r="178" spans="2:51" s="12" customFormat="1" ht="13.5">
      <c r="B178" s="220"/>
      <c r="C178" s="221"/>
      <c r="D178" s="206" t="s">
        <v>165</v>
      </c>
      <c r="E178" s="232" t="s">
        <v>80</v>
      </c>
      <c r="F178" s="233" t="s">
        <v>80</v>
      </c>
      <c r="G178" s="221"/>
      <c r="H178" s="234">
        <v>0</v>
      </c>
      <c r="I178" s="226"/>
      <c r="J178" s="221"/>
      <c r="K178" s="221"/>
      <c r="L178" s="227"/>
      <c r="M178" s="228"/>
      <c r="N178" s="229"/>
      <c r="O178" s="229"/>
      <c r="P178" s="229"/>
      <c r="Q178" s="229"/>
      <c r="R178" s="229"/>
      <c r="S178" s="229"/>
      <c r="T178" s="230"/>
      <c r="AT178" s="231" t="s">
        <v>165</v>
      </c>
      <c r="AU178" s="231" t="s">
        <v>92</v>
      </c>
      <c r="AV178" s="12" t="s">
        <v>92</v>
      </c>
      <c r="AW178" s="12" t="s">
        <v>44</v>
      </c>
      <c r="AX178" s="12" t="s">
        <v>82</v>
      </c>
      <c r="AY178" s="231" t="s">
        <v>154</v>
      </c>
    </row>
    <row r="179" spans="2:51" s="12" customFormat="1" ht="13.5">
      <c r="B179" s="220"/>
      <c r="C179" s="221"/>
      <c r="D179" s="222" t="s">
        <v>165</v>
      </c>
      <c r="E179" s="223" t="s">
        <v>80</v>
      </c>
      <c r="F179" s="224" t="s">
        <v>90</v>
      </c>
      <c r="G179" s="221"/>
      <c r="H179" s="225">
        <v>1</v>
      </c>
      <c r="I179" s="226"/>
      <c r="J179" s="221"/>
      <c r="K179" s="221"/>
      <c r="L179" s="227"/>
      <c r="M179" s="228"/>
      <c r="N179" s="229"/>
      <c r="O179" s="229"/>
      <c r="P179" s="229"/>
      <c r="Q179" s="229"/>
      <c r="R179" s="229"/>
      <c r="S179" s="229"/>
      <c r="T179" s="230"/>
      <c r="AT179" s="231" t="s">
        <v>165</v>
      </c>
      <c r="AU179" s="231" t="s">
        <v>92</v>
      </c>
      <c r="AV179" s="12" t="s">
        <v>92</v>
      </c>
      <c r="AW179" s="12" t="s">
        <v>44</v>
      </c>
      <c r="AX179" s="12" t="s">
        <v>90</v>
      </c>
      <c r="AY179" s="231" t="s">
        <v>154</v>
      </c>
    </row>
    <row r="180" spans="2:65" s="1" customFormat="1" ht="22.5" customHeight="1">
      <c r="B180" s="41"/>
      <c r="C180" s="246" t="s">
        <v>332</v>
      </c>
      <c r="D180" s="246" t="s">
        <v>222</v>
      </c>
      <c r="E180" s="247" t="s">
        <v>845</v>
      </c>
      <c r="F180" s="248" t="s">
        <v>846</v>
      </c>
      <c r="G180" s="249" t="s">
        <v>380</v>
      </c>
      <c r="H180" s="250">
        <v>1</v>
      </c>
      <c r="I180" s="251"/>
      <c r="J180" s="252">
        <f>ROUND(I180*H180,2)</f>
        <v>0</v>
      </c>
      <c r="K180" s="248" t="s">
        <v>160</v>
      </c>
      <c r="L180" s="253"/>
      <c r="M180" s="254" t="s">
        <v>80</v>
      </c>
      <c r="N180" s="255" t="s">
        <v>52</v>
      </c>
      <c r="O180" s="42"/>
      <c r="P180" s="203">
        <f>O180*H180</f>
        <v>0</v>
      </c>
      <c r="Q180" s="203">
        <v>0.196</v>
      </c>
      <c r="R180" s="203">
        <f>Q180*H180</f>
        <v>0.196</v>
      </c>
      <c r="S180" s="203">
        <v>0</v>
      </c>
      <c r="T180" s="204">
        <f>S180*H180</f>
        <v>0</v>
      </c>
      <c r="AR180" s="23" t="s">
        <v>205</v>
      </c>
      <c r="AT180" s="23" t="s">
        <v>222</v>
      </c>
      <c r="AU180" s="23" t="s">
        <v>92</v>
      </c>
      <c r="AY180" s="23" t="s">
        <v>154</v>
      </c>
      <c r="BE180" s="205">
        <f>IF(N180="základní",J180,0)</f>
        <v>0</v>
      </c>
      <c r="BF180" s="205">
        <f>IF(N180="snížená",J180,0)</f>
        <v>0</v>
      </c>
      <c r="BG180" s="205">
        <f>IF(N180="zákl. přenesená",J180,0)</f>
        <v>0</v>
      </c>
      <c r="BH180" s="205">
        <f>IF(N180="sníž. přenesená",J180,0)</f>
        <v>0</v>
      </c>
      <c r="BI180" s="205">
        <f>IF(N180="nulová",J180,0)</f>
        <v>0</v>
      </c>
      <c r="BJ180" s="23" t="s">
        <v>90</v>
      </c>
      <c r="BK180" s="205">
        <f>ROUND(I180*H180,2)</f>
        <v>0</v>
      </c>
      <c r="BL180" s="23" t="s">
        <v>161</v>
      </c>
      <c r="BM180" s="23" t="s">
        <v>847</v>
      </c>
    </row>
    <row r="181" spans="2:51" s="12" customFormat="1" ht="13.5">
      <c r="B181" s="220"/>
      <c r="C181" s="221"/>
      <c r="D181" s="206" t="s">
        <v>165</v>
      </c>
      <c r="E181" s="232" t="s">
        <v>80</v>
      </c>
      <c r="F181" s="233" t="s">
        <v>80</v>
      </c>
      <c r="G181" s="221"/>
      <c r="H181" s="234">
        <v>0</v>
      </c>
      <c r="I181" s="226"/>
      <c r="J181" s="221"/>
      <c r="K181" s="221"/>
      <c r="L181" s="227"/>
      <c r="M181" s="228"/>
      <c r="N181" s="229"/>
      <c r="O181" s="229"/>
      <c r="P181" s="229"/>
      <c r="Q181" s="229"/>
      <c r="R181" s="229"/>
      <c r="S181" s="229"/>
      <c r="T181" s="230"/>
      <c r="AT181" s="231" t="s">
        <v>165</v>
      </c>
      <c r="AU181" s="231" t="s">
        <v>92</v>
      </c>
      <c r="AV181" s="12" t="s">
        <v>92</v>
      </c>
      <c r="AW181" s="12" t="s">
        <v>44</v>
      </c>
      <c r="AX181" s="12" t="s">
        <v>82</v>
      </c>
      <c r="AY181" s="231" t="s">
        <v>154</v>
      </c>
    </row>
    <row r="182" spans="2:51" s="12" customFormat="1" ht="13.5">
      <c r="B182" s="220"/>
      <c r="C182" s="221"/>
      <c r="D182" s="222" t="s">
        <v>165</v>
      </c>
      <c r="E182" s="223" t="s">
        <v>80</v>
      </c>
      <c r="F182" s="224" t="s">
        <v>90</v>
      </c>
      <c r="G182" s="221"/>
      <c r="H182" s="225">
        <v>1</v>
      </c>
      <c r="I182" s="226"/>
      <c r="J182" s="221"/>
      <c r="K182" s="221"/>
      <c r="L182" s="227"/>
      <c r="M182" s="228"/>
      <c r="N182" s="229"/>
      <c r="O182" s="229"/>
      <c r="P182" s="229"/>
      <c r="Q182" s="229"/>
      <c r="R182" s="229"/>
      <c r="S182" s="229"/>
      <c r="T182" s="230"/>
      <c r="AT182" s="231" t="s">
        <v>165</v>
      </c>
      <c r="AU182" s="231" t="s">
        <v>92</v>
      </c>
      <c r="AV182" s="12" t="s">
        <v>92</v>
      </c>
      <c r="AW182" s="12" t="s">
        <v>44</v>
      </c>
      <c r="AX182" s="12" t="s">
        <v>90</v>
      </c>
      <c r="AY182" s="231" t="s">
        <v>154</v>
      </c>
    </row>
    <row r="183" spans="2:65" s="1" customFormat="1" ht="31.5" customHeight="1">
      <c r="B183" s="41"/>
      <c r="C183" s="194" t="s">
        <v>337</v>
      </c>
      <c r="D183" s="194" t="s">
        <v>156</v>
      </c>
      <c r="E183" s="195" t="s">
        <v>848</v>
      </c>
      <c r="F183" s="196" t="s">
        <v>849</v>
      </c>
      <c r="G183" s="197" t="s">
        <v>186</v>
      </c>
      <c r="H183" s="198">
        <v>10</v>
      </c>
      <c r="I183" s="199"/>
      <c r="J183" s="200">
        <f>ROUND(I183*H183,2)</f>
        <v>0</v>
      </c>
      <c r="K183" s="196" t="s">
        <v>160</v>
      </c>
      <c r="L183" s="61"/>
      <c r="M183" s="201" t="s">
        <v>80</v>
      </c>
      <c r="N183" s="202" t="s">
        <v>52</v>
      </c>
      <c r="O183" s="42"/>
      <c r="P183" s="203">
        <f>O183*H183</f>
        <v>0</v>
      </c>
      <c r="Q183" s="203">
        <v>0</v>
      </c>
      <c r="R183" s="203">
        <f>Q183*H183</f>
        <v>0</v>
      </c>
      <c r="S183" s="203">
        <v>0</v>
      </c>
      <c r="T183" s="204">
        <f>S183*H183</f>
        <v>0</v>
      </c>
      <c r="AR183" s="23" t="s">
        <v>161</v>
      </c>
      <c r="AT183" s="23" t="s">
        <v>156</v>
      </c>
      <c r="AU183" s="23" t="s">
        <v>92</v>
      </c>
      <c r="AY183" s="23" t="s">
        <v>154</v>
      </c>
      <c r="BE183" s="205">
        <f>IF(N183="základní",J183,0)</f>
        <v>0</v>
      </c>
      <c r="BF183" s="205">
        <f>IF(N183="snížená",J183,0)</f>
        <v>0</v>
      </c>
      <c r="BG183" s="205">
        <f>IF(N183="zákl. přenesená",J183,0)</f>
        <v>0</v>
      </c>
      <c r="BH183" s="205">
        <f>IF(N183="sníž. přenesená",J183,0)</f>
        <v>0</v>
      </c>
      <c r="BI183" s="205">
        <f>IF(N183="nulová",J183,0)</f>
        <v>0</v>
      </c>
      <c r="BJ183" s="23" t="s">
        <v>90</v>
      </c>
      <c r="BK183" s="205">
        <f>ROUND(I183*H183,2)</f>
        <v>0</v>
      </c>
      <c r="BL183" s="23" t="s">
        <v>161</v>
      </c>
      <c r="BM183" s="23" t="s">
        <v>850</v>
      </c>
    </row>
    <row r="184" spans="2:47" s="1" customFormat="1" ht="40.5">
      <c r="B184" s="41"/>
      <c r="C184" s="63"/>
      <c r="D184" s="206" t="s">
        <v>163</v>
      </c>
      <c r="E184" s="63"/>
      <c r="F184" s="207" t="s">
        <v>851</v>
      </c>
      <c r="G184" s="63"/>
      <c r="H184" s="63"/>
      <c r="I184" s="164"/>
      <c r="J184" s="63"/>
      <c r="K184" s="63"/>
      <c r="L184" s="61"/>
      <c r="M184" s="208"/>
      <c r="N184" s="42"/>
      <c r="O184" s="42"/>
      <c r="P184" s="42"/>
      <c r="Q184" s="42"/>
      <c r="R184" s="42"/>
      <c r="S184" s="42"/>
      <c r="T184" s="78"/>
      <c r="AT184" s="23" t="s">
        <v>163</v>
      </c>
      <c r="AU184" s="23" t="s">
        <v>92</v>
      </c>
    </row>
    <row r="185" spans="2:51" s="12" customFormat="1" ht="13.5">
      <c r="B185" s="220"/>
      <c r="C185" s="221"/>
      <c r="D185" s="206" t="s">
        <v>165</v>
      </c>
      <c r="E185" s="232" t="s">
        <v>80</v>
      </c>
      <c r="F185" s="233" t="s">
        <v>80</v>
      </c>
      <c r="G185" s="221"/>
      <c r="H185" s="234">
        <v>0</v>
      </c>
      <c r="I185" s="226"/>
      <c r="J185" s="221"/>
      <c r="K185" s="221"/>
      <c r="L185" s="227"/>
      <c r="M185" s="228"/>
      <c r="N185" s="229"/>
      <c r="O185" s="229"/>
      <c r="P185" s="229"/>
      <c r="Q185" s="229"/>
      <c r="R185" s="229"/>
      <c r="S185" s="229"/>
      <c r="T185" s="230"/>
      <c r="AT185" s="231" t="s">
        <v>165</v>
      </c>
      <c r="AU185" s="231" t="s">
        <v>92</v>
      </c>
      <c r="AV185" s="12" t="s">
        <v>92</v>
      </c>
      <c r="AW185" s="12" t="s">
        <v>44</v>
      </c>
      <c r="AX185" s="12" t="s">
        <v>82</v>
      </c>
      <c r="AY185" s="231" t="s">
        <v>154</v>
      </c>
    </row>
    <row r="186" spans="2:51" s="12" customFormat="1" ht="13.5">
      <c r="B186" s="220"/>
      <c r="C186" s="221"/>
      <c r="D186" s="222" t="s">
        <v>165</v>
      </c>
      <c r="E186" s="223" t="s">
        <v>80</v>
      </c>
      <c r="F186" s="224" t="s">
        <v>852</v>
      </c>
      <c r="G186" s="221"/>
      <c r="H186" s="225">
        <v>10</v>
      </c>
      <c r="I186" s="226"/>
      <c r="J186" s="221"/>
      <c r="K186" s="221"/>
      <c r="L186" s="227"/>
      <c r="M186" s="228"/>
      <c r="N186" s="229"/>
      <c r="O186" s="229"/>
      <c r="P186" s="229"/>
      <c r="Q186" s="229"/>
      <c r="R186" s="229"/>
      <c r="S186" s="229"/>
      <c r="T186" s="230"/>
      <c r="AT186" s="231" t="s">
        <v>165</v>
      </c>
      <c r="AU186" s="231" t="s">
        <v>92</v>
      </c>
      <c r="AV186" s="12" t="s">
        <v>92</v>
      </c>
      <c r="AW186" s="12" t="s">
        <v>44</v>
      </c>
      <c r="AX186" s="12" t="s">
        <v>90</v>
      </c>
      <c r="AY186" s="231" t="s">
        <v>154</v>
      </c>
    </row>
    <row r="187" spans="2:65" s="1" customFormat="1" ht="22.5" customHeight="1">
      <c r="B187" s="41"/>
      <c r="C187" s="194" t="s">
        <v>343</v>
      </c>
      <c r="D187" s="194" t="s">
        <v>156</v>
      </c>
      <c r="E187" s="195" t="s">
        <v>853</v>
      </c>
      <c r="F187" s="196" t="s">
        <v>854</v>
      </c>
      <c r="G187" s="197" t="s">
        <v>179</v>
      </c>
      <c r="H187" s="198">
        <v>216</v>
      </c>
      <c r="I187" s="199"/>
      <c r="J187" s="200">
        <f>ROUND(I187*H187,2)</f>
        <v>0</v>
      </c>
      <c r="K187" s="196" t="s">
        <v>160</v>
      </c>
      <c r="L187" s="61"/>
      <c r="M187" s="201" t="s">
        <v>80</v>
      </c>
      <c r="N187" s="202" t="s">
        <v>52</v>
      </c>
      <c r="O187" s="42"/>
      <c r="P187" s="203">
        <f>O187*H187</f>
        <v>0</v>
      </c>
      <c r="Q187" s="203">
        <v>7E-05</v>
      </c>
      <c r="R187" s="203">
        <f>Q187*H187</f>
        <v>0.015119999999999998</v>
      </c>
      <c r="S187" s="203">
        <v>0</v>
      </c>
      <c r="T187" s="204">
        <f>S187*H187</f>
        <v>0</v>
      </c>
      <c r="AR187" s="23" t="s">
        <v>161</v>
      </c>
      <c r="AT187" s="23" t="s">
        <v>156</v>
      </c>
      <c r="AU187" s="23" t="s">
        <v>92</v>
      </c>
      <c r="AY187" s="23" t="s">
        <v>154</v>
      </c>
      <c r="BE187" s="205">
        <f>IF(N187="základní",J187,0)</f>
        <v>0</v>
      </c>
      <c r="BF187" s="205">
        <f>IF(N187="snížená",J187,0)</f>
        <v>0</v>
      </c>
      <c r="BG187" s="205">
        <f>IF(N187="zákl. přenesená",J187,0)</f>
        <v>0</v>
      </c>
      <c r="BH187" s="205">
        <f>IF(N187="sníž. přenesená",J187,0)</f>
        <v>0</v>
      </c>
      <c r="BI187" s="205">
        <f>IF(N187="nulová",J187,0)</f>
        <v>0</v>
      </c>
      <c r="BJ187" s="23" t="s">
        <v>90</v>
      </c>
      <c r="BK187" s="205">
        <f>ROUND(I187*H187,2)</f>
        <v>0</v>
      </c>
      <c r="BL187" s="23" t="s">
        <v>161</v>
      </c>
      <c r="BM187" s="23" t="s">
        <v>855</v>
      </c>
    </row>
    <row r="188" spans="2:51" s="11" customFormat="1" ht="13.5">
      <c r="B188" s="209"/>
      <c r="C188" s="210"/>
      <c r="D188" s="206" t="s">
        <v>165</v>
      </c>
      <c r="E188" s="211" t="s">
        <v>80</v>
      </c>
      <c r="F188" s="212" t="s">
        <v>856</v>
      </c>
      <c r="G188" s="210"/>
      <c r="H188" s="213" t="s">
        <v>80</v>
      </c>
      <c r="I188" s="214"/>
      <c r="J188" s="210"/>
      <c r="K188" s="210"/>
      <c r="L188" s="215"/>
      <c r="M188" s="216"/>
      <c r="N188" s="217"/>
      <c r="O188" s="217"/>
      <c r="P188" s="217"/>
      <c r="Q188" s="217"/>
      <c r="R188" s="217"/>
      <c r="S188" s="217"/>
      <c r="T188" s="218"/>
      <c r="AT188" s="219" t="s">
        <v>165</v>
      </c>
      <c r="AU188" s="219" t="s">
        <v>92</v>
      </c>
      <c r="AV188" s="11" t="s">
        <v>90</v>
      </c>
      <c r="AW188" s="11" t="s">
        <v>44</v>
      </c>
      <c r="AX188" s="11" t="s">
        <v>82</v>
      </c>
      <c r="AY188" s="219" t="s">
        <v>154</v>
      </c>
    </row>
    <row r="189" spans="2:51" s="12" customFormat="1" ht="13.5">
      <c r="B189" s="220"/>
      <c r="C189" s="221"/>
      <c r="D189" s="222" t="s">
        <v>165</v>
      </c>
      <c r="E189" s="223" t="s">
        <v>80</v>
      </c>
      <c r="F189" s="224" t="s">
        <v>813</v>
      </c>
      <c r="G189" s="221"/>
      <c r="H189" s="225">
        <v>216</v>
      </c>
      <c r="I189" s="226"/>
      <c r="J189" s="221"/>
      <c r="K189" s="221"/>
      <c r="L189" s="227"/>
      <c r="M189" s="228"/>
      <c r="N189" s="229"/>
      <c r="O189" s="229"/>
      <c r="P189" s="229"/>
      <c r="Q189" s="229"/>
      <c r="R189" s="229"/>
      <c r="S189" s="229"/>
      <c r="T189" s="230"/>
      <c r="AT189" s="231" t="s">
        <v>165</v>
      </c>
      <c r="AU189" s="231" t="s">
        <v>92</v>
      </c>
      <c r="AV189" s="12" t="s">
        <v>92</v>
      </c>
      <c r="AW189" s="12" t="s">
        <v>44</v>
      </c>
      <c r="AX189" s="12" t="s">
        <v>90</v>
      </c>
      <c r="AY189" s="231" t="s">
        <v>154</v>
      </c>
    </row>
    <row r="190" spans="2:65" s="1" customFormat="1" ht="22.5" customHeight="1">
      <c r="B190" s="41"/>
      <c r="C190" s="194" t="s">
        <v>348</v>
      </c>
      <c r="D190" s="194" t="s">
        <v>156</v>
      </c>
      <c r="E190" s="195" t="s">
        <v>857</v>
      </c>
      <c r="F190" s="196" t="s">
        <v>858</v>
      </c>
      <c r="G190" s="197" t="s">
        <v>859</v>
      </c>
      <c r="H190" s="198">
        <v>1</v>
      </c>
      <c r="I190" s="199"/>
      <c r="J190" s="200">
        <f>ROUND(I190*H190,2)</f>
        <v>0</v>
      </c>
      <c r="K190" s="196" t="s">
        <v>80</v>
      </c>
      <c r="L190" s="61"/>
      <c r="M190" s="201" t="s">
        <v>80</v>
      </c>
      <c r="N190" s="202" t="s">
        <v>52</v>
      </c>
      <c r="O190" s="42"/>
      <c r="P190" s="203">
        <f>O190*H190</f>
        <v>0</v>
      </c>
      <c r="Q190" s="203">
        <v>0</v>
      </c>
      <c r="R190" s="203">
        <f>Q190*H190</f>
        <v>0</v>
      </c>
      <c r="S190" s="203">
        <v>0</v>
      </c>
      <c r="T190" s="204">
        <f>S190*H190</f>
        <v>0</v>
      </c>
      <c r="AR190" s="23" t="s">
        <v>161</v>
      </c>
      <c r="AT190" s="23" t="s">
        <v>156</v>
      </c>
      <c r="AU190" s="23" t="s">
        <v>92</v>
      </c>
      <c r="AY190" s="23" t="s">
        <v>154</v>
      </c>
      <c r="BE190" s="205">
        <f>IF(N190="základní",J190,0)</f>
        <v>0</v>
      </c>
      <c r="BF190" s="205">
        <f>IF(N190="snížená",J190,0)</f>
        <v>0</v>
      </c>
      <c r="BG190" s="205">
        <f>IF(N190="zákl. přenesená",J190,0)</f>
        <v>0</v>
      </c>
      <c r="BH190" s="205">
        <f>IF(N190="sníž. přenesená",J190,0)</f>
        <v>0</v>
      </c>
      <c r="BI190" s="205">
        <f>IF(N190="nulová",J190,0)</f>
        <v>0</v>
      </c>
      <c r="BJ190" s="23" t="s">
        <v>90</v>
      </c>
      <c r="BK190" s="205">
        <f>ROUND(I190*H190,2)</f>
        <v>0</v>
      </c>
      <c r="BL190" s="23" t="s">
        <v>161</v>
      </c>
      <c r="BM190" s="23" t="s">
        <v>860</v>
      </c>
    </row>
    <row r="191" spans="2:63" s="10" customFormat="1" ht="29.25" customHeight="1">
      <c r="B191" s="177"/>
      <c r="C191" s="178"/>
      <c r="D191" s="191" t="s">
        <v>81</v>
      </c>
      <c r="E191" s="192" t="s">
        <v>494</v>
      </c>
      <c r="F191" s="192" t="s">
        <v>495</v>
      </c>
      <c r="G191" s="178"/>
      <c r="H191" s="178"/>
      <c r="I191" s="181"/>
      <c r="J191" s="193">
        <f>BK191</f>
        <v>0</v>
      </c>
      <c r="K191" s="178"/>
      <c r="L191" s="183"/>
      <c r="M191" s="184"/>
      <c r="N191" s="185"/>
      <c r="O191" s="185"/>
      <c r="P191" s="186">
        <f>SUM(P192:P193)</f>
        <v>0</v>
      </c>
      <c r="Q191" s="185"/>
      <c r="R191" s="186">
        <f>SUM(R192:R193)</f>
        <v>0</v>
      </c>
      <c r="S191" s="185"/>
      <c r="T191" s="187">
        <f>SUM(T192:T193)</f>
        <v>0</v>
      </c>
      <c r="AR191" s="188" t="s">
        <v>90</v>
      </c>
      <c r="AT191" s="189" t="s">
        <v>81</v>
      </c>
      <c r="AU191" s="189" t="s">
        <v>90</v>
      </c>
      <c r="AY191" s="188" t="s">
        <v>154</v>
      </c>
      <c r="BK191" s="190">
        <f>SUM(BK192:BK193)</f>
        <v>0</v>
      </c>
    </row>
    <row r="192" spans="2:65" s="1" customFormat="1" ht="31.5" customHeight="1">
      <c r="B192" s="41"/>
      <c r="C192" s="194" t="s">
        <v>356</v>
      </c>
      <c r="D192" s="194" t="s">
        <v>156</v>
      </c>
      <c r="E192" s="195" t="s">
        <v>861</v>
      </c>
      <c r="F192" s="196" t="s">
        <v>862</v>
      </c>
      <c r="G192" s="197" t="s">
        <v>225</v>
      </c>
      <c r="H192" s="198">
        <v>35.992</v>
      </c>
      <c r="I192" s="199"/>
      <c r="J192" s="200">
        <f>ROUND(I192*H192,2)</f>
        <v>0</v>
      </c>
      <c r="K192" s="196" t="s">
        <v>160</v>
      </c>
      <c r="L192" s="61"/>
      <c r="M192" s="201" t="s">
        <v>80</v>
      </c>
      <c r="N192" s="202" t="s">
        <v>52</v>
      </c>
      <c r="O192" s="42"/>
      <c r="P192" s="203">
        <f>O192*H192</f>
        <v>0</v>
      </c>
      <c r="Q192" s="203">
        <v>0</v>
      </c>
      <c r="R192" s="203">
        <f>Q192*H192</f>
        <v>0</v>
      </c>
      <c r="S192" s="203">
        <v>0</v>
      </c>
      <c r="T192" s="204">
        <f>S192*H192</f>
        <v>0</v>
      </c>
      <c r="AR192" s="23" t="s">
        <v>161</v>
      </c>
      <c r="AT192" s="23" t="s">
        <v>156</v>
      </c>
      <c r="AU192" s="23" t="s">
        <v>92</v>
      </c>
      <c r="AY192" s="23" t="s">
        <v>154</v>
      </c>
      <c r="BE192" s="205">
        <f>IF(N192="základní",J192,0)</f>
        <v>0</v>
      </c>
      <c r="BF192" s="205">
        <f>IF(N192="snížená",J192,0)</f>
        <v>0</v>
      </c>
      <c r="BG192" s="205">
        <f>IF(N192="zákl. přenesená",J192,0)</f>
        <v>0</v>
      </c>
      <c r="BH192" s="205">
        <f>IF(N192="sníž. přenesená",J192,0)</f>
        <v>0</v>
      </c>
      <c r="BI192" s="205">
        <f>IF(N192="nulová",J192,0)</f>
        <v>0</v>
      </c>
      <c r="BJ192" s="23" t="s">
        <v>90</v>
      </c>
      <c r="BK192" s="205">
        <f>ROUND(I192*H192,2)</f>
        <v>0</v>
      </c>
      <c r="BL192" s="23" t="s">
        <v>161</v>
      </c>
      <c r="BM192" s="23" t="s">
        <v>863</v>
      </c>
    </row>
    <row r="193" spans="2:47" s="1" customFormat="1" ht="54">
      <c r="B193" s="41"/>
      <c r="C193" s="63"/>
      <c r="D193" s="206" t="s">
        <v>163</v>
      </c>
      <c r="E193" s="63"/>
      <c r="F193" s="207" t="s">
        <v>864</v>
      </c>
      <c r="G193" s="63"/>
      <c r="H193" s="63"/>
      <c r="I193" s="164"/>
      <c r="J193" s="63"/>
      <c r="K193" s="63"/>
      <c r="L193" s="61"/>
      <c r="M193" s="260"/>
      <c r="N193" s="261"/>
      <c r="O193" s="261"/>
      <c r="P193" s="261"/>
      <c r="Q193" s="261"/>
      <c r="R193" s="261"/>
      <c r="S193" s="261"/>
      <c r="T193" s="262"/>
      <c r="AT193" s="23" t="s">
        <v>163</v>
      </c>
      <c r="AU193" s="23" t="s">
        <v>92</v>
      </c>
    </row>
    <row r="194" spans="2:12" s="1" customFormat="1" ht="6.75" customHeight="1">
      <c r="B194" s="56"/>
      <c r="C194" s="57"/>
      <c r="D194" s="57"/>
      <c r="E194" s="57"/>
      <c r="F194" s="57"/>
      <c r="G194" s="57"/>
      <c r="H194" s="57"/>
      <c r="I194" s="140"/>
      <c r="J194" s="57"/>
      <c r="K194" s="57"/>
      <c r="L194" s="61"/>
    </row>
  </sheetData>
  <sheetProtection password="CC35" sheet="1" objects="1" scenarios="1" formatCells="0" formatColumns="0" formatRows="0" sort="0" autoFilter="0"/>
  <autoFilter ref="C80:K193"/>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1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105</v>
      </c>
      <c r="G1" s="400" t="s">
        <v>106</v>
      </c>
      <c r="H1" s="400"/>
      <c r="I1" s="115"/>
      <c r="J1" s="114" t="s">
        <v>107</v>
      </c>
      <c r="K1" s="113" t="s">
        <v>108</v>
      </c>
      <c r="L1" s="114" t="s">
        <v>109</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55"/>
      <c r="M2" s="355"/>
      <c r="N2" s="355"/>
      <c r="O2" s="355"/>
      <c r="P2" s="355"/>
      <c r="Q2" s="355"/>
      <c r="R2" s="355"/>
      <c r="S2" s="355"/>
      <c r="T2" s="355"/>
      <c r="U2" s="355"/>
      <c r="V2" s="355"/>
      <c r="AT2" s="23" t="s">
        <v>104</v>
      </c>
    </row>
    <row r="3" spans="2:46" ht="6.75" customHeight="1">
      <c r="B3" s="24"/>
      <c r="C3" s="25"/>
      <c r="D3" s="25"/>
      <c r="E3" s="25"/>
      <c r="F3" s="25"/>
      <c r="G3" s="25"/>
      <c r="H3" s="25"/>
      <c r="I3" s="117"/>
      <c r="J3" s="25"/>
      <c r="K3" s="26"/>
      <c r="AT3" s="23" t="s">
        <v>92</v>
      </c>
    </row>
    <row r="4" spans="2:46" ht="36.75" customHeight="1">
      <c r="B4" s="27"/>
      <c r="C4" s="28"/>
      <c r="D4" s="29" t="s">
        <v>116</v>
      </c>
      <c r="E4" s="28"/>
      <c r="F4" s="28"/>
      <c r="G4" s="28"/>
      <c r="H4" s="28"/>
      <c r="I4" s="118"/>
      <c r="J4" s="28"/>
      <c r="K4" s="30"/>
      <c r="M4" s="31" t="s">
        <v>12</v>
      </c>
      <c r="AT4" s="23" t="s">
        <v>6</v>
      </c>
    </row>
    <row r="5" spans="2:11" ht="6.75" customHeight="1">
      <c r="B5" s="27"/>
      <c r="C5" s="28"/>
      <c r="D5" s="28"/>
      <c r="E5" s="28"/>
      <c r="F5" s="28"/>
      <c r="G5" s="28"/>
      <c r="H5" s="28"/>
      <c r="I5" s="118"/>
      <c r="J5" s="28"/>
      <c r="K5" s="30"/>
    </row>
    <row r="6" spans="2:11" ht="15">
      <c r="B6" s="27"/>
      <c r="C6" s="28"/>
      <c r="D6" s="36" t="s">
        <v>18</v>
      </c>
      <c r="E6" s="28"/>
      <c r="F6" s="28"/>
      <c r="G6" s="28"/>
      <c r="H6" s="28"/>
      <c r="I6" s="118"/>
      <c r="J6" s="28"/>
      <c r="K6" s="30"/>
    </row>
    <row r="7" spans="2:11" ht="22.5" customHeight="1">
      <c r="B7" s="27"/>
      <c r="C7" s="28"/>
      <c r="D7" s="28"/>
      <c r="E7" s="401" t="str">
        <f>'Rekapitulace stavby'!K6</f>
        <v> III/2384 Kladno, oprava silnice</v>
      </c>
      <c r="F7" s="402"/>
      <c r="G7" s="402"/>
      <c r="H7" s="402"/>
      <c r="I7" s="118"/>
      <c r="J7" s="28"/>
      <c r="K7" s="30"/>
    </row>
    <row r="8" spans="2:11" s="1" customFormat="1" ht="15">
      <c r="B8" s="41"/>
      <c r="C8" s="42"/>
      <c r="D8" s="36" t="s">
        <v>123</v>
      </c>
      <c r="E8" s="42"/>
      <c r="F8" s="42"/>
      <c r="G8" s="42"/>
      <c r="H8" s="42"/>
      <c r="I8" s="119"/>
      <c r="J8" s="42"/>
      <c r="K8" s="45"/>
    </row>
    <row r="9" spans="2:11" s="1" customFormat="1" ht="36.75" customHeight="1">
      <c r="B9" s="41"/>
      <c r="C9" s="42"/>
      <c r="D9" s="42"/>
      <c r="E9" s="403" t="s">
        <v>865</v>
      </c>
      <c r="F9" s="404"/>
      <c r="G9" s="404"/>
      <c r="H9" s="404"/>
      <c r="I9" s="119"/>
      <c r="J9" s="42"/>
      <c r="K9" s="45"/>
    </row>
    <row r="10" spans="2:11" s="1" customFormat="1" ht="13.5">
      <c r="B10" s="41"/>
      <c r="C10" s="42"/>
      <c r="D10" s="42"/>
      <c r="E10" s="42"/>
      <c r="F10" s="42"/>
      <c r="G10" s="42"/>
      <c r="H10" s="42"/>
      <c r="I10" s="119"/>
      <c r="J10" s="42"/>
      <c r="K10" s="45"/>
    </row>
    <row r="11" spans="2:11" s="1" customFormat="1" ht="14.25" customHeight="1">
      <c r="B11" s="41"/>
      <c r="C11" s="42"/>
      <c r="D11" s="36" t="s">
        <v>20</v>
      </c>
      <c r="E11" s="42"/>
      <c r="F11" s="34" t="s">
        <v>21</v>
      </c>
      <c r="G11" s="42"/>
      <c r="H11" s="42"/>
      <c r="I11" s="120" t="s">
        <v>22</v>
      </c>
      <c r="J11" s="34" t="s">
        <v>80</v>
      </c>
      <c r="K11" s="45"/>
    </row>
    <row r="12" spans="2:11" s="1" customFormat="1" ht="14.25" customHeight="1">
      <c r="B12" s="41"/>
      <c r="C12" s="42"/>
      <c r="D12" s="36" t="s">
        <v>24</v>
      </c>
      <c r="E12" s="42"/>
      <c r="F12" s="34" t="s">
        <v>25</v>
      </c>
      <c r="G12" s="42"/>
      <c r="H12" s="42"/>
      <c r="I12" s="120" t="s">
        <v>26</v>
      </c>
      <c r="J12" s="121" t="str">
        <f>'Rekapitulace stavby'!AN8</f>
        <v>12.5.2017</v>
      </c>
      <c r="K12" s="45"/>
    </row>
    <row r="13" spans="2:11" s="1" customFormat="1" ht="10.5" customHeight="1">
      <c r="B13" s="41"/>
      <c r="C13" s="42"/>
      <c r="D13" s="42"/>
      <c r="E13" s="42"/>
      <c r="F13" s="42"/>
      <c r="G13" s="42"/>
      <c r="H13" s="42"/>
      <c r="I13" s="119"/>
      <c r="J13" s="42"/>
      <c r="K13" s="45"/>
    </row>
    <row r="14" spans="2:11" s="1" customFormat="1" ht="14.25" customHeight="1">
      <c r="B14" s="41"/>
      <c r="C14" s="42"/>
      <c r="D14" s="36" t="s">
        <v>32</v>
      </c>
      <c r="E14" s="42"/>
      <c r="F14" s="42"/>
      <c r="G14" s="42"/>
      <c r="H14" s="42"/>
      <c r="I14" s="120" t="s">
        <v>33</v>
      </c>
      <c r="J14" s="34" t="s">
        <v>34</v>
      </c>
      <c r="K14" s="45"/>
    </row>
    <row r="15" spans="2:11" s="1" customFormat="1" ht="18" customHeight="1">
      <c r="B15" s="41"/>
      <c r="C15" s="42"/>
      <c r="D15" s="42"/>
      <c r="E15" s="34" t="s">
        <v>35</v>
      </c>
      <c r="F15" s="42"/>
      <c r="G15" s="42"/>
      <c r="H15" s="42"/>
      <c r="I15" s="120" t="s">
        <v>36</v>
      </c>
      <c r="J15" s="34" t="s">
        <v>37</v>
      </c>
      <c r="K15" s="45"/>
    </row>
    <row r="16" spans="2:11" s="1" customFormat="1" ht="6.75" customHeight="1">
      <c r="B16" s="41"/>
      <c r="C16" s="42"/>
      <c r="D16" s="42"/>
      <c r="E16" s="42"/>
      <c r="F16" s="42"/>
      <c r="G16" s="42"/>
      <c r="H16" s="42"/>
      <c r="I16" s="119"/>
      <c r="J16" s="42"/>
      <c r="K16" s="45"/>
    </row>
    <row r="17" spans="2:11" s="1" customFormat="1" ht="14.25" customHeight="1">
      <c r="B17" s="41"/>
      <c r="C17" s="42"/>
      <c r="D17" s="36" t="s">
        <v>38</v>
      </c>
      <c r="E17" s="42"/>
      <c r="F17" s="42"/>
      <c r="G17" s="42"/>
      <c r="H17" s="42"/>
      <c r="I17" s="120" t="s">
        <v>33</v>
      </c>
      <c r="J17" s="34">
        <f>IF('Rekapitulace stavby'!AN13="Vyplň údaj","",IF('Rekapitulace stavby'!AN13="","",'Rekapitulace stavby'!AN13))</f>
      </c>
      <c r="K17" s="45"/>
    </row>
    <row r="18" spans="2:11" s="1" customFormat="1" ht="18" customHeight="1">
      <c r="B18" s="41"/>
      <c r="C18" s="42"/>
      <c r="D18" s="42"/>
      <c r="E18" s="34">
        <f>IF('Rekapitulace stavby'!E14="Vyplň údaj","",IF('Rekapitulace stavby'!E14="","",'Rekapitulace stavby'!E14))</f>
      </c>
      <c r="F18" s="42"/>
      <c r="G18" s="42"/>
      <c r="H18" s="42"/>
      <c r="I18" s="120" t="s">
        <v>36</v>
      </c>
      <c r="J18" s="34">
        <f>IF('Rekapitulace stavby'!AN14="Vyplň údaj","",IF('Rekapitulace stavby'!AN14="","",'Rekapitulace stavby'!AN14))</f>
      </c>
      <c r="K18" s="45"/>
    </row>
    <row r="19" spans="2:11" s="1" customFormat="1" ht="6.75" customHeight="1">
      <c r="B19" s="41"/>
      <c r="C19" s="42"/>
      <c r="D19" s="42"/>
      <c r="E19" s="42"/>
      <c r="F19" s="42"/>
      <c r="G19" s="42"/>
      <c r="H19" s="42"/>
      <c r="I19" s="119"/>
      <c r="J19" s="42"/>
      <c r="K19" s="45"/>
    </row>
    <row r="20" spans="2:11" s="1" customFormat="1" ht="14.25" customHeight="1">
      <c r="B20" s="41"/>
      <c r="C20" s="42"/>
      <c r="D20" s="36" t="s">
        <v>40</v>
      </c>
      <c r="E20" s="42"/>
      <c r="F20" s="42"/>
      <c r="G20" s="42"/>
      <c r="H20" s="42"/>
      <c r="I20" s="120" t="s">
        <v>33</v>
      </c>
      <c r="J20" s="34" t="s">
        <v>41</v>
      </c>
      <c r="K20" s="45"/>
    </row>
    <row r="21" spans="2:11" s="1" customFormat="1" ht="18" customHeight="1">
      <c r="B21" s="41"/>
      <c r="C21" s="42"/>
      <c r="D21" s="42"/>
      <c r="E21" s="34" t="s">
        <v>42</v>
      </c>
      <c r="F21" s="42"/>
      <c r="G21" s="42"/>
      <c r="H21" s="42"/>
      <c r="I21" s="120" t="s">
        <v>36</v>
      </c>
      <c r="J21" s="34" t="s">
        <v>43</v>
      </c>
      <c r="K21" s="45"/>
    </row>
    <row r="22" spans="2:11" s="1" customFormat="1" ht="6.75" customHeight="1">
      <c r="B22" s="41"/>
      <c r="C22" s="42"/>
      <c r="D22" s="42"/>
      <c r="E22" s="42"/>
      <c r="F22" s="42"/>
      <c r="G22" s="42"/>
      <c r="H22" s="42"/>
      <c r="I22" s="119"/>
      <c r="J22" s="42"/>
      <c r="K22" s="45"/>
    </row>
    <row r="23" spans="2:11" s="1" customFormat="1" ht="14.25" customHeight="1">
      <c r="B23" s="41"/>
      <c r="C23" s="42"/>
      <c r="D23" s="36" t="s">
        <v>45</v>
      </c>
      <c r="E23" s="42"/>
      <c r="F23" s="42"/>
      <c r="G23" s="42"/>
      <c r="H23" s="42"/>
      <c r="I23" s="119"/>
      <c r="J23" s="42"/>
      <c r="K23" s="45"/>
    </row>
    <row r="24" spans="2:11" s="6" customFormat="1" ht="63" customHeight="1">
      <c r="B24" s="122"/>
      <c r="C24" s="123"/>
      <c r="D24" s="123"/>
      <c r="E24" s="393" t="s">
        <v>46</v>
      </c>
      <c r="F24" s="393"/>
      <c r="G24" s="393"/>
      <c r="H24" s="393"/>
      <c r="I24" s="124"/>
      <c r="J24" s="123"/>
      <c r="K24" s="125"/>
    </row>
    <row r="25" spans="2:11" s="1" customFormat="1" ht="6.75" customHeight="1">
      <c r="B25" s="41"/>
      <c r="C25" s="42"/>
      <c r="D25" s="42"/>
      <c r="E25" s="42"/>
      <c r="F25" s="42"/>
      <c r="G25" s="42"/>
      <c r="H25" s="42"/>
      <c r="I25" s="119"/>
      <c r="J25" s="42"/>
      <c r="K25" s="45"/>
    </row>
    <row r="26" spans="2:11" s="1" customFormat="1" ht="6.75" customHeight="1">
      <c r="B26" s="41"/>
      <c r="C26" s="42"/>
      <c r="D26" s="85"/>
      <c r="E26" s="85"/>
      <c r="F26" s="85"/>
      <c r="G26" s="85"/>
      <c r="H26" s="85"/>
      <c r="I26" s="126"/>
      <c r="J26" s="85"/>
      <c r="K26" s="127"/>
    </row>
    <row r="27" spans="2:11" s="1" customFormat="1" ht="24.75" customHeight="1">
      <c r="B27" s="41"/>
      <c r="C27" s="42"/>
      <c r="D27" s="128" t="s">
        <v>47</v>
      </c>
      <c r="E27" s="42"/>
      <c r="F27" s="42"/>
      <c r="G27" s="42"/>
      <c r="H27" s="42"/>
      <c r="I27" s="119"/>
      <c r="J27" s="129">
        <f>ROUND(J82,2)</f>
        <v>0</v>
      </c>
      <c r="K27" s="45"/>
    </row>
    <row r="28" spans="2:11" s="1" customFormat="1" ht="6.75" customHeight="1">
      <c r="B28" s="41"/>
      <c r="C28" s="42"/>
      <c r="D28" s="85"/>
      <c r="E28" s="85"/>
      <c r="F28" s="85"/>
      <c r="G28" s="85"/>
      <c r="H28" s="85"/>
      <c r="I28" s="126"/>
      <c r="J28" s="85"/>
      <c r="K28" s="127"/>
    </row>
    <row r="29" spans="2:11" s="1" customFormat="1" ht="14.25" customHeight="1">
      <c r="B29" s="41"/>
      <c r="C29" s="42"/>
      <c r="D29" s="42"/>
      <c r="E29" s="42"/>
      <c r="F29" s="46" t="s">
        <v>49</v>
      </c>
      <c r="G29" s="42"/>
      <c r="H29" s="42"/>
      <c r="I29" s="130" t="s">
        <v>48</v>
      </c>
      <c r="J29" s="46" t="s">
        <v>50</v>
      </c>
      <c r="K29" s="45"/>
    </row>
    <row r="30" spans="2:11" s="1" customFormat="1" ht="14.25" customHeight="1">
      <c r="B30" s="41"/>
      <c r="C30" s="42"/>
      <c r="D30" s="49" t="s">
        <v>51</v>
      </c>
      <c r="E30" s="49" t="s">
        <v>52</v>
      </c>
      <c r="F30" s="131">
        <f>ROUND(SUM(BE82:BE110),2)</f>
        <v>0</v>
      </c>
      <c r="G30" s="42"/>
      <c r="H30" s="42"/>
      <c r="I30" s="132">
        <v>0.21</v>
      </c>
      <c r="J30" s="131">
        <f>ROUND(ROUND((SUM(BE82:BE110)),2)*I30,2)</f>
        <v>0</v>
      </c>
      <c r="K30" s="45"/>
    </row>
    <row r="31" spans="2:11" s="1" customFormat="1" ht="14.25" customHeight="1">
      <c r="B31" s="41"/>
      <c r="C31" s="42"/>
      <c r="D31" s="42"/>
      <c r="E31" s="49" t="s">
        <v>53</v>
      </c>
      <c r="F31" s="131">
        <f>ROUND(SUM(BF82:BF110),2)</f>
        <v>0</v>
      </c>
      <c r="G31" s="42"/>
      <c r="H31" s="42"/>
      <c r="I31" s="132">
        <v>0.15</v>
      </c>
      <c r="J31" s="131">
        <f>ROUND(ROUND((SUM(BF82:BF110)),2)*I31,2)</f>
        <v>0</v>
      </c>
      <c r="K31" s="45"/>
    </row>
    <row r="32" spans="2:11" s="1" customFormat="1" ht="14.25" customHeight="1" hidden="1">
      <c r="B32" s="41"/>
      <c r="C32" s="42"/>
      <c r="D32" s="42"/>
      <c r="E32" s="49" t="s">
        <v>54</v>
      </c>
      <c r="F32" s="131">
        <f>ROUND(SUM(BG82:BG110),2)</f>
        <v>0</v>
      </c>
      <c r="G32" s="42"/>
      <c r="H32" s="42"/>
      <c r="I32" s="132">
        <v>0.21</v>
      </c>
      <c r="J32" s="131">
        <v>0</v>
      </c>
      <c r="K32" s="45"/>
    </row>
    <row r="33" spans="2:11" s="1" customFormat="1" ht="14.25" customHeight="1" hidden="1">
      <c r="B33" s="41"/>
      <c r="C33" s="42"/>
      <c r="D33" s="42"/>
      <c r="E33" s="49" t="s">
        <v>55</v>
      </c>
      <c r="F33" s="131">
        <f>ROUND(SUM(BH82:BH110),2)</f>
        <v>0</v>
      </c>
      <c r="G33" s="42"/>
      <c r="H33" s="42"/>
      <c r="I33" s="132">
        <v>0.15</v>
      </c>
      <c r="J33" s="131">
        <v>0</v>
      </c>
      <c r="K33" s="45"/>
    </row>
    <row r="34" spans="2:11" s="1" customFormat="1" ht="14.25" customHeight="1" hidden="1">
      <c r="B34" s="41"/>
      <c r="C34" s="42"/>
      <c r="D34" s="42"/>
      <c r="E34" s="49" t="s">
        <v>56</v>
      </c>
      <c r="F34" s="131">
        <f>ROUND(SUM(BI82:BI110),2)</f>
        <v>0</v>
      </c>
      <c r="G34" s="42"/>
      <c r="H34" s="42"/>
      <c r="I34" s="132">
        <v>0</v>
      </c>
      <c r="J34" s="131">
        <v>0</v>
      </c>
      <c r="K34" s="45"/>
    </row>
    <row r="35" spans="2:11" s="1" customFormat="1" ht="6.75" customHeight="1">
      <c r="B35" s="41"/>
      <c r="C35" s="42"/>
      <c r="D35" s="42"/>
      <c r="E35" s="42"/>
      <c r="F35" s="42"/>
      <c r="G35" s="42"/>
      <c r="H35" s="42"/>
      <c r="I35" s="119"/>
      <c r="J35" s="42"/>
      <c r="K35" s="45"/>
    </row>
    <row r="36" spans="2:11" s="1" customFormat="1" ht="24.75" customHeight="1">
      <c r="B36" s="41"/>
      <c r="C36" s="133"/>
      <c r="D36" s="134" t="s">
        <v>57</v>
      </c>
      <c r="E36" s="79"/>
      <c r="F36" s="79"/>
      <c r="G36" s="135" t="s">
        <v>58</v>
      </c>
      <c r="H36" s="136" t="s">
        <v>59</v>
      </c>
      <c r="I36" s="137"/>
      <c r="J36" s="138">
        <f>SUM(J27:J34)</f>
        <v>0</v>
      </c>
      <c r="K36" s="139"/>
    </row>
    <row r="37" spans="2:11" s="1" customFormat="1" ht="14.25" customHeight="1">
      <c r="B37" s="56"/>
      <c r="C37" s="57"/>
      <c r="D37" s="57"/>
      <c r="E37" s="57"/>
      <c r="F37" s="57"/>
      <c r="G37" s="57"/>
      <c r="H37" s="57"/>
      <c r="I37" s="140"/>
      <c r="J37" s="57"/>
      <c r="K37" s="58"/>
    </row>
    <row r="41" spans="2:11" s="1" customFormat="1" ht="6.75" customHeight="1">
      <c r="B41" s="141"/>
      <c r="C41" s="142"/>
      <c r="D41" s="142"/>
      <c r="E41" s="142"/>
      <c r="F41" s="142"/>
      <c r="G41" s="142"/>
      <c r="H41" s="142"/>
      <c r="I41" s="143"/>
      <c r="J41" s="142"/>
      <c r="K41" s="144"/>
    </row>
    <row r="42" spans="2:11" s="1" customFormat="1" ht="36.75" customHeight="1">
      <c r="B42" s="41"/>
      <c r="C42" s="29" t="s">
        <v>125</v>
      </c>
      <c r="D42" s="42"/>
      <c r="E42" s="42"/>
      <c r="F42" s="42"/>
      <c r="G42" s="42"/>
      <c r="H42" s="42"/>
      <c r="I42" s="119"/>
      <c r="J42" s="42"/>
      <c r="K42" s="45"/>
    </row>
    <row r="43" spans="2:11" s="1" customFormat="1" ht="6.75" customHeight="1">
      <c r="B43" s="41"/>
      <c r="C43" s="42"/>
      <c r="D43" s="42"/>
      <c r="E43" s="42"/>
      <c r="F43" s="42"/>
      <c r="G43" s="42"/>
      <c r="H43" s="42"/>
      <c r="I43" s="119"/>
      <c r="J43" s="42"/>
      <c r="K43" s="45"/>
    </row>
    <row r="44" spans="2:11" s="1" customFormat="1" ht="14.25" customHeight="1">
      <c r="B44" s="41"/>
      <c r="C44" s="36" t="s">
        <v>18</v>
      </c>
      <c r="D44" s="42"/>
      <c r="E44" s="42"/>
      <c r="F44" s="42"/>
      <c r="G44" s="42"/>
      <c r="H44" s="42"/>
      <c r="I44" s="119"/>
      <c r="J44" s="42"/>
      <c r="K44" s="45"/>
    </row>
    <row r="45" spans="2:11" s="1" customFormat="1" ht="22.5" customHeight="1">
      <c r="B45" s="41"/>
      <c r="C45" s="42"/>
      <c r="D45" s="42"/>
      <c r="E45" s="401" t="str">
        <f>E7</f>
        <v> III/2384 Kladno, oprava silnice</v>
      </c>
      <c r="F45" s="402"/>
      <c r="G45" s="402"/>
      <c r="H45" s="402"/>
      <c r="I45" s="119"/>
      <c r="J45" s="42"/>
      <c r="K45" s="45"/>
    </row>
    <row r="46" spans="2:11" s="1" customFormat="1" ht="14.25" customHeight="1">
      <c r="B46" s="41"/>
      <c r="C46" s="36" t="s">
        <v>123</v>
      </c>
      <c r="D46" s="42"/>
      <c r="E46" s="42"/>
      <c r="F46" s="42"/>
      <c r="G46" s="42"/>
      <c r="H46" s="42"/>
      <c r="I46" s="119"/>
      <c r="J46" s="42"/>
      <c r="K46" s="45"/>
    </row>
    <row r="47" spans="2:11" s="1" customFormat="1" ht="23.25" customHeight="1">
      <c r="B47" s="41"/>
      <c r="C47" s="42"/>
      <c r="D47" s="42"/>
      <c r="E47" s="403" t="str">
        <f>E9</f>
        <v>VON - Vedlejší a ostatní náklady</v>
      </c>
      <c r="F47" s="404"/>
      <c r="G47" s="404"/>
      <c r="H47" s="404"/>
      <c r="I47" s="119"/>
      <c r="J47" s="42"/>
      <c r="K47" s="45"/>
    </row>
    <row r="48" spans="2:11" s="1" customFormat="1" ht="6.75" customHeight="1">
      <c r="B48" s="41"/>
      <c r="C48" s="42"/>
      <c r="D48" s="42"/>
      <c r="E48" s="42"/>
      <c r="F48" s="42"/>
      <c r="G48" s="42"/>
      <c r="H48" s="42"/>
      <c r="I48" s="119"/>
      <c r="J48" s="42"/>
      <c r="K48" s="45"/>
    </row>
    <row r="49" spans="2:11" s="1" customFormat="1" ht="18" customHeight="1">
      <c r="B49" s="41"/>
      <c r="C49" s="36" t="s">
        <v>24</v>
      </c>
      <c r="D49" s="42"/>
      <c r="E49" s="42"/>
      <c r="F49" s="34" t="str">
        <f>F12</f>
        <v>okres Kladno</v>
      </c>
      <c r="G49" s="42"/>
      <c r="H49" s="42"/>
      <c r="I49" s="120" t="s">
        <v>26</v>
      </c>
      <c r="J49" s="121" t="str">
        <f>IF(J12="","",J12)</f>
        <v>12.5.2017</v>
      </c>
      <c r="K49" s="45"/>
    </row>
    <row r="50" spans="2:11" s="1" customFormat="1" ht="6.75" customHeight="1">
      <c r="B50" s="41"/>
      <c r="C50" s="42"/>
      <c r="D50" s="42"/>
      <c r="E50" s="42"/>
      <c r="F50" s="42"/>
      <c r="G50" s="42"/>
      <c r="H50" s="42"/>
      <c r="I50" s="119"/>
      <c r="J50" s="42"/>
      <c r="K50" s="45"/>
    </row>
    <row r="51" spans="2:11" s="1" customFormat="1" ht="15">
      <c r="B51" s="41"/>
      <c r="C51" s="36" t="s">
        <v>32</v>
      </c>
      <c r="D51" s="42"/>
      <c r="E51" s="42"/>
      <c r="F51" s="34" t="str">
        <f>E15</f>
        <v>Krajská správa a údržba silnic Středočeského kraje</v>
      </c>
      <c r="G51" s="42"/>
      <c r="H51" s="42"/>
      <c r="I51" s="120" t="s">
        <v>40</v>
      </c>
      <c r="J51" s="34" t="str">
        <f>E21</f>
        <v>METROPROJEKT Praha a.s.</v>
      </c>
      <c r="K51" s="45"/>
    </row>
    <row r="52" spans="2:11" s="1" customFormat="1" ht="14.25" customHeight="1">
      <c r="B52" s="41"/>
      <c r="C52" s="36" t="s">
        <v>38</v>
      </c>
      <c r="D52" s="42"/>
      <c r="E52" s="42"/>
      <c r="F52" s="34">
        <f>IF(E18="","",E18)</f>
      </c>
      <c r="G52" s="42"/>
      <c r="H52" s="42"/>
      <c r="I52" s="119"/>
      <c r="J52" s="42"/>
      <c r="K52" s="45"/>
    </row>
    <row r="53" spans="2:11" s="1" customFormat="1" ht="9.75" customHeight="1">
      <c r="B53" s="41"/>
      <c r="C53" s="42"/>
      <c r="D53" s="42"/>
      <c r="E53" s="42"/>
      <c r="F53" s="42"/>
      <c r="G53" s="42"/>
      <c r="H53" s="42"/>
      <c r="I53" s="119"/>
      <c r="J53" s="42"/>
      <c r="K53" s="45"/>
    </row>
    <row r="54" spans="2:11" s="1" customFormat="1" ht="29.25" customHeight="1">
      <c r="B54" s="41"/>
      <c r="C54" s="145" t="s">
        <v>126</v>
      </c>
      <c r="D54" s="133"/>
      <c r="E54" s="133"/>
      <c r="F54" s="133"/>
      <c r="G54" s="133"/>
      <c r="H54" s="133"/>
      <c r="I54" s="146"/>
      <c r="J54" s="147" t="s">
        <v>127</v>
      </c>
      <c r="K54" s="148"/>
    </row>
    <row r="55" spans="2:11" s="1" customFormat="1" ht="9.75" customHeight="1">
      <c r="B55" s="41"/>
      <c r="C55" s="42"/>
      <c r="D55" s="42"/>
      <c r="E55" s="42"/>
      <c r="F55" s="42"/>
      <c r="G55" s="42"/>
      <c r="H55" s="42"/>
      <c r="I55" s="119"/>
      <c r="J55" s="42"/>
      <c r="K55" s="45"/>
    </row>
    <row r="56" spans="2:47" s="1" customFormat="1" ht="29.25" customHeight="1">
      <c r="B56" s="41"/>
      <c r="C56" s="149" t="s">
        <v>128</v>
      </c>
      <c r="D56" s="42"/>
      <c r="E56" s="42"/>
      <c r="F56" s="42"/>
      <c r="G56" s="42"/>
      <c r="H56" s="42"/>
      <c r="I56" s="119"/>
      <c r="J56" s="129">
        <f>J82</f>
        <v>0</v>
      </c>
      <c r="K56" s="45"/>
      <c r="AU56" s="23" t="s">
        <v>129</v>
      </c>
    </row>
    <row r="57" spans="2:11" s="7" customFormat="1" ht="24.75" customHeight="1">
      <c r="B57" s="150"/>
      <c r="C57" s="151"/>
      <c r="D57" s="152" t="s">
        <v>866</v>
      </c>
      <c r="E57" s="153"/>
      <c r="F57" s="153"/>
      <c r="G57" s="153"/>
      <c r="H57" s="153"/>
      <c r="I57" s="154"/>
      <c r="J57" s="155">
        <f>J83</f>
        <v>0</v>
      </c>
      <c r="K57" s="156"/>
    </row>
    <row r="58" spans="2:11" s="8" customFormat="1" ht="19.5" customHeight="1">
      <c r="B58" s="157"/>
      <c r="C58" s="158"/>
      <c r="D58" s="159" t="s">
        <v>867</v>
      </c>
      <c r="E58" s="160"/>
      <c r="F58" s="160"/>
      <c r="G58" s="160"/>
      <c r="H58" s="160"/>
      <c r="I58" s="161"/>
      <c r="J58" s="162">
        <f>J84</f>
        <v>0</v>
      </c>
      <c r="K58" s="163"/>
    </row>
    <row r="59" spans="2:11" s="8" customFormat="1" ht="19.5" customHeight="1">
      <c r="B59" s="157"/>
      <c r="C59" s="158"/>
      <c r="D59" s="159" t="s">
        <v>868</v>
      </c>
      <c r="E59" s="160"/>
      <c r="F59" s="160"/>
      <c r="G59" s="160"/>
      <c r="H59" s="160"/>
      <c r="I59" s="161"/>
      <c r="J59" s="162">
        <f>J86</f>
        <v>0</v>
      </c>
      <c r="K59" s="163"/>
    </row>
    <row r="60" spans="2:11" s="8" customFormat="1" ht="19.5" customHeight="1">
      <c r="B60" s="157"/>
      <c r="C60" s="158"/>
      <c r="D60" s="159" t="s">
        <v>869</v>
      </c>
      <c r="E60" s="160"/>
      <c r="F60" s="160"/>
      <c r="G60" s="160"/>
      <c r="H60" s="160"/>
      <c r="I60" s="161"/>
      <c r="J60" s="162">
        <f>J89</f>
        <v>0</v>
      </c>
      <c r="K60" s="163"/>
    </row>
    <row r="61" spans="2:11" s="8" customFormat="1" ht="19.5" customHeight="1">
      <c r="B61" s="157"/>
      <c r="C61" s="158"/>
      <c r="D61" s="159" t="s">
        <v>870</v>
      </c>
      <c r="E61" s="160"/>
      <c r="F61" s="160"/>
      <c r="G61" s="160"/>
      <c r="H61" s="160"/>
      <c r="I61" s="161"/>
      <c r="J61" s="162">
        <f>J93</f>
        <v>0</v>
      </c>
      <c r="K61" s="163"/>
    </row>
    <row r="62" spans="2:11" s="8" customFormat="1" ht="19.5" customHeight="1">
      <c r="B62" s="157"/>
      <c r="C62" s="158"/>
      <c r="D62" s="159" t="s">
        <v>871</v>
      </c>
      <c r="E62" s="160"/>
      <c r="F62" s="160"/>
      <c r="G62" s="160"/>
      <c r="H62" s="160"/>
      <c r="I62" s="161"/>
      <c r="J62" s="162">
        <f>J100</f>
        <v>0</v>
      </c>
      <c r="K62" s="163"/>
    </row>
    <row r="63" spans="2:11" s="1" customFormat="1" ht="21.75" customHeight="1">
      <c r="B63" s="41"/>
      <c r="C63" s="42"/>
      <c r="D63" s="42"/>
      <c r="E63" s="42"/>
      <c r="F63" s="42"/>
      <c r="G63" s="42"/>
      <c r="H63" s="42"/>
      <c r="I63" s="119"/>
      <c r="J63" s="42"/>
      <c r="K63" s="45"/>
    </row>
    <row r="64" spans="2:11" s="1" customFormat="1" ht="6.75" customHeight="1">
      <c r="B64" s="56"/>
      <c r="C64" s="57"/>
      <c r="D64" s="57"/>
      <c r="E64" s="57"/>
      <c r="F64" s="57"/>
      <c r="G64" s="57"/>
      <c r="H64" s="57"/>
      <c r="I64" s="140"/>
      <c r="J64" s="57"/>
      <c r="K64" s="58"/>
    </row>
    <row r="68" spans="2:12" s="1" customFormat="1" ht="6.75" customHeight="1">
      <c r="B68" s="59"/>
      <c r="C68" s="60"/>
      <c r="D68" s="60"/>
      <c r="E68" s="60"/>
      <c r="F68" s="60"/>
      <c r="G68" s="60"/>
      <c r="H68" s="60"/>
      <c r="I68" s="143"/>
      <c r="J68" s="60"/>
      <c r="K68" s="60"/>
      <c r="L68" s="61"/>
    </row>
    <row r="69" spans="2:12" s="1" customFormat="1" ht="36.75" customHeight="1">
      <c r="B69" s="41"/>
      <c r="C69" s="62" t="s">
        <v>138</v>
      </c>
      <c r="D69" s="63"/>
      <c r="E69" s="63"/>
      <c r="F69" s="63"/>
      <c r="G69" s="63"/>
      <c r="H69" s="63"/>
      <c r="I69" s="164"/>
      <c r="J69" s="63"/>
      <c r="K69" s="63"/>
      <c r="L69" s="61"/>
    </row>
    <row r="70" spans="2:12" s="1" customFormat="1" ht="6.75" customHeight="1">
      <c r="B70" s="41"/>
      <c r="C70" s="63"/>
      <c r="D70" s="63"/>
      <c r="E70" s="63"/>
      <c r="F70" s="63"/>
      <c r="G70" s="63"/>
      <c r="H70" s="63"/>
      <c r="I70" s="164"/>
      <c r="J70" s="63"/>
      <c r="K70" s="63"/>
      <c r="L70" s="61"/>
    </row>
    <row r="71" spans="2:12" s="1" customFormat="1" ht="14.25" customHeight="1">
      <c r="B71" s="41"/>
      <c r="C71" s="65" t="s">
        <v>18</v>
      </c>
      <c r="D71" s="63"/>
      <c r="E71" s="63"/>
      <c r="F71" s="63"/>
      <c r="G71" s="63"/>
      <c r="H71" s="63"/>
      <c r="I71" s="164"/>
      <c r="J71" s="63"/>
      <c r="K71" s="63"/>
      <c r="L71" s="61"/>
    </row>
    <row r="72" spans="2:12" s="1" customFormat="1" ht="22.5" customHeight="1">
      <c r="B72" s="41"/>
      <c r="C72" s="63"/>
      <c r="D72" s="63"/>
      <c r="E72" s="397" t="str">
        <f>E7</f>
        <v> III/2384 Kladno, oprava silnice</v>
      </c>
      <c r="F72" s="398"/>
      <c r="G72" s="398"/>
      <c r="H72" s="398"/>
      <c r="I72" s="164"/>
      <c r="J72" s="63"/>
      <c r="K72" s="63"/>
      <c r="L72" s="61"/>
    </row>
    <row r="73" spans="2:12" s="1" customFormat="1" ht="14.25" customHeight="1">
      <c r="B73" s="41"/>
      <c r="C73" s="65" t="s">
        <v>123</v>
      </c>
      <c r="D73" s="63"/>
      <c r="E73" s="63"/>
      <c r="F73" s="63"/>
      <c r="G73" s="63"/>
      <c r="H73" s="63"/>
      <c r="I73" s="164"/>
      <c r="J73" s="63"/>
      <c r="K73" s="63"/>
      <c r="L73" s="61"/>
    </row>
    <row r="74" spans="2:12" s="1" customFormat="1" ht="23.25" customHeight="1">
      <c r="B74" s="41"/>
      <c r="C74" s="63"/>
      <c r="D74" s="63"/>
      <c r="E74" s="365" t="str">
        <f>E9</f>
        <v>VON - Vedlejší a ostatní náklady</v>
      </c>
      <c r="F74" s="399"/>
      <c r="G74" s="399"/>
      <c r="H74" s="399"/>
      <c r="I74" s="164"/>
      <c r="J74" s="63"/>
      <c r="K74" s="63"/>
      <c r="L74" s="61"/>
    </row>
    <row r="75" spans="2:12" s="1" customFormat="1" ht="6.75" customHeight="1">
      <c r="B75" s="41"/>
      <c r="C75" s="63"/>
      <c r="D75" s="63"/>
      <c r="E75" s="63"/>
      <c r="F75" s="63"/>
      <c r="G75" s="63"/>
      <c r="H75" s="63"/>
      <c r="I75" s="164"/>
      <c r="J75" s="63"/>
      <c r="K75" s="63"/>
      <c r="L75" s="61"/>
    </row>
    <row r="76" spans="2:12" s="1" customFormat="1" ht="18" customHeight="1">
      <c r="B76" s="41"/>
      <c r="C76" s="65" t="s">
        <v>24</v>
      </c>
      <c r="D76" s="63"/>
      <c r="E76" s="63"/>
      <c r="F76" s="165" t="str">
        <f>F12</f>
        <v>okres Kladno</v>
      </c>
      <c r="G76" s="63"/>
      <c r="H76" s="63"/>
      <c r="I76" s="166" t="s">
        <v>26</v>
      </c>
      <c r="J76" s="73" t="str">
        <f>IF(J12="","",J12)</f>
        <v>12.5.2017</v>
      </c>
      <c r="K76" s="63"/>
      <c r="L76" s="61"/>
    </row>
    <row r="77" spans="2:12" s="1" customFormat="1" ht="6.75" customHeight="1">
      <c r="B77" s="41"/>
      <c r="C77" s="63"/>
      <c r="D77" s="63"/>
      <c r="E77" s="63"/>
      <c r="F77" s="63"/>
      <c r="G77" s="63"/>
      <c r="H77" s="63"/>
      <c r="I77" s="164"/>
      <c r="J77" s="63"/>
      <c r="K77" s="63"/>
      <c r="L77" s="61"/>
    </row>
    <row r="78" spans="2:12" s="1" customFormat="1" ht="15">
      <c r="B78" s="41"/>
      <c r="C78" s="65" t="s">
        <v>32</v>
      </c>
      <c r="D78" s="63"/>
      <c r="E78" s="63"/>
      <c r="F78" s="165" t="str">
        <f>E15</f>
        <v>Krajská správa a údržba silnic Středočeského kraje</v>
      </c>
      <c r="G78" s="63"/>
      <c r="H78" s="63"/>
      <c r="I78" s="166" t="s">
        <v>40</v>
      </c>
      <c r="J78" s="165" t="str">
        <f>E21</f>
        <v>METROPROJEKT Praha a.s.</v>
      </c>
      <c r="K78" s="63"/>
      <c r="L78" s="61"/>
    </row>
    <row r="79" spans="2:12" s="1" customFormat="1" ht="14.25" customHeight="1">
      <c r="B79" s="41"/>
      <c r="C79" s="65" t="s">
        <v>38</v>
      </c>
      <c r="D79" s="63"/>
      <c r="E79" s="63"/>
      <c r="F79" s="165">
        <f>IF(E18="","",E18)</f>
      </c>
      <c r="G79" s="63"/>
      <c r="H79" s="63"/>
      <c r="I79" s="164"/>
      <c r="J79" s="63"/>
      <c r="K79" s="63"/>
      <c r="L79" s="61"/>
    </row>
    <row r="80" spans="2:12" s="1" customFormat="1" ht="9.75" customHeight="1">
      <c r="B80" s="41"/>
      <c r="C80" s="63"/>
      <c r="D80" s="63"/>
      <c r="E80" s="63"/>
      <c r="F80" s="63"/>
      <c r="G80" s="63"/>
      <c r="H80" s="63"/>
      <c r="I80" s="164"/>
      <c r="J80" s="63"/>
      <c r="K80" s="63"/>
      <c r="L80" s="61"/>
    </row>
    <row r="81" spans="2:20" s="9" customFormat="1" ht="29.25" customHeight="1">
      <c r="B81" s="167"/>
      <c r="C81" s="168" t="s">
        <v>139</v>
      </c>
      <c r="D81" s="169" t="s">
        <v>66</v>
      </c>
      <c r="E81" s="169" t="s">
        <v>62</v>
      </c>
      <c r="F81" s="169" t="s">
        <v>140</v>
      </c>
      <c r="G81" s="169" t="s">
        <v>141</v>
      </c>
      <c r="H81" s="169" t="s">
        <v>142</v>
      </c>
      <c r="I81" s="170" t="s">
        <v>143</v>
      </c>
      <c r="J81" s="169" t="s">
        <v>127</v>
      </c>
      <c r="K81" s="171" t="s">
        <v>144</v>
      </c>
      <c r="L81" s="172"/>
      <c r="M81" s="81" t="s">
        <v>145</v>
      </c>
      <c r="N81" s="82" t="s">
        <v>51</v>
      </c>
      <c r="O81" s="82" t="s">
        <v>146</v>
      </c>
      <c r="P81" s="82" t="s">
        <v>147</v>
      </c>
      <c r="Q81" s="82" t="s">
        <v>148</v>
      </c>
      <c r="R81" s="82" t="s">
        <v>149</v>
      </c>
      <c r="S81" s="82" t="s">
        <v>150</v>
      </c>
      <c r="T81" s="83" t="s">
        <v>151</v>
      </c>
    </row>
    <row r="82" spans="2:63" s="1" customFormat="1" ht="29.25" customHeight="1">
      <c r="B82" s="41"/>
      <c r="C82" s="87" t="s">
        <v>128</v>
      </c>
      <c r="D82" s="63"/>
      <c r="E82" s="63"/>
      <c r="F82" s="63"/>
      <c r="G82" s="63"/>
      <c r="H82" s="63"/>
      <c r="I82" s="164"/>
      <c r="J82" s="173">
        <f>BK82</f>
        <v>0</v>
      </c>
      <c r="K82" s="63"/>
      <c r="L82" s="61"/>
      <c r="M82" s="84"/>
      <c r="N82" s="85"/>
      <c r="O82" s="85"/>
      <c r="P82" s="174">
        <f>P83</f>
        <v>0</v>
      </c>
      <c r="Q82" s="85"/>
      <c r="R82" s="174">
        <f>R83</f>
        <v>0</v>
      </c>
      <c r="S82" s="85"/>
      <c r="T82" s="175">
        <f>T83</f>
        <v>0</v>
      </c>
      <c r="AT82" s="23" t="s">
        <v>81</v>
      </c>
      <c r="AU82" s="23" t="s">
        <v>129</v>
      </c>
      <c r="BK82" s="176">
        <f>BK83</f>
        <v>0</v>
      </c>
    </row>
    <row r="83" spans="2:63" s="10" customFormat="1" ht="36.75" customHeight="1">
      <c r="B83" s="177"/>
      <c r="C83" s="178"/>
      <c r="D83" s="179" t="s">
        <v>81</v>
      </c>
      <c r="E83" s="180" t="s">
        <v>872</v>
      </c>
      <c r="F83" s="180" t="s">
        <v>872</v>
      </c>
      <c r="G83" s="178"/>
      <c r="H83" s="178"/>
      <c r="I83" s="181"/>
      <c r="J83" s="182">
        <f>BK83</f>
        <v>0</v>
      </c>
      <c r="K83" s="178"/>
      <c r="L83" s="183"/>
      <c r="M83" s="184"/>
      <c r="N83" s="185"/>
      <c r="O83" s="185"/>
      <c r="P83" s="186">
        <f>P84+P86+P89+P93+P100</f>
        <v>0</v>
      </c>
      <c r="Q83" s="185"/>
      <c r="R83" s="186">
        <f>R84+R86+R89+R93+R100</f>
        <v>0</v>
      </c>
      <c r="S83" s="185"/>
      <c r="T83" s="187">
        <f>T84+T86+T89+T93+T100</f>
        <v>0</v>
      </c>
      <c r="AR83" s="188" t="s">
        <v>183</v>
      </c>
      <c r="AT83" s="189" t="s">
        <v>81</v>
      </c>
      <c r="AU83" s="189" t="s">
        <v>82</v>
      </c>
      <c r="AY83" s="188" t="s">
        <v>154</v>
      </c>
      <c r="BK83" s="190">
        <f>BK84+BK86+BK89+BK93+BK100</f>
        <v>0</v>
      </c>
    </row>
    <row r="84" spans="2:63" s="10" customFormat="1" ht="19.5" customHeight="1">
      <c r="B84" s="177"/>
      <c r="C84" s="178"/>
      <c r="D84" s="191" t="s">
        <v>81</v>
      </c>
      <c r="E84" s="192" t="s">
        <v>873</v>
      </c>
      <c r="F84" s="192" t="s">
        <v>874</v>
      </c>
      <c r="G84" s="178"/>
      <c r="H84" s="178"/>
      <c r="I84" s="181"/>
      <c r="J84" s="193">
        <f>BK84</f>
        <v>0</v>
      </c>
      <c r="K84" s="178"/>
      <c r="L84" s="183"/>
      <c r="M84" s="184"/>
      <c r="N84" s="185"/>
      <c r="O84" s="185"/>
      <c r="P84" s="186">
        <f>P85</f>
        <v>0</v>
      </c>
      <c r="Q84" s="185"/>
      <c r="R84" s="186">
        <f>R85</f>
        <v>0</v>
      </c>
      <c r="S84" s="185"/>
      <c r="T84" s="187">
        <f>T85</f>
        <v>0</v>
      </c>
      <c r="AR84" s="188" t="s">
        <v>183</v>
      </c>
      <c r="AT84" s="189" t="s">
        <v>81</v>
      </c>
      <c r="AU84" s="189" t="s">
        <v>90</v>
      </c>
      <c r="AY84" s="188" t="s">
        <v>154</v>
      </c>
      <c r="BK84" s="190">
        <f>BK85</f>
        <v>0</v>
      </c>
    </row>
    <row r="85" spans="2:65" s="1" customFormat="1" ht="31.5" customHeight="1">
      <c r="B85" s="41"/>
      <c r="C85" s="194" t="s">
        <v>90</v>
      </c>
      <c r="D85" s="194" t="s">
        <v>156</v>
      </c>
      <c r="E85" s="195" t="s">
        <v>875</v>
      </c>
      <c r="F85" s="196" t="s">
        <v>876</v>
      </c>
      <c r="G85" s="197" t="s">
        <v>859</v>
      </c>
      <c r="H85" s="198">
        <v>1</v>
      </c>
      <c r="I85" s="199"/>
      <c r="J85" s="200">
        <f>ROUND(I85*H85,2)</f>
        <v>0</v>
      </c>
      <c r="K85" s="196" t="s">
        <v>80</v>
      </c>
      <c r="L85" s="61"/>
      <c r="M85" s="201" t="s">
        <v>80</v>
      </c>
      <c r="N85" s="202" t="s">
        <v>52</v>
      </c>
      <c r="O85" s="42"/>
      <c r="P85" s="203">
        <f>O85*H85</f>
        <v>0</v>
      </c>
      <c r="Q85" s="203">
        <v>0</v>
      </c>
      <c r="R85" s="203">
        <f>Q85*H85</f>
        <v>0</v>
      </c>
      <c r="S85" s="203">
        <v>0</v>
      </c>
      <c r="T85" s="204">
        <f>S85*H85</f>
        <v>0</v>
      </c>
      <c r="AR85" s="23" t="s">
        <v>161</v>
      </c>
      <c r="AT85" s="23" t="s">
        <v>156</v>
      </c>
      <c r="AU85" s="23" t="s">
        <v>92</v>
      </c>
      <c r="AY85" s="23" t="s">
        <v>154</v>
      </c>
      <c r="BE85" s="205">
        <f>IF(N85="základní",J85,0)</f>
        <v>0</v>
      </c>
      <c r="BF85" s="205">
        <f>IF(N85="snížená",J85,0)</f>
        <v>0</v>
      </c>
      <c r="BG85" s="205">
        <f>IF(N85="zákl. přenesená",J85,0)</f>
        <v>0</v>
      </c>
      <c r="BH85" s="205">
        <f>IF(N85="sníž. přenesená",J85,0)</f>
        <v>0</v>
      </c>
      <c r="BI85" s="205">
        <f>IF(N85="nulová",J85,0)</f>
        <v>0</v>
      </c>
      <c r="BJ85" s="23" t="s">
        <v>90</v>
      </c>
      <c r="BK85" s="205">
        <f>ROUND(I85*H85,2)</f>
        <v>0</v>
      </c>
      <c r="BL85" s="23" t="s">
        <v>161</v>
      </c>
      <c r="BM85" s="23" t="s">
        <v>877</v>
      </c>
    </row>
    <row r="86" spans="2:63" s="10" customFormat="1" ht="29.25" customHeight="1">
      <c r="B86" s="177"/>
      <c r="C86" s="178"/>
      <c r="D86" s="191" t="s">
        <v>81</v>
      </c>
      <c r="E86" s="192" t="s">
        <v>878</v>
      </c>
      <c r="F86" s="192" t="s">
        <v>879</v>
      </c>
      <c r="G86" s="178"/>
      <c r="H86" s="178"/>
      <c r="I86" s="181"/>
      <c r="J86" s="193">
        <f>BK86</f>
        <v>0</v>
      </c>
      <c r="K86" s="178"/>
      <c r="L86" s="183"/>
      <c r="M86" s="184"/>
      <c r="N86" s="185"/>
      <c r="O86" s="185"/>
      <c r="P86" s="186">
        <f>SUM(P87:P88)</f>
        <v>0</v>
      </c>
      <c r="Q86" s="185"/>
      <c r="R86" s="186">
        <f>SUM(R87:R88)</f>
        <v>0</v>
      </c>
      <c r="S86" s="185"/>
      <c r="T86" s="187">
        <f>SUM(T87:T88)</f>
        <v>0</v>
      </c>
      <c r="AR86" s="188" t="s">
        <v>183</v>
      </c>
      <c r="AT86" s="189" t="s">
        <v>81</v>
      </c>
      <c r="AU86" s="189" t="s">
        <v>90</v>
      </c>
      <c r="AY86" s="188" t="s">
        <v>154</v>
      </c>
      <c r="BK86" s="190">
        <f>SUM(BK87:BK88)</f>
        <v>0</v>
      </c>
    </row>
    <row r="87" spans="2:65" s="1" customFormat="1" ht="22.5" customHeight="1">
      <c r="B87" s="41"/>
      <c r="C87" s="194" t="s">
        <v>92</v>
      </c>
      <c r="D87" s="194" t="s">
        <v>156</v>
      </c>
      <c r="E87" s="195" t="s">
        <v>880</v>
      </c>
      <c r="F87" s="196" t="s">
        <v>881</v>
      </c>
      <c r="G87" s="197" t="s">
        <v>380</v>
      </c>
      <c r="H87" s="198">
        <v>1</v>
      </c>
      <c r="I87" s="199"/>
      <c r="J87" s="200">
        <f>ROUND(I87*H87,2)</f>
        <v>0</v>
      </c>
      <c r="K87" s="196" t="s">
        <v>80</v>
      </c>
      <c r="L87" s="61"/>
      <c r="M87" s="201" t="s">
        <v>80</v>
      </c>
      <c r="N87" s="202" t="s">
        <v>52</v>
      </c>
      <c r="O87" s="42"/>
      <c r="P87" s="203">
        <f>O87*H87</f>
        <v>0</v>
      </c>
      <c r="Q87" s="203">
        <v>0</v>
      </c>
      <c r="R87" s="203">
        <f>Q87*H87</f>
        <v>0</v>
      </c>
      <c r="S87" s="203">
        <v>0</v>
      </c>
      <c r="T87" s="204">
        <f>S87*H87</f>
        <v>0</v>
      </c>
      <c r="AR87" s="23" t="s">
        <v>161</v>
      </c>
      <c r="AT87" s="23" t="s">
        <v>156</v>
      </c>
      <c r="AU87" s="23" t="s">
        <v>92</v>
      </c>
      <c r="AY87" s="23" t="s">
        <v>154</v>
      </c>
      <c r="BE87" s="205">
        <f>IF(N87="základní",J87,0)</f>
        <v>0</v>
      </c>
      <c r="BF87" s="205">
        <f>IF(N87="snížená",J87,0)</f>
        <v>0</v>
      </c>
      <c r="BG87" s="205">
        <f>IF(N87="zákl. přenesená",J87,0)</f>
        <v>0</v>
      </c>
      <c r="BH87" s="205">
        <f>IF(N87="sníž. přenesená",J87,0)</f>
        <v>0</v>
      </c>
      <c r="BI87" s="205">
        <f>IF(N87="nulová",J87,0)</f>
        <v>0</v>
      </c>
      <c r="BJ87" s="23" t="s">
        <v>90</v>
      </c>
      <c r="BK87" s="205">
        <f>ROUND(I87*H87,2)</f>
        <v>0</v>
      </c>
      <c r="BL87" s="23" t="s">
        <v>161</v>
      </c>
      <c r="BM87" s="23" t="s">
        <v>882</v>
      </c>
    </row>
    <row r="88" spans="2:65" s="1" customFormat="1" ht="22.5" customHeight="1">
      <c r="B88" s="41"/>
      <c r="C88" s="194" t="s">
        <v>173</v>
      </c>
      <c r="D88" s="194" t="s">
        <v>156</v>
      </c>
      <c r="E88" s="195" t="s">
        <v>883</v>
      </c>
      <c r="F88" s="196" t="s">
        <v>884</v>
      </c>
      <c r="G88" s="197" t="s">
        <v>859</v>
      </c>
      <c r="H88" s="198">
        <v>1</v>
      </c>
      <c r="I88" s="199"/>
      <c r="J88" s="200">
        <f>ROUND(I88*H88,2)</f>
        <v>0</v>
      </c>
      <c r="K88" s="196" t="s">
        <v>80</v>
      </c>
      <c r="L88" s="61"/>
      <c r="M88" s="201" t="s">
        <v>80</v>
      </c>
      <c r="N88" s="202" t="s">
        <v>52</v>
      </c>
      <c r="O88" s="42"/>
      <c r="P88" s="203">
        <f>O88*H88</f>
        <v>0</v>
      </c>
      <c r="Q88" s="203">
        <v>0</v>
      </c>
      <c r="R88" s="203">
        <f>Q88*H88</f>
        <v>0</v>
      </c>
      <c r="S88" s="203">
        <v>0</v>
      </c>
      <c r="T88" s="204">
        <f>S88*H88</f>
        <v>0</v>
      </c>
      <c r="AR88" s="23" t="s">
        <v>161</v>
      </c>
      <c r="AT88" s="23" t="s">
        <v>156</v>
      </c>
      <c r="AU88" s="23" t="s">
        <v>92</v>
      </c>
      <c r="AY88" s="23" t="s">
        <v>154</v>
      </c>
      <c r="BE88" s="205">
        <f>IF(N88="základní",J88,0)</f>
        <v>0</v>
      </c>
      <c r="BF88" s="205">
        <f>IF(N88="snížená",J88,0)</f>
        <v>0</v>
      </c>
      <c r="BG88" s="205">
        <f>IF(N88="zákl. přenesená",J88,0)</f>
        <v>0</v>
      </c>
      <c r="BH88" s="205">
        <f>IF(N88="sníž. přenesená",J88,0)</f>
        <v>0</v>
      </c>
      <c r="BI88" s="205">
        <f>IF(N88="nulová",J88,0)</f>
        <v>0</v>
      </c>
      <c r="BJ88" s="23" t="s">
        <v>90</v>
      </c>
      <c r="BK88" s="205">
        <f>ROUND(I88*H88,2)</f>
        <v>0</v>
      </c>
      <c r="BL88" s="23" t="s">
        <v>161</v>
      </c>
      <c r="BM88" s="23" t="s">
        <v>885</v>
      </c>
    </row>
    <row r="89" spans="2:63" s="10" customFormat="1" ht="29.25" customHeight="1">
      <c r="B89" s="177"/>
      <c r="C89" s="178"/>
      <c r="D89" s="191" t="s">
        <v>81</v>
      </c>
      <c r="E89" s="192" t="s">
        <v>886</v>
      </c>
      <c r="F89" s="192" t="s">
        <v>887</v>
      </c>
      <c r="G89" s="178"/>
      <c r="H89" s="178"/>
      <c r="I89" s="181"/>
      <c r="J89" s="193">
        <f>BK89</f>
        <v>0</v>
      </c>
      <c r="K89" s="178"/>
      <c r="L89" s="183"/>
      <c r="M89" s="184"/>
      <c r="N89" s="185"/>
      <c r="O89" s="185"/>
      <c r="P89" s="186">
        <f>SUM(P90:P92)</f>
        <v>0</v>
      </c>
      <c r="Q89" s="185"/>
      <c r="R89" s="186">
        <f>SUM(R90:R92)</f>
        <v>0</v>
      </c>
      <c r="S89" s="185"/>
      <c r="T89" s="187">
        <f>SUM(T90:T92)</f>
        <v>0</v>
      </c>
      <c r="AR89" s="188" t="s">
        <v>183</v>
      </c>
      <c r="AT89" s="189" t="s">
        <v>81</v>
      </c>
      <c r="AU89" s="189" t="s">
        <v>90</v>
      </c>
      <c r="AY89" s="188" t="s">
        <v>154</v>
      </c>
      <c r="BK89" s="190">
        <f>SUM(BK90:BK92)</f>
        <v>0</v>
      </c>
    </row>
    <row r="90" spans="2:65" s="1" customFormat="1" ht="22.5" customHeight="1">
      <c r="B90" s="41"/>
      <c r="C90" s="194" t="s">
        <v>161</v>
      </c>
      <c r="D90" s="194" t="s">
        <v>156</v>
      </c>
      <c r="E90" s="195" t="s">
        <v>888</v>
      </c>
      <c r="F90" s="196" t="s">
        <v>889</v>
      </c>
      <c r="G90" s="197" t="s">
        <v>859</v>
      </c>
      <c r="H90" s="198">
        <v>1</v>
      </c>
      <c r="I90" s="199"/>
      <c r="J90" s="200">
        <f>ROUND(I90*H90,2)</f>
        <v>0</v>
      </c>
      <c r="K90" s="196" t="s">
        <v>80</v>
      </c>
      <c r="L90" s="61"/>
      <c r="M90" s="201" t="s">
        <v>80</v>
      </c>
      <c r="N90" s="202" t="s">
        <v>52</v>
      </c>
      <c r="O90" s="42"/>
      <c r="P90" s="203">
        <f>O90*H90</f>
        <v>0</v>
      </c>
      <c r="Q90" s="203">
        <v>0</v>
      </c>
      <c r="R90" s="203">
        <f>Q90*H90</f>
        <v>0</v>
      </c>
      <c r="S90" s="203">
        <v>0</v>
      </c>
      <c r="T90" s="204">
        <f>S90*H90</f>
        <v>0</v>
      </c>
      <c r="AR90" s="23" t="s">
        <v>161</v>
      </c>
      <c r="AT90" s="23" t="s">
        <v>156</v>
      </c>
      <c r="AU90" s="23" t="s">
        <v>92</v>
      </c>
      <c r="AY90" s="23" t="s">
        <v>154</v>
      </c>
      <c r="BE90" s="205">
        <f>IF(N90="základní",J90,0)</f>
        <v>0</v>
      </c>
      <c r="BF90" s="205">
        <f>IF(N90="snížená",J90,0)</f>
        <v>0</v>
      </c>
      <c r="BG90" s="205">
        <f>IF(N90="zákl. přenesená",J90,0)</f>
        <v>0</v>
      </c>
      <c r="BH90" s="205">
        <f>IF(N90="sníž. přenesená",J90,0)</f>
        <v>0</v>
      </c>
      <c r="BI90" s="205">
        <f>IF(N90="nulová",J90,0)</f>
        <v>0</v>
      </c>
      <c r="BJ90" s="23" t="s">
        <v>90</v>
      </c>
      <c r="BK90" s="205">
        <f>ROUND(I90*H90,2)</f>
        <v>0</v>
      </c>
      <c r="BL90" s="23" t="s">
        <v>161</v>
      </c>
      <c r="BM90" s="23" t="s">
        <v>890</v>
      </c>
    </row>
    <row r="91" spans="2:65" s="1" customFormat="1" ht="22.5" customHeight="1">
      <c r="B91" s="41"/>
      <c r="C91" s="194" t="s">
        <v>183</v>
      </c>
      <c r="D91" s="194" t="s">
        <v>156</v>
      </c>
      <c r="E91" s="195" t="s">
        <v>891</v>
      </c>
      <c r="F91" s="196" t="s">
        <v>892</v>
      </c>
      <c r="G91" s="197" t="s">
        <v>859</v>
      </c>
      <c r="H91" s="198">
        <v>1</v>
      </c>
      <c r="I91" s="199"/>
      <c r="J91" s="200">
        <f>ROUND(I91*H91,2)</f>
        <v>0</v>
      </c>
      <c r="K91" s="196" t="s">
        <v>80</v>
      </c>
      <c r="L91" s="61"/>
      <c r="M91" s="201" t="s">
        <v>80</v>
      </c>
      <c r="N91" s="202" t="s">
        <v>52</v>
      </c>
      <c r="O91" s="42"/>
      <c r="P91" s="203">
        <f>O91*H91</f>
        <v>0</v>
      </c>
      <c r="Q91" s="203">
        <v>0</v>
      </c>
      <c r="R91" s="203">
        <f>Q91*H91</f>
        <v>0</v>
      </c>
      <c r="S91" s="203">
        <v>0</v>
      </c>
      <c r="T91" s="204">
        <f>S91*H91</f>
        <v>0</v>
      </c>
      <c r="AR91" s="23" t="s">
        <v>161</v>
      </c>
      <c r="AT91" s="23" t="s">
        <v>156</v>
      </c>
      <c r="AU91" s="23" t="s">
        <v>92</v>
      </c>
      <c r="AY91" s="23" t="s">
        <v>154</v>
      </c>
      <c r="BE91" s="205">
        <f>IF(N91="základní",J91,0)</f>
        <v>0</v>
      </c>
      <c r="BF91" s="205">
        <f>IF(N91="snížená",J91,0)</f>
        <v>0</v>
      </c>
      <c r="BG91" s="205">
        <f>IF(N91="zákl. přenesená",J91,0)</f>
        <v>0</v>
      </c>
      <c r="BH91" s="205">
        <f>IF(N91="sníž. přenesená",J91,0)</f>
        <v>0</v>
      </c>
      <c r="BI91" s="205">
        <f>IF(N91="nulová",J91,0)</f>
        <v>0</v>
      </c>
      <c r="BJ91" s="23" t="s">
        <v>90</v>
      </c>
      <c r="BK91" s="205">
        <f>ROUND(I91*H91,2)</f>
        <v>0</v>
      </c>
      <c r="BL91" s="23" t="s">
        <v>161</v>
      </c>
      <c r="BM91" s="23" t="s">
        <v>893</v>
      </c>
    </row>
    <row r="92" spans="2:65" s="1" customFormat="1" ht="22.5" customHeight="1">
      <c r="B92" s="41"/>
      <c r="C92" s="194" t="s">
        <v>190</v>
      </c>
      <c r="D92" s="194" t="s">
        <v>156</v>
      </c>
      <c r="E92" s="195" t="s">
        <v>894</v>
      </c>
      <c r="F92" s="196" t="s">
        <v>895</v>
      </c>
      <c r="G92" s="197" t="s">
        <v>859</v>
      </c>
      <c r="H92" s="198">
        <v>1</v>
      </c>
      <c r="I92" s="199"/>
      <c r="J92" s="200">
        <f>ROUND(I92*H92,2)</f>
        <v>0</v>
      </c>
      <c r="K92" s="196" t="s">
        <v>80</v>
      </c>
      <c r="L92" s="61"/>
      <c r="M92" s="201" t="s">
        <v>80</v>
      </c>
      <c r="N92" s="202" t="s">
        <v>52</v>
      </c>
      <c r="O92" s="42"/>
      <c r="P92" s="203">
        <f>O92*H92</f>
        <v>0</v>
      </c>
      <c r="Q92" s="203">
        <v>0</v>
      </c>
      <c r="R92" s="203">
        <f>Q92*H92</f>
        <v>0</v>
      </c>
      <c r="S92" s="203">
        <v>0</v>
      </c>
      <c r="T92" s="204">
        <f>S92*H92</f>
        <v>0</v>
      </c>
      <c r="AR92" s="23" t="s">
        <v>161</v>
      </c>
      <c r="AT92" s="23" t="s">
        <v>156</v>
      </c>
      <c r="AU92" s="23" t="s">
        <v>92</v>
      </c>
      <c r="AY92" s="23" t="s">
        <v>154</v>
      </c>
      <c r="BE92" s="205">
        <f>IF(N92="základní",J92,0)</f>
        <v>0</v>
      </c>
      <c r="BF92" s="205">
        <f>IF(N92="snížená",J92,0)</f>
        <v>0</v>
      </c>
      <c r="BG92" s="205">
        <f>IF(N92="zákl. přenesená",J92,0)</f>
        <v>0</v>
      </c>
      <c r="BH92" s="205">
        <f>IF(N92="sníž. přenesená",J92,0)</f>
        <v>0</v>
      </c>
      <c r="BI92" s="205">
        <f>IF(N92="nulová",J92,0)</f>
        <v>0</v>
      </c>
      <c r="BJ92" s="23" t="s">
        <v>90</v>
      </c>
      <c r="BK92" s="205">
        <f>ROUND(I92*H92,2)</f>
        <v>0</v>
      </c>
      <c r="BL92" s="23" t="s">
        <v>161</v>
      </c>
      <c r="BM92" s="23" t="s">
        <v>896</v>
      </c>
    </row>
    <row r="93" spans="2:63" s="10" customFormat="1" ht="29.25" customHeight="1">
      <c r="B93" s="177"/>
      <c r="C93" s="178"/>
      <c r="D93" s="191" t="s">
        <v>81</v>
      </c>
      <c r="E93" s="192" t="s">
        <v>897</v>
      </c>
      <c r="F93" s="192" t="s">
        <v>898</v>
      </c>
      <c r="G93" s="178"/>
      <c r="H93" s="178"/>
      <c r="I93" s="181"/>
      <c r="J93" s="193">
        <f>BK93</f>
        <v>0</v>
      </c>
      <c r="K93" s="178"/>
      <c r="L93" s="183"/>
      <c r="M93" s="184"/>
      <c r="N93" s="185"/>
      <c r="O93" s="185"/>
      <c r="P93" s="186">
        <f>SUM(P94:P99)</f>
        <v>0</v>
      </c>
      <c r="Q93" s="185"/>
      <c r="R93" s="186">
        <f>SUM(R94:R99)</f>
        <v>0</v>
      </c>
      <c r="S93" s="185"/>
      <c r="T93" s="187">
        <f>SUM(T94:T99)</f>
        <v>0</v>
      </c>
      <c r="AR93" s="188" t="s">
        <v>183</v>
      </c>
      <c r="AT93" s="189" t="s">
        <v>81</v>
      </c>
      <c r="AU93" s="189" t="s">
        <v>90</v>
      </c>
      <c r="AY93" s="188" t="s">
        <v>154</v>
      </c>
      <c r="BK93" s="190">
        <f>SUM(BK94:BK99)</f>
        <v>0</v>
      </c>
    </row>
    <row r="94" spans="2:65" s="1" customFormat="1" ht="22.5" customHeight="1">
      <c r="B94" s="41"/>
      <c r="C94" s="194" t="s">
        <v>196</v>
      </c>
      <c r="D94" s="194" t="s">
        <v>156</v>
      </c>
      <c r="E94" s="195" t="s">
        <v>899</v>
      </c>
      <c r="F94" s="196" t="s">
        <v>900</v>
      </c>
      <c r="G94" s="197" t="s">
        <v>859</v>
      </c>
      <c r="H94" s="198">
        <v>1</v>
      </c>
      <c r="I94" s="199"/>
      <c r="J94" s="200">
        <f aca="true" t="shared" si="0" ref="J94:J99">ROUND(I94*H94,2)</f>
        <v>0</v>
      </c>
      <c r="K94" s="196" t="s">
        <v>80</v>
      </c>
      <c r="L94" s="61"/>
      <c r="M94" s="201" t="s">
        <v>80</v>
      </c>
      <c r="N94" s="202" t="s">
        <v>52</v>
      </c>
      <c r="O94" s="42"/>
      <c r="P94" s="203">
        <f aca="true" t="shared" si="1" ref="P94:P99">O94*H94</f>
        <v>0</v>
      </c>
      <c r="Q94" s="203">
        <v>0</v>
      </c>
      <c r="R94" s="203">
        <f aca="true" t="shared" si="2" ref="R94:R99">Q94*H94</f>
        <v>0</v>
      </c>
      <c r="S94" s="203">
        <v>0</v>
      </c>
      <c r="T94" s="204">
        <f aca="true" t="shared" si="3" ref="T94:T99">S94*H94</f>
        <v>0</v>
      </c>
      <c r="AR94" s="23" t="s">
        <v>161</v>
      </c>
      <c r="AT94" s="23" t="s">
        <v>156</v>
      </c>
      <c r="AU94" s="23" t="s">
        <v>92</v>
      </c>
      <c r="AY94" s="23" t="s">
        <v>154</v>
      </c>
      <c r="BE94" s="205">
        <f aca="true" t="shared" si="4" ref="BE94:BE99">IF(N94="základní",J94,0)</f>
        <v>0</v>
      </c>
      <c r="BF94" s="205">
        <f aca="true" t="shared" si="5" ref="BF94:BF99">IF(N94="snížená",J94,0)</f>
        <v>0</v>
      </c>
      <c r="BG94" s="205">
        <f aca="true" t="shared" si="6" ref="BG94:BG99">IF(N94="zákl. přenesená",J94,0)</f>
        <v>0</v>
      </c>
      <c r="BH94" s="205">
        <f aca="true" t="shared" si="7" ref="BH94:BH99">IF(N94="sníž. přenesená",J94,0)</f>
        <v>0</v>
      </c>
      <c r="BI94" s="205">
        <f aca="true" t="shared" si="8" ref="BI94:BI99">IF(N94="nulová",J94,0)</f>
        <v>0</v>
      </c>
      <c r="BJ94" s="23" t="s">
        <v>90</v>
      </c>
      <c r="BK94" s="205">
        <f aca="true" t="shared" si="9" ref="BK94:BK99">ROUND(I94*H94,2)</f>
        <v>0</v>
      </c>
      <c r="BL94" s="23" t="s">
        <v>161</v>
      </c>
      <c r="BM94" s="23" t="s">
        <v>901</v>
      </c>
    </row>
    <row r="95" spans="2:65" s="1" customFormat="1" ht="22.5" customHeight="1">
      <c r="B95" s="41"/>
      <c r="C95" s="194" t="s">
        <v>205</v>
      </c>
      <c r="D95" s="194" t="s">
        <v>156</v>
      </c>
      <c r="E95" s="195" t="s">
        <v>902</v>
      </c>
      <c r="F95" s="196" t="s">
        <v>903</v>
      </c>
      <c r="G95" s="197" t="s">
        <v>859</v>
      </c>
      <c r="H95" s="198">
        <v>1</v>
      </c>
      <c r="I95" s="199"/>
      <c r="J95" s="200">
        <f t="shared" si="0"/>
        <v>0</v>
      </c>
      <c r="K95" s="196" t="s">
        <v>80</v>
      </c>
      <c r="L95" s="61"/>
      <c r="M95" s="201" t="s">
        <v>80</v>
      </c>
      <c r="N95" s="202" t="s">
        <v>52</v>
      </c>
      <c r="O95" s="42"/>
      <c r="P95" s="203">
        <f t="shared" si="1"/>
        <v>0</v>
      </c>
      <c r="Q95" s="203">
        <v>0</v>
      </c>
      <c r="R95" s="203">
        <f t="shared" si="2"/>
        <v>0</v>
      </c>
      <c r="S95" s="203">
        <v>0</v>
      </c>
      <c r="T95" s="204">
        <f t="shared" si="3"/>
        <v>0</v>
      </c>
      <c r="AR95" s="23" t="s">
        <v>161</v>
      </c>
      <c r="AT95" s="23" t="s">
        <v>156</v>
      </c>
      <c r="AU95" s="23" t="s">
        <v>92</v>
      </c>
      <c r="AY95" s="23" t="s">
        <v>154</v>
      </c>
      <c r="BE95" s="205">
        <f t="shared" si="4"/>
        <v>0</v>
      </c>
      <c r="BF95" s="205">
        <f t="shared" si="5"/>
        <v>0</v>
      </c>
      <c r="BG95" s="205">
        <f t="shared" si="6"/>
        <v>0</v>
      </c>
      <c r="BH95" s="205">
        <f t="shared" si="7"/>
        <v>0</v>
      </c>
      <c r="BI95" s="205">
        <f t="shared" si="8"/>
        <v>0</v>
      </c>
      <c r="BJ95" s="23" t="s">
        <v>90</v>
      </c>
      <c r="BK95" s="205">
        <f t="shared" si="9"/>
        <v>0</v>
      </c>
      <c r="BL95" s="23" t="s">
        <v>161</v>
      </c>
      <c r="BM95" s="23" t="s">
        <v>904</v>
      </c>
    </row>
    <row r="96" spans="2:65" s="1" customFormat="1" ht="22.5" customHeight="1">
      <c r="B96" s="41"/>
      <c r="C96" s="194" t="s">
        <v>210</v>
      </c>
      <c r="D96" s="194" t="s">
        <v>156</v>
      </c>
      <c r="E96" s="195" t="s">
        <v>905</v>
      </c>
      <c r="F96" s="196" t="s">
        <v>906</v>
      </c>
      <c r="G96" s="197" t="s">
        <v>859</v>
      </c>
      <c r="H96" s="198">
        <v>1</v>
      </c>
      <c r="I96" s="199"/>
      <c r="J96" s="200">
        <f t="shared" si="0"/>
        <v>0</v>
      </c>
      <c r="K96" s="196" t="s">
        <v>80</v>
      </c>
      <c r="L96" s="61"/>
      <c r="M96" s="201" t="s">
        <v>80</v>
      </c>
      <c r="N96" s="202" t="s">
        <v>52</v>
      </c>
      <c r="O96" s="42"/>
      <c r="P96" s="203">
        <f t="shared" si="1"/>
        <v>0</v>
      </c>
      <c r="Q96" s="203">
        <v>0</v>
      </c>
      <c r="R96" s="203">
        <f t="shared" si="2"/>
        <v>0</v>
      </c>
      <c r="S96" s="203">
        <v>0</v>
      </c>
      <c r="T96" s="204">
        <f t="shared" si="3"/>
        <v>0</v>
      </c>
      <c r="AR96" s="23" t="s">
        <v>161</v>
      </c>
      <c r="AT96" s="23" t="s">
        <v>156</v>
      </c>
      <c r="AU96" s="23" t="s">
        <v>92</v>
      </c>
      <c r="AY96" s="23" t="s">
        <v>154</v>
      </c>
      <c r="BE96" s="205">
        <f t="shared" si="4"/>
        <v>0</v>
      </c>
      <c r="BF96" s="205">
        <f t="shared" si="5"/>
        <v>0</v>
      </c>
      <c r="BG96" s="205">
        <f t="shared" si="6"/>
        <v>0</v>
      </c>
      <c r="BH96" s="205">
        <f t="shared" si="7"/>
        <v>0</v>
      </c>
      <c r="BI96" s="205">
        <f t="shared" si="8"/>
        <v>0</v>
      </c>
      <c r="BJ96" s="23" t="s">
        <v>90</v>
      </c>
      <c r="BK96" s="205">
        <f t="shared" si="9"/>
        <v>0</v>
      </c>
      <c r="BL96" s="23" t="s">
        <v>161</v>
      </c>
      <c r="BM96" s="23" t="s">
        <v>907</v>
      </c>
    </row>
    <row r="97" spans="2:65" s="1" customFormat="1" ht="22.5" customHeight="1">
      <c r="B97" s="41"/>
      <c r="C97" s="194" t="s">
        <v>215</v>
      </c>
      <c r="D97" s="194" t="s">
        <v>156</v>
      </c>
      <c r="E97" s="195" t="s">
        <v>908</v>
      </c>
      <c r="F97" s="196" t="s">
        <v>909</v>
      </c>
      <c r="G97" s="197" t="s">
        <v>859</v>
      </c>
      <c r="H97" s="198">
        <v>1</v>
      </c>
      <c r="I97" s="199"/>
      <c r="J97" s="200">
        <f t="shared" si="0"/>
        <v>0</v>
      </c>
      <c r="K97" s="196" t="s">
        <v>80</v>
      </c>
      <c r="L97" s="61"/>
      <c r="M97" s="201" t="s">
        <v>80</v>
      </c>
      <c r="N97" s="202" t="s">
        <v>52</v>
      </c>
      <c r="O97" s="42"/>
      <c r="P97" s="203">
        <f t="shared" si="1"/>
        <v>0</v>
      </c>
      <c r="Q97" s="203">
        <v>0</v>
      </c>
      <c r="R97" s="203">
        <f t="shared" si="2"/>
        <v>0</v>
      </c>
      <c r="S97" s="203">
        <v>0</v>
      </c>
      <c r="T97" s="204">
        <f t="shared" si="3"/>
        <v>0</v>
      </c>
      <c r="AR97" s="23" t="s">
        <v>161</v>
      </c>
      <c r="AT97" s="23" t="s">
        <v>156</v>
      </c>
      <c r="AU97" s="23" t="s">
        <v>92</v>
      </c>
      <c r="AY97" s="23" t="s">
        <v>154</v>
      </c>
      <c r="BE97" s="205">
        <f t="shared" si="4"/>
        <v>0</v>
      </c>
      <c r="BF97" s="205">
        <f t="shared" si="5"/>
        <v>0</v>
      </c>
      <c r="BG97" s="205">
        <f t="shared" si="6"/>
        <v>0</v>
      </c>
      <c r="BH97" s="205">
        <f t="shared" si="7"/>
        <v>0</v>
      </c>
      <c r="BI97" s="205">
        <f t="shared" si="8"/>
        <v>0</v>
      </c>
      <c r="BJ97" s="23" t="s">
        <v>90</v>
      </c>
      <c r="BK97" s="205">
        <f t="shared" si="9"/>
        <v>0</v>
      </c>
      <c r="BL97" s="23" t="s">
        <v>161</v>
      </c>
      <c r="BM97" s="23" t="s">
        <v>910</v>
      </c>
    </row>
    <row r="98" spans="2:65" s="1" customFormat="1" ht="22.5" customHeight="1">
      <c r="B98" s="41"/>
      <c r="C98" s="194" t="s">
        <v>221</v>
      </c>
      <c r="D98" s="194" t="s">
        <v>156</v>
      </c>
      <c r="E98" s="195" t="s">
        <v>911</v>
      </c>
      <c r="F98" s="196" t="s">
        <v>912</v>
      </c>
      <c r="G98" s="197" t="s">
        <v>859</v>
      </c>
      <c r="H98" s="198">
        <v>1</v>
      </c>
      <c r="I98" s="199"/>
      <c r="J98" s="200">
        <f t="shared" si="0"/>
        <v>0</v>
      </c>
      <c r="K98" s="196" t="s">
        <v>80</v>
      </c>
      <c r="L98" s="61"/>
      <c r="M98" s="201" t="s">
        <v>80</v>
      </c>
      <c r="N98" s="202" t="s">
        <v>52</v>
      </c>
      <c r="O98" s="42"/>
      <c r="P98" s="203">
        <f t="shared" si="1"/>
        <v>0</v>
      </c>
      <c r="Q98" s="203">
        <v>0</v>
      </c>
      <c r="R98" s="203">
        <f t="shared" si="2"/>
        <v>0</v>
      </c>
      <c r="S98" s="203">
        <v>0</v>
      </c>
      <c r="T98" s="204">
        <f t="shared" si="3"/>
        <v>0</v>
      </c>
      <c r="AR98" s="23" t="s">
        <v>161</v>
      </c>
      <c r="AT98" s="23" t="s">
        <v>156</v>
      </c>
      <c r="AU98" s="23" t="s">
        <v>92</v>
      </c>
      <c r="AY98" s="23" t="s">
        <v>154</v>
      </c>
      <c r="BE98" s="205">
        <f t="shared" si="4"/>
        <v>0</v>
      </c>
      <c r="BF98" s="205">
        <f t="shared" si="5"/>
        <v>0</v>
      </c>
      <c r="BG98" s="205">
        <f t="shared" si="6"/>
        <v>0</v>
      </c>
      <c r="BH98" s="205">
        <f t="shared" si="7"/>
        <v>0</v>
      </c>
      <c r="BI98" s="205">
        <f t="shared" si="8"/>
        <v>0</v>
      </c>
      <c r="BJ98" s="23" t="s">
        <v>90</v>
      </c>
      <c r="BK98" s="205">
        <f t="shared" si="9"/>
        <v>0</v>
      </c>
      <c r="BL98" s="23" t="s">
        <v>161</v>
      </c>
      <c r="BM98" s="23" t="s">
        <v>913</v>
      </c>
    </row>
    <row r="99" spans="2:65" s="1" customFormat="1" ht="22.5" customHeight="1">
      <c r="B99" s="41"/>
      <c r="C99" s="194" t="s">
        <v>228</v>
      </c>
      <c r="D99" s="194" t="s">
        <v>156</v>
      </c>
      <c r="E99" s="195" t="s">
        <v>914</v>
      </c>
      <c r="F99" s="196" t="s">
        <v>915</v>
      </c>
      <c r="G99" s="197" t="s">
        <v>380</v>
      </c>
      <c r="H99" s="198">
        <v>2</v>
      </c>
      <c r="I99" s="199"/>
      <c r="J99" s="200">
        <f t="shared" si="0"/>
        <v>0</v>
      </c>
      <c r="K99" s="196" t="s">
        <v>80</v>
      </c>
      <c r="L99" s="61"/>
      <c r="M99" s="201" t="s">
        <v>80</v>
      </c>
      <c r="N99" s="202" t="s">
        <v>52</v>
      </c>
      <c r="O99" s="42"/>
      <c r="P99" s="203">
        <f t="shared" si="1"/>
        <v>0</v>
      </c>
      <c r="Q99" s="203">
        <v>0</v>
      </c>
      <c r="R99" s="203">
        <f t="shared" si="2"/>
        <v>0</v>
      </c>
      <c r="S99" s="203">
        <v>0</v>
      </c>
      <c r="T99" s="204">
        <f t="shared" si="3"/>
        <v>0</v>
      </c>
      <c r="AR99" s="23" t="s">
        <v>161</v>
      </c>
      <c r="AT99" s="23" t="s">
        <v>156</v>
      </c>
      <c r="AU99" s="23" t="s">
        <v>92</v>
      </c>
      <c r="AY99" s="23" t="s">
        <v>154</v>
      </c>
      <c r="BE99" s="205">
        <f t="shared" si="4"/>
        <v>0</v>
      </c>
      <c r="BF99" s="205">
        <f t="shared" si="5"/>
        <v>0</v>
      </c>
      <c r="BG99" s="205">
        <f t="shared" si="6"/>
        <v>0</v>
      </c>
      <c r="BH99" s="205">
        <f t="shared" si="7"/>
        <v>0</v>
      </c>
      <c r="BI99" s="205">
        <f t="shared" si="8"/>
        <v>0</v>
      </c>
      <c r="BJ99" s="23" t="s">
        <v>90</v>
      </c>
      <c r="BK99" s="205">
        <f t="shared" si="9"/>
        <v>0</v>
      </c>
      <c r="BL99" s="23" t="s">
        <v>161</v>
      </c>
      <c r="BM99" s="23" t="s">
        <v>916</v>
      </c>
    </row>
    <row r="100" spans="2:63" s="10" customFormat="1" ht="29.25" customHeight="1">
      <c r="B100" s="177"/>
      <c r="C100" s="178"/>
      <c r="D100" s="191" t="s">
        <v>81</v>
      </c>
      <c r="E100" s="192" t="s">
        <v>917</v>
      </c>
      <c r="F100" s="192" t="s">
        <v>918</v>
      </c>
      <c r="G100" s="178"/>
      <c r="H100" s="178"/>
      <c r="I100" s="181"/>
      <c r="J100" s="193">
        <f>BK100</f>
        <v>0</v>
      </c>
      <c r="K100" s="178"/>
      <c r="L100" s="183"/>
      <c r="M100" s="184"/>
      <c r="N100" s="185"/>
      <c r="O100" s="185"/>
      <c r="P100" s="186">
        <f>SUM(P101:P110)</f>
        <v>0</v>
      </c>
      <c r="Q100" s="185"/>
      <c r="R100" s="186">
        <f>SUM(R101:R110)</f>
        <v>0</v>
      </c>
      <c r="S100" s="185"/>
      <c r="T100" s="187">
        <f>SUM(T101:T110)</f>
        <v>0</v>
      </c>
      <c r="AR100" s="188" t="s">
        <v>183</v>
      </c>
      <c r="AT100" s="189" t="s">
        <v>81</v>
      </c>
      <c r="AU100" s="189" t="s">
        <v>90</v>
      </c>
      <c r="AY100" s="188" t="s">
        <v>154</v>
      </c>
      <c r="BK100" s="190">
        <f>SUM(BK101:BK110)</f>
        <v>0</v>
      </c>
    </row>
    <row r="101" spans="2:65" s="1" customFormat="1" ht="31.5" customHeight="1">
      <c r="B101" s="41"/>
      <c r="C101" s="194" t="s">
        <v>234</v>
      </c>
      <c r="D101" s="194" t="s">
        <v>156</v>
      </c>
      <c r="E101" s="195" t="s">
        <v>919</v>
      </c>
      <c r="F101" s="196" t="s">
        <v>920</v>
      </c>
      <c r="G101" s="197" t="s">
        <v>380</v>
      </c>
      <c r="H101" s="198">
        <v>50</v>
      </c>
      <c r="I101" s="199"/>
      <c r="J101" s="200">
        <f>ROUND(I101*H101,2)</f>
        <v>0</v>
      </c>
      <c r="K101" s="196" t="s">
        <v>160</v>
      </c>
      <c r="L101" s="61"/>
      <c r="M101" s="201" t="s">
        <v>80</v>
      </c>
      <c r="N101" s="202" t="s">
        <v>52</v>
      </c>
      <c r="O101" s="42"/>
      <c r="P101" s="203">
        <f>O101*H101</f>
        <v>0</v>
      </c>
      <c r="Q101" s="203">
        <v>0</v>
      </c>
      <c r="R101" s="203">
        <f>Q101*H101</f>
        <v>0</v>
      </c>
      <c r="S101" s="203">
        <v>0</v>
      </c>
      <c r="T101" s="204">
        <f>S101*H101</f>
        <v>0</v>
      </c>
      <c r="AR101" s="23" t="s">
        <v>161</v>
      </c>
      <c r="AT101" s="23" t="s">
        <v>156</v>
      </c>
      <c r="AU101" s="23" t="s">
        <v>92</v>
      </c>
      <c r="AY101" s="23" t="s">
        <v>154</v>
      </c>
      <c r="BE101" s="205">
        <f>IF(N101="základní",J101,0)</f>
        <v>0</v>
      </c>
      <c r="BF101" s="205">
        <f>IF(N101="snížená",J101,0)</f>
        <v>0</v>
      </c>
      <c r="BG101" s="205">
        <f>IF(N101="zákl. přenesená",J101,0)</f>
        <v>0</v>
      </c>
      <c r="BH101" s="205">
        <f>IF(N101="sníž. přenesená",J101,0)</f>
        <v>0</v>
      </c>
      <c r="BI101" s="205">
        <f>IF(N101="nulová",J101,0)</f>
        <v>0</v>
      </c>
      <c r="BJ101" s="23" t="s">
        <v>90</v>
      </c>
      <c r="BK101" s="205">
        <f>ROUND(I101*H101,2)</f>
        <v>0</v>
      </c>
      <c r="BL101" s="23" t="s">
        <v>161</v>
      </c>
      <c r="BM101" s="23" t="s">
        <v>921</v>
      </c>
    </row>
    <row r="102" spans="2:47" s="1" customFormat="1" ht="27">
      <c r="B102" s="41"/>
      <c r="C102" s="63"/>
      <c r="D102" s="206" t="s">
        <v>163</v>
      </c>
      <c r="E102" s="63"/>
      <c r="F102" s="207" t="s">
        <v>922</v>
      </c>
      <c r="G102" s="63"/>
      <c r="H102" s="63"/>
      <c r="I102" s="164"/>
      <c r="J102" s="63"/>
      <c r="K102" s="63"/>
      <c r="L102" s="61"/>
      <c r="M102" s="208"/>
      <c r="N102" s="42"/>
      <c r="O102" s="42"/>
      <c r="P102" s="42"/>
      <c r="Q102" s="42"/>
      <c r="R102" s="42"/>
      <c r="S102" s="42"/>
      <c r="T102" s="78"/>
      <c r="AT102" s="23" t="s">
        <v>163</v>
      </c>
      <c r="AU102" s="23" t="s">
        <v>92</v>
      </c>
    </row>
    <row r="103" spans="2:51" s="12" customFormat="1" ht="13.5">
      <c r="B103" s="220"/>
      <c r="C103" s="221"/>
      <c r="D103" s="222" t="s">
        <v>165</v>
      </c>
      <c r="E103" s="223" t="s">
        <v>80</v>
      </c>
      <c r="F103" s="224" t="s">
        <v>428</v>
      </c>
      <c r="G103" s="221"/>
      <c r="H103" s="225">
        <v>50</v>
      </c>
      <c r="I103" s="226"/>
      <c r="J103" s="221"/>
      <c r="K103" s="221"/>
      <c r="L103" s="227"/>
      <c r="M103" s="228"/>
      <c r="N103" s="229"/>
      <c r="O103" s="229"/>
      <c r="P103" s="229"/>
      <c r="Q103" s="229"/>
      <c r="R103" s="229"/>
      <c r="S103" s="229"/>
      <c r="T103" s="230"/>
      <c r="AT103" s="231" t="s">
        <v>165</v>
      </c>
      <c r="AU103" s="231" t="s">
        <v>92</v>
      </c>
      <c r="AV103" s="12" t="s">
        <v>92</v>
      </c>
      <c r="AW103" s="12" t="s">
        <v>44</v>
      </c>
      <c r="AX103" s="12" t="s">
        <v>90</v>
      </c>
      <c r="AY103" s="231" t="s">
        <v>154</v>
      </c>
    </row>
    <row r="104" spans="2:65" s="1" customFormat="1" ht="22.5" customHeight="1">
      <c r="B104" s="41"/>
      <c r="C104" s="194" t="s">
        <v>240</v>
      </c>
      <c r="D104" s="194" t="s">
        <v>156</v>
      </c>
      <c r="E104" s="195" t="s">
        <v>923</v>
      </c>
      <c r="F104" s="196" t="s">
        <v>924</v>
      </c>
      <c r="G104" s="197" t="s">
        <v>380</v>
      </c>
      <c r="H104" s="198">
        <v>16</v>
      </c>
      <c r="I104" s="199"/>
      <c r="J104" s="200">
        <f>ROUND(I104*H104,2)</f>
        <v>0</v>
      </c>
      <c r="K104" s="196" t="s">
        <v>80</v>
      </c>
      <c r="L104" s="61"/>
      <c r="M104" s="201" t="s">
        <v>80</v>
      </c>
      <c r="N104" s="202" t="s">
        <v>52</v>
      </c>
      <c r="O104" s="42"/>
      <c r="P104" s="203">
        <f>O104*H104</f>
        <v>0</v>
      </c>
      <c r="Q104" s="203">
        <v>0</v>
      </c>
      <c r="R104" s="203">
        <f>Q104*H104</f>
        <v>0</v>
      </c>
      <c r="S104" s="203">
        <v>0</v>
      </c>
      <c r="T104" s="204">
        <f>S104*H104</f>
        <v>0</v>
      </c>
      <c r="AR104" s="23" t="s">
        <v>161</v>
      </c>
      <c r="AT104" s="23" t="s">
        <v>156</v>
      </c>
      <c r="AU104" s="23" t="s">
        <v>92</v>
      </c>
      <c r="AY104" s="23" t="s">
        <v>154</v>
      </c>
      <c r="BE104" s="205">
        <f>IF(N104="základní",J104,0)</f>
        <v>0</v>
      </c>
      <c r="BF104" s="205">
        <f>IF(N104="snížená",J104,0)</f>
        <v>0</v>
      </c>
      <c r="BG104" s="205">
        <f>IF(N104="zákl. přenesená",J104,0)</f>
        <v>0</v>
      </c>
      <c r="BH104" s="205">
        <f>IF(N104="sníž. přenesená",J104,0)</f>
        <v>0</v>
      </c>
      <c r="BI104" s="205">
        <f>IF(N104="nulová",J104,0)</f>
        <v>0</v>
      </c>
      <c r="BJ104" s="23" t="s">
        <v>90</v>
      </c>
      <c r="BK104" s="205">
        <f>ROUND(I104*H104,2)</f>
        <v>0</v>
      </c>
      <c r="BL104" s="23" t="s">
        <v>161</v>
      </c>
      <c r="BM104" s="23" t="s">
        <v>925</v>
      </c>
    </row>
    <row r="105" spans="2:51" s="12" customFormat="1" ht="13.5">
      <c r="B105" s="220"/>
      <c r="C105" s="221"/>
      <c r="D105" s="222" t="s">
        <v>165</v>
      </c>
      <c r="E105" s="223" t="s">
        <v>80</v>
      </c>
      <c r="F105" s="224" t="s">
        <v>251</v>
      </c>
      <c r="G105" s="221"/>
      <c r="H105" s="225">
        <v>16</v>
      </c>
      <c r="I105" s="226"/>
      <c r="J105" s="221"/>
      <c r="K105" s="221"/>
      <c r="L105" s="227"/>
      <c r="M105" s="228"/>
      <c r="N105" s="229"/>
      <c r="O105" s="229"/>
      <c r="P105" s="229"/>
      <c r="Q105" s="229"/>
      <c r="R105" s="229"/>
      <c r="S105" s="229"/>
      <c r="T105" s="230"/>
      <c r="AT105" s="231" t="s">
        <v>165</v>
      </c>
      <c r="AU105" s="231" t="s">
        <v>92</v>
      </c>
      <c r="AV105" s="12" t="s">
        <v>92</v>
      </c>
      <c r="AW105" s="12" t="s">
        <v>44</v>
      </c>
      <c r="AX105" s="12" t="s">
        <v>90</v>
      </c>
      <c r="AY105" s="231" t="s">
        <v>154</v>
      </c>
    </row>
    <row r="106" spans="2:65" s="1" customFormat="1" ht="31.5" customHeight="1">
      <c r="B106" s="41"/>
      <c r="C106" s="194" t="s">
        <v>10</v>
      </c>
      <c r="D106" s="194" t="s">
        <v>156</v>
      </c>
      <c r="E106" s="195" t="s">
        <v>926</v>
      </c>
      <c r="F106" s="196" t="s">
        <v>927</v>
      </c>
      <c r="G106" s="197" t="s">
        <v>380</v>
      </c>
      <c r="H106" s="198">
        <v>10500</v>
      </c>
      <c r="I106" s="199"/>
      <c r="J106" s="200">
        <f>ROUND(I106*H106,2)</f>
        <v>0</v>
      </c>
      <c r="K106" s="196" t="s">
        <v>160</v>
      </c>
      <c r="L106" s="61"/>
      <c r="M106" s="201" t="s">
        <v>80</v>
      </c>
      <c r="N106" s="202" t="s">
        <v>52</v>
      </c>
      <c r="O106" s="42"/>
      <c r="P106" s="203">
        <f>O106*H106</f>
        <v>0</v>
      </c>
      <c r="Q106" s="203">
        <v>0</v>
      </c>
      <c r="R106" s="203">
        <f>Q106*H106</f>
        <v>0</v>
      </c>
      <c r="S106" s="203">
        <v>0</v>
      </c>
      <c r="T106" s="204">
        <f>S106*H106</f>
        <v>0</v>
      </c>
      <c r="AR106" s="23" t="s">
        <v>161</v>
      </c>
      <c r="AT106" s="23" t="s">
        <v>156</v>
      </c>
      <c r="AU106" s="23" t="s">
        <v>92</v>
      </c>
      <c r="AY106" s="23" t="s">
        <v>154</v>
      </c>
      <c r="BE106" s="205">
        <f>IF(N106="základní",J106,0)</f>
        <v>0</v>
      </c>
      <c r="BF106" s="205">
        <f>IF(N106="snížená",J106,0)</f>
        <v>0</v>
      </c>
      <c r="BG106" s="205">
        <f>IF(N106="zákl. přenesená",J106,0)</f>
        <v>0</v>
      </c>
      <c r="BH106" s="205">
        <f>IF(N106="sníž. přenesená",J106,0)</f>
        <v>0</v>
      </c>
      <c r="BI106" s="205">
        <f>IF(N106="nulová",J106,0)</f>
        <v>0</v>
      </c>
      <c r="BJ106" s="23" t="s">
        <v>90</v>
      </c>
      <c r="BK106" s="205">
        <f>ROUND(I106*H106,2)</f>
        <v>0</v>
      </c>
      <c r="BL106" s="23" t="s">
        <v>161</v>
      </c>
      <c r="BM106" s="23" t="s">
        <v>928</v>
      </c>
    </row>
    <row r="107" spans="2:47" s="1" customFormat="1" ht="27">
      <c r="B107" s="41"/>
      <c r="C107" s="63"/>
      <c r="D107" s="206" t="s">
        <v>163</v>
      </c>
      <c r="E107" s="63"/>
      <c r="F107" s="207" t="s">
        <v>922</v>
      </c>
      <c r="G107" s="63"/>
      <c r="H107" s="63"/>
      <c r="I107" s="164"/>
      <c r="J107" s="63"/>
      <c r="K107" s="63"/>
      <c r="L107" s="61"/>
      <c r="M107" s="208"/>
      <c r="N107" s="42"/>
      <c r="O107" s="42"/>
      <c r="P107" s="42"/>
      <c r="Q107" s="42"/>
      <c r="R107" s="42"/>
      <c r="S107" s="42"/>
      <c r="T107" s="78"/>
      <c r="AT107" s="23" t="s">
        <v>163</v>
      </c>
      <c r="AU107" s="23" t="s">
        <v>92</v>
      </c>
    </row>
    <row r="108" spans="2:51" s="12" customFormat="1" ht="13.5">
      <c r="B108" s="220"/>
      <c r="C108" s="221"/>
      <c r="D108" s="222" t="s">
        <v>165</v>
      </c>
      <c r="E108" s="223" t="s">
        <v>80</v>
      </c>
      <c r="F108" s="224" t="s">
        <v>929</v>
      </c>
      <c r="G108" s="221"/>
      <c r="H108" s="225">
        <v>10500</v>
      </c>
      <c r="I108" s="226"/>
      <c r="J108" s="221"/>
      <c r="K108" s="221"/>
      <c r="L108" s="227"/>
      <c r="M108" s="228"/>
      <c r="N108" s="229"/>
      <c r="O108" s="229"/>
      <c r="P108" s="229"/>
      <c r="Q108" s="229"/>
      <c r="R108" s="229"/>
      <c r="S108" s="229"/>
      <c r="T108" s="230"/>
      <c r="AT108" s="231" t="s">
        <v>165</v>
      </c>
      <c r="AU108" s="231" t="s">
        <v>92</v>
      </c>
      <c r="AV108" s="12" t="s">
        <v>92</v>
      </c>
      <c r="AW108" s="12" t="s">
        <v>44</v>
      </c>
      <c r="AX108" s="12" t="s">
        <v>90</v>
      </c>
      <c r="AY108" s="231" t="s">
        <v>154</v>
      </c>
    </row>
    <row r="109" spans="2:65" s="1" customFormat="1" ht="22.5" customHeight="1">
      <c r="B109" s="41"/>
      <c r="C109" s="194" t="s">
        <v>251</v>
      </c>
      <c r="D109" s="194" t="s">
        <v>156</v>
      </c>
      <c r="E109" s="195" t="s">
        <v>930</v>
      </c>
      <c r="F109" s="196" t="s">
        <v>931</v>
      </c>
      <c r="G109" s="197" t="s">
        <v>380</v>
      </c>
      <c r="H109" s="198">
        <v>3360</v>
      </c>
      <c r="I109" s="199"/>
      <c r="J109" s="200">
        <f>ROUND(I109*H109,2)</f>
        <v>0</v>
      </c>
      <c r="K109" s="196" t="s">
        <v>80</v>
      </c>
      <c r="L109" s="61"/>
      <c r="M109" s="201" t="s">
        <v>80</v>
      </c>
      <c r="N109" s="202" t="s">
        <v>52</v>
      </c>
      <c r="O109" s="42"/>
      <c r="P109" s="203">
        <f>O109*H109</f>
        <v>0</v>
      </c>
      <c r="Q109" s="203">
        <v>0</v>
      </c>
      <c r="R109" s="203">
        <f>Q109*H109</f>
        <v>0</v>
      </c>
      <c r="S109" s="203">
        <v>0</v>
      </c>
      <c r="T109" s="204">
        <f>S109*H109</f>
        <v>0</v>
      </c>
      <c r="AR109" s="23" t="s">
        <v>161</v>
      </c>
      <c r="AT109" s="23" t="s">
        <v>156</v>
      </c>
      <c r="AU109" s="23" t="s">
        <v>92</v>
      </c>
      <c r="AY109" s="23" t="s">
        <v>154</v>
      </c>
      <c r="BE109" s="205">
        <f>IF(N109="základní",J109,0)</f>
        <v>0</v>
      </c>
      <c r="BF109" s="205">
        <f>IF(N109="snížená",J109,0)</f>
        <v>0</v>
      </c>
      <c r="BG109" s="205">
        <f>IF(N109="zákl. přenesená",J109,0)</f>
        <v>0</v>
      </c>
      <c r="BH109" s="205">
        <f>IF(N109="sníž. přenesená",J109,0)</f>
        <v>0</v>
      </c>
      <c r="BI109" s="205">
        <f>IF(N109="nulová",J109,0)</f>
        <v>0</v>
      </c>
      <c r="BJ109" s="23" t="s">
        <v>90</v>
      </c>
      <c r="BK109" s="205">
        <f>ROUND(I109*H109,2)</f>
        <v>0</v>
      </c>
      <c r="BL109" s="23" t="s">
        <v>161</v>
      </c>
      <c r="BM109" s="23" t="s">
        <v>932</v>
      </c>
    </row>
    <row r="110" spans="2:51" s="12" customFormat="1" ht="13.5">
      <c r="B110" s="220"/>
      <c r="C110" s="221"/>
      <c r="D110" s="206" t="s">
        <v>165</v>
      </c>
      <c r="E110" s="232" t="s">
        <v>80</v>
      </c>
      <c r="F110" s="233" t="s">
        <v>933</v>
      </c>
      <c r="G110" s="221"/>
      <c r="H110" s="234">
        <v>3360</v>
      </c>
      <c r="I110" s="226"/>
      <c r="J110" s="221"/>
      <c r="K110" s="221"/>
      <c r="L110" s="227"/>
      <c r="M110" s="266"/>
      <c r="N110" s="267"/>
      <c r="O110" s="267"/>
      <c r="P110" s="267"/>
      <c r="Q110" s="267"/>
      <c r="R110" s="267"/>
      <c r="S110" s="267"/>
      <c r="T110" s="268"/>
      <c r="AT110" s="231" t="s">
        <v>165</v>
      </c>
      <c r="AU110" s="231" t="s">
        <v>92</v>
      </c>
      <c r="AV110" s="12" t="s">
        <v>92</v>
      </c>
      <c r="AW110" s="12" t="s">
        <v>44</v>
      </c>
      <c r="AX110" s="12" t="s">
        <v>90</v>
      </c>
      <c r="AY110" s="231" t="s">
        <v>154</v>
      </c>
    </row>
    <row r="111" spans="2:12" s="1" customFormat="1" ht="6.75" customHeight="1">
      <c r="B111" s="56"/>
      <c r="C111" s="57"/>
      <c r="D111" s="57"/>
      <c r="E111" s="57"/>
      <c r="F111" s="57"/>
      <c r="G111" s="57"/>
      <c r="H111" s="57"/>
      <c r="I111" s="140"/>
      <c r="J111" s="57"/>
      <c r="K111" s="57"/>
      <c r="L111" s="61"/>
    </row>
  </sheetData>
  <sheetProtection password="CC35" sheet="1" objects="1" scenarios="1" formatCells="0" formatColumns="0" formatRows="0" sort="0" autoFilter="0"/>
  <autoFilter ref="C81:K110"/>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zoomScalePageLayoutView="0" workbookViewId="0" topLeftCell="A1">
      <selection activeCell="A1" sqref="A1"/>
    </sheetView>
  </sheetViews>
  <sheetFormatPr defaultColWidth="9.33203125" defaultRowHeight="13.5"/>
  <cols>
    <col min="1" max="1" width="8.33203125" style="269" customWidth="1"/>
    <col min="2" max="2" width="1.66796875" style="269" customWidth="1"/>
    <col min="3" max="4" width="5" style="269" customWidth="1"/>
    <col min="5" max="5" width="11.66015625" style="269" customWidth="1"/>
    <col min="6" max="6" width="9.16015625" style="269" customWidth="1"/>
    <col min="7" max="7" width="5" style="269" customWidth="1"/>
    <col min="8" max="8" width="77.83203125" style="269" customWidth="1"/>
    <col min="9" max="10" width="20" style="269" customWidth="1"/>
    <col min="11" max="11" width="1.66796875" style="269" customWidth="1"/>
  </cols>
  <sheetData>
    <row r="1" ht="37.5" customHeight="1"/>
    <row r="2" spans="2:11" ht="7.5" customHeight="1">
      <c r="B2" s="270"/>
      <c r="C2" s="271"/>
      <c r="D2" s="271"/>
      <c r="E2" s="271"/>
      <c r="F2" s="271"/>
      <c r="G2" s="271"/>
      <c r="H2" s="271"/>
      <c r="I2" s="271"/>
      <c r="J2" s="271"/>
      <c r="K2" s="272"/>
    </row>
    <row r="3" spans="2:11" s="14" customFormat="1" ht="45" customHeight="1">
      <c r="B3" s="273"/>
      <c r="C3" s="405" t="s">
        <v>934</v>
      </c>
      <c r="D3" s="405"/>
      <c r="E3" s="405"/>
      <c r="F3" s="405"/>
      <c r="G3" s="405"/>
      <c r="H3" s="405"/>
      <c r="I3" s="405"/>
      <c r="J3" s="405"/>
      <c r="K3" s="274"/>
    </row>
    <row r="4" spans="2:11" ht="25.5" customHeight="1">
      <c r="B4" s="275"/>
      <c r="C4" s="406" t="s">
        <v>935</v>
      </c>
      <c r="D4" s="406"/>
      <c r="E4" s="406"/>
      <c r="F4" s="406"/>
      <c r="G4" s="406"/>
      <c r="H4" s="406"/>
      <c r="I4" s="406"/>
      <c r="J4" s="406"/>
      <c r="K4" s="276"/>
    </row>
    <row r="5" spans="2:11" ht="5.25" customHeight="1">
      <c r="B5" s="275"/>
      <c r="C5" s="277"/>
      <c r="D5" s="277"/>
      <c r="E5" s="277"/>
      <c r="F5" s="277"/>
      <c r="G5" s="277"/>
      <c r="H5" s="277"/>
      <c r="I5" s="277"/>
      <c r="J5" s="277"/>
      <c r="K5" s="276"/>
    </row>
    <row r="6" spans="2:11" ht="15" customHeight="1">
      <c r="B6" s="275"/>
      <c r="C6" s="407" t="s">
        <v>936</v>
      </c>
      <c r="D6" s="407"/>
      <c r="E6" s="407"/>
      <c r="F6" s="407"/>
      <c r="G6" s="407"/>
      <c r="H6" s="407"/>
      <c r="I6" s="407"/>
      <c r="J6" s="407"/>
      <c r="K6" s="276"/>
    </row>
    <row r="7" spans="2:11" ht="15" customHeight="1">
      <c r="B7" s="279"/>
      <c r="C7" s="407" t="s">
        <v>937</v>
      </c>
      <c r="D7" s="407"/>
      <c r="E7" s="407"/>
      <c r="F7" s="407"/>
      <c r="G7" s="407"/>
      <c r="H7" s="407"/>
      <c r="I7" s="407"/>
      <c r="J7" s="407"/>
      <c r="K7" s="276"/>
    </row>
    <row r="8" spans="2:11" ht="12.75" customHeight="1">
      <c r="B8" s="279"/>
      <c r="C8" s="278"/>
      <c r="D8" s="278"/>
      <c r="E8" s="278"/>
      <c r="F8" s="278"/>
      <c r="G8" s="278"/>
      <c r="H8" s="278"/>
      <c r="I8" s="278"/>
      <c r="J8" s="278"/>
      <c r="K8" s="276"/>
    </row>
    <row r="9" spans="2:11" ht="15" customHeight="1">
      <c r="B9" s="279"/>
      <c r="C9" s="407" t="s">
        <v>938</v>
      </c>
      <c r="D9" s="407"/>
      <c r="E9" s="407"/>
      <c r="F9" s="407"/>
      <c r="G9" s="407"/>
      <c r="H9" s="407"/>
      <c r="I9" s="407"/>
      <c r="J9" s="407"/>
      <c r="K9" s="276"/>
    </row>
    <row r="10" spans="2:11" ht="15" customHeight="1">
      <c r="B10" s="279"/>
      <c r="C10" s="278"/>
      <c r="D10" s="407" t="s">
        <v>939</v>
      </c>
      <c r="E10" s="407"/>
      <c r="F10" s="407"/>
      <c r="G10" s="407"/>
      <c r="H10" s="407"/>
      <c r="I10" s="407"/>
      <c r="J10" s="407"/>
      <c r="K10" s="276"/>
    </row>
    <row r="11" spans="2:11" ht="15" customHeight="1">
      <c r="B11" s="279"/>
      <c r="C11" s="280"/>
      <c r="D11" s="407" t="s">
        <v>940</v>
      </c>
      <c r="E11" s="407"/>
      <c r="F11" s="407"/>
      <c r="G11" s="407"/>
      <c r="H11" s="407"/>
      <c r="I11" s="407"/>
      <c r="J11" s="407"/>
      <c r="K11" s="276"/>
    </row>
    <row r="12" spans="2:11" ht="12.75" customHeight="1">
      <c r="B12" s="279"/>
      <c r="C12" s="280"/>
      <c r="D12" s="280"/>
      <c r="E12" s="280"/>
      <c r="F12" s="280"/>
      <c r="G12" s="280"/>
      <c r="H12" s="280"/>
      <c r="I12" s="280"/>
      <c r="J12" s="280"/>
      <c r="K12" s="276"/>
    </row>
    <row r="13" spans="2:11" ht="15" customHeight="1">
      <c r="B13" s="279"/>
      <c r="C13" s="280"/>
      <c r="D13" s="407" t="s">
        <v>941</v>
      </c>
      <c r="E13" s="407"/>
      <c r="F13" s="407"/>
      <c r="G13" s="407"/>
      <c r="H13" s="407"/>
      <c r="I13" s="407"/>
      <c r="J13" s="407"/>
      <c r="K13" s="276"/>
    </row>
    <row r="14" spans="2:11" ht="15" customHeight="1">
      <c r="B14" s="279"/>
      <c r="C14" s="280"/>
      <c r="D14" s="407" t="s">
        <v>942</v>
      </c>
      <c r="E14" s="407"/>
      <c r="F14" s="407"/>
      <c r="G14" s="407"/>
      <c r="H14" s="407"/>
      <c r="I14" s="407"/>
      <c r="J14" s="407"/>
      <c r="K14" s="276"/>
    </row>
    <row r="15" spans="2:11" ht="15" customHeight="1">
      <c r="B15" s="279"/>
      <c r="C15" s="280"/>
      <c r="D15" s="407" t="s">
        <v>943</v>
      </c>
      <c r="E15" s="407"/>
      <c r="F15" s="407"/>
      <c r="G15" s="407"/>
      <c r="H15" s="407"/>
      <c r="I15" s="407"/>
      <c r="J15" s="407"/>
      <c r="K15" s="276"/>
    </row>
    <row r="16" spans="2:11" ht="15" customHeight="1">
      <c r="B16" s="279"/>
      <c r="C16" s="280"/>
      <c r="D16" s="280"/>
      <c r="E16" s="281" t="s">
        <v>89</v>
      </c>
      <c r="F16" s="407" t="s">
        <v>944</v>
      </c>
      <c r="G16" s="407"/>
      <c r="H16" s="407"/>
      <c r="I16" s="407"/>
      <c r="J16" s="407"/>
      <c r="K16" s="276"/>
    </row>
    <row r="17" spans="2:11" ht="15" customHeight="1">
      <c r="B17" s="279"/>
      <c r="C17" s="280"/>
      <c r="D17" s="280"/>
      <c r="E17" s="281" t="s">
        <v>945</v>
      </c>
      <c r="F17" s="407" t="s">
        <v>946</v>
      </c>
      <c r="G17" s="407"/>
      <c r="H17" s="407"/>
      <c r="I17" s="407"/>
      <c r="J17" s="407"/>
      <c r="K17" s="276"/>
    </row>
    <row r="18" spans="2:11" ht="15" customHeight="1">
      <c r="B18" s="279"/>
      <c r="C18" s="280"/>
      <c r="D18" s="280"/>
      <c r="E18" s="281" t="s">
        <v>947</v>
      </c>
      <c r="F18" s="407" t="s">
        <v>948</v>
      </c>
      <c r="G18" s="407"/>
      <c r="H18" s="407"/>
      <c r="I18" s="407"/>
      <c r="J18" s="407"/>
      <c r="K18" s="276"/>
    </row>
    <row r="19" spans="2:11" ht="15" customHeight="1">
      <c r="B19" s="279"/>
      <c r="C19" s="280"/>
      <c r="D19" s="280"/>
      <c r="E19" s="281" t="s">
        <v>102</v>
      </c>
      <c r="F19" s="407" t="s">
        <v>103</v>
      </c>
      <c r="G19" s="407"/>
      <c r="H19" s="407"/>
      <c r="I19" s="407"/>
      <c r="J19" s="407"/>
      <c r="K19" s="276"/>
    </row>
    <row r="20" spans="2:11" ht="15" customHeight="1">
      <c r="B20" s="279"/>
      <c r="C20" s="280"/>
      <c r="D20" s="280"/>
      <c r="E20" s="281" t="s">
        <v>949</v>
      </c>
      <c r="F20" s="407" t="s">
        <v>950</v>
      </c>
      <c r="G20" s="407"/>
      <c r="H20" s="407"/>
      <c r="I20" s="407"/>
      <c r="J20" s="407"/>
      <c r="K20" s="276"/>
    </row>
    <row r="21" spans="2:11" ht="15" customHeight="1">
      <c r="B21" s="279"/>
      <c r="C21" s="280"/>
      <c r="D21" s="280"/>
      <c r="E21" s="281" t="s">
        <v>951</v>
      </c>
      <c r="F21" s="407" t="s">
        <v>952</v>
      </c>
      <c r="G21" s="407"/>
      <c r="H21" s="407"/>
      <c r="I21" s="407"/>
      <c r="J21" s="407"/>
      <c r="K21" s="276"/>
    </row>
    <row r="22" spans="2:11" ht="12.75" customHeight="1">
      <c r="B22" s="279"/>
      <c r="C22" s="280"/>
      <c r="D22" s="280"/>
      <c r="E22" s="280"/>
      <c r="F22" s="280"/>
      <c r="G22" s="280"/>
      <c r="H22" s="280"/>
      <c r="I22" s="280"/>
      <c r="J22" s="280"/>
      <c r="K22" s="276"/>
    </row>
    <row r="23" spans="2:11" ht="15" customHeight="1">
      <c r="B23" s="279"/>
      <c r="C23" s="407" t="s">
        <v>953</v>
      </c>
      <c r="D23" s="407"/>
      <c r="E23" s="407"/>
      <c r="F23" s="407"/>
      <c r="G23" s="407"/>
      <c r="H23" s="407"/>
      <c r="I23" s="407"/>
      <c r="J23" s="407"/>
      <c r="K23" s="276"/>
    </row>
    <row r="24" spans="2:11" ht="15" customHeight="1">
      <c r="B24" s="279"/>
      <c r="C24" s="407" t="s">
        <v>954</v>
      </c>
      <c r="D24" s="407"/>
      <c r="E24" s="407"/>
      <c r="F24" s="407"/>
      <c r="G24" s="407"/>
      <c r="H24" s="407"/>
      <c r="I24" s="407"/>
      <c r="J24" s="407"/>
      <c r="K24" s="276"/>
    </row>
    <row r="25" spans="2:11" ht="15" customHeight="1">
      <c r="B25" s="279"/>
      <c r="C25" s="278"/>
      <c r="D25" s="407" t="s">
        <v>955</v>
      </c>
      <c r="E25" s="407"/>
      <c r="F25" s="407"/>
      <c r="G25" s="407"/>
      <c r="H25" s="407"/>
      <c r="I25" s="407"/>
      <c r="J25" s="407"/>
      <c r="K25" s="276"/>
    </row>
    <row r="26" spans="2:11" ht="15" customHeight="1">
      <c r="B26" s="279"/>
      <c r="C26" s="280"/>
      <c r="D26" s="407" t="s">
        <v>956</v>
      </c>
      <c r="E26" s="407"/>
      <c r="F26" s="407"/>
      <c r="G26" s="407"/>
      <c r="H26" s="407"/>
      <c r="I26" s="407"/>
      <c r="J26" s="407"/>
      <c r="K26" s="276"/>
    </row>
    <row r="27" spans="2:11" ht="12.75" customHeight="1">
      <c r="B27" s="279"/>
      <c r="C27" s="280"/>
      <c r="D27" s="280"/>
      <c r="E27" s="280"/>
      <c r="F27" s="280"/>
      <c r="G27" s="280"/>
      <c r="H27" s="280"/>
      <c r="I27" s="280"/>
      <c r="J27" s="280"/>
      <c r="K27" s="276"/>
    </row>
    <row r="28" spans="2:11" ht="15" customHeight="1">
      <c r="B28" s="279"/>
      <c r="C28" s="280"/>
      <c r="D28" s="407" t="s">
        <v>957</v>
      </c>
      <c r="E28" s="407"/>
      <c r="F28" s="407"/>
      <c r="G28" s="407"/>
      <c r="H28" s="407"/>
      <c r="I28" s="407"/>
      <c r="J28" s="407"/>
      <c r="K28" s="276"/>
    </row>
    <row r="29" spans="2:11" ht="15" customHeight="1">
      <c r="B29" s="279"/>
      <c r="C29" s="280"/>
      <c r="D29" s="407" t="s">
        <v>958</v>
      </c>
      <c r="E29" s="407"/>
      <c r="F29" s="407"/>
      <c r="G29" s="407"/>
      <c r="H29" s="407"/>
      <c r="I29" s="407"/>
      <c r="J29" s="407"/>
      <c r="K29" s="276"/>
    </row>
    <row r="30" spans="2:11" ht="12.75" customHeight="1">
      <c r="B30" s="279"/>
      <c r="C30" s="280"/>
      <c r="D30" s="280"/>
      <c r="E30" s="280"/>
      <c r="F30" s="280"/>
      <c r="G30" s="280"/>
      <c r="H30" s="280"/>
      <c r="I30" s="280"/>
      <c r="J30" s="280"/>
      <c r="K30" s="276"/>
    </row>
    <row r="31" spans="2:11" ht="15" customHeight="1">
      <c r="B31" s="279"/>
      <c r="C31" s="280"/>
      <c r="D31" s="407" t="s">
        <v>959</v>
      </c>
      <c r="E31" s="407"/>
      <c r="F31" s="407"/>
      <c r="G31" s="407"/>
      <c r="H31" s="407"/>
      <c r="I31" s="407"/>
      <c r="J31" s="407"/>
      <c r="K31" s="276"/>
    </row>
    <row r="32" spans="2:11" ht="15" customHeight="1">
      <c r="B32" s="279"/>
      <c r="C32" s="280"/>
      <c r="D32" s="407" t="s">
        <v>960</v>
      </c>
      <c r="E32" s="407"/>
      <c r="F32" s="407"/>
      <c r="G32" s="407"/>
      <c r="H32" s="407"/>
      <c r="I32" s="407"/>
      <c r="J32" s="407"/>
      <c r="K32" s="276"/>
    </row>
    <row r="33" spans="2:11" ht="15" customHeight="1">
      <c r="B33" s="279"/>
      <c r="C33" s="280"/>
      <c r="D33" s="407" t="s">
        <v>961</v>
      </c>
      <c r="E33" s="407"/>
      <c r="F33" s="407"/>
      <c r="G33" s="407"/>
      <c r="H33" s="407"/>
      <c r="I33" s="407"/>
      <c r="J33" s="407"/>
      <c r="K33" s="276"/>
    </row>
    <row r="34" spans="2:11" ht="15" customHeight="1">
      <c r="B34" s="279"/>
      <c r="C34" s="280"/>
      <c r="D34" s="278"/>
      <c r="E34" s="282" t="s">
        <v>139</v>
      </c>
      <c r="F34" s="278"/>
      <c r="G34" s="407" t="s">
        <v>962</v>
      </c>
      <c r="H34" s="407"/>
      <c r="I34" s="407"/>
      <c r="J34" s="407"/>
      <c r="K34" s="276"/>
    </row>
    <row r="35" spans="2:11" ht="30.75" customHeight="1">
      <c r="B35" s="279"/>
      <c r="C35" s="280"/>
      <c r="D35" s="278"/>
      <c r="E35" s="282" t="s">
        <v>963</v>
      </c>
      <c r="F35" s="278"/>
      <c r="G35" s="407" t="s">
        <v>964</v>
      </c>
      <c r="H35" s="407"/>
      <c r="I35" s="407"/>
      <c r="J35" s="407"/>
      <c r="K35" s="276"/>
    </row>
    <row r="36" spans="2:11" ht="15" customHeight="1">
      <c r="B36" s="279"/>
      <c r="C36" s="280"/>
      <c r="D36" s="278"/>
      <c r="E36" s="282" t="s">
        <v>62</v>
      </c>
      <c r="F36" s="278"/>
      <c r="G36" s="407" t="s">
        <v>965</v>
      </c>
      <c r="H36" s="407"/>
      <c r="I36" s="407"/>
      <c r="J36" s="407"/>
      <c r="K36" s="276"/>
    </row>
    <row r="37" spans="2:11" ht="15" customHeight="1">
      <c r="B37" s="279"/>
      <c r="C37" s="280"/>
      <c r="D37" s="278"/>
      <c r="E37" s="282" t="s">
        <v>140</v>
      </c>
      <c r="F37" s="278"/>
      <c r="G37" s="407" t="s">
        <v>966</v>
      </c>
      <c r="H37" s="407"/>
      <c r="I37" s="407"/>
      <c r="J37" s="407"/>
      <c r="K37" s="276"/>
    </row>
    <row r="38" spans="2:11" ht="15" customHeight="1">
      <c r="B38" s="279"/>
      <c r="C38" s="280"/>
      <c r="D38" s="278"/>
      <c r="E38" s="282" t="s">
        <v>141</v>
      </c>
      <c r="F38" s="278"/>
      <c r="G38" s="407" t="s">
        <v>967</v>
      </c>
      <c r="H38" s="407"/>
      <c r="I38" s="407"/>
      <c r="J38" s="407"/>
      <c r="K38" s="276"/>
    </row>
    <row r="39" spans="2:11" ht="15" customHeight="1">
      <c r="B39" s="279"/>
      <c r="C39" s="280"/>
      <c r="D39" s="278"/>
      <c r="E39" s="282" t="s">
        <v>142</v>
      </c>
      <c r="F39" s="278"/>
      <c r="G39" s="407" t="s">
        <v>968</v>
      </c>
      <c r="H39" s="407"/>
      <c r="I39" s="407"/>
      <c r="J39" s="407"/>
      <c r="K39" s="276"/>
    </row>
    <row r="40" spans="2:11" ht="15" customHeight="1">
      <c r="B40" s="279"/>
      <c r="C40" s="280"/>
      <c r="D40" s="278"/>
      <c r="E40" s="282" t="s">
        <v>969</v>
      </c>
      <c r="F40" s="278"/>
      <c r="G40" s="407" t="s">
        <v>970</v>
      </c>
      <c r="H40" s="407"/>
      <c r="I40" s="407"/>
      <c r="J40" s="407"/>
      <c r="K40" s="276"/>
    </row>
    <row r="41" spans="2:11" ht="15" customHeight="1">
      <c r="B41" s="279"/>
      <c r="C41" s="280"/>
      <c r="D41" s="278"/>
      <c r="E41" s="282"/>
      <c r="F41" s="278"/>
      <c r="G41" s="407" t="s">
        <v>971</v>
      </c>
      <c r="H41" s="407"/>
      <c r="I41" s="407"/>
      <c r="J41" s="407"/>
      <c r="K41" s="276"/>
    </row>
    <row r="42" spans="2:11" ht="15" customHeight="1">
      <c r="B42" s="279"/>
      <c r="C42" s="280"/>
      <c r="D42" s="278"/>
      <c r="E42" s="282" t="s">
        <v>972</v>
      </c>
      <c r="F42" s="278"/>
      <c r="G42" s="407" t="s">
        <v>973</v>
      </c>
      <c r="H42" s="407"/>
      <c r="I42" s="407"/>
      <c r="J42" s="407"/>
      <c r="K42" s="276"/>
    </row>
    <row r="43" spans="2:11" ht="15" customHeight="1">
      <c r="B43" s="279"/>
      <c r="C43" s="280"/>
      <c r="D43" s="278"/>
      <c r="E43" s="282" t="s">
        <v>144</v>
      </c>
      <c r="F43" s="278"/>
      <c r="G43" s="407" t="s">
        <v>974</v>
      </c>
      <c r="H43" s="407"/>
      <c r="I43" s="407"/>
      <c r="J43" s="407"/>
      <c r="K43" s="276"/>
    </row>
    <row r="44" spans="2:11" ht="12.75" customHeight="1">
      <c r="B44" s="279"/>
      <c r="C44" s="280"/>
      <c r="D44" s="278"/>
      <c r="E44" s="278"/>
      <c r="F44" s="278"/>
      <c r="G44" s="278"/>
      <c r="H44" s="278"/>
      <c r="I44" s="278"/>
      <c r="J44" s="278"/>
      <c r="K44" s="276"/>
    </row>
    <row r="45" spans="2:11" ht="15" customHeight="1">
      <c r="B45" s="279"/>
      <c r="C45" s="280"/>
      <c r="D45" s="407" t="s">
        <v>975</v>
      </c>
      <c r="E45" s="407"/>
      <c r="F45" s="407"/>
      <c r="G45" s="407"/>
      <c r="H45" s="407"/>
      <c r="I45" s="407"/>
      <c r="J45" s="407"/>
      <c r="K45" s="276"/>
    </row>
    <row r="46" spans="2:11" ht="15" customHeight="1">
      <c r="B46" s="279"/>
      <c r="C46" s="280"/>
      <c r="D46" s="280"/>
      <c r="E46" s="407" t="s">
        <v>976</v>
      </c>
      <c r="F46" s="407"/>
      <c r="G46" s="407"/>
      <c r="H46" s="407"/>
      <c r="I46" s="407"/>
      <c r="J46" s="407"/>
      <c r="K46" s="276"/>
    </row>
    <row r="47" spans="2:11" ht="15" customHeight="1">
      <c r="B47" s="279"/>
      <c r="C47" s="280"/>
      <c r="D47" s="280"/>
      <c r="E47" s="407" t="s">
        <v>977</v>
      </c>
      <c r="F47" s="407"/>
      <c r="G47" s="407"/>
      <c r="H47" s="407"/>
      <c r="I47" s="407"/>
      <c r="J47" s="407"/>
      <c r="K47" s="276"/>
    </row>
    <row r="48" spans="2:11" ht="15" customHeight="1">
      <c r="B48" s="279"/>
      <c r="C48" s="280"/>
      <c r="D48" s="280"/>
      <c r="E48" s="407" t="s">
        <v>978</v>
      </c>
      <c r="F48" s="407"/>
      <c r="G48" s="407"/>
      <c r="H48" s="407"/>
      <c r="I48" s="407"/>
      <c r="J48" s="407"/>
      <c r="K48" s="276"/>
    </row>
    <row r="49" spans="2:11" ht="15" customHeight="1">
      <c r="B49" s="279"/>
      <c r="C49" s="280"/>
      <c r="D49" s="407" t="s">
        <v>979</v>
      </c>
      <c r="E49" s="407"/>
      <c r="F49" s="407"/>
      <c r="G49" s="407"/>
      <c r="H49" s="407"/>
      <c r="I49" s="407"/>
      <c r="J49" s="407"/>
      <c r="K49" s="276"/>
    </row>
    <row r="50" spans="2:11" ht="25.5" customHeight="1">
      <c r="B50" s="275"/>
      <c r="C50" s="406" t="s">
        <v>980</v>
      </c>
      <c r="D50" s="406"/>
      <c r="E50" s="406"/>
      <c r="F50" s="406"/>
      <c r="G50" s="406"/>
      <c r="H50" s="406"/>
      <c r="I50" s="406"/>
      <c r="J50" s="406"/>
      <c r="K50" s="276"/>
    </row>
    <row r="51" spans="2:11" ht="5.25" customHeight="1">
      <c r="B51" s="275"/>
      <c r="C51" s="277"/>
      <c r="D51" s="277"/>
      <c r="E51" s="277"/>
      <c r="F51" s="277"/>
      <c r="G51" s="277"/>
      <c r="H51" s="277"/>
      <c r="I51" s="277"/>
      <c r="J51" s="277"/>
      <c r="K51" s="276"/>
    </row>
    <row r="52" spans="2:11" ht="15" customHeight="1">
      <c r="B52" s="275"/>
      <c r="C52" s="407" t="s">
        <v>981</v>
      </c>
      <c r="D52" s="407"/>
      <c r="E52" s="407"/>
      <c r="F52" s="407"/>
      <c r="G52" s="407"/>
      <c r="H52" s="407"/>
      <c r="I52" s="407"/>
      <c r="J52" s="407"/>
      <c r="K52" s="276"/>
    </row>
    <row r="53" spans="2:11" ht="15" customHeight="1">
      <c r="B53" s="275"/>
      <c r="C53" s="407" t="s">
        <v>982</v>
      </c>
      <c r="D53" s="407"/>
      <c r="E53" s="407"/>
      <c r="F53" s="407"/>
      <c r="G53" s="407"/>
      <c r="H53" s="407"/>
      <c r="I53" s="407"/>
      <c r="J53" s="407"/>
      <c r="K53" s="276"/>
    </row>
    <row r="54" spans="2:11" ht="12.75" customHeight="1">
      <c r="B54" s="275"/>
      <c r="C54" s="278"/>
      <c r="D54" s="278"/>
      <c r="E54" s="278"/>
      <c r="F54" s="278"/>
      <c r="G54" s="278"/>
      <c r="H54" s="278"/>
      <c r="I54" s="278"/>
      <c r="J54" s="278"/>
      <c r="K54" s="276"/>
    </row>
    <row r="55" spans="2:11" ht="15" customHeight="1">
      <c r="B55" s="275"/>
      <c r="C55" s="407" t="s">
        <v>983</v>
      </c>
      <c r="D55" s="407"/>
      <c r="E55" s="407"/>
      <c r="F55" s="407"/>
      <c r="G55" s="407"/>
      <c r="H55" s="407"/>
      <c r="I55" s="407"/>
      <c r="J55" s="407"/>
      <c r="K55" s="276"/>
    </row>
    <row r="56" spans="2:11" ht="15" customHeight="1">
      <c r="B56" s="275"/>
      <c r="C56" s="280"/>
      <c r="D56" s="407" t="s">
        <v>984</v>
      </c>
      <c r="E56" s="407"/>
      <c r="F56" s="407"/>
      <c r="G56" s="407"/>
      <c r="H56" s="407"/>
      <c r="I56" s="407"/>
      <c r="J56" s="407"/>
      <c r="K56" s="276"/>
    </row>
    <row r="57" spans="2:11" ht="15" customHeight="1">
      <c r="B57" s="275"/>
      <c r="C57" s="280"/>
      <c r="D57" s="407" t="s">
        <v>985</v>
      </c>
      <c r="E57" s="407"/>
      <c r="F57" s="407"/>
      <c r="G57" s="407"/>
      <c r="H57" s="407"/>
      <c r="I57" s="407"/>
      <c r="J57" s="407"/>
      <c r="K57" s="276"/>
    </row>
    <row r="58" spans="2:11" ht="15" customHeight="1">
      <c r="B58" s="275"/>
      <c r="C58" s="280"/>
      <c r="D58" s="407" t="s">
        <v>986</v>
      </c>
      <c r="E58" s="407"/>
      <c r="F58" s="407"/>
      <c r="G58" s="407"/>
      <c r="H58" s="407"/>
      <c r="I58" s="407"/>
      <c r="J58" s="407"/>
      <c r="K58" s="276"/>
    </row>
    <row r="59" spans="2:11" ht="15" customHeight="1">
      <c r="B59" s="275"/>
      <c r="C59" s="280"/>
      <c r="D59" s="407" t="s">
        <v>987</v>
      </c>
      <c r="E59" s="407"/>
      <c r="F59" s="407"/>
      <c r="G59" s="407"/>
      <c r="H59" s="407"/>
      <c r="I59" s="407"/>
      <c r="J59" s="407"/>
      <c r="K59" s="276"/>
    </row>
    <row r="60" spans="2:11" ht="15" customHeight="1">
      <c r="B60" s="275"/>
      <c r="C60" s="280"/>
      <c r="D60" s="409" t="s">
        <v>988</v>
      </c>
      <c r="E60" s="409"/>
      <c r="F60" s="409"/>
      <c r="G60" s="409"/>
      <c r="H60" s="409"/>
      <c r="I60" s="409"/>
      <c r="J60" s="409"/>
      <c r="K60" s="276"/>
    </row>
    <row r="61" spans="2:11" ht="15" customHeight="1">
      <c r="B61" s="275"/>
      <c r="C61" s="280"/>
      <c r="D61" s="407" t="s">
        <v>989</v>
      </c>
      <c r="E61" s="407"/>
      <c r="F61" s="407"/>
      <c r="G61" s="407"/>
      <c r="H61" s="407"/>
      <c r="I61" s="407"/>
      <c r="J61" s="407"/>
      <c r="K61" s="276"/>
    </row>
    <row r="62" spans="2:11" ht="12.75" customHeight="1">
      <c r="B62" s="275"/>
      <c r="C62" s="280"/>
      <c r="D62" s="280"/>
      <c r="E62" s="283"/>
      <c r="F62" s="280"/>
      <c r="G62" s="280"/>
      <c r="H62" s="280"/>
      <c r="I62" s="280"/>
      <c r="J62" s="280"/>
      <c r="K62" s="276"/>
    </row>
    <row r="63" spans="2:11" ht="15" customHeight="1">
      <c r="B63" s="275"/>
      <c r="C63" s="280"/>
      <c r="D63" s="407" t="s">
        <v>990</v>
      </c>
      <c r="E63" s="407"/>
      <c r="F63" s="407"/>
      <c r="G63" s="407"/>
      <c r="H63" s="407"/>
      <c r="I63" s="407"/>
      <c r="J63" s="407"/>
      <c r="K63" s="276"/>
    </row>
    <row r="64" spans="2:11" ht="15" customHeight="1">
      <c r="B64" s="275"/>
      <c r="C64" s="280"/>
      <c r="D64" s="409" t="s">
        <v>991</v>
      </c>
      <c r="E64" s="409"/>
      <c r="F64" s="409"/>
      <c r="G64" s="409"/>
      <c r="H64" s="409"/>
      <c r="I64" s="409"/>
      <c r="J64" s="409"/>
      <c r="K64" s="276"/>
    </row>
    <row r="65" spans="2:11" ht="15" customHeight="1">
      <c r="B65" s="275"/>
      <c r="C65" s="280"/>
      <c r="D65" s="407" t="s">
        <v>992</v>
      </c>
      <c r="E65" s="407"/>
      <c r="F65" s="407"/>
      <c r="G65" s="407"/>
      <c r="H65" s="407"/>
      <c r="I65" s="407"/>
      <c r="J65" s="407"/>
      <c r="K65" s="276"/>
    </row>
    <row r="66" spans="2:11" ht="15" customHeight="1">
      <c r="B66" s="275"/>
      <c r="C66" s="280"/>
      <c r="D66" s="407" t="s">
        <v>993</v>
      </c>
      <c r="E66" s="407"/>
      <c r="F66" s="407"/>
      <c r="G66" s="407"/>
      <c r="H66" s="407"/>
      <c r="I66" s="407"/>
      <c r="J66" s="407"/>
      <c r="K66" s="276"/>
    </row>
    <row r="67" spans="2:11" ht="15" customHeight="1">
      <c r="B67" s="275"/>
      <c r="C67" s="280"/>
      <c r="D67" s="407" t="s">
        <v>994</v>
      </c>
      <c r="E67" s="407"/>
      <c r="F67" s="407"/>
      <c r="G67" s="407"/>
      <c r="H67" s="407"/>
      <c r="I67" s="407"/>
      <c r="J67" s="407"/>
      <c r="K67" s="276"/>
    </row>
    <row r="68" spans="2:11" ht="15" customHeight="1">
      <c r="B68" s="275"/>
      <c r="C68" s="280"/>
      <c r="D68" s="407" t="s">
        <v>995</v>
      </c>
      <c r="E68" s="407"/>
      <c r="F68" s="407"/>
      <c r="G68" s="407"/>
      <c r="H68" s="407"/>
      <c r="I68" s="407"/>
      <c r="J68" s="407"/>
      <c r="K68" s="276"/>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410" t="s">
        <v>109</v>
      </c>
      <c r="D73" s="410"/>
      <c r="E73" s="410"/>
      <c r="F73" s="410"/>
      <c r="G73" s="410"/>
      <c r="H73" s="410"/>
      <c r="I73" s="410"/>
      <c r="J73" s="410"/>
      <c r="K73" s="293"/>
    </row>
    <row r="74" spans="2:11" ht="17.25" customHeight="1">
      <c r="B74" s="292"/>
      <c r="C74" s="294" t="s">
        <v>996</v>
      </c>
      <c r="D74" s="294"/>
      <c r="E74" s="294"/>
      <c r="F74" s="294" t="s">
        <v>997</v>
      </c>
      <c r="G74" s="295"/>
      <c r="H74" s="294" t="s">
        <v>140</v>
      </c>
      <c r="I74" s="294" t="s">
        <v>66</v>
      </c>
      <c r="J74" s="294" t="s">
        <v>998</v>
      </c>
      <c r="K74" s="293"/>
    </row>
    <row r="75" spans="2:11" ht="17.25" customHeight="1">
      <c r="B75" s="292"/>
      <c r="C75" s="296" t="s">
        <v>999</v>
      </c>
      <c r="D75" s="296"/>
      <c r="E75" s="296"/>
      <c r="F75" s="297" t="s">
        <v>1000</v>
      </c>
      <c r="G75" s="298"/>
      <c r="H75" s="296"/>
      <c r="I75" s="296"/>
      <c r="J75" s="296" t="s">
        <v>1001</v>
      </c>
      <c r="K75" s="293"/>
    </row>
    <row r="76" spans="2:11" ht="5.25" customHeight="1">
      <c r="B76" s="292"/>
      <c r="C76" s="299"/>
      <c r="D76" s="299"/>
      <c r="E76" s="299"/>
      <c r="F76" s="299"/>
      <c r="G76" s="300"/>
      <c r="H76" s="299"/>
      <c r="I76" s="299"/>
      <c r="J76" s="299"/>
      <c r="K76" s="293"/>
    </row>
    <row r="77" spans="2:11" ht="15" customHeight="1">
      <c r="B77" s="292"/>
      <c r="C77" s="282" t="s">
        <v>62</v>
      </c>
      <c r="D77" s="299"/>
      <c r="E77" s="299"/>
      <c r="F77" s="301" t="s">
        <v>1002</v>
      </c>
      <c r="G77" s="300"/>
      <c r="H77" s="282" t="s">
        <v>1003</v>
      </c>
      <c r="I77" s="282" t="s">
        <v>1004</v>
      </c>
      <c r="J77" s="282">
        <v>20</v>
      </c>
      <c r="K77" s="293"/>
    </row>
    <row r="78" spans="2:11" ht="15" customHeight="1">
      <c r="B78" s="292"/>
      <c r="C78" s="282" t="s">
        <v>1005</v>
      </c>
      <c r="D78" s="282"/>
      <c r="E78" s="282"/>
      <c r="F78" s="301" t="s">
        <v>1002</v>
      </c>
      <c r="G78" s="300"/>
      <c r="H78" s="282" t="s">
        <v>1006</v>
      </c>
      <c r="I78" s="282" t="s">
        <v>1004</v>
      </c>
      <c r="J78" s="282">
        <v>120</v>
      </c>
      <c r="K78" s="293"/>
    </row>
    <row r="79" spans="2:11" ht="15" customHeight="1">
      <c r="B79" s="302"/>
      <c r="C79" s="282" t="s">
        <v>1007</v>
      </c>
      <c r="D79" s="282"/>
      <c r="E79" s="282"/>
      <c r="F79" s="301" t="s">
        <v>1008</v>
      </c>
      <c r="G79" s="300"/>
      <c r="H79" s="282" t="s">
        <v>1009</v>
      </c>
      <c r="I79" s="282" t="s">
        <v>1004</v>
      </c>
      <c r="J79" s="282">
        <v>50</v>
      </c>
      <c r="K79" s="293"/>
    </row>
    <row r="80" spans="2:11" ht="15" customHeight="1">
      <c r="B80" s="302"/>
      <c r="C80" s="282" t="s">
        <v>1010</v>
      </c>
      <c r="D80" s="282"/>
      <c r="E80" s="282"/>
      <c r="F80" s="301" t="s">
        <v>1002</v>
      </c>
      <c r="G80" s="300"/>
      <c r="H80" s="282" t="s">
        <v>1011</v>
      </c>
      <c r="I80" s="282" t="s">
        <v>1012</v>
      </c>
      <c r="J80" s="282"/>
      <c r="K80" s="293"/>
    </row>
    <row r="81" spans="2:11" ht="15" customHeight="1">
      <c r="B81" s="302"/>
      <c r="C81" s="303" t="s">
        <v>1013</v>
      </c>
      <c r="D81" s="303"/>
      <c r="E81" s="303"/>
      <c r="F81" s="304" t="s">
        <v>1008</v>
      </c>
      <c r="G81" s="303"/>
      <c r="H81" s="303" t="s">
        <v>1014</v>
      </c>
      <c r="I81" s="303" t="s">
        <v>1004</v>
      </c>
      <c r="J81" s="303">
        <v>15</v>
      </c>
      <c r="K81" s="293"/>
    </row>
    <row r="82" spans="2:11" ht="15" customHeight="1">
      <c r="B82" s="302"/>
      <c r="C82" s="303" t="s">
        <v>1015</v>
      </c>
      <c r="D82" s="303"/>
      <c r="E82" s="303"/>
      <c r="F82" s="304" t="s">
        <v>1008</v>
      </c>
      <c r="G82" s="303"/>
      <c r="H82" s="303" t="s">
        <v>1016</v>
      </c>
      <c r="I82" s="303" t="s">
        <v>1004</v>
      </c>
      <c r="J82" s="303">
        <v>15</v>
      </c>
      <c r="K82" s="293"/>
    </row>
    <row r="83" spans="2:11" ht="15" customHeight="1">
      <c r="B83" s="302"/>
      <c r="C83" s="303" t="s">
        <v>1017</v>
      </c>
      <c r="D83" s="303"/>
      <c r="E83" s="303"/>
      <c r="F83" s="304" t="s">
        <v>1008</v>
      </c>
      <c r="G83" s="303"/>
      <c r="H83" s="303" t="s">
        <v>1018</v>
      </c>
      <c r="I83" s="303" t="s">
        <v>1004</v>
      </c>
      <c r="J83" s="303">
        <v>20</v>
      </c>
      <c r="K83" s="293"/>
    </row>
    <row r="84" spans="2:11" ht="15" customHeight="1">
      <c r="B84" s="302"/>
      <c r="C84" s="303" t="s">
        <v>1019</v>
      </c>
      <c r="D84" s="303"/>
      <c r="E84" s="303"/>
      <c r="F84" s="304" t="s">
        <v>1008</v>
      </c>
      <c r="G84" s="303"/>
      <c r="H84" s="303" t="s">
        <v>1020</v>
      </c>
      <c r="I84" s="303" t="s">
        <v>1004</v>
      </c>
      <c r="J84" s="303">
        <v>20</v>
      </c>
      <c r="K84" s="293"/>
    </row>
    <row r="85" spans="2:11" ht="15" customHeight="1">
      <c r="B85" s="302"/>
      <c r="C85" s="282" t="s">
        <v>1021</v>
      </c>
      <c r="D85" s="282"/>
      <c r="E85" s="282"/>
      <c r="F85" s="301" t="s">
        <v>1008</v>
      </c>
      <c r="G85" s="300"/>
      <c r="H85" s="282" t="s">
        <v>1022</v>
      </c>
      <c r="I85" s="282" t="s">
        <v>1004</v>
      </c>
      <c r="J85" s="282">
        <v>50</v>
      </c>
      <c r="K85" s="293"/>
    </row>
    <row r="86" spans="2:11" ht="15" customHeight="1">
      <c r="B86" s="302"/>
      <c r="C86" s="282" t="s">
        <v>1023</v>
      </c>
      <c r="D86" s="282"/>
      <c r="E86" s="282"/>
      <c r="F86" s="301" t="s">
        <v>1008</v>
      </c>
      <c r="G86" s="300"/>
      <c r="H86" s="282" t="s">
        <v>1024</v>
      </c>
      <c r="I86" s="282" t="s">
        <v>1004</v>
      </c>
      <c r="J86" s="282">
        <v>20</v>
      </c>
      <c r="K86" s="293"/>
    </row>
    <row r="87" spans="2:11" ht="15" customHeight="1">
      <c r="B87" s="302"/>
      <c r="C87" s="282" t="s">
        <v>1025</v>
      </c>
      <c r="D87" s="282"/>
      <c r="E87" s="282"/>
      <c r="F87" s="301" t="s">
        <v>1008</v>
      </c>
      <c r="G87" s="300"/>
      <c r="H87" s="282" t="s">
        <v>1026</v>
      </c>
      <c r="I87" s="282" t="s">
        <v>1004</v>
      </c>
      <c r="J87" s="282">
        <v>20</v>
      </c>
      <c r="K87" s="293"/>
    </row>
    <row r="88" spans="2:11" ht="15" customHeight="1">
      <c r="B88" s="302"/>
      <c r="C88" s="282" t="s">
        <v>1027</v>
      </c>
      <c r="D88" s="282"/>
      <c r="E88" s="282"/>
      <c r="F88" s="301" t="s">
        <v>1008</v>
      </c>
      <c r="G88" s="300"/>
      <c r="H88" s="282" t="s">
        <v>1028</v>
      </c>
      <c r="I88" s="282" t="s">
        <v>1004</v>
      </c>
      <c r="J88" s="282">
        <v>50</v>
      </c>
      <c r="K88" s="293"/>
    </row>
    <row r="89" spans="2:11" ht="15" customHeight="1">
      <c r="B89" s="302"/>
      <c r="C89" s="282" t="s">
        <v>1029</v>
      </c>
      <c r="D89" s="282"/>
      <c r="E89" s="282"/>
      <c r="F89" s="301" t="s">
        <v>1008</v>
      </c>
      <c r="G89" s="300"/>
      <c r="H89" s="282" t="s">
        <v>1029</v>
      </c>
      <c r="I89" s="282" t="s">
        <v>1004</v>
      </c>
      <c r="J89" s="282">
        <v>50</v>
      </c>
      <c r="K89" s="293"/>
    </row>
    <row r="90" spans="2:11" ht="15" customHeight="1">
      <c r="B90" s="302"/>
      <c r="C90" s="282" t="s">
        <v>145</v>
      </c>
      <c r="D90" s="282"/>
      <c r="E90" s="282"/>
      <c r="F90" s="301" t="s">
        <v>1008</v>
      </c>
      <c r="G90" s="300"/>
      <c r="H90" s="282" t="s">
        <v>1030</v>
      </c>
      <c r="I90" s="282" t="s">
        <v>1004</v>
      </c>
      <c r="J90" s="282">
        <v>255</v>
      </c>
      <c r="K90" s="293"/>
    </row>
    <row r="91" spans="2:11" ht="15" customHeight="1">
      <c r="B91" s="302"/>
      <c r="C91" s="282" t="s">
        <v>1031</v>
      </c>
      <c r="D91" s="282"/>
      <c r="E91" s="282"/>
      <c r="F91" s="301" t="s">
        <v>1002</v>
      </c>
      <c r="G91" s="300"/>
      <c r="H91" s="282" t="s">
        <v>1032</v>
      </c>
      <c r="I91" s="282" t="s">
        <v>1033</v>
      </c>
      <c r="J91" s="282"/>
      <c r="K91" s="293"/>
    </row>
    <row r="92" spans="2:11" ht="15" customHeight="1">
      <c r="B92" s="302"/>
      <c r="C92" s="282" t="s">
        <v>1034</v>
      </c>
      <c r="D92" s="282"/>
      <c r="E92" s="282"/>
      <c r="F92" s="301" t="s">
        <v>1002</v>
      </c>
      <c r="G92" s="300"/>
      <c r="H92" s="282" t="s">
        <v>1035</v>
      </c>
      <c r="I92" s="282" t="s">
        <v>1036</v>
      </c>
      <c r="J92" s="282"/>
      <c r="K92" s="293"/>
    </row>
    <row r="93" spans="2:11" ht="15" customHeight="1">
      <c r="B93" s="302"/>
      <c r="C93" s="282" t="s">
        <v>1037</v>
      </c>
      <c r="D93" s="282"/>
      <c r="E93" s="282"/>
      <c r="F93" s="301" t="s">
        <v>1002</v>
      </c>
      <c r="G93" s="300"/>
      <c r="H93" s="282" t="s">
        <v>1037</v>
      </c>
      <c r="I93" s="282" t="s">
        <v>1036</v>
      </c>
      <c r="J93" s="282"/>
      <c r="K93" s="293"/>
    </row>
    <row r="94" spans="2:11" ht="15" customHeight="1">
      <c r="B94" s="302"/>
      <c r="C94" s="282" t="s">
        <v>47</v>
      </c>
      <c r="D94" s="282"/>
      <c r="E94" s="282"/>
      <c r="F94" s="301" t="s">
        <v>1002</v>
      </c>
      <c r="G94" s="300"/>
      <c r="H94" s="282" t="s">
        <v>1038</v>
      </c>
      <c r="I94" s="282" t="s">
        <v>1036</v>
      </c>
      <c r="J94" s="282"/>
      <c r="K94" s="293"/>
    </row>
    <row r="95" spans="2:11" ht="15" customHeight="1">
      <c r="B95" s="302"/>
      <c r="C95" s="282" t="s">
        <v>57</v>
      </c>
      <c r="D95" s="282"/>
      <c r="E95" s="282"/>
      <c r="F95" s="301" t="s">
        <v>1002</v>
      </c>
      <c r="G95" s="300"/>
      <c r="H95" s="282" t="s">
        <v>1039</v>
      </c>
      <c r="I95" s="282" t="s">
        <v>1036</v>
      </c>
      <c r="J95" s="282"/>
      <c r="K95" s="293"/>
    </row>
    <row r="96" spans="2:11" ht="15" customHeight="1">
      <c r="B96" s="305"/>
      <c r="C96" s="306"/>
      <c r="D96" s="306"/>
      <c r="E96" s="306"/>
      <c r="F96" s="306"/>
      <c r="G96" s="306"/>
      <c r="H96" s="306"/>
      <c r="I96" s="306"/>
      <c r="J96" s="306"/>
      <c r="K96" s="307"/>
    </row>
    <row r="97" spans="2:11" ht="18.75" customHeight="1">
      <c r="B97" s="308"/>
      <c r="C97" s="309"/>
      <c r="D97" s="309"/>
      <c r="E97" s="309"/>
      <c r="F97" s="309"/>
      <c r="G97" s="309"/>
      <c r="H97" s="309"/>
      <c r="I97" s="309"/>
      <c r="J97" s="309"/>
      <c r="K97" s="308"/>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410" t="s">
        <v>1040</v>
      </c>
      <c r="D100" s="410"/>
      <c r="E100" s="410"/>
      <c r="F100" s="410"/>
      <c r="G100" s="410"/>
      <c r="H100" s="410"/>
      <c r="I100" s="410"/>
      <c r="J100" s="410"/>
      <c r="K100" s="293"/>
    </row>
    <row r="101" spans="2:11" ht="17.25" customHeight="1">
      <c r="B101" s="292"/>
      <c r="C101" s="294" t="s">
        <v>996</v>
      </c>
      <c r="D101" s="294"/>
      <c r="E101" s="294"/>
      <c r="F101" s="294" t="s">
        <v>997</v>
      </c>
      <c r="G101" s="295"/>
      <c r="H101" s="294" t="s">
        <v>140</v>
      </c>
      <c r="I101" s="294" t="s">
        <v>66</v>
      </c>
      <c r="J101" s="294" t="s">
        <v>998</v>
      </c>
      <c r="K101" s="293"/>
    </row>
    <row r="102" spans="2:11" ht="17.25" customHeight="1">
      <c r="B102" s="292"/>
      <c r="C102" s="296" t="s">
        <v>999</v>
      </c>
      <c r="D102" s="296"/>
      <c r="E102" s="296"/>
      <c r="F102" s="297" t="s">
        <v>1000</v>
      </c>
      <c r="G102" s="298"/>
      <c r="H102" s="296"/>
      <c r="I102" s="296"/>
      <c r="J102" s="296" t="s">
        <v>1001</v>
      </c>
      <c r="K102" s="293"/>
    </row>
    <row r="103" spans="2:11" ht="5.25" customHeight="1">
      <c r="B103" s="292"/>
      <c r="C103" s="294"/>
      <c r="D103" s="294"/>
      <c r="E103" s="294"/>
      <c r="F103" s="294"/>
      <c r="G103" s="310"/>
      <c r="H103" s="294"/>
      <c r="I103" s="294"/>
      <c r="J103" s="294"/>
      <c r="K103" s="293"/>
    </row>
    <row r="104" spans="2:11" ht="15" customHeight="1">
      <c r="B104" s="292"/>
      <c r="C104" s="282" t="s">
        <v>62</v>
      </c>
      <c r="D104" s="299"/>
      <c r="E104" s="299"/>
      <c r="F104" s="301" t="s">
        <v>1002</v>
      </c>
      <c r="G104" s="310"/>
      <c r="H104" s="282" t="s">
        <v>1041</v>
      </c>
      <c r="I104" s="282" t="s">
        <v>1004</v>
      </c>
      <c r="J104" s="282">
        <v>20</v>
      </c>
      <c r="K104" s="293"/>
    </row>
    <row r="105" spans="2:11" ht="15" customHeight="1">
      <c r="B105" s="292"/>
      <c r="C105" s="282" t="s">
        <v>1005</v>
      </c>
      <c r="D105" s="282"/>
      <c r="E105" s="282"/>
      <c r="F105" s="301" t="s">
        <v>1002</v>
      </c>
      <c r="G105" s="282"/>
      <c r="H105" s="282" t="s">
        <v>1041</v>
      </c>
      <c r="I105" s="282" t="s">
        <v>1004</v>
      </c>
      <c r="J105" s="282">
        <v>120</v>
      </c>
      <c r="K105" s="293"/>
    </row>
    <row r="106" spans="2:11" ht="15" customHeight="1">
      <c r="B106" s="302"/>
      <c r="C106" s="282" t="s">
        <v>1007</v>
      </c>
      <c r="D106" s="282"/>
      <c r="E106" s="282"/>
      <c r="F106" s="301" t="s">
        <v>1008</v>
      </c>
      <c r="G106" s="282"/>
      <c r="H106" s="282" t="s">
        <v>1041</v>
      </c>
      <c r="I106" s="282" t="s">
        <v>1004</v>
      </c>
      <c r="J106" s="282">
        <v>50</v>
      </c>
      <c r="K106" s="293"/>
    </row>
    <row r="107" spans="2:11" ht="15" customHeight="1">
      <c r="B107" s="302"/>
      <c r="C107" s="282" t="s">
        <v>1010</v>
      </c>
      <c r="D107" s="282"/>
      <c r="E107" s="282"/>
      <c r="F107" s="301" t="s">
        <v>1002</v>
      </c>
      <c r="G107" s="282"/>
      <c r="H107" s="282" t="s">
        <v>1041</v>
      </c>
      <c r="I107" s="282" t="s">
        <v>1012</v>
      </c>
      <c r="J107" s="282"/>
      <c r="K107" s="293"/>
    </row>
    <row r="108" spans="2:11" ht="15" customHeight="1">
      <c r="B108" s="302"/>
      <c r="C108" s="282" t="s">
        <v>1021</v>
      </c>
      <c r="D108" s="282"/>
      <c r="E108" s="282"/>
      <c r="F108" s="301" t="s">
        <v>1008</v>
      </c>
      <c r="G108" s="282"/>
      <c r="H108" s="282" t="s">
        <v>1041</v>
      </c>
      <c r="I108" s="282" t="s">
        <v>1004</v>
      </c>
      <c r="J108" s="282">
        <v>50</v>
      </c>
      <c r="K108" s="293"/>
    </row>
    <row r="109" spans="2:11" ht="15" customHeight="1">
      <c r="B109" s="302"/>
      <c r="C109" s="282" t="s">
        <v>1029</v>
      </c>
      <c r="D109" s="282"/>
      <c r="E109" s="282"/>
      <c r="F109" s="301" t="s">
        <v>1008</v>
      </c>
      <c r="G109" s="282"/>
      <c r="H109" s="282" t="s">
        <v>1041</v>
      </c>
      <c r="I109" s="282" t="s">
        <v>1004</v>
      </c>
      <c r="J109" s="282">
        <v>50</v>
      </c>
      <c r="K109" s="293"/>
    </row>
    <row r="110" spans="2:11" ht="15" customHeight="1">
      <c r="B110" s="302"/>
      <c r="C110" s="282" t="s">
        <v>1027</v>
      </c>
      <c r="D110" s="282"/>
      <c r="E110" s="282"/>
      <c r="F110" s="301" t="s">
        <v>1008</v>
      </c>
      <c r="G110" s="282"/>
      <c r="H110" s="282" t="s">
        <v>1041</v>
      </c>
      <c r="I110" s="282" t="s">
        <v>1004</v>
      </c>
      <c r="J110" s="282">
        <v>50</v>
      </c>
      <c r="K110" s="293"/>
    </row>
    <row r="111" spans="2:11" ht="15" customHeight="1">
      <c r="B111" s="302"/>
      <c r="C111" s="282" t="s">
        <v>62</v>
      </c>
      <c r="D111" s="282"/>
      <c r="E111" s="282"/>
      <c r="F111" s="301" t="s">
        <v>1002</v>
      </c>
      <c r="G111" s="282"/>
      <c r="H111" s="282" t="s">
        <v>1042</v>
      </c>
      <c r="I111" s="282" t="s">
        <v>1004</v>
      </c>
      <c r="J111" s="282">
        <v>20</v>
      </c>
      <c r="K111" s="293"/>
    </row>
    <row r="112" spans="2:11" ht="15" customHeight="1">
      <c r="B112" s="302"/>
      <c r="C112" s="282" t="s">
        <v>1043</v>
      </c>
      <c r="D112" s="282"/>
      <c r="E112" s="282"/>
      <c r="F112" s="301" t="s">
        <v>1002</v>
      </c>
      <c r="G112" s="282"/>
      <c r="H112" s="282" t="s">
        <v>1044</v>
      </c>
      <c r="I112" s="282" t="s">
        <v>1004</v>
      </c>
      <c r="J112" s="282">
        <v>120</v>
      </c>
      <c r="K112" s="293"/>
    </row>
    <row r="113" spans="2:11" ht="15" customHeight="1">
      <c r="B113" s="302"/>
      <c r="C113" s="282" t="s">
        <v>47</v>
      </c>
      <c r="D113" s="282"/>
      <c r="E113" s="282"/>
      <c r="F113" s="301" t="s">
        <v>1002</v>
      </c>
      <c r="G113" s="282"/>
      <c r="H113" s="282" t="s">
        <v>1045</v>
      </c>
      <c r="I113" s="282" t="s">
        <v>1036</v>
      </c>
      <c r="J113" s="282"/>
      <c r="K113" s="293"/>
    </row>
    <row r="114" spans="2:11" ht="15" customHeight="1">
      <c r="B114" s="302"/>
      <c r="C114" s="282" t="s">
        <v>57</v>
      </c>
      <c r="D114" s="282"/>
      <c r="E114" s="282"/>
      <c r="F114" s="301" t="s">
        <v>1002</v>
      </c>
      <c r="G114" s="282"/>
      <c r="H114" s="282" t="s">
        <v>1046</v>
      </c>
      <c r="I114" s="282" t="s">
        <v>1036</v>
      </c>
      <c r="J114" s="282"/>
      <c r="K114" s="293"/>
    </row>
    <row r="115" spans="2:11" ht="15" customHeight="1">
      <c r="B115" s="302"/>
      <c r="C115" s="282" t="s">
        <v>66</v>
      </c>
      <c r="D115" s="282"/>
      <c r="E115" s="282"/>
      <c r="F115" s="301" t="s">
        <v>1002</v>
      </c>
      <c r="G115" s="282"/>
      <c r="H115" s="282" t="s">
        <v>1047</v>
      </c>
      <c r="I115" s="282" t="s">
        <v>1048</v>
      </c>
      <c r="J115" s="282"/>
      <c r="K115" s="293"/>
    </row>
    <row r="116" spans="2:11" ht="15" customHeight="1">
      <c r="B116" s="305"/>
      <c r="C116" s="311"/>
      <c r="D116" s="311"/>
      <c r="E116" s="311"/>
      <c r="F116" s="311"/>
      <c r="G116" s="311"/>
      <c r="H116" s="311"/>
      <c r="I116" s="311"/>
      <c r="J116" s="311"/>
      <c r="K116" s="307"/>
    </row>
    <row r="117" spans="2:11" ht="18.75" customHeight="1">
      <c r="B117" s="312"/>
      <c r="C117" s="278"/>
      <c r="D117" s="278"/>
      <c r="E117" s="278"/>
      <c r="F117" s="313"/>
      <c r="G117" s="278"/>
      <c r="H117" s="278"/>
      <c r="I117" s="278"/>
      <c r="J117" s="278"/>
      <c r="K117" s="312"/>
    </row>
    <row r="118" spans="2:11" ht="18.75" customHeight="1">
      <c r="B118" s="288"/>
      <c r="C118" s="288"/>
      <c r="D118" s="288"/>
      <c r="E118" s="288"/>
      <c r="F118" s="288"/>
      <c r="G118" s="288"/>
      <c r="H118" s="288"/>
      <c r="I118" s="288"/>
      <c r="J118" s="288"/>
      <c r="K118" s="288"/>
    </row>
    <row r="119" spans="2:11" ht="7.5" customHeight="1">
      <c r="B119" s="314"/>
      <c r="C119" s="315"/>
      <c r="D119" s="315"/>
      <c r="E119" s="315"/>
      <c r="F119" s="315"/>
      <c r="G119" s="315"/>
      <c r="H119" s="315"/>
      <c r="I119" s="315"/>
      <c r="J119" s="315"/>
      <c r="K119" s="316"/>
    </row>
    <row r="120" spans="2:11" ht="45" customHeight="1">
      <c r="B120" s="317"/>
      <c r="C120" s="405" t="s">
        <v>1049</v>
      </c>
      <c r="D120" s="405"/>
      <c r="E120" s="405"/>
      <c r="F120" s="405"/>
      <c r="G120" s="405"/>
      <c r="H120" s="405"/>
      <c r="I120" s="405"/>
      <c r="J120" s="405"/>
      <c r="K120" s="318"/>
    </row>
    <row r="121" spans="2:11" ht="17.25" customHeight="1">
      <c r="B121" s="319"/>
      <c r="C121" s="294" t="s">
        <v>996</v>
      </c>
      <c r="D121" s="294"/>
      <c r="E121" s="294"/>
      <c r="F121" s="294" t="s">
        <v>997</v>
      </c>
      <c r="G121" s="295"/>
      <c r="H121" s="294" t="s">
        <v>140</v>
      </c>
      <c r="I121" s="294" t="s">
        <v>66</v>
      </c>
      <c r="J121" s="294" t="s">
        <v>998</v>
      </c>
      <c r="K121" s="320"/>
    </row>
    <row r="122" spans="2:11" ht="17.25" customHeight="1">
      <c r="B122" s="319"/>
      <c r="C122" s="296" t="s">
        <v>999</v>
      </c>
      <c r="D122" s="296"/>
      <c r="E122" s="296"/>
      <c r="F122" s="297" t="s">
        <v>1000</v>
      </c>
      <c r="G122" s="298"/>
      <c r="H122" s="296"/>
      <c r="I122" s="296"/>
      <c r="J122" s="296" t="s">
        <v>1001</v>
      </c>
      <c r="K122" s="320"/>
    </row>
    <row r="123" spans="2:11" ht="5.25" customHeight="1">
      <c r="B123" s="321"/>
      <c r="C123" s="299"/>
      <c r="D123" s="299"/>
      <c r="E123" s="299"/>
      <c r="F123" s="299"/>
      <c r="G123" s="282"/>
      <c r="H123" s="299"/>
      <c r="I123" s="299"/>
      <c r="J123" s="299"/>
      <c r="K123" s="322"/>
    </row>
    <row r="124" spans="2:11" ht="15" customHeight="1">
      <c r="B124" s="321"/>
      <c r="C124" s="282" t="s">
        <v>1005</v>
      </c>
      <c r="D124" s="299"/>
      <c r="E124" s="299"/>
      <c r="F124" s="301" t="s">
        <v>1002</v>
      </c>
      <c r="G124" s="282"/>
      <c r="H124" s="282" t="s">
        <v>1041</v>
      </c>
      <c r="I124" s="282" t="s">
        <v>1004</v>
      </c>
      <c r="J124" s="282">
        <v>120</v>
      </c>
      <c r="K124" s="323"/>
    </row>
    <row r="125" spans="2:11" ht="15" customHeight="1">
      <c r="B125" s="321"/>
      <c r="C125" s="282" t="s">
        <v>1050</v>
      </c>
      <c r="D125" s="282"/>
      <c r="E125" s="282"/>
      <c r="F125" s="301" t="s">
        <v>1002</v>
      </c>
      <c r="G125" s="282"/>
      <c r="H125" s="282" t="s">
        <v>1051</v>
      </c>
      <c r="I125" s="282" t="s">
        <v>1004</v>
      </c>
      <c r="J125" s="282" t="s">
        <v>1052</v>
      </c>
      <c r="K125" s="323"/>
    </row>
    <row r="126" spans="2:11" ht="15" customHeight="1">
      <c r="B126" s="321"/>
      <c r="C126" s="282" t="s">
        <v>951</v>
      </c>
      <c r="D126" s="282"/>
      <c r="E126" s="282"/>
      <c r="F126" s="301" t="s">
        <v>1002</v>
      </c>
      <c r="G126" s="282"/>
      <c r="H126" s="282" t="s">
        <v>1053</v>
      </c>
      <c r="I126" s="282" t="s">
        <v>1004</v>
      </c>
      <c r="J126" s="282" t="s">
        <v>1052</v>
      </c>
      <c r="K126" s="323"/>
    </row>
    <row r="127" spans="2:11" ht="15" customHeight="1">
      <c r="B127" s="321"/>
      <c r="C127" s="282" t="s">
        <v>1013</v>
      </c>
      <c r="D127" s="282"/>
      <c r="E127" s="282"/>
      <c r="F127" s="301" t="s">
        <v>1008</v>
      </c>
      <c r="G127" s="282"/>
      <c r="H127" s="282" t="s">
        <v>1014</v>
      </c>
      <c r="I127" s="282" t="s">
        <v>1004</v>
      </c>
      <c r="J127" s="282">
        <v>15</v>
      </c>
      <c r="K127" s="323"/>
    </row>
    <row r="128" spans="2:11" ht="15" customHeight="1">
      <c r="B128" s="321"/>
      <c r="C128" s="303" t="s">
        <v>1015</v>
      </c>
      <c r="D128" s="303"/>
      <c r="E128" s="303"/>
      <c r="F128" s="304" t="s">
        <v>1008</v>
      </c>
      <c r="G128" s="303"/>
      <c r="H128" s="303" t="s">
        <v>1016</v>
      </c>
      <c r="I128" s="303" t="s">
        <v>1004</v>
      </c>
      <c r="J128" s="303">
        <v>15</v>
      </c>
      <c r="K128" s="323"/>
    </row>
    <row r="129" spans="2:11" ht="15" customHeight="1">
      <c r="B129" s="321"/>
      <c r="C129" s="303" t="s">
        <v>1017</v>
      </c>
      <c r="D129" s="303"/>
      <c r="E129" s="303"/>
      <c r="F129" s="304" t="s">
        <v>1008</v>
      </c>
      <c r="G129" s="303"/>
      <c r="H129" s="303" t="s">
        <v>1018</v>
      </c>
      <c r="I129" s="303" t="s">
        <v>1004</v>
      </c>
      <c r="J129" s="303">
        <v>20</v>
      </c>
      <c r="K129" s="323"/>
    </row>
    <row r="130" spans="2:11" ht="15" customHeight="1">
      <c r="B130" s="321"/>
      <c r="C130" s="303" t="s">
        <v>1019</v>
      </c>
      <c r="D130" s="303"/>
      <c r="E130" s="303"/>
      <c r="F130" s="304" t="s">
        <v>1008</v>
      </c>
      <c r="G130" s="303"/>
      <c r="H130" s="303" t="s">
        <v>1020</v>
      </c>
      <c r="I130" s="303" t="s">
        <v>1004</v>
      </c>
      <c r="J130" s="303">
        <v>20</v>
      </c>
      <c r="K130" s="323"/>
    </row>
    <row r="131" spans="2:11" ht="15" customHeight="1">
      <c r="B131" s="321"/>
      <c r="C131" s="282" t="s">
        <v>1007</v>
      </c>
      <c r="D131" s="282"/>
      <c r="E131" s="282"/>
      <c r="F131" s="301" t="s">
        <v>1008</v>
      </c>
      <c r="G131" s="282"/>
      <c r="H131" s="282" t="s">
        <v>1041</v>
      </c>
      <c r="I131" s="282" t="s">
        <v>1004</v>
      </c>
      <c r="J131" s="282">
        <v>50</v>
      </c>
      <c r="K131" s="323"/>
    </row>
    <row r="132" spans="2:11" ht="15" customHeight="1">
      <c r="B132" s="321"/>
      <c r="C132" s="282" t="s">
        <v>1021</v>
      </c>
      <c r="D132" s="282"/>
      <c r="E132" s="282"/>
      <c r="F132" s="301" t="s">
        <v>1008</v>
      </c>
      <c r="G132" s="282"/>
      <c r="H132" s="282" t="s">
        <v>1041</v>
      </c>
      <c r="I132" s="282" t="s">
        <v>1004</v>
      </c>
      <c r="J132" s="282">
        <v>50</v>
      </c>
      <c r="K132" s="323"/>
    </row>
    <row r="133" spans="2:11" ht="15" customHeight="1">
      <c r="B133" s="321"/>
      <c r="C133" s="282" t="s">
        <v>1027</v>
      </c>
      <c r="D133" s="282"/>
      <c r="E133" s="282"/>
      <c r="F133" s="301" t="s">
        <v>1008</v>
      </c>
      <c r="G133" s="282"/>
      <c r="H133" s="282" t="s">
        <v>1041</v>
      </c>
      <c r="I133" s="282" t="s">
        <v>1004</v>
      </c>
      <c r="J133" s="282">
        <v>50</v>
      </c>
      <c r="K133" s="323"/>
    </row>
    <row r="134" spans="2:11" ht="15" customHeight="1">
      <c r="B134" s="321"/>
      <c r="C134" s="282" t="s">
        <v>1029</v>
      </c>
      <c r="D134" s="282"/>
      <c r="E134" s="282"/>
      <c r="F134" s="301" t="s">
        <v>1008</v>
      </c>
      <c r="G134" s="282"/>
      <c r="H134" s="282" t="s">
        <v>1041</v>
      </c>
      <c r="I134" s="282" t="s">
        <v>1004</v>
      </c>
      <c r="J134" s="282">
        <v>50</v>
      </c>
      <c r="K134" s="323"/>
    </row>
    <row r="135" spans="2:11" ht="15" customHeight="1">
      <c r="B135" s="321"/>
      <c r="C135" s="282" t="s">
        <v>145</v>
      </c>
      <c r="D135" s="282"/>
      <c r="E135" s="282"/>
      <c r="F135" s="301" t="s">
        <v>1008</v>
      </c>
      <c r="G135" s="282"/>
      <c r="H135" s="282" t="s">
        <v>1054</v>
      </c>
      <c r="I135" s="282" t="s">
        <v>1004</v>
      </c>
      <c r="J135" s="282">
        <v>255</v>
      </c>
      <c r="K135" s="323"/>
    </row>
    <row r="136" spans="2:11" ht="15" customHeight="1">
      <c r="B136" s="321"/>
      <c r="C136" s="282" t="s">
        <v>1031</v>
      </c>
      <c r="D136" s="282"/>
      <c r="E136" s="282"/>
      <c r="F136" s="301" t="s">
        <v>1002</v>
      </c>
      <c r="G136" s="282"/>
      <c r="H136" s="282" t="s">
        <v>1055</v>
      </c>
      <c r="I136" s="282" t="s">
        <v>1033</v>
      </c>
      <c r="J136" s="282"/>
      <c r="K136" s="323"/>
    </row>
    <row r="137" spans="2:11" ht="15" customHeight="1">
      <c r="B137" s="321"/>
      <c r="C137" s="282" t="s">
        <v>1034</v>
      </c>
      <c r="D137" s="282"/>
      <c r="E137" s="282"/>
      <c r="F137" s="301" t="s">
        <v>1002</v>
      </c>
      <c r="G137" s="282"/>
      <c r="H137" s="282" t="s">
        <v>1056</v>
      </c>
      <c r="I137" s="282" t="s">
        <v>1036</v>
      </c>
      <c r="J137" s="282"/>
      <c r="K137" s="323"/>
    </row>
    <row r="138" spans="2:11" ht="15" customHeight="1">
      <c r="B138" s="321"/>
      <c r="C138" s="282" t="s">
        <v>1037</v>
      </c>
      <c r="D138" s="282"/>
      <c r="E138" s="282"/>
      <c r="F138" s="301" t="s">
        <v>1002</v>
      </c>
      <c r="G138" s="282"/>
      <c r="H138" s="282" t="s">
        <v>1037</v>
      </c>
      <c r="I138" s="282" t="s">
        <v>1036</v>
      </c>
      <c r="J138" s="282"/>
      <c r="K138" s="323"/>
    </row>
    <row r="139" spans="2:11" ht="15" customHeight="1">
      <c r="B139" s="321"/>
      <c r="C139" s="282" t="s">
        <v>47</v>
      </c>
      <c r="D139" s="282"/>
      <c r="E139" s="282"/>
      <c r="F139" s="301" t="s">
        <v>1002</v>
      </c>
      <c r="G139" s="282"/>
      <c r="H139" s="282" t="s">
        <v>1057</v>
      </c>
      <c r="I139" s="282" t="s">
        <v>1036</v>
      </c>
      <c r="J139" s="282"/>
      <c r="K139" s="323"/>
    </row>
    <row r="140" spans="2:11" ht="15" customHeight="1">
      <c r="B140" s="321"/>
      <c r="C140" s="282" t="s">
        <v>1058</v>
      </c>
      <c r="D140" s="282"/>
      <c r="E140" s="282"/>
      <c r="F140" s="301" t="s">
        <v>1002</v>
      </c>
      <c r="G140" s="282"/>
      <c r="H140" s="282" t="s">
        <v>1059</v>
      </c>
      <c r="I140" s="282" t="s">
        <v>1036</v>
      </c>
      <c r="J140" s="282"/>
      <c r="K140" s="323"/>
    </row>
    <row r="141" spans="2:11" ht="15" customHeight="1">
      <c r="B141" s="324"/>
      <c r="C141" s="325"/>
      <c r="D141" s="325"/>
      <c r="E141" s="325"/>
      <c r="F141" s="325"/>
      <c r="G141" s="325"/>
      <c r="H141" s="325"/>
      <c r="I141" s="325"/>
      <c r="J141" s="325"/>
      <c r="K141" s="326"/>
    </row>
    <row r="142" spans="2:11" ht="18.75" customHeight="1">
      <c r="B142" s="278"/>
      <c r="C142" s="278"/>
      <c r="D142" s="278"/>
      <c r="E142" s="278"/>
      <c r="F142" s="313"/>
      <c r="G142" s="278"/>
      <c r="H142" s="278"/>
      <c r="I142" s="278"/>
      <c r="J142" s="278"/>
      <c r="K142" s="278"/>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410" t="s">
        <v>1060</v>
      </c>
      <c r="D145" s="410"/>
      <c r="E145" s="410"/>
      <c r="F145" s="410"/>
      <c r="G145" s="410"/>
      <c r="H145" s="410"/>
      <c r="I145" s="410"/>
      <c r="J145" s="410"/>
      <c r="K145" s="293"/>
    </row>
    <row r="146" spans="2:11" ht="17.25" customHeight="1">
      <c r="B146" s="292"/>
      <c r="C146" s="294" t="s">
        <v>996</v>
      </c>
      <c r="D146" s="294"/>
      <c r="E146" s="294"/>
      <c r="F146" s="294" t="s">
        <v>997</v>
      </c>
      <c r="G146" s="295"/>
      <c r="H146" s="294" t="s">
        <v>140</v>
      </c>
      <c r="I146" s="294" t="s">
        <v>66</v>
      </c>
      <c r="J146" s="294" t="s">
        <v>998</v>
      </c>
      <c r="K146" s="293"/>
    </row>
    <row r="147" spans="2:11" ht="17.25" customHeight="1">
      <c r="B147" s="292"/>
      <c r="C147" s="296" t="s">
        <v>999</v>
      </c>
      <c r="D147" s="296"/>
      <c r="E147" s="296"/>
      <c r="F147" s="297" t="s">
        <v>1000</v>
      </c>
      <c r="G147" s="298"/>
      <c r="H147" s="296"/>
      <c r="I147" s="296"/>
      <c r="J147" s="296" t="s">
        <v>1001</v>
      </c>
      <c r="K147" s="293"/>
    </row>
    <row r="148" spans="2:11" ht="5.25" customHeight="1">
      <c r="B148" s="302"/>
      <c r="C148" s="299"/>
      <c r="D148" s="299"/>
      <c r="E148" s="299"/>
      <c r="F148" s="299"/>
      <c r="G148" s="300"/>
      <c r="H148" s="299"/>
      <c r="I148" s="299"/>
      <c r="J148" s="299"/>
      <c r="K148" s="323"/>
    </row>
    <row r="149" spans="2:11" ht="15" customHeight="1">
      <c r="B149" s="302"/>
      <c r="C149" s="327" t="s">
        <v>1005</v>
      </c>
      <c r="D149" s="282"/>
      <c r="E149" s="282"/>
      <c r="F149" s="328" t="s">
        <v>1002</v>
      </c>
      <c r="G149" s="282"/>
      <c r="H149" s="327" t="s">
        <v>1041</v>
      </c>
      <c r="I149" s="327" t="s">
        <v>1004</v>
      </c>
      <c r="J149" s="327">
        <v>120</v>
      </c>
      <c r="K149" s="323"/>
    </row>
    <row r="150" spans="2:11" ht="15" customHeight="1">
      <c r="B150" s="302"/>
      <c r="C150" s="327" t="s">
        <v>1050</v>
      </c>
      <c r="D150" s="282"/>
      <c r="E150" s="282"/>
      <c r="F150" s="328" t="s">
        <v>1002</v>
      </c>
      <c r="G150" s="282"/>
      <c r="H150" s="327" t="s">
        <v>1061</v>
      </c>
      <c r="I150" s="327" t="s">
        <v>1004</v>
      </c>
      <c r="J150" s="327" t="s">
        <v>1052</v>
      </c>
      <c r="K150" s="323"/>
    </row>
    <row r="151" spans="2:11" ht="15" customHeight="1">
      <c r="B151" s="302"/>
      <c r="C151" s="327" t="s">
        <v>951</v>
      </c>
      <c r="D151" s="282"/>
      <c r="E151" s="282"/>
      <c r="F151" s="328" t="s">
        <v>1002</v>
      </c>
      <c r="G151" s="282"/>
      <c r="H151" s="327" t="s">
        <v>1062</v>
      </c>
      <c r="I151" s="327" t="s">
        <v>1004</v>
      </c>
      <c r="J151" s="327" t="s">
        <v>1052</v>
      </c>
      <c r="K151" s="323"/>
    </row>
    <row r="152" spans="2:11" ht="15" customHeight="1">
      <c r="B152" s="302"/>
      <c r="C152" s="327" t="s">
        <v>1007</v>
      </c>
      <c r="D152" s="282"/>
      <c r="E152" s="282"/>
      <c r="F152" s="328" t="s">
        <v>1008</v>
      </c>
      <c r="G152" s="282"/>
      <c r="H152" s="327" t="s">
        <v>1041</v>
      </c>
      <c r="I152" s="327" t="s">
        <v>1004</v>
      </c>
      <c r="J152" s="327">
        <v>50</v>
      </c>
      <c r="K152" s="323"/>
    </row>
    <row r="153" spans="2:11" ht="15" customHeight="1">
      <c r="B153" s="302"/>
      <c r="C153" s="327" t="s">
        <v>1010</v>
      </c>
      <c r="D153" s="282"/>
      <c r="E153" s="282"/>
      <c r="F153" s="328" t="s">
        <v>1002</v>
      </c>
      <c r="G153" s="282"/>
      <c r="H153" s="327" t="s">
        <v>1041</v>
      </c>
      <c r="I153" s="327" t="s">
        <v>1012</v>
      </c>
      <c r="J153" s="327"/>
      <c r="K153" s="323"/>
    </row>
    <row r="154" spans="2:11" ht="15" customHeight="1">
      <c r="B154" s="302"/>
      <c r="C154" s="327" t="s">
        <v>1021</v>
      </c>
      <c r="D154" s="282"/>
      <c r="E154" s="282"/>
      <c r="F154" s="328" t="s">
        <v>1008</v>
      </c>
      <c r="G154" s="282"/>
      <c r="H154" s="327" t="s">
        <v>1041</v>
      </c>
      <c r="I154" s="327" t="s">
        <v>1004</v>
      </c>
      <c r="J154" s="327">
        <v>50</v>
      </c>
      <c r="K154" s="323"/>
    </row>
    <row r="155" spans="2:11" ht="15" customHeight="1">
      <c r="B155" s="302"/>
      <c r="C155" s="327" t="s">
        <v>1029</v>
      </c>
      <c r="D155" s="282"/>
      <c r="E155" s="282"/>
      <c r="F155" s="328" t="s">
        <v>1008</v>
      </c>
      <c r="G155" s="282"/>
      <c r="H155" s="327" t="s">
        <v>1041</v>
      </c>
      <c r="I155" s="327" t="s">
        <v>1004</v>
      </c>
      <c r="J155" s="327">
        <v>50</v>
      </c>
      <c r="K155" s="323"/>
    </row>
    <row r="156" spans="2:11" ht="15" customHeight="1">
      <c r="B156" s="302"/>
      <c r="C156" s="327" t="s">
        <v>1027</v>
      </c>
      <c r="D156" s="282"/>
      <c r="E156" s="282"/>
      <c r="F156" s="328" t="s">
        <v>1008</v>
      </c>
      <c r="G156" s="282"/>
      <c r="H156" s="327" t="s">
        <v>1041</v>
      </c>
      <c r="I156" s="327" t="s">
        <v>1004</v>
      </c>
      <c r="J156" s="327">
        <v>50</v>
      </c>
      <c r="K156" s="323"/>
    </row>
    <row r="157" spans="2:11" ht="15" customHeight="1">
      <c r="B157" s="302"/>
      <c r="C157" s="327" t="s">
        <v>126</v>
      </c>
      <c r="D157" s="282"/>
      <c r="E157" s="282"/>
      <c r="F157" s="328" t="s">
        <v>1002</v>
      </c>
      <c r="G157" s="282"/>
      <c r="H157" s="327" t="s">
        <v>1063</v>
      </c>
      <c r="I157" s="327" t="s">
        <v>1004</v>
      </c>
      <c r="J157" s="327" t="s">
        <v>1064</v>
      </c>
      <c r="K157" s="323"/>
    </row>
    <row r="158" spans="2:11" ht="15" customHeight="1">
      <c r="B158" s="302"/>
      <c r="C158" s="327" t="s">
        <v>1065</v>
      </c>
      <c r="D158" s="282"/>
      <c r="E158" s="282"/>
      <c r="F158" s="328" t="s">
        <v>1002</v>
      </c>
      <c r="G158" s="282"/>
      <c r="H158" s="327" t="s">
        <v>1066</v>
      </c>
      <c r="I158" s="327" t="s">
        <v>1036</v>
      </c>
      <c r="J158" s="327"/>
      <c r="K158" s="323"/>
    </row>
    <row r="159" spans="2:11" ht="15" customHeight="1">
      <c r="B159" s="329"/>
      <c r="C159" s="311"/>
      <c r="D159" s="311"/>
      <c r="E159" s="311"/>
      <c r="F159" s="311"/>
      <c r="G159" s="311"/>
      <c r="H159" s="311"/>
      <c r="I159" s="311"/>
      <c r="J159" s="311"/>
      <c r="K159" s="330"/>
    </row>
    <row r="160" spans="2:11" ht="18.75" customHeight="1">
      <c r="B160" s="278"/>
      <c r="C160" s="282"/>
      <c r="D160" s="282"/>
      <c r="E160" s="282"/>
      <c r="F160" s="301"/>
      <c r="G160" s="282"/>
      <c r="H160" s="282"/>
      <c r="I160" s="282"/>
      <c r="J160" s="282"/>
      <c r="K160" s="278"/>
    </row>
    <row r="161" spans="2:11" ht="18.75" customHeight="1">
      <c r="B161" s="288"/>
      <c r="C161" s="288"/>
      <c r="D161" s="288"/>
      <c r="E161" s="288"/>
      <c r="F161" s="288"/>
      <c r="G161" s="288"/>
      <c r="H161" s="288"/>
      <c r="I161" s="288"/>
      <c r="J161" s="288"/>
      <c r="K161" s="288"/>
    </row>
    <row r="162" spans="2:11" ht="7.5" customHeight="1">
      <c r="B162" s="270"/>
      <c r="C162" s="271"/>
      <c r="D162" s="271"/>
      <c r="E162" s="271"/>
      <c r="F162" s="271"/>
      <c r="G162" s="271"/>
      <c r="H162" s="271"/>
      <c r="I162" s="271"/>
      <c r="J162" s="271"/>
      <c r="K162" s="272"/>
    </row>
    <row r="163" spans="2:11" ht="45" customHeight="1">
      <c r="B163" s="273"/>
      <c r="C163" s="405" t="s">
        <v>1067</v>
      </c>
      <c r="D163" s="405"/>
      <c r="E163" s="405"/>
      <c r="F163" s="405"/>
      <c r="G163" s="405"/>
      <c r="H163" s="405"/>
      <c r="I163" s="405"/>
      <c r="J163" s="405"/>
      <c r="K163" s="274"/>
    </row>
    <row r="164" spans="2:11" ht="17.25" customHeight="1">
      <c r="B164" s="273"/>
      <c r="C164" s="294" t="s">
        <v>996</v>
      </c>
      <c r="D164" s="294"/>
      <c r="E164" s="294"/>
      <c r="F164" s="294" t="s">
        <v>997</v>
      </c>
      <c r="G164" s="331"/>
      <c r="H164" s="332" t="s">
        <v>140</v>
      </c>
      <c r="I164" s="332" t="s">
        <v>66</v>
      </c>
      <c r="J164" s="294" t="s">
        <v>998</v>
      </c>
      <c r="K164" s="274"/>
    </row>
    <row r="165" spans="2:11" ht="17.25" customHeight="1">
      <c r="B165" s="275"/>
      <c r="C165" s="296" t="s">
        <v>999</v>
      </c>
      <c r="D165" s="296"/>
      <c r="E165" s="296"/>
      <c r="F165" s="297" t="s">
        <v>1000</v>
      </c>
      <c r="G165" s="333"/>
      <c r="H165" s="334"/>
      <c r="I165" s="334"/>
      <c r="J165" s="296" t="s">
        <v>1001</v>
      </c>
      <c r="K165" s="276"/>
    </row>
    <row r="166" spans="2:11" ht="5.25" customHeight="1">
      <c r="B166" s="302"/>
      <c r="C166" s="299"/>
      <c r="D166" s="299"/>
      <c r="E166" s="299"/>
      <c r="F166" s="299"/>
      <c r="G166" s="300"/>
      <c r="H166" s="299"/>
      <c r="I166" s="299"/>
      <c r="J166" s="299"/>
      <c r="K166" s="323"/>
    </row>
    <row r="167" spans="2:11" ht="15" customHeight="1">
      <c r="B167" s="302"/>
      <c r="C167" s="282" t="s">
        <v>1005</v>
      </c>
      <c r="D167" s="282"/>
      <c r="E167" s="282"/>
      <c r="F167" s="301" t="s">
        <v>1002</v>
      </c>
      <c r="G167" s="282"/>
      <c r="H167" s="282" t="s">
        <v>1041</v>
      </c>
      <c r="I167" s="282" t="s">
        <v>1004</v>
      </c>
      <c r="J167" s="282">
        <v>120</v>
      </c>
      <c r="K167" s="323"/>
    </row>
    <row r="168" spans="2:11" ht="15" customHeight="1">
      <c r="B168" s="302"/>
      <c r="C168" s="282" t="s">
        <v>1050</v>
      </c>
      <c r="D168" s="282"/>
      <c r="E168" s="282"/>
      <c r="F168" s="301" t="s">
        <v>1002</v>
      </c>
      <c r="G168" s="282"/>
      <c r="H168" s="282" t="s">
        <v>1051</v>
      </c>
      <c r="I168" s="282" t="s">
        <v>1004</v>
      </c>
      <c r="J168" s="282" t="s">
        <v>1052</v>
      </c>
      <c r="K168" s="323"/>
    </row>
    <row r="169" spans="2:11" ht="15" customHeight="1">
      <c r="B169" s="302"/>
      <c r="C169" s="282" t="s">
        <v>951</v>
      </c>
      <c r="D169" s="282"/>
      <c r="E169" s="282"/>
      <c r="F169" s="301" t="s">
        <v>1002</v>
      </c>
      <c r="G169" s="282"/>
      <c r="H169" s="282" t="s">
        <v>1068</v>
      </c>
      <c r="I169" s="282" t="s">
        <v>1004</v>
      </c>
      <c r="J169" s="282" t="s">
        <v>1052</v>
      </c>
      <c r="K169" s="323"/>
    </row>
    <row r="170" spans="2:11" ht="15" customHeight="1">
      <c r="B170" s="302"/>
      <c r="C170" s="282" t="s">
        <v>1007</v>
      </c>
      <c r="D170" s="282"/>
      <c r="E170" s="282"/>
      <c r="F170" s="301" t="s">
        <v>1008</v>
      </c>
      <c r="G170" s="282"/>
      <c r="H170" s="282" t="s">
        <v>1068</v>
      </c>
      <c r="I170" s="282" t="s">
        <v>1004</v>
      </c>
      <c r="J170" s="282">
        <v>50</v>
      </c>
      <c r="K170" s="323"/>
    </row>
    <row r="171" spans="2:11" ht="15" customHeight="1">
      <c r="B171" s="302"/>
      <c r="C171" s="282" t="s">
        <v>1010</v>
      </c>
      <c r="D171" s="282"/>
      <c r="E171" s="282"/>
      <c r="F171" s="301" t="s">
        <v>1002</v>
      </c>
      <c r="G171" s="282"/>
      <c r="H171" s="282" t="s">
        <v>1068</v>
      </c>
      <c r="I171" s="282" t="s">
        <v>1012</v>
      </c>
      <c r="J171" s="282"/>
      <c r="K171" s="323"/>
    </row>
    <row r="172" spans="2:11" ht="15" customHeight="1">
      <c r="B172" s="302"/>
      <c r="C172" s="282" t="s">
        <v>1021</v>
      </c>
      <c r="D172" s="282"/>
      <c r="E172" s="282"/>
      <c r="F172" s="301" t="s">
        <v>1008</v>
      </c>
      <c r="G172" s="282"/>
      <c r="H172" s="282" t="s">
        <v>1068</v>
      </c>
      <c r="I172" s="282" t="s">
        <v>1004</v>
      </c>
      <c r="J172" s="282">
        <v>50</v>
      </c>
      <c r="K172" s="323"/>
    </row>
    <row r="173" spans="2:11" ht="15" customHeight="1">
      <c r="B173" s="302"/>
      <c r="C173" s="282" t="s">
        <v>1029</v>
      </c>
      <c r="D173" s="282"/>
      <c r="E173" s="282"/>
      <c r="F173" s="301" t="s">
        <v>1008</v>
      </c>
      <c r="G173" s="282"/>
      <c r="H173" s="282" t="s">
        <v>1068</v>
      </c>
      <c r="I173" s="282" t="s">
        <v>1004</v>
      </c>
      <c r="J173" s="282">
        <v>50</v>
      </c>
      <c r="K173" s="323"/>
    </row>
    <row r="174" spans="2:11" ht="15" customHeight="1">
      <c r="B174" s="302"/>
      <c r="C174" s="282" t="s">
        <v>1027</v>
      </c>
      <c r="D174" s="282"/>
      <c r="E174" s="282"/>
      <c r="F174" s="301" t="s">
        <v>1008</v>
      </c>
      <c r="G174" s="282"/>
      <c r="H174" s="282" t="s">
        <v>1068</v>
      </c>
      <c r="I174" s="282" t="s">
        <v>1004</v>
      </c>
      <c r="J174" s="282">
        <v>50</v>
      </c>
      <c r="K174" s="323"/>
    </row>
    <row r="175" spans="2:11" ht="15" customHeight="1">
      <c r="B175" s="302"/>
      <c r="C175" s="282" t="s">
        <v>139</v>
      </c>
      <c r="D175" s="282"/>
      <c r="E175" s="282"/>
      <c r="F175" s="301" t="s">
        <v>1002</v>
      </c>
      <c r="G175" s="282"/>
      <c r="H175" s="282" t="s">
        <v>1069</v>
      </c>
      <c r="I175" s="282" t="s">
        <v>1070</v>
      </c>
      <c r="J175" s="282"/>
      <c r="K175" s="323"/>
    </row>
    <row r="176" spans="2:11" ht="15" customHeight="1">
      <c r="B176" s="302"/>
      <c r="C176" s="282" t="s">
        <v>66</v>
      </c>
      <c r="D176" s="282"/>
      <c r="E176" s="282"/>
      <c r="F176" s="301" t="s">
        <v>1002</v>
      </c>
      <c r="G176" s="282"/>
      <c r="H176" s="282" t="s">
        <v>1071</v>
      </c>
      <c r="I176" s="282" t="s">
        <v>1072</v>
      </c>
      <c r="J176" s="282">
        <v>1</v>
      </c>
      <c r="K176" s="323"/>
    </row>
    <row r="177" spans="2:11" ht="15" customHeight="1">
      <c r="B177" s="302"/>
      <c r="C177" s="282" t="s">
        <v>62</v>
      </c>
      <c r="D177" s="282"/>
      <c r="E177" s="282"/>
      <c r="F177" s="301" t="s">
        <v>1002</v>
      </c>
      <c r="G177" s="282"/>
      <c r="H177" s="282" t="s">
        <v>1073</v>
      </c>
      <c r="I177" s="282" t="s">
        <v>1004</v>
      </c>
      <c r="J177" s="282">
        <v>20</v>
      </c>
      <c r="K177" s="323"/>
    </row>
    <row r="178" spans="2:11" ht="15" customHeight="1">
      <c r="B178" s="302"/>
      <c r="C178" s="282" t="s">
        <v>140</v>
      </c>
      <c r="D178" s="282"/>
      <c r="E178" s="282"/>
      <c r="F178" s="301" t="s">
        <v>1002</v>
      </c>
      <c r="G178" s="282"/>
      <c r="H178" s="282" t="s">
        <v>1074</v>
      </c>
      <c r="I178" s="282" t="s">
        <v>1004</v>
      </c>
      <c r="J178" s="282">
        <v>255</v>
      </c>
      <c r="K178" s="323"/>
    </row>
    <row r="179" spans="2:11" ht="15" customHeight="1">
      <c r="B179" s="302"/>
      <c r="C179" s="282" t="s">
        <v>141</v>
      </c>
      <c r="D179" s="282"/>
      <c r="E179" s="282"/>
      <c r="F179" s="301" t="s">
        <v>1002</v>
      </c>
      <c r="G179" s="282"/>
      <c r="H179" s="282" t="s">
        <v>967</v>
      </c>
      <c r="I179" s="282" t="s">
        <v>1004</v>
      </c>
      <c r="J179" s="282">
        <v>10</v>
      </c>
      <c r="K179" s="323"/>
    </row>
    <row r="180" spans="2:11" ht="15" customHeight="1">
      <c r="B180" s="302"/>
      <c r="C180" s="282" t="s">
        <v>142</v>
      </c>
      <c r="D180" s="282"/>
      <c r="E180" s="282"/>
      <c r="F180" s="301" t="s">
        <v>1002</v>
      </c>
      <c r="G180" s="282"/>
      <c r="H180" s="282" t="s">
        <v>1075</v>
      </c>
      <c r="I180" s="282" t="s">
        <v>1036</v>
      </c>
      <c r="J180" s="282"/>
      <c r="K180" s="323"/>
    </row>
    <row r="181" spans="2:11" ht="15" customHeight="1">
      <c r="B181" s="302"/>
      <c r="C181" s="282" t="s">
        <v>1076</v>
      </c>
      <c r="D181" s="282"/>
      <c r="E181" s="282"/>
      <c r="F181" s="301" t="s">
        <v>1002</v>
      </c>
      <c r="G181" s="282"/>
      <c r="H181" s="282" t="s">
        <v>1077</v>
      </c>
      <c r="I181" s="282" t="s">
        <v>1036</v>
      </c>
      <c r="J181" s="282"/>
      <c r="K181" s="323"/>
    </row>
    <row r="182" spans="2:11" ht="15" customHeight="1">
      <c r="B182" s="302"/>
      <c r="C182" s="282" t="s">
        <v>1065</v>
      </c>
      <c r="D182" s="282"/>
      <c r="E182" s="282"/>
      <c r="F182" s="301" t="s">
        <v>1002</v>
      </c>
      <c r="G182" s="282"/>
      <c r="H182" s="282" t="s">
        <v>1078</v>
      </c>
      <c r="I182" s="282" t="s">
        <v>1036</v>
      </c>
      <c r="J182" s="282"/>
      <c r="K182" s="323"/>
    </row>
    <row r="183" spans="2:11" ht="15" customHeight="1">
      <c r="B183" s="302"/>
      <c r="C183" s="282" t="s">
        <v>144</v>
      </c>
      <c r="D183" s="282"/>
      <c r="E183" s="282"/>
      <c r="F183" s="301" t="s">
        <v>1008</v>
      </c>
      <c r="G183" s="282"/>
      <c r="H183" s="282" t="s">
        <v>1079</v>
      </c>
      <c r="I183" s="282" t="s">
        <v>1004</v>
      </c>
      <c r="J183" s="282">
        <v>50</v>
      </c>
      <c r="K183" s="323"/>
    </row>
    <row r="184" spans="2:11" ht="15" customHeight="1">
      <c r="B184" s="302"/>
      <c r="C184" s="282" t="s">
        <v>1080</v>
      </c>
      <c r="D184" s="282"/>
      <c r="E184" s="282"/>
      <c r="F184" s="301" t="s">
        <v>1008</v>
      </c>
      <c r="G184" s="282"/>
      <c r="H184" s="282" t="s">
        <v>1081</v>
      </c>
      <c r="I184" s="282" t="s">
        <v>1082</v>
      </c>
      <c r="J184" s="282"/>
      <c r="K184" s="323"/>
    </row>
    <row r="185" spans="2:11" ht="15" customHeight="1">
      <c r="B185" s="302"/>
      <c r="C185" s="282" t="s">
        <v>1083</v>
      </c>
      <c r="D185" s="282"/>
      <c r="E185" s="282"/>
      <c r="F185" s="301" t="s">
        <v>1008</v>
      </c>
      <c r="G185" s="282"/>
      <c r="H185" s="282" t="s">
        <v>1084</v>
      </c>
      <c r="I185" s="282" t="s">
        <v>1082</v>
      </c>
      <c r="J185" s="282"/>
      <c r="K185" s="323"/>
    </row>
    <row r="186" spans="2:11" ht="15" customHeight="1">
      <c r="B186" s="302"/>
      <c r="C186" s="282" t="s">
        <v>1085</v>
      </c>
      <c r="D186" s="282"/>
      <c r="E186" s="282"/>
      <c r="F186" s="301" t="s">
        <v>1008</v>
      </c>
      <c r="G186" s="282"/>
      <c r="H186" s="282" t="s">
        <v>1086</v>
      </c>
      <c r="I186" s="282" t="s">
        <v>1082</v>
      </c>
      <c r="J186" s="282"/>
      <c r="K186" s="323"/>
    </row>
    <row r="187" spans="2:11" ht="15" customHeight="1">
      <c r="B187" s="302"/>
      <c r="C187" s="335" t="s">
        <v>1087</v>
      </c>
      <c r="D187" s="282"/>
      <c r="E187" s="282"/>
      <c r="F187" s="301" t="s">
        <v>1008</v>
      </c>
      <c r="G187" s="282"/>
      <c r="H187" s="282" t="s">
        <v>1088</v>
      </c>
      <c r="I187" s="282" t="s">
        <v>1089</v>
      </c>
      <c r="J187" s="336" t="s">
        <v>1090</v>
      </c>
      <c r="K187" s="323"/>
    </row>
    <row r="188" spans="2:11" ht="15" customHeight="1">
      <c r="B188" s="302"/>
      <c r="C188" s="287" t="s">
        <v>51</v>
      </c>
      <c r="D188" s="282"/>
      <c r="E188" s="282"/>
      <c r="F188" s="301" t="s">
        <v>1002</v>
      </c>
      <c r="G188" s="282"/>
      <c r="H188" s="278" t="s">
        <v>1091</v>
      </c>
      <c r="I188" s="282" t="s">
        <v>1092</v>
      </c>
      <c r="J188" s="282"/>
      <c r="K188" s="323"/>
    </row>
    <row r="189" spans="2:11" ht="15" customHeight="1">
      <c r="B189" s="302"/>
      <c r="C189" s="287" t="s">
        <v>1093</v>
      </c>
      <c r="D189" s="282"/>
      <c r="E189" s="282"/>
      <c r="F189" s="301" t="s">
        <v>1002</v>
      </c>
      <c r="G189" s="282"/>
      <c r="H189" s="282" t="s">
        <v>1094</v>
      </c>
      <c r="I189" s="282" t="s">
        <v>1036</v>
      </c>
      <c r="J189" s="282"/>
      <c r="K189" s="323"/>
    </row>
    <row r="190" spans="2:11" ht="15" customHeight="1">
      <c r="B190" s="302"/>
      <c r="C190" s="287" t="s">
        <v>1095</v>
      </c>
      <c r="D190" s="282"/>
      <c r="E190" s="282"/>
      <c r="F190" s="301" t="s">
        <v>1002</v>
      </c>
      <c r="G190" s="282"/>
      <c r="H190" s="282" t="s">
        <v>1096</v>
      </c>
      <c r="I190" s="282" t="s">
        <v>1036</v>
      </c>
      <c r="J190" s="282"/>
      <c r="K190" s="323"/>
    </row>
    <row r="191" spans="2:11" ht="15" customHeight="1">
      <c r="B191" s="302"/>
      <c r="C191" s="287" t="s">
        <v>1097</v>
      </c>
      <c r="D191" s="282"/>
      <c r="E191" s="282"/>
      <c r="F191" s="301" t="s">
        <v>1008</v>
      </c>
      <c r="G191" s="282"/>
      <c r="H191" s="282" t="s">
        <v>1098</v>
      </c>
      <c r="I191" s="282" t="s">
        <v>1036</v>
      </c>
      <c r="J191" s="282"/>
      <c r="K191" s="323"/>
    </row>
    <row r="192" spans="2:11" ht="15" customHeight="1">
      <c r="B192" s="329"/>
      <c r="C192" s="337"/>
      <c r="D192" s="311"/>
      <c r="E192" s="311"/>
      <c r="F192" s="311"/>
      <c r="G192" s="311"/>
      <c r="H192" s="311"/>
      <c r="I192" s="311"/>
      <c r="J192" s="311"/>
      <c r="K192" s="330"/>
    </row>
    <row r="193" spans="2:11" ht="18.75" customHeight="1">
      <c r="B193" s="278"/>
      <c r="C193" s="282"/>
      <c r="D193" s="282"/>
      <c r="E193" s="282"/>
      <c r="F193" s="301"/>
      <c r="G193" s="282"/>
      <c r="H193" s="282"/>
      <c r="I193" s="282"/>
      <c r="J193" s="282"/>
      <c r="K193" s="278"/>
    </row>
    <row r="194" spans="2:11" ht="18.75" customHeight="1">
      <c r="B194" s="278"/>
      <c r="C194" s="282"/>
      <c r="D194" s="282"/>
      <c r="E194" s="282"/>
      <c r="F194" s="301"/>
      <c r="G194" s="282"/>
      <c r="H194" s="282"/>
      <c r="I194" s="282"/>
      <c r="J194" s="282"/>
      <c r="K194" s="278"/>
    </row>
    <row r="195" spans="2:11" ht="18.75" customHeight="1">
      <c r="B195" s="288"/>
      <c r="C195" s="288"/>
      <c r="D195" s="288"/>
      <c r="E195" s="288"/>
      <c r="F195" s="288"/>
      <c r="G195" s="288"/>
      <c r="H195" s="288"/>
      <c r="I195" s="288"/>
      <c r="J195" s="288"/>
      <c r="K195" s="288"/>
    </row>
    <row r="196" spans="2:11" ht="13.5">
      <c r="B196" s="270"/>
      <c r="C196" s="271"/>
      <c r="D196" s="271"/>
      <c r="E196" s="271"/>
      <c r="F196" s="271"/>
      <c r="G196" s="271"/>
      <c r="H196" s="271"/>
      <c r="I196" s="271"/>
      <c r="J196" s="271"/>
      <c r="K196" s="272"/>
    </row>
    <row r="197" spans="2:11" ht="21">
      <c r="B197" s="273"/>
      <c r="C197" s="405" t="s">
        <v>1099</v>
      </c>
      <c r="D197" s="405"/>
      <c r="E197" s="405"/>
      <c r="F197" s="405"/>
      <c r="G197" s="405"/>
      <c r="H197" s="405"/>
      <c r="I197" s="405"/>
      <c r="J197" s="405"/>
      <c r="K197" s="274"/>
    </row>
    <row r="198" spans="2:11" ht="25.5" customHeight="1">
      <c r="B198" s="273"/>
      <c r="C198" s="338" t="s">
        <v>1100</v>
      </c>
      <c r="D198" s="338"/>
      <c r="E198" s="338"/>
      <c r="F198" s="338" t="s">
        <v>1101</v>
      </c>
      <c r="G198" s="339"/>
      <c r="H198" s="411" t="s">
        <v>1102</v>
      </c>
      <c r="I198" s="411"/>
      <c r="J198" s="411"/>
      <c r="K198" s="274"/>
    </row>
    <row r="199" spans="2:11" ht="5.25" customHeight="1">
      <c r="B199" s="302"/>
      <c r="C199" s="299"/>
      <c r="D199" s="299"/>
      <c r="E199" s="299"/>
      <c r="F199" s="299"/>
      <c r="G199" s="282"/>
      <c r="H199" s="299"/>
      <c r="I199" s="299"/>
      <c r="J199" s="299"/>
      <c r="K199" s="323"/>
    </row>
    <row r="200" spans="2:11" ht="15" customHeight="1">
      <c r="B200" s="302"/>
      <c r="C200" s="282" t="s">
        <v>1092</v>
      </c>
      <c r="D200" s="282"/>
      <c r="E200" s="282"/>
      <c r="F200" s="301" t="s">
        <v>52</v>
      </c>
      <c r="G200" s="282"/>
      <c r="H200" s="408" t="s">
        <v>1103</v>
      </c>
      <c r="I200" s="408"/>
      <c r="J200" s="408"/>
      <c r="K200" s="323"/>
    </row>
    <row r="201" spans="2:11" ht="15" customHeight="1">
      <c r="B201" s="302"/>
      <c r="C201" s="308"/>
      <c r="D201" s="282"/>
      <c r="E201" s="282"/>
      <c r="F201" s="301" t="s">
        <v>53</v>
      </c>
      <c r="G201" s="282"/>
      <c r="H201" s="408" t="s">
        <v>1104</v>
      </c>
      <c r="I201" s="408"/>
      <c r="J201" s="408"/>
      <c r="K201" s="323"/>
    </row>
    <row r="202" spans="2:11" ht="15" customHeight="1">
      <c r="B202" s="302"/>
      <c r="C202" s="308"/>
      <c r="D202" s="282"/>
      <c r="E202" s="282"/>
      <c r="F202" s="301" t="s">
        <v>56</v>
      </c>
      <c r="G202" s="282"/>
      <c r="H202" s="408" t="s">
        <v>1105</v>
      </c>
      <c r="I202" s="408"/>
      <c r="J202" s="408"/>
      <c r="K202" s="323"/>
    </row>
    <row r="203" spans="2:11" ht="15" customHeight="1">
      <c r="B203" s="302"/>
      <c r="C203" s="282"/>
      <c r="D203" s="282"/>
      <c r="E203" s="282"/>
      <c r="F203" s="301" t="s">
        <v>54</v>
      </c>
      <c r="G203" s="282"/>
      <c r="H203" s="408" t="s">
        <v>1106</v>
      </c>
      <c r="I203" s="408"/>
      <c r="J203" s="408"/>
      <c r="K203" s="323"/>
    </row>
    <row r="204" spans="2:11" ht="15" customHeight="1">
      <c r="B204" s="302"/>
      <c r="C204" s="282"/>
      <c r="D204" s="282"/>
      <c r="E204" s="282"/>
      <c r="F204" s="301" t="s">
        <v>55</v>
      </c>
      <c r="G204" s="282"/>
      <c r="H204" s="408" t="s">
        <v>1107</v>
      </c>
      <c r="I204" s="408"/>
      <c r="J204" s="408"/>
      <c r="K204" s="323"/>
    </row>
    <row r="205" spans="2:11" ht="15" customHeight="1">
      <c r="B205" s="302"/>
      <c r="C205" s="282"/>
      <c r="D205" s="282"/>
      <c r="E205" s="282"/>
      <c r="F205" s="301"/>
      <c r="G205" s="282"/>
      <c r="H205" s="282"/>
      <c r="I205" s="282"/>
      <c r="J205" s="282"/>
      <c r="K205" s="323"/>
    </row>
    <row r="206" spans="2:11" ht="15" customHeight="1">
      <c r="B206" s="302"/>
      <c r="C206" s="282" t="s">
        <v>1048</v>
      </c>
      <c r="D206" s="282"/>
      <c r="E206" s="282"/>
      <c r="F206" s="301" t="s">
        <v>89</v>
      </c>
      <c r="G206" s="282"/>
      <c r="H206" s="408" t="s">
        <v>1108</v>
      </c>
      <c r="I206" s="408"/>
      <c r="J206" s="408"/>
      <c r="K206" s="323"/>
    </row>
    <row r="207" spans="2:11" ht="15" customHeight="1">
      <c r="B207" s="302"/>
      <c r="C207" s="308"/>
      <c r="D207" s="282"/>
      <c r="E207" s="282"/>
      <c r="F207" s="301" t="s">
        <v>947</v>
      </c>
      <c r="G207" s="282"/>
      <c r="H207" s="408" t="s">
        <v>948</v>
      </c>
      <c r="I207" s="408"/>
      <c r="J207" s="408"/>
      <c r="K207" s="323"/>
    </row>
    <row r="208" spans="2:11" ht="15" customHeight="1">
      <c r="B208" s="302"/>
      <c r="C208" s="282"/>
      <c r="D208" s="282"/>
      <c r="E208" s="282"/>
      <c r="F208" s="301" t="s">
        <v>945</v>
      </c>
      <c r="G208" s="282"/>
      <c r="H208" s="408" t="s">
        <v>1109</v>
      </c>
      <c r="I208" s="408"/>
      <c r="J208" s="408"/>
      <c r="K208" s="323"/>
    </row>
    <row r="209" spans="2:11" ht="15" customHeight="1">
      <c r="B209" s="340"/>
      <c r="C209" s="308"/>
      <c r="D209" s="308"/>
      <c r="E209" s="308"/>
      <c r="F209" s="301" t="s">
        <v>102</v>
      </c>
      <c r="G209" s="287"/>
      <c r="H209" s="412" t="s">
        <v>103</v>
      </c>
      <c r="I209" s="412"/>
      <c r="J209" s="412"/>
      <c r="K209" s="341"/>
    </row>
    <row r="210" spans="2:11" ht="15" customHeight="1">
      <c r="B210" s="340"/>
      <c r="C210" s="308"/>
      <c r="D210" s="308"/>
      <c r="E210" s="308"/>
      <c r="F210" s="301" t="s">
        <v>949</v>
      </c>
      <c r="G210" s="287"/>
      <c r="H210" s="412" t="s">
        <v>898</v>
      </c>
      <c r="I210" s="412"/>
      <c r="J210" s="412"/>
      <c r="K210" s="341"/>
    </row>
    <row r="211" spans="2:11" ht="15" customHeight="1">
      <c r="B211" s="340"/>
      <c r="C211" s="308"/>
      <c r="D211" s="308"/>
      <c r="E211" s="308"/>
      <c r="F211" s="342"/>
      <c r="G211" s="287"/>
      <c r="H211" s="343"/>
      <c r="I211" s="343"/>
      <c r="J211" s="343"/>
      <c r="K211" s="341"/>
    </row>
    <row r="212" spans="2:11" ht="15" customHeight="1">
      <c r="B212" s="340"/>
      <c r="C212" s="282" t="s">
        <v>1072</v>
      </c>
      <c r="D212" s="308"/>
      <c r="E212" s="308"/>
      <c r="F212" s="301">
        <v>1</v>
      </c>
      <c r="G212" s="287"/>
      <c r="H212" s="412" t="s">
        <v>1110</v>
      </c>
      <c r="I212" s="412"/>
      <c r="J212" s="412"/>
      <c r="K212" s="341"/>
    </row>
    <row r="213" spans="2:11" ht="15" customHeight="1">
      <c r="B213" s="340"/>
      <c r="C213" s="308"/>
      <c r="D213" s="308"/>
      <c r="E213" s="308"/>
      <c r="F213" s="301">
        <v>2</v>
      </c>
      <c r="G213" s="287"/>
      <c r="H213" s="412" t="s">
        <v>1111</v>
      </c>
      <c r="I213" s="412"/>
      <c r="J213" s="412"/>
      <c r="K213" s="341"/>
    </row>
    <row r="214" spans="2:11" ht="15" customHeight="1">
      <c r="B214" s="340"/>
      <c r="C214" s="308"/>
      <c r="D214" s="308"/>
      <c r="E214" s="308"/>
      <c r="F214" s="301">
        <v>3</v>
      </c>
      <c r="G214" s="287"/>
      <c r="H214" s="412" t="s">
        <v>1112</v>
      </c>
      <c r="I214" s="412"/>
      <c r="J214" s="412"/>
      <c r="K214" s="341"/>
    </row>
    <row r="215" spans="2:11" ht="15" customHeight="1">
      <c r="B215" s="340"/>
      <c r="C215" s="308"/>
      <c r="D215" s="308"/>
      <c r="E215" s="308"/>
      <c r="F215" s="301">
        <v>4</v>
      </c>
      <c r="G215" s="287"/>
      <c r="H215" s="412" t="s">
        <v>1113</v>
      </c>
      <c r="I215" s="412"/>
      <c r="J215" s="412"/>
      <c r="K215" s="341"/>
    </row>
    <row r="216" spans="2:11" ht="12.75" customHeight="1">
      <c r="B216" s="344"/>
      <c r="C216" s="345"/>
      <c r="D216" s="345"/>
      <c r="E216" s="345"/>
      <c r="F216" s="345"/>
      <c r="G216" s="345"/>
      <c r="H216" s="345"/>
      <c r="I216" s="345"/>
      <c r="J216" s="345"/>
      <c r="K216" s="346"/>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Vodička Jan Ing.</dc:creator>
  <cp:keywords/>
  <dc:description/>
  <cp:lastModifiedBy>ladislav.bak</cp:lastModifiedBy>
  <dcterms:created xsi:type="dcterms:W3CDTF">2017-05-16T13:59:26Z</dcterms:created>
  <dcterms:modified xsi:type="dcterms:W3CDTF">2017-10-09T09:47:39Z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