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2435" activeTab="1"/>
  </bookViews>
  <sheets>
    <sheet name="Rekapitulace stavby" sheetId="1" r:id="rId1"/>
    <sheet name="2019-30 - Sedlec Prčice-r..." sheetId="2" r:id="rId2"/>
  </sheets>
  <definedNames>
    <definedName name="_xlnm._FilterDatabase" localSheetId="1" hidden="1">'2019-30 - Sedlec Prčice-r...'!$C$116:$K$193</definedName>
    <definedName name="_xlnm.Print_Titles" localSheetId="1">'2019-30 - Sedlec Prčice-r...'!$116:$116</definedName>
    <definedName name="_xlnm.Print_Titles" localSheetId="0">'Rekapitulace stavby'!$92:$92</definedName>
    <definedName name="_xlnm.Print_Area" localSheetId="1">'2019-30 - Sedlec Prčice-r...'!$C$4:$J$76,'2019-30 - Sedlec Prčice-r...'!$C$82:$J$100,'2019-30 - Sedlec Prčice-r...'!$C$106:$K$193</definedName>
    <definedName name="_xlnm.Print_Area" localSheetId="0">'Rekapitulace stavby'!$D$4:$AO$76,'Rekapitulace stavby'!$C$82:$AQ$96</definedName>
  </definedNames>
  <calcPr calcId="152511"/>
</workbook>
</file>

<file path=xl/calcChain.xml><?xml version="1.0" encoding="utf-8"?>
<calcChain xmlns="http://schemas.openxmlformats.org/spreadsheetml/2006/main">
  <c r="J35" i="2" l="1"/>
  <c r="J34" i="2"/>
  <c r="AY95" i="1"/>
  <c r="J33" i="2"/>
  <c r="AX95" i="1"/>
  <c r="BI193" i="2"/>
  <c r="BH193" i="2"/>
  <c r="BG193" i="2"/>
  <c r="BF193" i="2"/>
  <c r="T193" i="2"/>
  <c r="T192" i="2"/>
  <c r="R193" i="2"/>
  <c r="R192" i="2"/>
  <c r="P193" i="2"/>
  <c r="P192" i="2" s="1"/>
  <c r="BK193" i="2"/>
  <c r="BK192" i="2" s="1"/>
  <c r="J192" i="2" s="1"/>
  <c r="J99" i="2" s="1"/>
  <c r="J193" i="2"/>
  <c r="BE193" i="2"/>
  <c r="BI191" i="2"/>
  <c r="BH191" i="2"/>
  <c r="BG191" i="2"/>
  <c r="BF191" i="2"/>
  <c r="T191" i="2"/>
  <c r="R191" i="2"/>
  <c r="P191" i="2"/>
  <c r="BK191" i="2"/>
  <c r="J191" i="2"/>
  <c r="BE191" i="2" s="1"/>
  <c r="BI190" i="2"/>
  <c r="BH190" i="2"/>
  <c r="BG190" i="2"/>
  <c r="BF190" i="2"/>
  <c r="T190" i="2"/>
  <c r="R190" i="2"/>
  <c r="P190" i="2"/>
  <c r="BK190" i="2"/>
  <c r="J190" i="2"/>
  <c r="BE190" i="2" s="1"/>
  <c r="BI189" i="2"/>
  <c r="BH189" i="2"/>
  <c r="BG189" i="2"/>
  <c r="BF189" i="2"/>
  <c r="T189" i="2"/>
  <c r="R189" i="2"/>
  <c r="P189" i="2"/>
  <c r="BK189" i="2"/>
  <c r="J189" i="2"/>
  <c r="BE189" i="2"/>
  <c r="BI188" i="2"/>
  <c r="BH188" i="2"/>
  <c r="BG188" i="2"/>
  <c r="BF188" i="2"/>
  <c r="T188" i="2"/>
  <c r="R188" i="2"/>
  <c r="P188" i="2"/>
  <c r="BK188" i="2"/>
  <c r="J188" i="2"/>
  <c r="BE188" i="2" s="1"/>
  <c r="BI187" i="2"/>
  <c r="BH187" i="2"/>
  <c r="BG187" i="2"/>
  <c r="BF187" i="2"/>
  <c r="T187" i="2"/>
  <c r="R187" i="2"/>
  <c r="P187" i="2"/>
  <c r="BK187" i="2"/>
  <c r="J187" i="2"/>
  <c r="BE187" i="2" s="1"/>
  <c r="BI186" i="2"/>
  <c r="BH186" i="2"/>
  <c r="BG186" i="2"/>
  <c r="BF186" i="2"/>
  <c r="T186" i="2"/>
  <c r="R186" i="2"/>
  <c r="P186" i="2"/>
  <c r="BK186" i="2"/>
  <c r="J186" i="2"/>
  <c r="BE186" i="2" s="1"/>
  <c r="BI185" i="2"/>
  <c r="BH185" i="2"/>
  <c r="BG185" i="2"/>
  <c r="BF185" i="2"/>
  <c r="T185" i="2"/>
  <c r="R185" i="2"/>
  <c r="P185" i="2"/>
  <c r="BK185" i="2"/>
  <c r="J185" i="2"/>
  <c r="BE185" i="2"/>
  <c r="BI184" i="2"/>
  <c r="BH184" i="2"/>
  <c r="BG184" i="2"/>
  <c r="BF184" i="2"/>
  <c r="T184" i="2"/>
  <c r="R184" i="2"/>
  <c r="P184" i="2"/>
  <c r="BK184" i="2"/>
  <c r="J184" i="2"/>
  <c r="BE184" i="2" s="1"/>
  <c r="BI183" i="2"/>
  <c r="BH183" i="2"/>
  <c r="BG183" i="2"/>
  <c r="BF183" i="2"/>
  <c r="T183" i="2"/>
  <c r="R183" i="2"/>
  <c r="P183" i="2"/>
  <c r="BK183" i="2"/>
  <c r="J183" i="2"/>
  <c r="BE183" i="2" s="1"/>
  <c r="BI182" i="2"/>
  <c r="BH182" i="2"/>
  <c r="BG182" i="2"/>
  <c r="BF182" i="2"/>
  <c r="T182" i="2"/>
  <c r="R182" i="2"/>
  <c r="P182" i="2"/>
  <c r="BK182" i="2"/>
  <c r="J182" i="2"/>
  <c r="BE182" i="2" s="1"/>
  <c r="BI181" i="2"/>
  <c r="BH181" i="2"/>
  <c r="BG181" i="2"/>
  <c r="BF181" i="2"/>
  <c r="T181" i="2"/>
  <c r="R181" i="2"/>
  <c r="P181" i="2"/>
  <c r="BK181" i="2"/>
  <c r="J181" i="2"/>
  <c r="BE181" i="2"/>
  <c r="BI180" i="2"/>
  <c r="BH180" i="2"/>
  <c r="BG180" i="2"/>
  <c r="BF180" i="2"/>
  <c r="T180" i="2"/>
  <c r="R180" i="2"/>
  <c r="P180" i="2"/>
  <c r="BK180" i="2"/>
  <c r="J180" i="2"/>
  <c r="BE180" i="2" s="1"/>
  <c r="BI179" i="2"/>
  <c r="BH179" i="2"/>
  <c r="BG179" i="2"/>
  <c r="BF179" i="2"/>
  <c r="T179" i="2"/>
  <c r="R179" i="2"/>
  <c r="P179" i="2"/>
  <c r="BK179" i="2"/>
  <c r="J179" i="2"/>
  <c r="BE179" i="2" s="1"/>
  <c r="BI178" i="2"/>
  <c r="BH178" i="2"/>
  <c r="BG178" i="2"/>
  <c r="BF178" i="2"/>
  <c r="T178" i="2"/>
  <c r="R178" i="2"/>
  <c r="P178" i="2"/>
  <c r="BK178" i="2"/>
  <c r="J178" i="2"/>
  <c r="BE178" i="2" s="1"/>
  <c r="BI177" i="2"/>
  <c r="BH177" i="2"/>
  <c r="BG177" i="2"/>
  <c r="BF177" i="2"/>
  <c r="T177" i="2"/>
  <c r="R177" i="2"/>
  <c r="P177" i="2"/>
  <c r="BK177" i="2"/>
  <c r="J177" i="2"/>
  <c r="BE177" i="2"/>
  <c r="BI176" i="2"/>
  <c r="BH176" i="2"/>
  <c r="BG176" i="2"/>
  <c r="BF176" i="2"/>
  <c r="T176" i="2"/>
  <c r="R176" i="2"/>
  <c r="P176" i="2"/>
  <c r="BK176" i="2"/>
  <c r="J176" i="2"/>
  <c r="BE176" i="2" s="1"/>
  <c r="BI175" i="2"/>
  <c r="BH175" i="2"/>
  <c r="BG175" i="2"/>
  <c r="BF175" i="2"/>
  <c r="T175" i="2"/>
  <c r="R175" i="2"/>
  <c r="P175" i="2"/>
  <c r="BK175" i="2"/>
  <c r="J175" i="2"/>
  <c r="BE175" i="2" s="1"/>
  <c r="BI174" i="2"/>
  <c r="BH174" i="2"/>
  <c r="BG174" i="2"/>
  <c r="BF174" i="2"/>
  <c r="T174" i="2"/>
  <c r="R174" i="2"/>
  <c r="P174" i="2"/>
  <c r="BK174" i="2"/>
  <c r="J174" i="2"/>
  <c r="BE174" i="2" s="1"/>
  <c r="BI173" i="2"/>
  <c r="BH173" i="2"/>
  <c r="BG173" i="2"/>
  <c r="BF173" i="2"/>
  <c r="T173" i="2"/>
  <c r="R173" i="2"/>
  <c r="P173" i="2"/>
  <c r="BK173" i="2"/>
  <c r="J173" i="2"/>
  <c r="BE173" i="2"/>
  <c r="BI172" i="2"/>
  <c r="BH172" i="2"/>
  <c r="BG172" i="2"/>
  <c r="BF172" i="2"/>
  <c r="T172" i="2"/>
  <c r="R172" i="2"/>
  <c r="P172" i="2"/>
  <c r="BK172" i="2"/>
  <c r="J172" i="2"/>
  <c r="BE172" i="2" s="1"/>
  <c r="BI171" i="2"/>
  <c r="BH171" i="2"/>
  <c r="BG171" i="2"/>
  <c r="BF171" i="2"/>
  <c r="T171" i="2"/>
  <c r="R171" i="2"/>
  <c r="P171" i="2"/>
  <c r="BK171" i="2"/>
  <c r="J171" i="2"/>
  <c r="BE171" i="2" s="1"/>
  <c r="BI170" i="2"/>
  <c r="BH170" i="2"/>
  <c r="BG170" i="2"/>
  <c r="BF170" i="2"/>
  <c r="T170" i="2"/>
  <c r="R170" i="2"/>
  <c r="P170" i="2"/>
  <c r="BK170" i="2"/>
  <c r="J170" i="2"/>
  <c r="BE170" i="2" s="1"/>
  <c r="BI169" i="2"/>
  <c r="BH169" i="2"/>
  <c r="BG169" i="2"/>
  <c r="BF169" i="2"/>
  <c r="T169" i="2"/>
  <c r="R169" i="2"/>
  <c r="P169" i="2"/>
  <c r="BK169" i="2"/>
  <c r="J169" i="2"/>
  <c r="BE169" i="2"/>
  <c r="BI168" i="2"/>
  <c r="BH168" i="2"/>
  <c r="BG168" i="2"/>
  <c r="BF168" i="2"/>
  <c r="T168" i="2"/>
  <c r="R168" i="2"/>
  <c r="P168" i="2"/>
  <c r="BK168" i="2"/>
  <c r="J168" i="2"/>
  <c r="BE168" i="2" s="1"/>
  <c r="BI167" i="2"/>
  <c r="BH167" i="2"/>
  <c r="BG167" i="2"/>
  <c r="BF167" i="2"/>
  <c r="T167" i="2"/>
  <c r="R167" i="2"/>
  <c r="P167" i="2"/>
  <c r="BK167" i="2"/>
  <c r="J167" i="2"/>
  <c r="BE167" i="2" s="1"/>
  <c r="BI166" i="2"/>
  <c r="BH166" i="2"/>
  <c r="BG166" i="2"/>
  <c r="BF166" i="2"/>
  <c r="T166" i="2"/>
  <c r="R166" i="2"/>
  <c r="P166" i="2"/>
  <c r="BK166" i="2"/>
  <c r="J166" i="2"/>
  <c r="BE166" i="2" s="1"/>
  <c r="BI165" i="2"/>
  <c r="BH165" i="2"/>
  <c r="BG165" i="2"/>
  <c r="BF165" i="2"/>
  <c r="T165" i="2"/>
  <c r="R165" i="2"/>
  <c r="P165" i="2"/>
  <c r="BK165" i="2"/>
  <c r="J165" i="2"/>
  <c r="BE165" i="2"/>
  <c r="BI164" i="2"/>
  <c r="BH164" i="2"/>
  <c r="BG164" i="2"/>
  <c r="BF164" i="2"/>
  <c r="T164" i="2"/>
  <c r="R164" i="2"/>
  <c r="P164" i="2"/>
  <c r="BK164" i="2"/>
  <c r="J164" i="2"/>
  <c r="BE164" i="2" s="1"/>
  <c r="BI163" i="2"/>
  <c r="BH163" i="2"/>
  <c r="BG163" i="2"/>
  <c r="BF163" i="2"/>
  <c r="T163" i="2"/>
  <c r="R163" i="2"/>
  <c r="P163" i="2"/>
  <c r="BK163" i="2"/>
  <c r="J163" i="2"/>
  <c r="BE163" i="2" s="1"/>
  <c r="BI162" i="2"/>
  <c r="BH162" i="2"/>
  <c r="BG162" i="2"/>
  <c r="BF162" i="2"/>
  <c r="T162" i="2"/>
  <c r="R162" i="2"/>
  <c r="P162" i="2"/>
  <c r="BK162" i="2"/>
  <c r="J162" i="2"/>
  <c r="BE162" i="2" s="1"/>
  <c r="BI161" i="2"/>
  <c r="BH161" i="2"/>
  <c r="BG161" i="2"/>
  <c r="BF161" i="2"/>
  <c r="T161" i="2"/>
  <c r="R161" i="2"/>
  <c r="P161" i="2"/>
  <c r="BK161" i="2"/>
  <c r="J161" i="2"/>
  <c r="BE161" i="2"/>
  <c r="BI160" i="2"/>
  <c r="BH160" i="2"/>
  <c r="BG160" i="2"/>
  <c r="BF160" i="2"/>
  <c r="T160" i="2"/>
  <c r="R160" i="2"/>
  <c r="P160" i="2"/>
  <c r="BK160" i="2"/>
  <c r="J160" i="2"/>
  <c r="BE160" i="2" s="1"/>
  <c r="BI159" i="2"/>
  <c r="BH159" i="2"/>
  <c r="BG159" i="2"/>
  <c r="BF159" i="2"/>
  <c r="T159" i="2"/>
  <c r="R159" i="2"/>
  <c r="P159" i="2"/>
  <c r="BK159" i="2"/>
  <c r="J159" i="2"/>
  <c r="BE159" i="2" s="1"/>
  <c r="BI158" i="2"/>
  <c r="BH158" i="2"/>
  <c r="BG158" i="2"/>
  <c r="BF158" i="2"/>
  <c r="T158" i="2"/>
  <c r="R158" i="2"/>
  <c r="P158" i="2"/>
  <c r="BK158" i="2"/>
  <c r="J158" i="2"/>
  <c r="BE158" i="2" s="1"/>
  <c r="BI157" i="2"/>
  <c r="BH157" i="2"/>
  <c r="BG157" i="2"/>
  <c r="BF157" i="2"/>
  <c r="T157" i="2"/>
  <c r="R157" i="2"/>
  <c r="P157" i="2"/>
  <c r="BK157" i="2"/>
  <c r="J157" i="2"/>
  <c r="BE157" i="2"/>
  <c r="BI156" i="2"/>
  <c r="BH156" i="2"/>
  <c r="BG156" i="2"/>
  <c r="BF156" i="2"/>
  <c r="T156" i="2"/>
  <c r="R156" i="2"/>
  <c r="P156" i="2"/>
  <c r="BK156" i="2"/>
  <c r="J156" i="2"/>
  <c r="BE156" i="2" s="1"/>
  <c r="BI155" i="2"/>
  <c r="BH155" i="2"/>
  <c r="BG155" i="2"/>
  <c r="BF155" i="2"/>
  <c r="T155" i="2"/>
  <c r="R155" i="2"/>
  <c r="P155" i="2"/>
  <c r="BK155" i="2"/>
  <c r="J155" i="2"/>
  <c r="BE155" i="2" s="1"/>
  <c r="BI154" i="2"/>
  <c r="BH154" i="2"/>
  <c r="BG154" i="2"/>
  <c r="BF154" i="2"/>
  <c r="T154" i="2"/>
  <c r="R154" i="2"/>
  <c r="P154" i="2"/>
  <c r="BK154" i="2"/>
  <c r="J154" i="2"/>
  <c r="BE154" i="2" s="1"/>
  <c r="BI153" i="2"/>
  <c r="BH153" i="2"/>
  <c r="BG153" i="2"/>
  <c r="BF153" i="2"/>
  <c r="T153" i="2"/>
  <c r="R153" i="2"/>
  <c r="P153" i="2"/>
  <c r="BK153" i="2"/>
  <c r="J153" i="2"/>
  <c r="BE153" i="2"/>
  <c r="BI152" i="2"/>
  <c r="BH152" i="2"/>
  <c r="BG152" i="2"/>
  <c r="BF152" i="2"/>
  <c r="T152" i="2"/>
  <c r="R152" i="2"/>
  <c r="P152" i="2"/>
  <c r="BK152" i="2"/>
  <c r="J152" i="2"/>
  <c r="BE152" i="2" s="1"/>
  <c r="BI151" i="2"/>
  <c r="BH151" i="2"/>
  <c r="BG151" i="2"/>
  <c r="BF151" i="2"/>
  <c r="T151" i="2"/>
  <c r="R151" i="2"/>
  <c r="P151" i="2"/>
  <c r="BK151" i="2"/>
  <c r="J151" i="2"/>
  <c r="BE151" i="2" s="1"/>
  <c r="BI150" i="2"/>
  <c r="BH150" i="2"/>
  <c r="BG150" i="2"/>
  <c r="BF150" i="2"/>
  <c r="T150" i="2"/>
  <c r="R150" i="2"/>
  <c r="P150" i="2"/>
  <c r="BK150" i="2"/>
  <c r="J150" i="2"/>
  <c r="BE150" i="2" s="1"/>
  <c r="BI149" i="2"/>
  <c r="BH149" i="2"/>
  <c r="BG149" i="2"/>
  <c r="BF149" i="2"/>
  <c r="T149" i="2"/>
  <c r="R149" i="2"/>
  <c r="P149" i="2"/>
  <c r="BK149" i="2"/>
  <c r="J149" i="2"/>
  <c r="BE149" i="2"/>
  <c r="BI148" i="2"/>
  <c r="BH148" i="2"/>
  <c r="BG148" i="2"/>
  <c r="BF148" i="2"/>
  <c r="T148" i="2"/>
  <c r="R148" i="2"/>
  <c r="P148" i="2"/>
  <c r="BK148" i="2"/>
  <c r="J148" i="2"/>
  <c r="BE148" i="2" s="1"/>
  <c r="BI147" i="2"/>
  <c r="BH147" i="2"/>
  <c r="BG147" i="2"/>
  <c r="BF147" i="2"/>
  <c r="T147" i="2"/>
  <c r="R147" i="2"/>
  <c r="P147" i="2"/>
  <c r="BK147" i="2"/>
  <c r="J147" i="2"/>
  <c r="BE147" i="2" s="1"/>
  <c r="BI146" i="2"/>
  <c r="BH146" i="2"/>
  <c r="BG146" i="2"/>
  <c r="BF146" i="2"/>
  <c r="T146" i="2"/>
  <c r="R146" i="2"/>
  <c r="P146" i="2"/>
  <c r="BK146" i="2"/>
  <c r="J146" i="2"/>
  <c r="BE146" i="2" s="1"/>
  <c r="BI145" i="2"/>
  <c r="BH145" i="2"/>
  <c r="BG145" i="2"/>
  <c r="BF145" i="2"/>
  <c r="T145" i="2"/>
  <c r="R145" i="2"/>
  <c r="P145" i="2"/>
  <c r="BK145" i="2"/>
  <c r="J145" i="2"/>
  <c r="BE145" i="2"/>
  <c r="BI144" i="2"/>
  <c r="BH144" i="2"/>
  <c r="BG144" i="2"/>
  <c r="BF144" i="2"/>
  <c r="T144" i="2"/>
  <c r="R144" i="2"/>
  <c r="P144" i="2"/>
  <c r="BK144" i="2"/>
  <c r="J144" i="2"/>
  <c r="BE144" i="2" s="1"/>
  <c r="BI143" i="2"/>
  <c r="BH143" i="2"/>
  <c r="BG143" i="2"/>
  <c r="BF143" i="2"/>
  <c r="T143" i="2"/>
  <c r="R143" i="2"/>
  <c r="P143" i="2"/>
  <c r="BK143" i="2"/>
  <c r="J143" i="2"/>
  <c r="BE143" i="2" s="1"/>
  <c r="BI142" i="2"/>
  <c r="BH142" i="2"/>
  <c r="BG142" i="2"/>
  <c r="BF142" i="2"/>
  <c r="T142" i="2"/>
  <c r="R142" i="2"/>
  <c r="P142" i="2"/>
  <c r="BK142" i="2"/>
  <c r="J142" i="2"/>
  <c r="BE142" i="2" s="1"/>
  <c r="BI141" i="2"/>
  <c r="BH141" i="2"/>
  <c r="BG141" i="2"/>
  <c r="BF141" i="2"/>
  <c r="T141" i="2"/>
  <c r="R141" i="2"/>
  <c r="P141" i="2"/>
  <c r="BK141" i="2"/>
  <c r="J141" i="2"/>
  <c r="BE141" i="2"/>
  <c r="BI140" i="2"/>
  <c r="BH140" i="2"/>
  <c r="BG140" i="2"/>
  <c r="BF140" i="2"/>
  <c r="T140" i="2"/>
  <c r="R140" i="2"/>
  <c r="P140" i="2"/>
  <c r="BK140" i="2"/>
  <c r="J140" i="2"/>
  <c r="BE140" i="2" s="1"/>
  <c r="BI139" i="2"/>
  <c r="BH139" i="2"/>
  <c r="BG139" i="2"/>
  <c r="BF139" i="2"/>
  <c r="T139" i="2"/>
  <c r="R139" i="2"/>
  <c r="P139" i="2"/>
  <c r="BK139" i="2"/>
  <c r="J139" i="2"/>
  <c r="BE139" i="2" s="1"/>
  <c r="BI138" i="2"/>
  <c r="BH138" i="2"/>
  <c r="BG138" i="2"/>
  <c r="BF138" i="2"/>
  <c r="T138" i="2"/>
  <c r="R138" i="2"/>
  <c r="P138" i="2"/>
  <c r="BK138" i="2"/>
  <c r="J138" i="2"/>
  <c r="BE138" i="2" s="1"/>
  <c r="BI137" i="2"/>
  <c r="BH137" i="2"/>
  <c r="BG137" i="2"/>
  <c r="BF137" i="2"/>
  <c r="T137" i="2"/>
  <c r="R137" i="2"/>
  <c r="P137" i="2"/>
  <c r="BK137" i="2"/>
  <c r="J137" i="2"/>
  <c r="BE137" i="2"/>
  <c r="BI136" i="2"/>
  <c r="BH136" i="2"/>
  <c r="BG136" i="2"/>
  <c r="BF136" i="2"/>
  <c r="T136" i="2"/>
  <c r="R136" i="2"/>
  <c r="P136" i="2"/>
  <c r="BK136" i="2"/>
  <c r="J136" i="2"/>
  <c r="BE136" i="2" s="1"/>
  <c r="BI135" i="2"/>
  <c r="BH135" i="2"/>
  <c r="BG135" i="2"/>
  <c r="BF135" i="2"/>
  <c r="T135" i="2"/>
  <c r="R135" i="2"/>
  <c r="P135" i="2"/>
  <c r="BK135" i="2"/>
  <c r="J135" i="2"/>
  <c r="BE135" i="2" s="1"/>
  <c r="BI134" i="2"/>
  <c r="BH134" i="2"/>
  <c r="BG134" i="2"/>
  <c r="BF134" i="2"/>
  <c r="T134" i="2"/>
  <c r="R134" i="2"/>
  <c r="P134" i="2"/>
  <c r="BK134" i="2"/>
  <c r="J134" i="2"/>
  <c r="BE134" i="2" s="1"/>
  <c r="BI133" i="2"/>
  <c r="BH133" i="2"/>
  <c r="BG133" i="2"/>
  <c r="BF133" i="2"/>
  <c r="T133" i="2"/>
  <c r="R133" i="2"/>
  <c r="R131" i="2" s="1"/>
  <c r="P133" i="2"/>
  <c r="BK133" i="2"/>
  <c r="J133" i="2"/>
  <c r="BE133" i="2"/>
  <c r="BI132" i="2"/>
  <c r="BH132" i="2"/>
  <c r="BG132" i="2"/>
  <c r="BF132" i="2"/>
  <c r="T132" i="2"/>
  <c r="T131" i="2" s="1"/>
  <c r="R132" i="2"/>
  <c r="P132" i="2"/>
  <c r="P131" i="2" s="1"/>
  <c r="BK132" i="2"/>
  <c r="BK131" i="2" s="1"/>
  <c r="J131" i="2" s="1"/>
  <c r="J98" i="2" s="1"/>
  <c r="J132" i="2"/>
  <c r="BE132" i="2" s="1"/>
  <c r="BI130" i="2"/>
  <c r="BH130" i="2"/>
  <c r="BG130" i="2"/>
  <c r="BF130" i="2"/>
  <c r="T130" i="2"/>
  <c r="T129" i="2" s="1"/>
  <c r="R130" i="2"/>
  <c r="R129" i="2"/>
  <c r="P130" i="2"/>
  <c r="P129" i="2" s="1"/>
  <c r="BK130" i="2"/>
  <c r="BK129" i="2" s="1"/>
  <c r="J129" i="2" s="1"/>
  <c r="J97" i="2" s="1"/>
  <c r="J130" i="2"/>
  <c r="BE130" i="2" s="1"/>
  <c r="BI128" i="2"/>
  <c r="BH128" i="2"/>
  <c r="BG128" i="2"/>
  <c r="BF128" i="2"/>
  <c r="T128" i="2"/>
  <c r="R128" i="2"/>
  <c r="P128" i="2"/>
  <c r="BK128" i="2"/>
  <c r="J128" i="2"/>
  <c r="BE128" i="2" s="1"/>
  <c r="BI127" i="2"/>
  <c r="BH127" i="2"/>
  <c r="BG127" i="2"/>
  <c r="BF127" i="2"/>
  <c r="T127" i="2"/>
  <c r="R127" i="2"/>
  <c r="P127" i="2"/>
  <c r="BK127" i="2"/>
  <c r="J127" i="2"/>
  <c r="BE127" i="2" s="1"/>
  <c r="BI126" i="2"/>
  <c r="BH126" i="2"/>
  <c r="BG126" i="2"/>
  <c r="BF126" i="2"/>
  <c r="T126" i="2"/>
  <c r="R126" i="2"/>
  <c r="P126" i="2"/>
  <c r="BK126" i="2"/>
  <c r="J126" i="2"/>
  <c r="BE126" i="2" s="1"/>
  <c r="BI125" i="2"/>
  <c r="BH125" i="2"/>
  <c r="BG125" i="2"/>
  <c r="BF125" i="2"/>
  <c r="T125" i="2"/>
  <c r="R125" i="2"/>
  <c r="P125" i="2"/>
  <c r="BK125" i="2"/>
  <c r="J125" i="2"/>
  <c r="BE125" i="2"/>
  <c r="BI124" i="2"/>
  <c r="BH124" i="2"/>
  <c r="BG124" i="2"/>
  <c r="BF124" i="2"/>
  <c r="T124" i="2"/>
  <c r="R124" i="2"/>
  <c r="P124" i="2"/>
  <c r="BK124" i="2"/>
  <c r="J124" i="2"/>
  <c r="BE124" i="2" s="1"/>
  <c r="BI123" i="2"/>
  <c r="BH123" i="2"/>
  <c r="BG123" i="2"/>
  <c r="BF123" i="2"/>
  <c r="T123" i="2"/>
  <c r="R123" i="2"/>
  <c r="P123" i="2"/>
  <c r="BK123" i="2"/>
  <c r="J123" i="2"/>
  <c r="BE123" i="2" s="1"/>
  <c r="BI122" i="2"/>
  <c r="BH122" i="2"/>
  <c r="BG122" i="2"/>
  <c r="BF122" i="2"/>
  <c r="T122" i="2"/>
  <c r="R122" i="2"/>
  <c r="P122" i="2"/>
  <c r="P119" i="2" s="1"/>
  <c r="BK122" i="2"/>
  <c r="J122" i="2"/>
  <c r="BE122" i="2"/>
  <c r="BI121" i="2"/>
  <c r="BH121" i="2"/>
  <c r="BG121" i="2"/>
  <c r="BF121" i="2"/>
  <c r="T121" i="2"/>
  <c r="T119" i="2" s="1"/>
  <c r="R121" i="2"/>
  <c r="P121" i="2"/>
  <c r="BK121" i="2"/>
  <c r="J121" i="2"/>
  <c r="BE121" i="2"/>
  <c r="BI120" i="2"/>
  <c r="F35" i="2" s="1"/>
  <c r="BD95" i="1" s="1"/>
  <c r="BD94" i="1" s="1"/>
  <c r="W33" i="1" s="1"/>
  <c r="BH120" i="2"/>
  <c r="F34" i="2" s="1"/>
  <c r="BC95" i="1" s="1"/>
  <c r="BC94" i="1" s="1"/>
  <c r="BG120" i="2"/>
  <c r="BF120" i="2"/>
  <c r="J32" i="2" s="1"/>
  <c r="AW95" i="1" s="1"/>
  <c r="T120" i="2"/>
  <c r="R120" i="2"/>
  <c r="R119" i="2" s="1"/>
  <c r="R118" i="2" s="1"/>
  <c r="R117" i="2" s="1"/>
  <c r="P120" i="2"/>
  <c r="BK120" i="2"/>
  <c r="BK119" i="2" s="1"/>
  <c r="J120" i="2"/>
  <c r="BE120" i="2" s="1"/>
  <c r="J114" i="2"/>
  <c r="J113" i="2"/>
  <c r="F113" i="2"/>
  <c r="F111" i="2"/>
  <c r="E109" i="2"/>
  <c r="J90" i="2"/>
  <c r="J89" i="2"/>
  <c r="F89" i="2"/>
  <c r="F87" i="2"/>
  <c r="E85" i="2"/>
  <c r="J16" i="2"/>
  <c r="E16" i="2"/>
  <c r="F114" i="2" s="1"/>
  <c r="J15" i="2"/>
  <c r="J10" i="2"/>
  <c r="J111" i="2" s="1"/>
  <c r="AS94" i="1"/>
  <c r="L90" i="1"/>
  <c r="AM90" i="1"/>
  <c r="AM89" i="1"/>
  <c r="L89" i="1"/>
  <c r="AM87" i="1"/>
  <c r="L87" i="1"/>
  <c r="L85" i="1"/>
  <c r="L84" i="1"/>
  <c r="F33" i="2" l="1"/>
  <c r="BB95" i="1" s="1"/>
  <c r="BB94" i="1" s="1"/>
  <c r="AX94" i="1" s="1"/>
  <c r="J119" i="2"/>
  <c r="J96" i="2" s="1"/>
  <c r="BK118" i="2"/>
  <c r="T118" i="2"/>
  <c r="T117" i="2" s="1"/>
  <c r="P118" i="2"/>
  <c r="P117" i="2" s="1"/>
  <c r="AU95" i="1" s="1"/>
  <c r="AU94" i="1" s="1"/>
  <c r="AY94" i="1"/>
  <c r="W32" i="1"/>
  <c r="J31" i="2"/>
  <c r="AV95" i="1" s="1"/>
  <c r="AT95" i="1" s="1"/>
  <c r="F31" i="2"/>
  <c r="AZ95" i="1" s="1"/>
  <c r="AZ94" i="1" s="1"/>
  <c r="F32" i="2"/>
  <c r="BA95" i="1" s="1"/>
  <c r="BA94" i="1" s="1"/>
  <c r="F90" i="2"/>
  <c r="J87" i="2"/>
  <c r="W31" i="1" l="1"/>
  <c r="AV94" i="1"/>
  <c r="W29" i="1"/>
  <c r="W30" i="1"/>
  <c r="AW94" i="1"/>
  <c r="AK30" i="1" s="1"/>
  <c r="J118" i="2"/>
  <c r="J95" i="2" s="1"/>
  <c r="BK117" i="2"/>
  <c r="J117" i="2" s="1"/>
  <c r="J94" i="2" l="1"/>
  <c r="J28" i="2"/>
  <c r="AK29" i="1"/>
  <c r="AT94" i="1"/>
  <c r="J37" i="2" l="1"/>
  <c r="AG95" i="1"/>
  <c r="AN95" i="1" l="1"/>
  <c r="AG94" i="1"/>
  <c r="AN94" i="1" l="1"/>
  <c r="AK26" i="1"/>
  <c r="AK35" i="1" s="1"/>
</calcChain>
</file>

<file path=xl/sharedStrings.xml><?xml version="1.0" encoding="utf-8"?>
<sst xmlns="http://schemas.openxmlformats.org/spreadsheetml/2006/main" count="1276" uniqueCount="405">
  <si>
    <t>Export Komplet</t>
  </si>
  <si>
    <t/>
  </si>
  <si>
    <t>2.0</t>
  </si>
  <si>
    <t>ZAMOK</t>
  </si>
  <si>
    <t>False</t>
  </si>
  <si>
    <t>{51f5bbc8-5ed0-4bad-8435-6dcefb1bc77c}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</si>
  <si>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</si>
  <si>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</si>
  <si>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</si>
  <si>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</si>
  <si>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</si>
  <si>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</si>
  <si>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</si>
  <si>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</si>
  <si>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2019-30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</si>
  <si>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</si>
  <si>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</si>
  <si>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Sedlec Prčice-rekonstrukce vodovodu Jeřichovická ulice</t>
  </si>
  <si>
    <t>KSO:</t>
  </si>
  <si>
    <t>8271113</t>
  </si>
  <si>
    <t>CC-CZ:</t>
  </si>
  <si>
    <t>Místo:</t>
  </si>
  <si>
    <t>Sedlec</t>
  </si>
  <si>
    <t>Datum:</t>
  </si>
  <si>
    <t>16. 10. 2019</t>
  </si>
  <si>
    <t>Zadavatel:</t>
  </si>
  <si>
    <t>IČ:</t>
  </si>
  <si>
    <t>Město Sedlec Prčice,nám. 7 května 62, 25791 Sedlec</t>
  </si>
  <si>
    <t>DIČ:</t>
  </si>
  <si>
    <t>Uchazeč:</t>
  </si>
  <si>
    <t>Vyplň údaj</t>
  </si>
  <si>
    <t>Projektant:</t>
  </si>
  <si>
    <t>J.Bejček,Vodomont, Tyršova 1902, 256 01 BN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</si>
  <si>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</si>
  <si>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</si>
  <si>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</si>
  <si>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</si>
  <si>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</si>
  <si>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</si>
  <si>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</si>
  <si>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</si>
  <si>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</si>
  <si>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</si>
  <si>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</si>
  <si>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</si>
  <si>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</si>
  <si>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</si>
  <si>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</si>
  <si>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</si>
  <si>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</si>
  <si>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</si>
  <si>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</si>
  <si>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</si>
  <si>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</si>
  <si>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</si>
  <si>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</si>
  <si>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</si>
  <si>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</si>
  <si>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</si>
  <si>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</si>
  <si>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</si>
  <si>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</si>
  <si>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</si>
  <si>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</si>
  <si>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</si>
  <si>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</si>
  <si>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</si>
  <si>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</si>
  <si>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</si>
  <si>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</si>
  <si>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</si>
  <si>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</si>
  <si>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</si>
  <si>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</si>
  <si>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</si>
  <si>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</si>
  <si>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</si>
  <si>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</si>
  <si>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</si>
  <si>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</si>
  <si>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</si>
  <si>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</si>
  <si>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</si>
  <si>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</si>
  <si>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</si>
  <si>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</si>
  <si>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</si>
  <si>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</si>
  <si>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</si>
  <si>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</si>
  <si>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</si>
  <si>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</si>
  <si>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</si>
  <si>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8 - Trubní vedení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</si>
  <si>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</si>
  <si>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</si>
  <si>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</si>
  <si>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</si>
  <si>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</si>
  <si>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</si>
  <si>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</si>
  <si>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</si>
  <si>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</si>
  <si>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</si>
  <si>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</si>
  <si>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</si>
  <si>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</si>
  <si>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</si>
  <si>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</si>
  <si>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</si>
  <si>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</si>
  <si>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</si>
  <si>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</si>
  <si>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120001101</t>
  </si>
  <si>
    <t>Příplatek za ztížení odkopávky nebo prokkopávky v blízkosti inženýrských sítí</t>
  </si>
  <si>
    <t>m3</t>
  </si>
  <si>
    <t>4</t>
  </si>
  <si>
    <t>-313854958</t>
  </si>
  <si>
    <t>132201201</t>
  </si>
  <si>
    <t>Hloubení rýh š do 2000 mm v hornině tř. 3 objemu do 100 m3</t>
  </si>
  <si>
    <t>1324371651</t>
  </si>
  <si>
    <t>3</t>
  </si>
  <si>
    <t>132301201</t>
  </si>
  <si>
    <t>Hloubení rýh š do 2000 mm v hornině tř. 4 objemu do 100 m3</t>
  </si>
  <si>
    <t>-658724042</t>
  </si>
  <si>
    <t>151101101</t>
  </si>
  <si>
    <t>Zřízení příložného pažení a rozepření stěn rýh hl do 2 m</t>
  </si>
  <si>
    <t>m2</t>
  </si>
  <si>
    <t>1842315322</t>
  </si>
  <si>
    <t>5</t>
  </si>
  <si>
    <t>151101111</t>
  </si>
  <si>
    <t>Odstranění příložného pažení a rozepření stěn rýh hl do 2 m</t>
  </si>
  <si>
    <t>-1500664834</t>
  </si>
  <si>
    <t>6</t>
  </si>
  <si>
    <t>161101101</t>
  </si>
  <si>
    <t>Svislé přemístění výkopku z horniny tř. 1 až 4 hl výkopu do 2,5 m</t>
  </si>
  <si>
    <t>-1517305417</t>
  </si>
  <si>
    <t>7</t>
  </si>
  <si>
    <t>174101101</t>
  </si>
  <si>
    <t>Zásyp jam, šachet rýh nebo kolem objektů sypaninou se zhutněním</t>
  </si>
  <si>
    <t>-338189406</t>
  </si>
  <si>
    <t>8</t>
  </si>
  <si>
    <t>175111101</t>
  </si>
  <si>
    <t>Obsypání potrubí ručně sypaninou bez prohození sítem, uloženou do 3 m</t>
  </si>
  <si>
    <t>-1235187544</t>
  </si>
  <si>
    <t>9</t>
  </si>
  <si>
    <t>M</t>
  </si>
  <si>
    <t>58331200</t>
  </si>
  <si>
    <t>štěrkopísek netříděný zásypový materiál</t>
  </si>
  <si>
    <t>t</t>
  </si>
  <si>
    <t>-808695686</t>
  </si>
  <si>
    <t>Vodorovné konstrukce</t>
  </si>
  <si>
    <t>10</t>
  </si>
  <si>
    <t>451572111</t>
  </si>
  <si>
    <t>Lože pod potrubí otevřený výkop z kameniva drobného těženého</t>
  </si>
  <si>
    <t>-1499333386</t>
  </si>
  <si>
    <t>Trubní vedení</t>
  </si>
  <si>
    <t>11</t>
  </si>
  <si>
    <t>850315121</t>
  </si>
  <si>
    <t>Výřez nebo výsek na potrubí z trub litinových tlakových nebo plastických hmot DN 150</t>
  </si>
  <si>
    <t>kus</t>
  </si>
  <si>
    <t>-1556611241</t>
  </si>
  <si>
    <t>12</t>
  </si>
  <si>
    <t>857242122</t>
  </si>
  <si>
    <t>Montáž litinových tvarovek jednoosých přírubových otevřený výkop DN 80</t>
  </si>
  <si>
    <t>-1580785436</t>
  </si>
  <si>
    <t>13</t>
  </si>
  <si>
    <t>55250642</t>
  </si>
  <si>
    <t>koleno přírubové s patkou PP litinové DN 80</t>
  </si>
  <si>
    <t>-1671066671</t>
  </si>
  <si>
    <t>14</t>
  </si>
  <si>
    <t>857312122</t>
  </si>
  <si>
    <t>Montáž litinových tvarovek jednoosých přírubových otevřený výkop DN 150</t>
  </si>
  <si>
    <t>1067345451</t>
  </si>
  <si>
    <t>55259815</t>
  </si>
  <si>
    <t>přechod přírubový tvárná litina DN 100/80 L200mm</t>
  </si>
  <si>
    <t>1350289801</t>
  </si>
  <si>
    <t>16</t>
  </si>
  <si>
    <t>857314122</t>
  </si>
  <si>
    <t>Montáž litinových tvarovek odbočných přírubových otevřený výkop DN 150</t>
  </si>
  <si>
    <t>-1447338947</t>
  </si>
  <si>
    <t>17</t>
  </si>
  <si>
    <t>55253530</t>
  </si>
  <si>
    <t>tvarovka přírubová litinová vodovodní s přírubovou odbočkou PN 10/16 T-kus DN 150/150</t>
  </si>
  <si>
    <t>-2098812593</t>
  </si>
  <si>
    <t>18</t>
  </si>
  <si>
    <t>55250783</t>
  </si>
  <si>
    <t>tvarovka přírubová s přírubovou odbočkou T-DN 150x80 PN 10-16 TT</t>
  </si>
  <si>
    <t>1031921505</t>
  </si>
  <si>
    <t>19</t>
  </si>
  <si>
    <t>871161141</t>
  </si>
  <si>
    <t>Montáž potrubí z PE100 SDR 11 otevřený výkop svařovaných na tupo D 32 x 3,0 mm</t>
  </si>
  <si>
    <t>m</t>
  </si>
  <si>
    <t>1777662568</t>
  </si>
  <si>
    <t>20</t>
  </si>
  <si>
    <t>28613524</t>
  </si>
  <si>
    <t>potrubí třívrstvé PE100 RC SDR11 32x3,0 dl 12m</t>
  </si>
  <si>
    <t>1781930415</t>
  </si>
  <si>
    <t>871241211</t>
  </si>
  <si>
    <t>Montáž potrubí z PE100 SDR 11 otevřený výkop svařovaných elektrotvarovkou D 90 x 8,2 mm</t>
  </si>
  <si>
    <t>2133568327</t>
  </si>
  <si>
    <t>22</t>
  </si>
  <si>
    <t>28613530</t>
  </si>
  <si>
    <t>potrubí třívrstvé PE100 RC SDR11 90x8,2 dl 12m</t>
  </si>
  <si>
    <t>1992409616</t>
  </si>
  <si>
    <t>23</t>
  </si>
  <si>
    <t>871321211</t>
  </si>
  <si>
    <t>Montáž potrubí z PE100 SDR 11 otevřený výkop svařovaných elektrotvarovkou D 160 x 14,6 mm</t>
  </si>
  <si>
    <t>-2117502571</t>
  </si>
  <si>
    <t>24</t>
  </si>
  <si>
    <t>28613515</t>
  </si>
  <si>
    <t>potrubí třívrstvé PE100 RC SDR11 160x14,6 dl 100m</t>
  </si>
  <si>
    <t>1422918170</t>
  </si>
  <si>
    <t>25</t>
  </si>
  <si>
    <t>877161101</t>
  </si>
  <si>
    <t>Montáž elektrospojek na vodovodním potrubí z PE trub d 32</t>
  </si>
  <si>
    <t>1470287600</t>
  </si>
  <si>
    <t>26</t>
  </si>
  <si>
    <t>30925124</t>
  </si>
  <si>
    <t>šroub metrický DIN 931 5.8 BZ M16x120mm</t>
  </si>
  <si>
    <t>100 kus</t>
  </si>
  <si>
    <t>-868246050</t>
  </si>
  <si>
    <t>27</t>
  </si>
  <si>
    <t>30925126</t>
  </si>
  <si>
    <t>šroub metrický DIN 931 5.8 BZ M16x140mm</t>
  </si>
  <si>
    <t>305007267</t>
  </si>
  <si>
    <t>28</t>
  </si>
  <si>
    <t>31111010</t>
  </si>
  <si>
    <t>matice přesná šestihranná Pz DIN 934-8 M24</t>
  </si>
  <si>
    <t>-2013709267</t>
  </si>
  <si>
    <t>29</t>
  </si>
  <si>
    <t>31120008</t>
  </si>
  <si>
    <t>podložka DIN 125-A ZB D 16mm</t>
  </si>
  <si>
    <t>2108139271</t>
  </si>
  <si>
    <t>30</t>
  </si>
  <si>
    <t>877241101</t>
  </si>
  <si>
    <t>Montáž elektrospojek na vodovodním potrubí z PE trub d 90</t>
  </si>
  <si>
    <t>-864142651</t>
  </si>
  <si>
    <t>31</t>
  </si>
  <si>
    <t>28615974</t>
  </si>
  <si>
    <t>elektrospojka SDR 11 PE 100 PN 16 D 90mm</t>
  </si>
  <si>
    <t>-2032014886</t>
  </si>
  <si>
    <t>32</t>
  </si>
  <si>
    <t>28615969</t>
  </si>
  <si>
    <t>elektrospojka SDR 11 PE 100 PN 16 D 32mm</t>
  </si>
  <si>
    <t>502877813</t>
  </si>
  <si>
    <t>33</t>
  </si>
  <si>
    <t>28653135</t>
  </si>
  <si>
    <t>nákružek lemový PE 100 SDR 11 90mm</t>
  </si>
  <si>
    <t>1957399493</t>
  </si>
  <si>
    <t>34</t>
  </si>
  <si>
    <t>HWL.10150050820</t>
  </si>
  <si>
    <t>Speciální příruba "systém 2000" jištěná proti posunu DN 150/180</t>
  </si>
  <si>
    <t>ks</t>
  </si>
  <si>
    <t>1389326606</t>
  </si>
  <si>
    <t>35</t>
  </si>
  <si>
    <t>28653139</t>
  </si>
  <si>
    <t>nákružek lemový PE 100 SDR 11 160mm</t>
  </si>
  <si>
    <t>-2023069396</t>
  </si>
  <si>
    <t>36</t>
  </si>
  <si>
    <t>28654368</t>
  </si>
  <si>
    <t>příruba volná k lemovému nákružku z polypropylénu 90</t>
  </si>
  <si>
    <t>-994877417</t>
  </si>
  <si>
    <t>37</t>
  </si>
  <si>
    <t>HWL.10115015916</t>
  </si>
  <si>
    <t>PŘÍRUBA OCEL 150/159</t>
  </si>
  <si>
    <t>1506819467</t>
  </si>
  <si>
    <t>38</t>
  </si>
  <si>
    <t>VAG.W8703213</t>
  </si>
  <si>
    <t>souprava zemní LADA typ A pro šoupátka DN 65-80 mm, Rd 1,25 m</t>
  </si>
  <si>
    <t>-295465492</t>
  </si>
  <si>
    <t>39</t>
  </si>
  <si>
    <t>42291068</t>
  </si>
  <si>
    <t>souprava zemní pro šoupátka DN 100-150mm Rd 1,25m</t>
  </si>
  <si>
    <t>1453814208</t>
  </si>
  <si>
    <t>40</t>
  </si>
  <si>
    <t>42291056</t>
  </si>
  <si>
    <t>souprava zemní pro navrtávací pas s kohoutem Rd 1,25m</t>
  </si>
  <si>
    <t>231151403</t>
  </si>
  <si>
    <t>41</t>
  </si>
  <si>
    <t>56230638</t>
  </si>
  <si>
    <t>deska podkladová uličního poklopu plastového hydrantového</t>
  </si>
  <si>
    <t>-302230336</t>
  </si>
  <si>
    <t>42</t>
  </si>
  <si>
    <t>56230636</t>
  </si>
  <si>
    <t>deska podkladová uličního poklopu plastového ventilkového a šoupatového</t>
  </si>
  <si>
    <t>1408951566</t>
  </si>
  <si>
    <t>43</t>
  </si>
  <si>
    <t>877321101</t>
  </si>
  <si>
    <t>Montáž elektrospojek na vodovodním potrubí z PE trub d 160</t>
  </si>
  <si>
    <t>401964931</t>
  </si>
  <si>
    <t>44</t>
  </si>
  <si>
    <t>28615978</t>
  </si>
  <si>
    <t>elektrospojka SDR 11 PE 100 PN 16 D 160mm</t>
  </si>
  <si>
    <t>-487217919</t>
  </si>
  <si>
    <t>45</t>
  </si>
  <si>
    <t>879171111</t>
  </si>
  <si>
    <t>Montáž vodovodní přípojky na potrubí DN 32</t>
  </si>
  <si>
    <t>-2137000590</t>
  </si>
  <si>
    <t>46</t>
  </si>
  <si>
    <t>891173111</t>
  </si>
  <si>
    <t>Montáž vodovodního ventilu hlavního pro přípojky DN 32</t>
  </si>
  <si>
    <t>533481125</t>
  </si>
  <si>
    <t>47</t>
  </si>
  <si>
    <t>891241112</t>
  </si>
  <si>
    <t>Montáž vodovodních šoupátek otevřený výkop DN 80</t>
  </si>
  <si>
    <t>-1191534207</t>
  </si>
  <si>
    <t>48</t>
  </si>
  <si>
    <t>42221303</t>
  </si>
  <si>
    <t>šoupátko pitná voda, litina GGG 50, krátká stavební délka, PN10/16 DN 80 x 180 mm</t>
  </si>
  <si>
    <t>53567233</t>
  </si>
  <si>
    <t>49</t>
  </si>
  <si>
    <t>891249111</t>
  </si>
  <si>
    <t>Montáž navrtávacích pasů na potrubí z jakýchkoli trub DN 80</t>
  </si>
  <si>
    <t>-392120860</t>
  </si>
  <si>
    <t>50</t>
  </si>
  <si>
    <t>42271412</t>
  </si>
  <si>
    <t>pás navrtávací z tvárné litiny DN 80mm, rozsah (88-99), odbočky 1",5/4",6/4",2"</t>
  </si>
  <si>
    <t>-1442645928</t>
  </si>
  <si>
    <t>51</t>
  </si>
  <si>
    <t>891311112</t>
  </si>
  <si>
    <t>Montáž vodovodních šoupátek otevřený výkop DN 150</t>
  </si>
  <si>
    <t>-1645545130</t>
  </si>
  <si>
    <t>52</t>
  </si>
  <si>
    <t>42221306</t>
  </si>
  <si>
    <t>šoupátko pitná voda litina GGG 50 krátká stavební dl PN 10/16 DN 150x210mm</t>
  </si>
  <si>
    <t>1768276944</t>
  </si>
  <si>
    <t>53</t>
  </si>
  <si>
    <t>891319111</t>
  </si>
  <si>
    <t>Montáž navrtávacích pasů na potrubí z jakýchkoli trub DN 150</t>
  </si>
  <si>
    <t>216057797</t>
  </si>
  <si>
    <t>54</t>
  </si>
  <si>
    <t>42271415</t>
  </si>
  <si>
    <t>pás navrtávací z tvárné litiny DN 150mm, rozsah (168-271), odbočky 1",5/4",6/4",2"</t>
  </si>
  <si>
    <t>1493573484</t>
  </si>
  <si>
    <t>55</t>
  </si>
  <si>
    <t>892241111</t>
  </si>
  <si>
    <t>Tlaková zkouška vodou potrubí do 80</t>
  </si>
  <si>
    <t>-1714599977</t>
  </si>
  <si>
    <t>56</t>
  </si>
  <si>
    <t>892273122</t>
  </si>
  <si>
    <t>Proplach a dezinfekce vodovodního potrubí DN od 80 do 125</t>
  </si>
  <si>
    <t>1958406209</t>
  </si>
  <si>
    <t>57</t>
  </si>
  <si>
    <t>892351111</t>
  </si>
  <si>
    <t>Tlaková zkouška vodou potrubí DN 150 nebo 200</t>
  </si>
  <si>
    <t>-546275556</t>
  </si>
  <si>
    <t>58</t>
  </si>
  <si>
    <t>892353122</t>
  </si>
  <si>
    <t>Proplach a dezinfekce vodovodního potrubí DN 150 nebo 200</t>
  </si>
  <si>
    <t>302753857</t>
  </si>
  <si>
    <t>59</t>
  </si>
  <si>
    <t>892372111</t>
  </si>
  <si>
    <t>Zabezpečení konců potrubí DN do 300 při tlakových zkouškách vodou</t>
  </si>
  <si>
    <t>1962287603</t>
  </si>
  <si>
    <t>60</t>
  </si>
  <si>
    <t>899401111</t>
  </si>
  <si>
    <t>Osazení poklopů litinových ventilových</t>
  </si>
  <si>
    <t>626959044</t>
  </si>
  <si>
    <t>61</t>
  </si>
  <si>
    <t>42291402</t>
  </si>
  <si>
    <t>poklop litinový ventilový</t>
  </si>
  <si>
    <t>1661078194</t>
  </si>
  <si>
    <t>62</t>
  </si>
  <si>
    <t>899401112</t>
  </si>
  <si>
    <t>Osazení poklopů litinových šoupátkových</t>
  </si>
  <si>
    <t>1144853440</t>
  </si>
  <si>
    <t>63</t>
  </si>
  <si>
    <t>42291352</t>
  </si>
  <si>
    <t>poklop litinový šoupátkový pro zemní soupravy osazení do terénu a do vozovky</t>
  </si>
  <si>
    <t>1543403174</t>
  </si>
  <si>
    <t>64</t>
  </si>
  <si>
    <t>899401113</t>
  </si>
  <si>
    <t>Osazení poklopů litinových hydrantových</t>
  </si>
  <si>
    <t>-909200802</t>
  </si>
  <si>
    <t>65</t>
  </si>
  <si>
    <t>42291452</t>
  </si>
  <si>
    <t>poklop litinový hydrantový DN 80</t>
  </si>
  <si>
    <t>85382978</t>
  </si>
  <si>
    <t>66</t>
  </si>
  <si>
    <t>899712111</t>
  </si>
  <si>
    <t>Orientační tabulky na zdivu</t>
  </si>
  <si>
    <t>1748729787</t>
  </si>
  <si>
    <t>67</t>
  </si>
  <si>
    <t>899721111</t>
  </si>
  <si>
    <t>Signalizační vodič DN do 150 mm na potrubí</t>
  </si>
  <si>
    <t>-1519191428</t>
  </si>
  <si>
    <t>68</t>
  </si>
  <si>
    <t>899722112</t>
  </si>
  <si>
    <t>Krytí potrubí z plastů výstražnou fólií z PVC 25 cm</t>
  </si>
  <si>
    <t>1739589696</t>
  </si>
  <si>
    <t>69</t>
  </si>
  <si>
    <t>899914114</t>
  </si>
  <si>
    <t>Montáž ocelové chráničky D 324 x 10 mm</t>
  </si>
  <si>
    <t>-605821208</t>
  </si>
  <si>
    <t>70</t>
  </si>
  <si>
    <t>14011112</t>
  </si>
  <si>
    <t>trubka ocelová bezešvá hladká jakost 11 353 324x8,0mm</t>
  </si>
  <si>
    <t>-357506427</t>
  </si>
  <si>
    <t>998</t>
  </si>
  <si>
    <t>Přesun hmot</t>
  </si>
  <si>
    <t>71</t>
  </si>
  <si>
    <t>998276101</t>
  </si>
  <si>
    <t>Přesun hmot pro trubní vedení z trub z plastických hmot otevřený výkop</t>
  </si>
  <si>
    <t>98234673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</si>
</sst>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7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</xf>
    <xf numFmtId="0" fontId="31" fillId="0" borderId="22" xfId="0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118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59" t="s">
        <v>14</v>
      </c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0"/>
      <c r="AG5" s="260"/>
      <c r="AH5" s="260"/>
      <c r="AI5" s="260"/>
      <c r="AJ5" s="260"/>
      <c r="AK5" s="260"/>
      <c r="AL5" s="260"/>
      <c r="AM5" s="260"/>
      <c r="AN5" s="260"/>
      <c r="AO5" s="260"/>
      <c r="AP5" s="19"/>
      <c r="AQ5" s="19"/>
      <c r="AR5" s="17"/>
      <c r="BE5" s="228" t="s">
        <v>15</v>
      </c>
      <c r="BS5" s="14" t="s">
        <v>6</v>
      </c>
    </row>
    <row r="6" spans="1:74" s="1" customFormat="1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61" t="s">
        <v>17</v>
      </c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19"/>
      <c r="AQ6" s="19"/>
      <c r="AR6" s="17"/>
      <c r="BE6" s="229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19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20</v>
      </c>
      <c r="AL7" s="19"/>
      <c r="AM7" s="19"/>
      <c r="AN7" s="24" t="s">
        <v>1</v>
      </c>
      <c r="AO7" s="19"/>
      <c r="AP7" s="19"/>
      <c r="AQ7" s="19"/>
      <c r="AR7" s="17"/>
      <c r="BE7" s="229"/>
      <c r="BS7" s="14" t="s">
        <v>6</v>
      </c>
    </row>
    <row r="8" spans="1:74" s="1" customFormat="1" ht="12" customHeight="1">
      <c r="B8" s="18"/>
      <c r="C8" s="19"/>
      <c r="D8" s="26" t="s">
        <v>21</v>
      </c>
      <c r="E8" s="19"/>
      <c r="F8" s="19"/>
      <c r="G8" s="19"/>
      <c r="H8" s="19"/>
      <c r="I8" s="19"/>
      <c r="J8" s="19"/>
      <c r="K8" s="24" t="s">
        <v>22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23</v>
      </c>
      <c r="AL8" s="19"/>
      <c r="AM8" s="19"/>
      <c r="AN8" s="27" t="s">
        <v>24</v>
      </c>
      <c r="AO8" s="19"/>
      <c r="AP8" s="19"/>
      <c r="AQ8" s="19"/>
      <c r="AR8" s="17"/>
      <c r="BE8" s="229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29"/>
      <c r="BS9" s="14" t="s">
        <v>6</v>
      </c>
    </row>
    <row r="10" spans="1:74" s="1" customFormat="1" ht="12" customHeight="1">
      <c r="B10" s="18"/>
      <c r="C10" s="19"/>
      <c r="D10" s="26" t="s">
        <v>25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26</v>
      </c>
      <c r="AL10" s="19"/>
      <c r="AM10" s="19"/>
      <c r="AN10" s="24" t="s">
        <v>1</v>
      </c>
      <c r="AO10" s="19"/>
      <c r="AP10" s="19"/>
      <c r="AQ10" s="19"/>
      <c r="AR10" s="17"/>
      <c r="BE10" s="229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27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28</v>
      </c>
      <c r="AL11" s="19"/>
      <c r="AM11" s="19"/>
      <c r="AN11" s="24" t="s">
        <v>1</v>
      </c>
      <c r="AO11" s="19"/>
      <c r="AP11" s="19"/>
      <c r="AQ11" s="19"/>
      <c r="AR11" s="17"/>
      <c r="BE11" s="229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29"/>
      <c r="BS12" s="14" t="s">
        <v>6</v>
      </c>
    </row>
    <row r="13" spans="1:74" s="1" customFormat="1" ht="12" customHeight="1">
      <c r="B13" s="18"/>
      <c r="C13" s="19"/>
      <c r="D13" s="26" t="s">
        <v>29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26</v>
      </c>
      <c r="AL13" s="19"/>
      <c r="AM13" s="19"/>
      <c r="AN13" s="28" t="s">
        <v>30</v>
      </c>
      <c r="AO13" s="19"/>
      <c r="AP13" s="19"/>
      <c r="AQ13" s="19"/>
      <c r="AR13" s="17"/>
      <c r="BE13" s="229"/>
      <c r="BS13" s="14" t="s">
        <v>6</v>
      </c>
    </row>
    <row r="14" spans="1:74" ht="12.75">
      <c r="B14" s="18"/>
      <c r="C14" s="19"/>
      <c r="D14" s="19"/>
      <c r="E14" s="262" t="s">
        <v>30</v>
      </c>
      <c r="F14" s="263"/>
      <c r="G14" s="263"/>
      <c r="H14" s="263"/>
      <c r="I14" s="263"/>
      <c r="J14" s="263"/>
      <c r="K14" s="263"/>
      <c r="L14" s="263"/>
      <c r="M14" s="263"/>
      <c r="N14" s="263"/>
      <c r="O14" s="263"/>
      <c r="P14" s="263"/>
      <c r="Q14" s="263"/>
      <c r="R14" s="263"/>
      <c r="S14" s="263"/>
      <c r="T14" s="263"/>
      <c r="U14" s="263"/>
      <c r="V14" s="263"/>
      <c r="W14" s="263"/>
      <c r="X14" s="263"/>
      <c r="Y14" s="263"/>
      <c r="Z14" s="263"/>
      <c r="AA14" s="263"/>
      <c r="AB14" s="263"/>
      <c r="AC14" s="263"/>
      <c r="AD14" s="263"/>
      <c r="AE14" s="263"/>
      <c r="AF14" s="263"/>
      <c r="AG14" s="263"/>
      <c r="AH14" s="263"/>
      <c r="AI14" s="263"/>
      <c r="AJ14" s="263"/>
      <c r="AK14" s="26" t="s">
        <v>28</v>
      </c>
      <c r="AL14" s="19"/>
      <c r="AM14" s="19"/>
      <c r="AN14" s="28" t="s">
        <v>30</v>
      </c>
      <c r="AO14" s="19"/>
      <c r="AP14" s="19"/>
      <c r="AQ14" s="19"/>
      <c r="AR14" s="17"/>
      <c r="BE14" s="229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29"/>
      <c r="BS15" s="14" t="s">
        <v>4</v>
      </c>
    </row>
    <row r="16" spans="1:74" s="1" customFormat="1" ht="12" customHeight="1">
      <c r="B16" s="18"/>
      <c r="C16" s="19"/>
      <c r="D16" s="26" t="s">
        <v>31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26</v>
      </c>
      <c r="AL16" s="19"/>
      <c r="AM16" s="19"/>
      <c r="AN16" s="24" t="s">
        <v>1</v>
      </c>
      <c r="AO16" s="19"/>
      <c r="AP16" s="19"/>
      <c r="AQ16" s="19"/>
      <c r="AR16" s="17"/>
      <c r="BE16" s="229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32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28</v>
      </c>
      <c r="AL17" s="19"/>
      <c r="AM17" s="19"/>
      <c r="AN17" s="24" t="s">
        <v>1</v>
      </c>
      <c r="AO17" s="19"/>
      <c r="AP17" s="19"/>
      <c r="AQ17" s="19"/>
      <c r="AR17" s="17"/>
      <c r="BE17" s="229"/>
      <c r="BS17" s="14" t="s">
        <v>33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29"/>
      <c r="BS18" s="14" t="s">
        <v>6</v>
      </c>
    </row>
    <row r="19" spans="1:71" s="1" customFormat="1" ht="12" customHeight="1">
      <c r="B19" s="18"/>
      <c r="C19" s="19"/>
      <c r="D19" s="26" t="s">
        <v>34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26</v>
      </c>
      <c r="AL19" s="19"/>
      <c r="AM19" s="19"/>
      <c r="AN19" s="24" t="s">
        <v>1</v>
      </c>
      <c r="AO19" s="19"/>
      <c r="AP19" s="19"/>
      <c r="AQ19" s="19"/>
      <c r="AR19" s="17"/>
      <c r="BE19" s="229"/>
      <c r="BS19" s="14" t="s">
        <v>6</v>
      </c>
    </row>
    <row r="20" spans="1:71" s="1" customFormat="1" ht="18.399999999999999" customHeight="1">
      <c r="B20" s="18"/>
      <c r="C20" s="19"/>
      <c r="D20" s="19"/>
      <c r="E20" s="24" t="s">
        <v>32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28</v>
      </c>
      <c r="AL20" s="19"/>
      <c r="AM20" s="19"/>
      <c r="AN20" s="24" t="s">
        <v>1</v>
      </c>
      <c r="AO20" s="19"/>
      <c r="AP20" s="19"/>
      <c r="AQ20" s="19"/>
      <c r="AR20" s="17"/>
      <c r="BE20" s="229"/>
      <c r="BS20" s="14" t="s">
        <v>33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29"/>
    </row>
    <row r="22" spans="1:71" s="1" customFormat="1" ht="12" customHeight="1">
      <c r="B22" s="18"/>
      <c r="C22" s="19"/>
      <c r="D22" s="26" t="s">
        <v>35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29"/>
    </row>
    <row r="23" spans="1:71" s="1" customFormat="1" ht="16.5" customHeight="1">
      <c r="B23" s="18"/>
      <c r="C23" s="19"/>
      <c r="D23" s="19"/>
      <c r="E23" s="264" t="s">
        <v>1</v>
      </c>
      <c r="F23" s="264"/>
      <c r="G23" s="264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4"/>
      <c r="AB23" s="264"/>
      <c r="AC23" s="264"/>
      <c r="AD23" s="264"/>
      <c r="AE23" s="264"/>
      <c r="AF23" s="264"/>
      <c r="AG23" s="264"/>
      <c r="AH23" s="264"/>
      <c r="AI23" s="264"/>
      <c r="AJ23" s="264"/>
      <c r="AK23" s="264"/>
      <c r="AL23" s="264"/>
      <c r="AM23" s="264"/>
      <c r="AN23" s="264"/>
      <c r="AO23" s="19"/>
      <c r="AP23" s="19"/>
      <c r="AQ23" s="19"/>
      <c r="AR23" s="17"/>
      <c r="BE23" s="229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29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29"/>
    </row>
    <row r="26" spans="1:71" s="2" customFormat="1" ht="25.9" customHeight="1">
      <c r="A26" s="31"/>
      <c r="B26" s="32"/>
      <c r="C26" s="33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31">
        <f>ROUND(AG94,2)</f>
        <v>0</v>
      </c>
      <c r="AL26" s="232"/>
      <c r="AM26" s="232"/>
      <c r="AN26" s="232"/>
      <c r="AO26" s="232"/>
      <c r="AP26" s="33"/>
      <c r="AQ26" s="33"/>
      <c r="AR26" s="36"/>
      <c r="BE26" s="229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29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65" t="s">
        <v>37</v>
      </c>
      <c r="M28" s="265"/>
      <c r="N28" s="265"/>
      <c r="O28" s="265"/>
      <c r="P28" s="265"/>
      <c r="Q28" s="33"/>
      <c r="R28" s="33"/>
      <c r="S28" s="33"/>
      <c r="T28" s="33"/>
      <c r="U28" s="33"/>
      <c r="V28" s="33"/>
      <c r="W28" s="265" t="s">
        <v>38</v>
      </c>
      <c r="X28" s="265"/>
      <c r="Y28" s="265"/>
      <c r="Z28" s="265"/>
      <c r="AA28" s="265"/>
      <c r="AB28" s="265"/>
      <c r="AC28" s="265"/>
      <c r="AD28" s="265"/>
      <c r="AE28" s="265"/>
      <c r="AF28" s="33"/>
      <c r="AG28" s="33"/>
      <c r="AH28" s="33"/>
      <c r="AI28" s="33"/>
      <c r="AJ28" s="33"/>
      <c r="AK28" s="265" t="s">
        <v>39</v>
      </c>
      <c r="AL28" s="265"/>
      <c r="AM28" s="265"/>
      <c r="AN28" s="265"/>
      <c r="AO28" s="265"/>
      <c r="AP28" s="33"/>
      <c r="AQ28" s="33"/>
      <c r="AR28" s="36"/>
      <c r="BE28" s="229"/>
    </row>
    <row r="29" spans="1:71" s="3" customFormat="1" ht="14.45" customHeight="1">
      <c r="B29" s="37"/>
      <c r="C29" s="38"/>
      <c r="D29" s="26" t="s">
        <v>40</v>
      </c>
      <c r="E29" s="38"/>
      <c r="F29" s="26" t="s">
        <v>41</v>
      </c>
      <c r="G29" s="38"/>
      <c r="H29" s="38"/>
      <c r="I29" s="38"/>
      <c r="J29" s="38"/>
      <c r="K29" s="38"/>
      <c r="L29" s="266">
        <v>0.21</v>
      </c>
      <c r="M29" s="227"/>
      <c r="N29" s="227"/>
      <c r="O29" s="227"/>
      <c r="P29" s="227"/>
      <c r="Q29" s="38"/>
      <c r="R29" s="38"/>
      <c r="S29" s="38"/>
      <c r="T29" s="38"/>
      <c r="U29" s="38"/>
      <c r="V29" s="38"/>
      <c r="W29" s="226">
        <f>ROUND(AZ94, 2)</f>
        <v>0</v>
      </c>
      <c r="X29" s="227"/>
      <c r="Y29" s="227"/>
      <c r="Z29" s="227"/>
      <c r="AA29" s="227"/>
      <c r="AB29" s="227"/>
      <c r="AC29" s="227"/>
      <c r="AD29" s="227"/>
      <c r="AE29" s="227"/>
      <c r="AF29" s="38"/>
      <c r="AG29" s="38"/>
      <c r="AH29" s="38"/>
      <c r="AI29" s="38"/>
      <c r="AJ29" s="38"/>
      <c r="AK29" s="226">
        <f>ROUND(AV94, 2)</f>
        <v>0</v>
      </c>
      <c r="AL29" s="227"/>
      <c r="AM29" s="227"/>
      <c r="AN29" s="227"/>
      <c r="AO29" s="227"/>
      <c r="AP29" s="38"/>
      <c r="AQ29" s="38"/>
      <c r="AR29" s="39"/>
      <c r="BE29" s="230"/>
    </row>
    <row r="30" spans="1:71" s="3" customFormat="1" ht="14.45" customHeight="1">
      <c r="B30" s="37"/>
      <c r="C30" s="38"/>
      <c r="D30" s="38"/>
      <c r="E30" s="38"/>
      <c r="F30" s="26" t="s">
        <v>42</v>
      </c>
      <c r="G30" s="38"/>
      <c r="H30" s="38"/>
      <c r="I30" s="38"/>
      <c r="J30" s="38"/>
      <c r="K30" s="38"/>
      <c r="L30" s="266">
        <v>0.15</v>
      </c>
      <c r="M30" s="227"/>
      <c r="N30" s="227"/>
      <c r="O30" s="227"/>
      <c r="P30" s="227"/>
      <c r="Q30" s="38"/>
      <c r="R30" s="38"/>
      <c r="S30" s="38"/>
      <c r="T30" s="38"/>
      <c r="U30" s="38"/>
      <c r="V30" s="38"/>
      <c r="W30" s="226">
        <f>ROUND(BA94, 2)</f>
        <v>0</v>
      </c>
      <c r="X30" s="227"/>
      <c r="Y30" s="227"/>
      <c r="Z30" s="227"/>
      <c r="AA30" s="227"/>
      <c r="AB30" s="227"/>
      <c r="AC30" s="227"/>
      <c r="AD30" s="227"/>
      <c r="AE30" s="227"/>
      <c r="AF30" s="38"/>
      <c r="AG30" s="38"/>
      <c r="AH30" s="38"/>
      <c r="AI30" s="38"/>
      <c r="AJ30" s="38"/>
      <c r="AK30" s="226">
        <f>ROUND(AW94, 2)</f>
        <v>0</v>
      </c>
      <c r="AL30" s="227"/>
      <c r="AM30" s="227"/>
      <c r="AN30" s="227"/>
      <c r="AO30" s="227"/>
      <c r="AP30" s="38"/>
      <c r="AQ30" s="38"/>
      <c r="AR30" s="39"/>
      <c r="BE30" s="230"/>
    </row>
    <row r="31" spans="1:71" s="3" customFormat="1" ht="14.45" hidden="1" customHeight="1">
      <c r="B31" s="37"/>
      <c r="C31" s="38"/>
      <c r="D31" s="38"/>
      <c r="E31" s="38"/>
      <c r="F31" s="26" t="s">
        <v>43</v>
      </c>
      <c r="G31" s="38"/>
      <c r="H31" s="38"/>
      <c r="I31" s="38"/>
      <c r="J31" s="38"/>
      <c r="K31" s="38"/>
      <c r="L31" s="266">
        <v>0.21</v>
      </c>
      <c r="M31" s="227"/>
      <c r="N31" s="227"/>
      <c r="O31" s="227"/>
      <c r="P31" s="227"/>
      <c r="Q31" s="38"/>
      <c r="R31" s="38"/>
      <c r="S31" s="38"/>
      <c r="T31" s="38"/>
      <c r="U31" s="38"/>
      <c r="V31" s="38"/>
      <c r="W31" s="226">
        <f>ROUND(BB94, 2)</f>
        <v>0</v>
      </c>
      <c r="X31" s="227"/>
      <c r="Y31" s="227"/>
      <c r="Z31" s="227"/>
      <c r="AA31" s="227"/>
      <c r="AB31" s="227"/>
      <c r="AC31" s="227"/>
      <c r="AD31" s="227"/>
      <c r="AE31" s="227"/>
      <c r="AF31" s="38"/>
      <c r="AG31" s="38"/>
      <c r="AH31" s="38"/>
      <c r="AI31" s="38"/>
      <c r="AJ31" s="38"/>
      <c r="AK31" s="226">
        <v>0</v>
      </c>
      <c r="AL31" s="227"/>
      <c r="AM31" s="227"/>
      <c r="AN31" s="227"/>
      <c r="AO31" s="227"/>
      <c r="AP31" s="38"/>
      <c r="AQ31" s="38"/>
      <c r="AR31" s="39"/>
      <c r="BE31" s="230"/>
    </row>
    <row r="32" spans="1:71" s="3" customFormat="1" ht="14.45" hidden="1" customHeight="1">
      <c r="B32" s="37"/>
      <c r="C32" s="38"/>
      <c r="D32" s="38"/>
      <c r="E32" s="38"/>
      <c r="F32" s="26" t="s">
        <v>44</v>
      </c>
      <c r="G32" s="38"/>
      <c r="H32" s="38"/>
      <c r="I32" s="38"/>
      <c r="J32" s="38"/>
      <c r="K32" s="38"/>
      <c r="L32" s="266">
        <v>0.15</v>
      </c>
      <c r="M32" s="227"/>
      <c r="N32" s="227"/>
      <c r="O32" s="227"/>
      <c r="P32" s="227"/>
      <c r="Q32" s="38"/>
      <c r="R32" s="38"/>
      <c r="S32" s="38"/>
      <c r="T32" s="38"/>
      <c r="U32" s="38"/>
      <c r="V32" s="38"/>
      <c r="W32" s="226">
        <f>ROUND(BC94, 2)</f>
        <v>0</v>
      </c>
      <c r="X32" s="227"/>
      <c r="Y32" s="227"/>
      <c r="Z32" s="227"/>
      <c r="AA32" s="227"/>
      <c r="AB32" s="227"/>
      <c r="AC32" s="227"/>
      <c r="AD32" s="227"/>
      <c r="AE32" s="227"/>
      <c r="AF32" s="38"/>
      <c r="AG32" s="38"/>
      <c r="AH32" s="38"/>
      <c r="AI32" s="38"/>
      <c r="AJ32" s="38"/>
      <c r="AK32" s="226">
        <v>0</v>
      </c>
      <c r="AL32" s="227"/>
      <c r="AM32" s="227"/>
      <c r="AN32" s="227"/>
      <c r="AO32" s="227"/>
      <c r="AP32" s="38"/>
      <c r="AQ32" s="38"/>
      <c r="AR32" s="39"/>
      <c r="BE32" s="230"/>
    </row>
    <row r="33" spans="1:57" s="3" customFormat="1" ht="14.45" hidden="1" customHeight="1">
      <c r="B33" s="37"/>
      <c r="C33" s="38"/>
      <c r="D33" s="38"/>
      <c r="E33" s="38"/>
      <c r="F33" s="26" t="s">
        <v>45</v>
      </c>
      <c r="G33" s="38"/>
      <c r="H33" s="38"/>
      <c r="I33" s="38"/>
      <c r="J33" s="38"/>
      <c r="K33" s="38"/>
      <c r="L33" s="266">
        <v>0</v>
      </c>
      <c r="M33" s="227"/>
      <c r="N33" s="227"/>
      <c r="O33" s="227"/>
      <c r="P33" s="227"/>
      <c r="Q33" s="38"/>
      <c r="R33" s="38"/>
      <c r="S33" s="38"/>
      <c r="T33" s="38"/>
      <c r="U33" s="38"/>
      <c r="V33" s="38"/>
      <c r="W33" s="226">
        <f>ROUND(BD94, 2)</f>
        <v>0</v>
      </c>
      <c r="X33" s="227"/>
      <c r="Y33" s="227"/>
      <c r="Z33" s="227"/>
      <c r="AA33" s="227"/>
      <c r="AB33" s="227"/>
      <c r="AC33" s="227"/>
      <c r="AD33" s="227"/>
      <c r="AE33" s="227"/>
      <c r="AF33" s="38"/>
      <c r="AG33" s="38"/>
      <c r="AH33" s="38"/>
      <c r="AI33" s="38"/>
      <c r="AJ33" s="38"/>
      <c r="AK33" s="226">
        <v>0</v>
      </c>
      <c r="AL33" s="227"/>
      <c r="AM33" s="227"/>
      <c r="AN33" s="227"/>
      <c r="AO33" s="227"/>
      <c r="AP33" s="38"/>
      <c r="AQ33" s="38"/>
      <c r="AR33" s="39"/>
      <c r="BE33" s="230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29"/>
    </row>
    <row r="35" spans="1:57" s="2" customFormat="1" ht="25.9" customHeight="1">
      <c r="A35" s="31"/>
      <c r="B35" s="32"/>
      <c r="C35" s="40"/>
      <c r="D35" s="41" t="s">
        <v>46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47</v>
      </c>
      <c r="U35" s="42"/>
      <c r="V35" s="42"/>
      <c r="W35" s="42"/>
      <c r="X35" s="233" t="s">
        <v>48</v>
      </c>
      <c r="Y35" s="234"/>
      <c r="Z35" s="234"/>
      <c r="AA35" s="234"/>
      <c r="AB35" s="234"/>
      <c r="AC35" s="42"/>
      <c r="AD35" s="42"/>
      <c r="AE35" s="42"/>
      <c r="AF35" s="42"/>
      <c r="AG35" s="42"/>
      <c r="AH35" s="42"/>
      <c r="AI35" s="42"/>
      <c r="AJ35" s="42"/>
      <c r="AK35" s="235">
        <f>SUM(AK26:AK33)</f>
        <v>0</v>
      </c>
      <c r="AL35" s="234"/>
      <c r="AM35" s="234"/>
      <c r="AN35" s="234"/>
      <c r="AO35" s="236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>
      <c r="B49" s="44"/>
      <c r="C49" s="45"/>
      <c r="D49" s="46" t="s">
        <v>49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50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 ht="11.25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 ht="11.25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 ht="11.25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 ht="11.25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 ht="11.25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 ht="11.2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 ht="11.25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 ht="11.25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 ht="11.25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 ht="11.25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75">
      <c r="A60" s="31"/>
      <c r="B60" s="32"/>
      <c r="C60" s="33"/>
      <c r="D60" s="49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51</v>
      </c>
      <c r="AI60" s="35"/>
      <c r="AJ60" s="35"/>
      <c r="AK60" s="35"/>
      <c r="AL60" s="35"/>
      <c r="AM60" s="49" t="s">
        <v>52</v>
      </c>
      <c r="AN60" s="35"/>
      <c r="AO60" s="35"/>
      <c r="AP60" s="33"/>
      <c r="AQ60" s="33"/>
      <c r="AR60" s="36"/>
      <c r="BE60" s="31"/>
    </row>
    <row r="61" spans="1:57" ht="11.25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 ht="11.25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 ht="11.25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2.75">
      <c r="A64" s="31"/>
      <c r="B64" s="32"/>
      <c r="C64" s="33"/>
      <c r="D64" s="46" t="s">
        <v>53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54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 ht="11.2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 ht="11.25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 ht="11.25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 ht="11.25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 ht="11.25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 ht="11.25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 ht="11.25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 ht="11.25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 ht="11.25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 ht="11.25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75">
      <c r="A75" s="31"/>
      <c r="B75" s="32"/>
      <c r="C75" s="33"/>
      <c r="D75" s="49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51</v>
      </c>
      <c r="AI75" s="35"/>
      <c r="AJ75" s="35"/>
      <c r="AK75" s="35"/>
      <c r="AL75" s="35"/>
      <c r="AM75" s="49" t="s">
        <v>52</v>
      </c>
      <c r="AN75" s="35"/>
      <c r="AO75" s="35"/>
      <c r="AP75" s="33"/>
      <c r="AQ75" s="33"/>
      <c r="AR75" s="36"/>
      <c r="BE75" s="31"/>
    </row>
    <row r="76" spans="1:57" s="2" customFormat="1" ht="11.25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5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0" s="2" customFormat="1" ht="6.95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0" s="2" customFormat="1" ht="24.95" customHeight="1">
      <c r="A82" s="31"/>
      <c r="B82" s="32"/>
      <c r="C82" s="20" t="s">
        <v>55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0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0" s="4" customFormat="1" ht="12" customHeight="1">
      <c r="B84" s="55"/>
      <c r="C84" s="26" t="s">
        <v>13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2019-30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0" s="5" customFormat="1" ht="36.950000000000003" customHeight="1">
      <c r="B85" s="58"/>
      <c r="C85" s="59" t="s">
        <v>16</v>
      </c>
      <c r="D85" s="60"/>
      <c r="E85" s="60"/>
      <c r="F85" s="60"/>
      <c r="G85" s="60"/>
      <c r="H85" s="60"/>
      <c r="I85" s="60"/>
      <c r="J85" s="60"/>
      <c r="K85" s="60"/>
      <c r="L85" s="240" t="str">
        <f>K6</f>
        <v>Sedlec Prčice-rekonstrukce vodovodu Jeřichovická ulice</v>
      </c>
      <c r="M85" s="241"/>
      <c r="N85" s="241"/>
      <c r="O85" s="241"/>
      <c r="P85" s="241"/>
      <c r="Q85" s="241"/>
      <c r="R85" s="241"/>
      <c r="S85" s="241"/>
      <c r="T85" s="241"/>
      <c r="U85" s="241"/>
      <c r="V85" s="241"/>
      <c r="W85" s="241"/>
      <c r="X85" s="241"/>
      <c r="Y85" s="241"/>
      <c r="Z85" s="241"/>
      <c r="AA85" s="241"/>
      <c r="AB85" s="241"/>
      <c r="AC85" s="241"/>
      <c r="AD85" s="241"/>
      <c r="AE85" s="241"/>
      <c r="AF85" s="241"/>
      <c r="AG85" s="241"/>
      <c r="AH85" s="241"/>
      <c r="AI85" s="241"/>
      <c r="AJ85" s="241"/>
      <c r="AK85" s="241"/>
      <c r="AL85" s="241"/>
      <c r="AM85" s="241"/>
      <c r="AN85" s="241"/>
      <c r="AO85" s="241"/>
      <c r="AP85" s="60"/>
      <c r="AQ85" s="60"/>
      <c r="AR85" s="61"/>
    </row>
    <row r="86" spans="1:90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0" s="2" customFormat="1" ht="12" customHeight="1">
      <c r="A87" s="31"/>
      <c r="B87" s="32"/>
      <c r="C87" s="26" t="s">
        <v>21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>Sedlec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23</v>
      </c>
      <c r="AJ87" s="33"/>
      <c r="AK87" s="33"/>
      <c r="AL87" s="33"/>
      <c r="AM87" s="242" t="str">
        <f>IF(AN8= "","",AN8)</f>
        <v>16. 10. 2019</v>
      </c>
      <c r="AN87" s="242"/>
      <c r="AO87" s="33"/>
      <c r="AP87" s="33"/>
      <c r="AQ87" s="33"/>
      <c r="AR87" s="36"/>
      <c r="BE87" s="31"/>
    </row>
    <row r="88" spans="1:90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0" s="2" customFormat="1" ht="27.95" customHeight="1">
      <c r="A89" s="31"/>
      <c r="B89" s="32"/>
      <c r="C89" s="26" t="s">
        <v>25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>Město Sedlec Prčice,nám. 7 května 62, 25791 Sedlec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31</v>
      </c>
      <c r="AJ89" s="33"/>
      <c r="AK89" s="33"/>
      <c r="AL89" s="33"/>
      <c r="AM89" s="238" t="str">
        <f>IF(E17="","",E17)</f>
        <v>J.Bejček,Vodomont, Tyršova 1902, 256 01 BN</v>
      </c>
      <c r="AN89" s="239"/>
      <c r="AO89" s="239"/>
      <c r="AP89" s="239"/>
      <c r="AQ89" s="33"/>
      <c r="AR89" s="36"/>
      <c r="AS89" s="243" t="s">
        <v>56</v>
      </c>
      <c r="AT89" s="244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0" s="2" customFormat="1" ht="27.95" customHeight="1">
      <c r="A90" s="31"/>
      <c r="B90" s="32"/>
      <c r="C90" s="26" t="s">
        <v>29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34</v>
      </c>
      <c r="AJ90" s="33"/>
      <c r="AK90" s="33"/>
      <c r="AL90" s="33"/>
      <c r="AM90" s="238" t="str">
        <f>IF(E20="","",E20)</f>
        <v>J.Bejček,Vodomont, Tyršova 1902, 256 01 BN</v>
      </c>
      <c r="AN90" s="239"/>
      <c r="AO90" s="239"/>
      <c r="AP90" s="239"/>
      <c r="AQ90" s="33"/>
      <c r="AR90" s="36"/>
      <c r="AS90" s="245"/>
      <c r="AT90" s="246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0" s="2" customFormat="1" ht="10.9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47"/>
      <c r="AT91" s="248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0" s="2" customFormat="1" ht="29.25" customHeight="1">
      <c r="A92" s="31"/>
      <c r="B92" s="32"/>
      <c r="C92" s="249" t="s">
        <v>57</v>
      </c>
      <c r="D92" s="250"/>
      <c r="E92" s="250"/>
      <c r="F92" s="250"/>
      <c r="G92" s="250"/>
      <c r="H92" s="70"/>
      <c r="I92" s="251" t="s">
        <v>58</v>
      </c>
      <c r="J92" s="250"/>
      <c r="K92" s="250"/>
      <c r="L92" s="250"/>
      <c r="M92" s="250"/>
      <c r="N92" s="250"/>
      <c r="O92" s="250"/>
      <c r="P92" s="250"/>
      <c r="Q92" s="250"/>
      <c r="R92" s="250"/>
      <c r="S92" s="250"/>
      <c r="T92" s="250"/>
      <c r="U92" s="250"/>
      <c r="V92" s="250"/>
      <c r="W92" s="250"/>
      <c r="X92" s="250"/>
      <c r="Y92" s="250"/>
      <c r="Z92" s="250"/>
      <c r="AA92" s="250"/>
      <c r="AB92" s="250"/>
      <c r="AC92" s="250"/>
      <c r="AD92" s="250"/>
      <c r="AE92" s="250"/>
      <c r="AF92" s="250"/>
      <c r="AG92" s="252" t="s">
        <v>59</v>
      </c>
      <c r="AH92" s="250"/>
      <c r="AI92" s="250"/>
      <c r="AJ92" s="250"/>
      <c r="AK92" s="250"/>
      <c r="AL92" s="250"/>
      <c r="AM92" s="250"/>
      <c r="AN92" s="251" t="s">
        <v>60</v>
      </c>
      <c r="AO92" s="250"/>
      <c r="AP92" s="253"/>
      <c r="AQ92" s="71" t="s">
        <v>61</v>
      </c>
      <c r="AR92" s="36"/>
      <c r="AS92" s="72" t="s">
        <v>62</v>
      </c>
      <c r="AT92" s="73" t="s">
        <v>63</v>
      </c>
      <c r="AU92" s="73" t="s">
        <v>64</v>
      </c>
      <c r="AV92" s="73" t="s">
        <v>65</v>
      </c>
      <c r="AW92" s="73" t="s">
        <v>66</v>
      </c>
      <c r="AX92" s="73" t="s">
        <v>67</v>
      </c>
      <c r="AY92" s="73" t="s">
        <v>68</v>
      </c>
      <c r="AZ92" s="73" t="s">
        <v>69</v>
      </c>
      <c r="BA92" s="73" t="s">
        <v>70</v>
      </c>
      <c r="BB92" s="73" t="s">
        <v>71</v>
      </c>
      <c r="BC92" s="73" t="s">
        <v>72</v>
      </c>
      <c r="BD92" s="74" t="s">
        <v>73</v>
      </c>
      <c r="BE92" s="31"/>
    </row>
    <row r="93" spans="1:90" s="2" customFormat="1" ht="10.9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0" s="6" customFormat="1" ht="32.450000000000003" customHeight="1">
      <c r="B94" s="78"/>
      <c r="C94" s="79" t="s">
        <v>74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57">
        <f>ROUND(AG95,2)</f>
        <v>0</v>
      </c>
      <c r="AH94" s="257"/>
      <c r="AI94" s="257"/>
      <c r="AJ94" s="257"/>
      <c r="AK94" s="257"/>
      <c r="AL94" s="257"/>
      <c r="AM94" s="257"/>
      <c r="AN94" s="258">
        <f>SUM(AG94,AT94)</f>
        <v>0</v>
      </c>
      <c r="AO94" s="258"/>
      <c r="AP94" s="258"/>
      <c r="AQ94" s="82" t="s">
        <v>1</v>
      </c>
      <c r="AR94" s="83"/>
      <c r="AS94" s="84">
        <f>ROUND(AS95,2)</f>
        <v>0</v>
      </c>
      <c r="AT94" s="85">
        <f>ROUND(SUM(AV94:AW94),2)</f>
        <v>0</v>
      </c>
      <c r="AU94" s="86">
        <f>ROUND(AU95,5)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ROUND(AZ95,2)</f>
        <v>0</v>
      </c>
      <c r="BA94" s="85">
        <f>ROUND(BA95,2)</f>
        <v>0</v>
      </c>
      <c r="BB94" s="85">
        <f>ROUND(BB95,2)</f>
        <v>0</v>
      </c>
      <c r="BC94" s="85">
        <f>ROUND(BC95,2)</f>
        <v>0</v>
      </c>
      <c r="BD94" s="87">
        <f>ROUND(BD95,2)</f>
        <v>0</v>
      </c>
      <c r="BS94" s="88" t="s">
        <v>75</v>
      </c>
      <c r="BT94" s="88" t="s">
        <v>76</v>
      </c>
      <c r="BV94" s="88" t="s">
        <v>77</v>
      </c>
      <c r="BW94" s="88" t="s">
        <v>5</v>
      </c>
      <c r="BX94" s="88" t="s">
        <v>78</v>
      </c>
      <c r="CL94" s="88" t="s">
        <v>19</v>
      </c>
    </row>
    <row r="95" spans="1:90" s="7" customFormat="1" ht="27" customHeight="1">
      <c r="A95" s="89" t="s">
        <v>79</v>
      </c>
      <c r="B95" s="90"/>
      <c r="C95" s="91"/>
      <c r="D95" s="256" t="s">
        <v>14</v>
      </c>
      <c r="E95" s="256"/>
      <c r="F95" s="256"/>
      <c r="G95" s="256"/>
      <c r="H95" s="256"/>
      <c r="I95" s="92"/>
      <c r="J95" s="256" t="s">
        <v>17</v>
      </c>
      <c r="K95" s="256"/>
      <c r="L95" s="256"/>
      <c r="M95" s="256"/>
      <c r="N95" s="256"/>
      <c r="O95" s="256"/>
      <c r="P95" s="256"/>
      <c r="Q95" s="256"/>
      <c r="R95" s="256"/>
      <c r="S95" s="256"/>
      <c r="T95" s="256"/>
      <c r="U95" s="256"/>
      <c r="V95" s="256"/>
      <c r="W95" s="256"/>
      <c r="X95" s="256"/>
      <c r="Y95" s="256"/>
      <c r="Z95" s="256"/>
      <c r="AA95" s="256"/>
      <c r="AB95" s="256"/>
      <c r="AC95" s="256"/>
      <c r="AD95" s="256"/>
      <c r="AE95" s="256"/>
      <c r="AF95" s="256"/>
      <c r="AG95" s="254">
        <f>'2019-30 - Sedlec Prčice-r...'!J28</f>
        <v>0</v>
      </c>
      <c r="AH95" s="255"/>
      <c r="AI95" s="255"/>
      <c r="AJ95" s="255"/>
      <c r="AK95" s="255"/>
      <c r="AL95" s="255"/>
      <c r="AM95" s="255"/>
      <c r="AN95" s="254">
        <f>SUM(AG95,AT95)</f>
        <v>0</v>
      </c>
      <c r="AO95" s="255"/>
      <c r="AP95" s="255"/>
      <c r="AQ95" s="93" t="s">
        <v>80</v>
      </c>
      <c r="AR95" s="94"/>
      <c r="AS95" s="95">
        <v>0</v>
      </c>
      <c r="AT95" s="96">
        <f>ROUND(SUM(AV95:AW95),2)</f>
        <v>0</v>
      </c>
      <c r="AU95" s="97">
        <f>'2019-30 - Sedlec Prčice-r...'!P117</f>
        <v>0</v>
      </c>
      <c r="AV95" s="96">
        <f>'2019-30 - Sedlec Prčice-r...'!J31</f>
        <v>0</v>
      </c>
      <c r="AW95" s="96">
        <f>'2019-30 - Sedlec Prčice-r...'!J32</f>
        <v>0</v>
      </c>
      <c r="AX95" s="96">
        <f>'2019-30 - Sedlec Prčice-r...'!J33</f>
        <v>0</v>
      </c>
      <c r="AY95" s="96">
        <f>'2019-30 - Sedlec Prčice-r...'!J34</f>
        <v>0</v>
      </c>
      <c r="AZ95" s="96">
        <f>'2019-30 - Sedlec Prčice-r...'!F31</f>
        <v>0</v>
      </c>
      <c r="BA95" s="96">
        <f>'2019-30 - Sedlec Prčice-r...'!F32</f>
        <v>0</v>
      </c>
      <c r="BB95" s="96">
        <f>'2019-30 - Sedlec Prčice-r...'!F33</f>
        <v>0</v>
      </c>
      <c r="BC95" s="96">
        <f>'2019-30 - Sedlec Prčice-r...'!F34</f>
        <v>0</v>
      </c>
      <c r="BD95" s="98">
        <f>'2019-30 - Sedlec Prčice-r...'!F35</f>
        <v>0</v>
      </c>
      <c r="BT95" s="99" t="s">
        <v>81</v>
      </c>
      <c r="BU95" s="99" t="s">
        <v>82</v>
      </c>
      <c r="BV95" s="99" t="s">
        <v>77</v>
      </c>
      <c r="BW95" s="99" t="s">
        <v>5</v>
      </c>
      <c r="BX95" s="99" t="s">
        <v>78</v>
      </c>
      <c r="CL95" s="99" t="s">
        <v>19</v>
      </c>
    </row>
    <row r="96" spans="1:90" s="2" customFormat="1" ht="30" customHeight="1">
      <c r="A96" s="31"/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6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</row>
    <row r="97" spans="1:57" s="2" customFormat="1" ht="6.95" customHeight="1">
      <c r="A97" s="31"/>
      <c r="B97" s="51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36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</sheetData>
  <sheetProtection algorithmName="SHA-512" hashValue="XcjoOadMjMKgbPJpaQYYowFhDbsKgROT3ieNF/th6793SVoEavJvvzrwWVNQPbRCIcyeHMDStWAGWrEFK59aDg==" saltValue="18aX5vmZ9LunGpM/kK+89LmVTZAjYoKRAlP3V4UeIAZjLers8MkTEdrVs7BBxhShsawNBVNwmBhklVkptd/wZw==" spinCount="100000" sheet="1" objects="1" scenarios="1" formatColumns="0" formatRows="0"/>
  <mergeCells count="42">
    <mergeCell ref="L30:P30"/>
    <mergeCell ref="L31:P31"/>
    <mergeCell ref="L32:P32"/>
    <mergeCell ref="L33:P33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X35:AB35"/>
    <mergeCell ref="AK35:AO35"/>
    <mergeCell ref="AR2:BE2"/>
    <mergeCell ref="AM90:AP90"/>
    <mergeCell ref="L85:AO85"/>
    <mergeCell ref="AM87:AN87"/>
    <mergeCell ref="AM89:AP89"/>
    <mergeCell ref="AS89:AT91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2019-30 - Sedlec Prčice-r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4"/>
  <sheetViews>
    <sheetView showGridLines="0" tabSelected="1" topLeftCell="A105" workbookViewId="0">
      <selection activeCell="I121" sqref="I121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0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0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AT2" s="14" t="s">
        <v>5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3"/>
      <c r="J3" s="102"/>
      <c r="K3" s="102"/>
      <c r="L3" s="17"/>
      <c r="AT3" s="14" t="s">
        <v>83</v>
      </c>
    </row>
    <row r="4" spans="1:46" s="1" customFormat="1" ht="24.95" customHeight="1">
      <c r="B4" s="17"/>
      <c r="D4" s="104" t="s">
        <v>84</v>
      </c>
      <c r="I4" s="100"/>
      <c r="L4" s="17"/>
      <c r="M4" s="105" t="s">
        <v>10</v>
      </c>
      <c r="AT4" s="14" t="s">
        <v>4</v>
      </c>
    </row>
    <row r="5" spans="1:46" s="1" customFormat="1" ht="6.95" customHeight="1">
      <c r="B5" s="17"/>
      <c r="I5" s="100"/>
      <c r="L5" s="17"/>
    </row>
    <row r="6" spans="1:46" s="2" customFormat="1" ht="12" customHeight="1">
      <c r="A6" s="31"/>
      <c r="B6" s="36"/>
      <c r="C6" s="31"/>
      <c r="D6" s="106" t="s">
        <v>16</v>
      </c>
      <c r="E6" s="31"/>
      <c r="F6" s="31"/>
      <c r="G6" s="31"/>
      <c r="H6" s="31"/>
      <c r="I6" s="107"/>
      <c r="J6" s="31"/>
      <c r="K6" s="31"/>
      <c r="L6" s="48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</row>
    <row r="7" spans="1:46" s="2" customFormat="1" ht="16.5" customHeight="1">
      <c r="A7" s="31"/>
      <c r="B7" s="36"/>
      <c r="C7" s="31"/>
      <c r="D7" s="31"/>
      <c r="E7" s="267" t="s">
        <v>17</v>
      </c>
      <c r="F7" s="268"/>
      <c r="G7" s="268"/>
      <c r="H7" s="268"/>
      <c r="I7" s="107"/>
      <c r="J7" s="31"/>
      <c r="K7" s="31"/>
      <c r="L7" s="48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</row>
    <row r="8" spans="1:46" s="2" customFormat="1" ht="11.25">
      <c r="A8" s="31"/>
      <c r="B8" s="36"/>
      <c r="C8" s="31"/>
      <c r="D8" s="31"/>
      <c r="E8" s="31"/>
      <c r="F8" s="31"/>
      <c r="G8" s="31"/>
      <c r="H8" s="31"/>
      <c r="I8" s="107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2" customHeight="1">
      <c r="A9" s="31"/>
      <c r="B9" s="36"/>
      <c r="C9" s="31"/>
      <c r="D9" s="106" t="s">
        <v>18</v>
      </c>
      <c r="E9" s="31"/>
      <c r="F9" s="108" t="s">
        <v>19</v>
      </c>
      <c r="G9" s="31"/>
      <c r="H9" s="31"/>
      <c r="I9" s="109" t="s">
        <v>20</v>
      </c>
      <c r="J9" s="108" t="s">
        <v>1</v>
      </c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6"/>
      <c r="C10" s="31"/>
      <c r="D10" s="106" t="s">
        <v>21</v>
      </c>
      <c r="E10" s="31"/>
      <c r="F10" s="108" t="s">
        <v>22</v>
      </c>
      <c r="G10" s="31"/>
      <c r="H10" s="31"/>
      <c r="I10" s="109" t="s">
        <v>23</v>
      </c>
      <c r="J10" s="110" t="str">
        <f>'Rekapitulace stavby'!AN8</f>
        <v>16. 10. 2019</v>
      </c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0.9" customHeight="1">
      <c r="A11" s="31"/>
      <c r="B11" s="36"/>
      <c r="C11" s="31"/>
      <c r="D11" s="31"/>
      <c r="E11" s="31"/>
      <c r="F11" s="31"/>
      <c r="G11" s="31"/>
      <c r="H11" s="31"/>
      <c r="I11" s="107"/>
      <c r="J11" s="31"/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6" t="s">
        <v>25</v>
      </c>
      <c r="E12" s="31"/>
      <c r="F12" s="31"/>
      <c r="G12" s="31"/>
      <c r="H12" s="31"/>
      <c r="I12" s="109" t="s">
        <v>26</v>
      </c>
      <c r="J12" s="108" t="s">
        <v>1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8" customHeight="1">
      <c r="A13" s="31"/>
      <c r="B13" s="36"/>
      <c r="C13" s="31"/>
      <c r="D13" s="31"/>
      <c r="E13" s="108" t="s">
        <v>27</v>
      </c>
      <c r="F13" s="31"/>
      <c r="G13" s="31"/>
      <c r="H13" s="31"/>
      <c r="I13" s="109" t="s">
        <v>28</v>
      </c>
      <c r="J13" s="108" t="s">
        <v>1</v>
      </c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6.95" customHeight="1">
      <c r="A14" s="31"/>
      <c r="B14" s="36"/>
      <c r="C14" s="31"/>
      <c r="D14" s="31"/>
      <c r="E14" s="31"/>
      <c r="F14" s="31"/>
      <c r="G14" s="31"/>
      <c r="H14" s="31"/>
      <c r="I14" s="107"/>
      <c r="J14" s="31"/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2" customHeight="1">
      <c r="A15" s="31"/>
      <c r="B15" s="36"/>
      <c r="C15" s="31"/>
      <c r="D15" s="106" t="s">
        <v>29</v>
      </c>
      <c r="E15" s="31"/>
      <c r="F15" s="31"/>
      <c r="G15" s="31"/>
      <c r="H15" s="31"/>
      <c r="I15" s="109" t="s">
        <v>26</v>
      </c>
      <c r="J15" s="27" t="str">
        <f>'Rekapitulace stavby'!AN13</f>
        <v>Vyplň údaj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8" customHeight="1">
      <c r="A16" s="31"/>
      <c r="B16" s="36"/>
      <c r="C16" s="31"/>
      <c r="D16" s="31"/>
      <c r="E16" s="269" t="str">
        <f>'Rekapitulace stavby'!E14</f>
        <v>Vyplň údaj</v>
      </c>
      <c r="F16" s="270"/>
      <c r="G16" s="270"/>
      <c r="H16" s="270"/>
      <c r="I16" s="109" t="s">
        <v>28</v>
      </c>
      <c r="J16" s="27" t="str">
        <f>'Rekapitulace stavby'!AN14</f>
        <v>Vyplň údaj</v>
      </c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6.95" customHeight="1">
      <c r="A17" s="31"/>
      <c r="B17" s="36"/>
      <c r="C17" s="31"/>
      <c r="D17" s="31"/>
      <c r="E17" s="31"/>
      <c r="F17" s="31"/>
      <c r="G17" s="31"/>
      <c r="H17" s="31"/>
      <c r="I17" s="107"/>
      <c r="J17" s="31"/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2" customHeight="1">
      <c r="A18" s="31"/>
      <c r="B18" s="36"/>
      <c r="C18" s="31"/>
      <c r="D18" s="106" t="s">
        <v>31</v>
      </c>
      <c r="E18" s="31"/>
      <c r="F18" s="31"/>
      <c r="G18" s="31"/>
      <c r="H18" s="31"/>
      <c r="I18" s="109" t="s">
        <v>26</v>
      </c>
      <c r="J18" s="108" t="s">
        <v>1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8" customHeight="1">
      <c r="A19" s="31"/>
      <c r="B19" s="36"/>
      <c r="C19" s="31"/>
      <c r="D19" s="31"/>
      <c r="E19" s="108" t="s">
        <v>32</v>
      </c>
      <c r="F19" s="31"/>
      <c r="G19" s="31"/>
      <c r="H19" s="31"/>
      <c r="I19" s="109" t="s">
        <v>28</v>
      </c>
      <c r="J19" s="108" t="s">
        <v>1</v>
      </c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6.95" customHeight="1">
      <c r="A20" s="31"/>
      <c r="B20" s="36"/>
      <c r="C20" s="31"/>
      <c r="D20" s="31"/>
      <c r="E20" s="31"/>
      <c r="F20" s="31"/>
      <c r="G20" s="31"/>
      <c r="H20" s="31"/>
      <c r="I20" s="107"/>
      <c r="J20" s="31"/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2" customHeight="1">
      <c r="A21" s="31"/>
      <c r="B21" s="36"/>
      <c r="C21" s="31"/>
      <c r="D21" s="106" t="s">
        <v>34</v>
      </c>
      <c r="E21" s="31"/>
      <c r="F21" s="31"/>
      <c r="G21" s="31"/>
      <c r="H21" s="31"/>
      <c r="I21" s="109" t="s">
        <v>26</v>
      </c>
      <c r="J21" s="108" t="s">
        <v>1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8" customHeight="1">
      <c r="A22" s="31"/>
      <c r="B22" s="36"/>
      <c r="C22" s="31"/>
      <c r="D22" s="31"/>
      <c r="E22" s="108" t="s">
        <v>32</v>
      </c>
      <c r="F22" s="31"/>
      <c r="G22" s="31"/>
      <c r="H22" s="31"/>
      <c r="I22" s="109" t="s">
        <v>28</v>
      </c>
      <c r="J22" s="108" t="s">
        <v>1</v>
      </c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6.95" customHeight="1">
      <c r="A23" s="31"/>
      <c r="B23" s="36"/>
      <c r="C23" s="31"/>
      <c r="D23" s="31"/>
      <c r="E23" s="31"/>
      <c r="F23" s="31"/>
      <c r="G23" s="31"/>
      <c r="H23" s="31"/>
      <c r="I23" s="107"/>
      <c r="J23" s="31"/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2" customHeight="1">
      <c r="A24" s="31"/>
      <c r="B24" s="36"/>
      <c r="C24" s="31"/>
      <c r="D24" s="106" t="s">
        <v>35</v>
      </c>
      <c r="E24" s="31"/>
      <c r="F24" s="31"/>
      <c r="G24" s="31"/>
      <c r="H24" s="31"/>
      <c r="I24" s="107"/>
      <c r="J24" s="31"/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8" customFormat="1" ht="16.5" customHeight="1">
      <c r="A25" s="111"/>
      <c r="B25" s="112"/>
      <c r="C25" s="111"/>
      <c r="D25" s="111"/>
      <c r="E25" s="271" t="s">
        <v>1</v>
      </c>
      <c r="F25" s="271"/>
      <c r="G25" s="271"/>
      <c r="H25" s="271"/>
      <c r="I25" s="113"/>
      <c r="J25" s="111"/>
      <c r="K25" s="111"/>
      <c r="L25" s="114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</row>
    <row r="26" spans="1:31" s="2" customFormat="1" ht="6.95" customHeight="1">
      <c r="A26" s="31"/>
      <c r="B26" s="36"/>
      <c r="C26" s="31"/>
      <c r="D26" s="31"/>
      <c r="E26" s="31"/>
      <c r="F26" s="31"/>
      <c r="G26" s="31"/>
      <c r="H26" s="31"/>
      <c r="I26" s="107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6"/>
      <c r="C27" s="31"/>
      <c r="D27" s="115"/>
      <c r="E27" s="115"/>
      <c r="F27" s="115"/>
      <c r="G27" s="115"/>
      <c r="H27" s="115"/>
      <c r="I27" s="116"/>
      <c r="J27" s="115"/>
      <c r="K27" s="115"/>
      <c r="L27" s="48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25.35" customHeight="1">
      <c r="A28" s="31"/>
      <c r="B28" s="36"/>
      <c r="C28" s="31"/>
      <c r="D28" s="117" t="s">
        <v>36</v>
      </c>
      <c r="E28" s="31"/>
      <c r="F28" s="31"/>
      <c r="G28" s="31"/>
      <c r="H28" s="31"/>
      <c r="I28" s="107"/>
      <c r="J28" s="118">
        <f>ROUND(J117, 2)</f>
        <v>0</v>
      </c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6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customHeight="1">
      <c r="A30" s="31"/>
      <c r="B30" s="36"/>
      <c r="C30" s="31"/>
      <c r="D30" s="31"/>
      <c r="E30" s="31"/>
      <c r="F30" s="119" t="s">
        <v>38</v>
      </c>
      <c r="G30" s="31"/>
      <c r="H30" s="31"/>
      <c r="I30" s="120" t="s">
        <v>37</v>
      </c>
      <c r="J30" s="119" t="s">
        <v>39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customHeight="1">
      <c r="A31" s="31"/>
      <c r="B31" s="36"/>
      <c r="C31" s="31"/>
      <c r="D31" s="121" t="s">
        <v>40</v>
      </c>
      <c r="E31" s="106" t="s">
        <v>41</v>
      </c>
      <c r="F31" s="122">
        <f>ROUND((SUM(BE117:BE193)),  2)</f>
        <v>0</v>
      </c>
      <c r="G31" s="31"/>
      <c r="H31" s="31"/>
      <c r="I31" s="123">
        <v>0.21</v>
      </c>
      <c r="J31" s="122">
        <f>ROUND(((SUM(BE117:BE193))*I31),  2)</f>
        <v>0</v>
      </c>
      <c r="K31" s="31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106" t="s">
        <v>42</v>
      </c>
      <c r="F32" s="122">
        <f>ROUND((SUM(BF117:BF193)),  2)</f>
        <v>0</v>
      </c>
      <c r="G32" s="31"/>
      <c r="H32" s="31"/>
      <c r="I32" s="123">
        <v>0.15</v>
      </c>
      <c r="J32" s="122">
        <f>ROUND(((SUM(BF117:BF193))*I32),  2)</f>
        <v>0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6"/>
      <c r="C33" s="31"/>
      <c r="D33" s="31"/>
      <c r="E33" s="106" t="s">
        <v>43</v>
      </c>
      <c r="F33" s="122">
        <f>ROUND((SUM(BG117:BG193)),  2)</f>
        <v>0</v>
      </c>
      <c r="G33" s="31"/>
      <c r="H33" s="31"/>
      <c r="I33" s="123">
        <v>0.21</v>
      </c>
      <c r="J33" s="122">
        <f>0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6"/>
      <c r="C34" s="31"/>
      <c r="D34" s="31"/>
      <c r="E34" s="106" t="s">
        <v>44</v>
      </c>
      <c r="F34" s="122">
        <f>ROUND((SUM(BH117:BH193)),  2)</f>
        <v>0</v>
      </c>
      <c r="G34" s="31"/>
      <c r="H34" s="31"/>
      <c r="I34" s="123">
        <v>0.15</v>
      </c>
      <c r="J34" s="122">
        <f>0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6" t="s">
        <v>45</v>
      </c>
      <c r="F35" s="122">
        <f>ROUND((SUM(BI117:BI193)),  2)</f>
        <v>0</v>
      </c>
      <c r="G35" s="31"/>
      <c r="H35" s="31"/>
      <c r="I35" s="123">
        <v>0</v>
      </c>
      <c r="J35" s="122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6.95" customHeight="1">
      <c r="A36" s="31"/>
      <c r="B36" s="36"/>
      <c r="C36" s="31"/>
      <c r="D36" s="31"/>
      <c r="E36" s="31"/>
      <c r="F36" s="31"/>
      <c r="G36" s="31"/>
      <c r="H36" s="31"/>
      <c r="I36" s="107"/>
      <c r="J36" s="31"/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25.35" customHeight="1">
      <c r="A37" s="31"/>
      <c r="B37" s="36"/>
      <c r="C37" s="124"/>
      <c r="D37" s="125" t="s">
        <v>46</v>
      </c>
      <c r="E37" s="126"/>
      <c r="F37" s="126"/>
      <c r="G37" s="127" t="s">
        <v>47</v>
      </c>
      <c r="H37" s="128" t="s">
        <v>48</v>
      </c>
      <c r="I37" s="129"/>
      <c r="J37" s="130">
        <f>SUM(J28:J35)</f>
        <v>0</v>
      </c>
      <c r="K37" s="1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customHeight="1">
      <c r="A38" s="31"/>
      <c r="B38" s="36"/>
      <c r="C38" s="31"/>
      <c r="D38" s="31"/>
      <c r="E38" s="31"/>
      <c r="F38" s="31"/>
      <c r="G38" s="31"/>
      <c r="H38" s="31"/>
      <c r="I38" s="107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1" customFormat="1" ht="14.45" customHeight="1">
      <c r="B39" s="17"/>
      <c r="I39" s="100"/>
      <c r="L39" s="17"/>
    </row>
    <row r="40" spans="1:31" s="1" customFormat="1" ht="14.45" customHeight="1">
      <c r="B40" s="17"/>
      <c r="I40" s="100"/>
      <c r="L40" s="17"/>
    </row>
    <row r="41" spans="1:31" s="1" customFormat="1" ht="14.45" customHeight="1">
      <c r="B41" s="17"/>
      <c r="I41" s="100"/>
      <c r="L41" s="17"/>
    </row>
    <row r="42" spans="1:31" s="1" customFormat="1" ht="14.45" customHeight="1">
      <c r="B42" s="17"/>
      <c r="I42" s="100"/>
      <c r="L42" s="17"/>
    </row>
    <row r="43" spans="1:31" s="1" customFormat="1" ht="14.45" customHeight="1">
      <c r="B43" s="17"/>
      <c r="I43" s="100"/>
      <c r="L43" s="17"/>
    </row>
    <row r="44" spans="1:31" s="1" customFormat="1" ht="14.45" customHeight="1">
      <c r="B44" s="17"/>
      <c r="I44" s="100"/>
      <c r="L44" s="17"/>
    </row>
    <row r="45" spans="1:31" s="1" customFormat="1" ht="14.45" customHeight="1">
      <c r="B45" s="17"/>
      <c r="I45" s="100"/>
      <c r="L45" s="17"/>
    </row>
    <row r="46" spans="1:31" s="1" customFormat="1" ht="14.45" customHeight="1">
      <c r="B46" s="17"/>
      <c r="I46" s="100"/>
      <c r="L46" s="17"/>
    </row>
    <row r="47" spans="1:31" s="1" customFormat="1" ht="14.45" customHeight="1">
      <c r="B47" s="17"/>
      <c r="I47" s="100"/>
      <c r="L47" s="17"/>
    </row>
    <row r="48" spans="1:31" s="1" customFormat="1" ht="14.45" customHeight="1">
      <c r="B48" s="17"/>
      <c r="I48" s="100"/>
      <c r="L48" s="17"/>
    </row>
    <row r="49" spans="1:31" s="1" customFormat="1" ht="14.45" customHeight="1">
      <c r="B49" s="17"/>
      <c r="I49" s="100"/>
      <c r="L49" s="17"/>
    </row>
    <row r="50" spans="1:31" s="2" customFormat="1" ht="14.45" customHeight="1">
      <c r="B50" s="48"/>
      <c r="D50" s="132" t="s">
        <v>49</v>
      </c>
      <c r="E50" s="133"/>
      <c r="F50" s="133"/>
      <c r="G50" s="132" t="s">
        <v>50</v>
      </c>
      <c r="H50" s="133"/>
      <c r="I50" s="134"/>
      <c r="J50" s="133"/>
      <c r="K50" s="133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5" t="s">
        <v>51</v>
      </c>
      <c r="E61" s="136"/>
      <c r="F61" s="137" t="s">
        <v>52</v>
      </c>
      <c r="G61" s="135" t="s">
        <v>51</v>
      </c>
      <c r="H61" s="136"/>
      <c r="I61" s="138"/>
      <c r="J61" s="139" t="s">
        <v>52</v>
      </c>
      <c r="K61" s="136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32" t="s">
        <v>53</v>
      </c>
      <c r="E65" s="140"/>
      <c r="F65" s="140"/>
      <c r="G65" s="132" t="s">
        <v>54</v>
      </c>
      <c r="H65" s="140"/>
      <c r="I65" s="141"/>
      <c r="J65" s="140"/>
      <c r="K65" s="140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5" t="s">
        <v>51</v>
      </c>
      <c r="E76" s="136"/>
      <c r="F76" s="137" t="s">
        <v>52</v>
      </c>
      <c r="G76" s="135" t="s">
        <v>51</v>
      </c>
      <c r="H76" s="136"/>
      <c r="I76" s="138"/>
      <c r="J76" s="139" t="s">
        <v>52</v>
      </c>
      <c r="K76" s="136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42"/>
      <c r="C77" s="143"/>
      <c r="D77" s="143"/>
      <c r="E77" s="143"/>
      <c r="F77" s="143"/>
      <c r="G77" s="143"/>
      <c r="H77" s="143"/>
      <c r="I77" s="144"/>
      <c r="J77" s="143"/>
      <c r="K77" s="143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45"/>
      <c r="C81" s="146"/>
      <c r="D81" s="146"/>
      <c r="E81" s="146"/>
      <c r="F81" s="146"/>
      <c r="G81" s="146"/>
      <c r="H81" s="146"/>
      <c r="I81" s="147"/>
      <c r="J81" s="146"/>
      <c r="K81" s="146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85</v>
      </c>
      <c r="D82" s="33"/>
      <c r="E82" s="33"/>
      <c r="F82" s="33"/>
      <c r="G82" s="33"/>
      <c r="H82" s="33"/>
      <c r="I82" s="107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107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107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40" t="str">
        <f>E7</f>
        <v>Sedlec Prčice-rekonstrukce vodovodu Jeřichovická ulice</v>
      </c>
      <c r="F85" s="272"/>
      <c r="G85" s="272"/>
      <c r="H85" s="272"/>
      <c r="I85" s="107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107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2" customHeight="1">
      <c r="A87" s="31"/>
      <c r="B87" s="32"/>
      <c r="C87" s="26" t="s">
        <v>21</v>
      </c>
      <c r="D87" s="33"/>
      <c r="E87" s="33"/>
      <c r="F87" s="24" t="str">
        <f>F10</f>
        <v>Sedlec</v>
      </c>
      <c r="G87" s="33"/>
      <c r="H87" s="33"/>
      <c r="I87" s="109" t="s">
        <v>23</v>
      </c>
      <c r="J87" s="63" t="str">
        <f>IF(J10="","",J10)</f>
        <v>16. 10. 2019</v>
      </c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107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43.15" customHeight="1">
      <c r="A89" s="31"/>
      <c r="B89" s="32"/>
      <c r="C89" s="26" t="s">
        <v>25</v>
      </c>
      <c r="D89" s="33"/>
      <c r="E89" s="33"/>
      <c r="F89" s="24" t="str">
        <f>E13</f>
        <v>Město Sedlec Prčice,nám. 7 května 62, 25791 Sedlec</v>
      </c>
      <c r="G89" s="33"/>
      <c r="H89" s="33"/>
      <c r="I89" s="109" t="s">
        <v>31</v>
      </c>
      <c r="J89" s="29" t="str">
        <f>E19</f>
        <v>J.Bejček,Vodomont, Tyršova 1902, 256 01 BN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43.15" customHeight="1">
      <c r="A90" s="31"/>
      <c r="B90" s="32"/>
      <c r="C90" s="26" t="s">
        <v>29</v>
      </c>
      <c r="D90" s="33"/>
      <c r="E90" s="33"/>
      <c r="F90" s="24" t="str">
        <f>IF(E16="","",E16)</f>
        <v>Vyplň údaj</v>
      </c>
      <c r="G90" s="33"/>
      <c r="H90" s="33"/>
      <c r="I90" s="109" t="s">
        <v>34</v>
      </c>
      <c r="J90" s="29" t="str">
        <f>E22</f>
        <v>J.Bejček,Vodomont, Tyršova 1902, 256 01 BN</v>
      </c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0.35" customHeight="1">
      <c r="A91" s="31"/>
      <c r="B91" s="32"/>
      <c r="C91" s="33"/>
      <c r="D91" s="33"/>
      <c r="E91" s="33"/>
      <c r="F91" s="33"/>
      <c r="G91" s="33"/>
      <c r="H91" s="33"/>
      <c r="I91" s="107"/>
      <c r="J91" s="33"/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29.25" customHeight="1">
      <c r="A92" s="31"/>
      <c r="B92" s="32"/>
      <c r="C92" s="148" t="s">
        <v>86</v>
      </c>
      <c r="D92" s="149"/>
      <c r="E92" s="149"/>
      <c r="F92" s="149"/>
      <c r="G92" s="149"/>
      <c r="H92" s="149"/>
      <c r="I92" s="150"/>
      <c r="J92" s="151" t="s">
        <v>87</v>
      </c>
      <c r="K92" s="149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107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2.9" customHeight="1">
      <c r="A94" s="31"/>
      <c r="B94" s="32"/>
      <c r="C94" s="152" t="s">
        <v>88</v>
      </c>
      <c r="D94" s="33"/>
      <c r="E94" s="33"/>
      <c r="F94" s="33"/>
      <c r="G94" s="33"/>
      <c r="H94" s="33"/>
      <c r="I94" s="107"/>
      <c r="J94" s="81">
        <f>J117</f>
        <v>0</v>
      </c>
      <c r="K94" s="33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U94" s="14" t="s">
        <v>89</v>
      </c>
    </row>
    <row r="95" spans="1:47" s="9" customFormat="1" ht="24.95" customHeight="1">
      <c r="B95" s="153"/>
      <c r="C95" s="154"/>
      <c r="D95" s="155" t="s">
        <v>90</v>
      </c>
      <c r="E95" s="156"/>
      <c r="F95" s="156"/>
      <c r="G95" s="156"/>
      <c r="H95" s="156"/>
      <c r="I95" s="157"/>
      <c r="J95" s="158">
        <f>J118</f>
        <v>0</v>
      </c>
      <c r="K95" s="154"/>
      <c r="L95" s="159"/>
    </row>
    <row r="96" spans="1:47" s="10" customFormat="1" ht="19.899999999999999" customHeight="1">
      <c r="B96" s="160"/>
      <c r="C96" s="161"/>
      <c r="D96" s="162" t="s">
        <v>91</v>
      </c>
      <c r="E96" s="163"/>
      <c r="F96" s="163"/>
      <c r="G96" s="163"/>
      <c r="H96" s="163"/>
      <c r="I96" s="164"/>
      <c r="J96" s="165">
        <f>J119</f>
        <v>0</v>
      </c>
      <c r="K96" s="161"/>
      <c r="L96" s="166"/>
    </row>
    <row r="97" spans="1:31" s="10" customFormat="1" ht="19.899999999999999" customHeight="1">
      <c r="B97" s="160"/>
      <c r="C97" s="161"/>
      <c r="D97" s="162" t="s">
        <v>92</v>
      </c>
      <c r="E97" s="163"/>
      <c r="F97" s="163"/>
      <c r="G97" s="163"/>
      <c r="H97" s="163"/>
      <c r="I97" s="164"/>
      <c r="J97" s="165">
        <f>J129</f>
        <v>0</v>
      </c>
      <c r="K97" s="161"/>
      <c r="L97" s="166"/>
    </row>
    <row r="98" spans="1:31" s="10" customFormat="1" ht="19.899999999999999" customHeight="1">
      <c r="B98" s="160"/>
      <c r="C98" s="161"/>
      <c r="D98" s="162" t="s">
        <v>93</v>
      </c>
      <c r="E98" s="163"/>
      <c r="F98" s="163"/>
      <c r="G98" s="163"/>
      <c r="H98" s="163"/>
      <c r="I98" s="164"/>
      <c r="J98" s="165">
        <f>J131</f>
        <v>0</v>
      </c>
      <c r="K98" s="161"/>
      <c r="L98" s="166"/>
    </row>
    <row r="99" spans="1:31" s="10" customFormat="1" ht="19.899999999999999" customHeight="1">
      <c r="B99" s="160"/>
      <c r="C99" s="161"/>
      <c r="D99" s="162" t="s">
        <v>94</v>
      </c>
      <c r="E99" s="163"/>
      <c r="F99" s="163"/>
      <c r="G99" s="163"/>
      <c r="H99" s="163"/>
      <c r="I99" s="164"/>
      <c r="J99" s="165">
        <f>J192</f>
        <v>0</v>
      </c>
      <c r="K99" s="161"/>
      <c r="L99" s="166"/>
    </row>
    <row r="100" spans="1:31" s="2" customFormat="1" ht="21.75" customHeight="1">
      <c r="A100" s="31"/>
      <c r="B100" s="32"/>
      <c r="C100" s="33"/>
      <c r="D100" s="33"/>
      <c r="E100" s="33"/>
      <c r="F100" s="33"/>
      <c r="G100" s="33"/>
      <c r="H100" s="33"/>
      <c r="I100" s="107"/>
      <c r="J100" s="33"/>
      <c r="K100" s="33"/>
      <c r="L100" s="48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1" spans="1:31" s="2" customFormat="1" ht="6.95" customHeight="1">
      <c r="A101" s="31"/>
      <c r="B101" s="51"/>
      <c r="C101" s="52"/>
      <c r="D101" s="52"/>
      <c r="E101" s="52"/>
      <c r="F101" s="52"/>
      <c r="G101" s="52"/>
      <c r="H101" s="52"/>
      <c r="I101" s="144"/>
      <c r="J101" s="52"/>
      <c r="K101" s="52"/>
      <c r="L101" s="48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</row>
    <row r="105" spans="1:31" s="2" customFormat="1" ht="6.95" customHeight="1">
      <c r="A105" s="31"/>
      <c r="B105" s="53"/>
      <c r="C105" s="54"/>
      <c r="D105" s="54"/>
      <c r="E105" s="54"/>
      <c r="F105" s="54"/>
      <c r="G105" s="54"/>
      <c r="H105" s="54"/>
      <c r="I105" s="147"/>
      <c r="J105" s="54"/>
      <c r="K105" s="54"/>
      <c r="L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24.95" customHeight="1">
      <c r="A106" s="31"/>
      <c r="B106" s="32"/>
      <c r="C106" s="20" t="s">
        <v>95</v>
      </c>
      <c r="D106" s="33"/>
      <c r="E106" s="33"/>
      <c r="F106" s="33"/>
      <c r="G106" s="33"/>
      <c r="H106" s="33"/>
      <c r="I106" s="107"/>
      <c r="J106" s="33"/>
      <c r="K106" s="33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6.95" customHeight="1">
      <c r="A107" s="31"/>
      <c r="B107" s="32"/>
      <c r="C107" s="33"/>
      <c r="D107" s="33"/>
      <c r="E107" s="33"/>
      <c r="F107" s="33"/>
      <c r="G107" s="33"/>
      <c r="H107" s="33"/>
      <c r="I107" s="107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12" customHeight="1">
      <c r="A108" s="31"/>
      <c r="B108" s="32"/>
      <c r="C108" s="26" t="s">
        <v>16</v>
      </c>
      <c r="D108" s="33"/>
      <c r="E108" s="33"/>
      <c r="F108" s="33"/>
      <c r="G108" s="33"/>
      <c r="H108" s="33"/>
      <c r="I108" s="107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16.5" customHeight="1">
      <c r="A109" s="31"/>
      <c r="B109" s="32"/>
      <c r="C109" s="33"/>
      <c r="D109" s="33"/>
      <c r="E109" s="240" t="str">
        <f>E7</f>
        <v>Sedlec Prčice-rekonstrukce vodovodu Jeřichovická ulice</v>
      </c>
      <c r="F109" s="272"/>
      <c r="G109" s="272"/>
      <c r="H109" s="272"/>
      <c r="I109" s="107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6.95" customHeight="1">
      <c r="A110" s="31"/>
      <c r="B110" s="32"/>
      <c r="C110" s="33"/>
      <c r="D110" s="33"/>
      <c r="E110" s="33"/>
      <c r="F110" s="33"/>
      <c r="G110" s="33"/>
      <c r="H110" s="33"/>
      <c r="I110" s="107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2" customHeight="1">
      <c r="A111" s="31"/>
      <c r="B111" s="32"/>
      <c r="C111" s="26" t="s">
        <v>21</v>
      </c>
      <c r="D111" s="33"/>
      <c r="E111" s="33"/>
      <c r="F111" s="24" t="str">
        <f>F10</f>
        <v>Sedlec</v>
      </c>
      <c r="G111" s="33"/>
      <c r="H111" s="33"/>
      <c r="I111" s="109" t="s">
        <v>23</v>
      </c>
      <c r="J111" s="63" t="str">
        <f>IF(J10="","",J10)</f>
        <v>16. 10. 2019</v>
      </c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6.95" customHeight="1">
      <c r="A112" s="31"/>
      <c r="B112" s="32"/>
      <c r="C112" s="33"/>
      <c r="D112" s="33"/>
      <c r="E112" s="33"/>
      <c r="F112" s="33"/>
      <c r="G112" s="33"/>
      <c r="H112" s="33"/>
      <c r="I112" s="107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43.15" customHeight="1">
      <c r="A113" s="31"/>
      <c r="B113" s="32"/>
      <c r="C113" s="26" t="s">
        <v>25</v>
      </c>
      <c r="D113" s="33"/>
      <c r="E113" s="33"/>
      <c r="F113" s="24" t="str">
        <f>E13</f>
        <v>Město Sedlec Prčice,nám. 7 května 62, 25791 Sedlec</v>
      </c>
      <c r="G113" s="33"/>
      <c r="H113" s="33"/>
      <c r="I113" s="109" t="s">
        <v>31</v>
      </c>
      <c r="J113" s="29" t="str">
        <f>E19</f>
        <v>J.Bejček,Vodomont, Tyršova 1902, 256 01 BN</v>
      </c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43.15" customHeight="1">
      <c r="A114" s="31"/>
      <c r="B114" s="32"/>
      <c r="C114" s="26" t="s">
        <v>29</v>
      </c>
      <c r="D114" s="33"/>
      <c r="E114" s="33"/>
      <c r="F114" s="24" t="str">
        <f>IF(E16="","",E16)</f>
        <v>Vyplň údaj</v>
      </c>
      <c r="G114" s="33"/>
      <c r="H114" s="33"/>
      <c r="I114" s="109" t="s">
        <v>34</v>
      </c>
      <c r="J114" s="29" t="str">
        <f>E22</f>
        <v>J.Bejček,Vodomont, Tyršova 1902, 256 01 BN</v>
      </c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0.35" customHeight="1">
      <c r="A115" s="31"/>
      <c r="B115" s="32"/>
      <c r="C115" s="33"/>
      <c r="D115" s="33"/>
      <c r="E115" s="33"/>
      <c r="F115" s="33"/>
      <c r="G115" s="33"/>
      <c r="H115" s="33"/>
      <c r="I115" s="107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11" customFormat="1" ht="29.25" customHeight="1">
      <c r="A116" s="167"/>
      <c r="B116" s="168"/>
      <c r="C116" s="169" t="s">
        <v>96</v>
      </c>
      <c r="D116" s="170" t="s">
        <v>61</v>
      </c>
      <c r="E116" s="170" t="s">
        <v>57</v>
      </c>
      <c r="F116" s="170" t="s">
        <v>58</v>
      </c>
      <c r="G116" s="170" t="s">
        <v>97</v>
      </c>
      <c r="H116" s="170" t="s">
        <v>98</v>
      </c>
      <c r="I116" s="171" t="s">
        <v>99</v>
      </c>
      <c r="J116" s="172" t="s">
        <v>87</v>
      </c>
      <c r="K116" s="173" t="s">
        <v>100</v>
      </c>
      <c r="L116" s="174"/>
      <c r="M116" s="72" t="s">
        <v>1</v>
      </c>
      <c r="N116" s="73" t="s">
        <v>40</v>
      </c>
      <c r="O116" s="73" t="s">
        <v>101</v>
      </c>
      <c r="P116" s="73" t="s">
        <v>102</v>
      </c>
      <c r="Q116" s="73" t="s">
        <v>103</v>
      </c>
      <c r="R116" s="73" t="s">
        <v>104</v>
      </c>
      <c r="S116" s="73" t="s">
        <v>105</v>
      </c>
      <c r="T116" s="74" t="s">
        <v>106</v>
      </c>
      <c r="U116" s="167"/>
      <c r="V116" s="167"/>
      <c r="W116" s="167"/>
      <c r="X116" s="167"/>
      <c r="Y116" s="167"/>
      <c r="Z116" s="167"/>
      <c r="AA116" s="167"/>
      <c r="AB116" s="167"/>
      <c r="AC116" s="167"/>
      <c r="AD116" s="167"/>
      <c r="AE116" s="167"/>
    </row>
    <row r="117" spans="1:65" s="2" customFormat="1" ht="22.9" customHeight="1">
      <c r="A117" s="31"/>
      <c r="B117" s="32"/>
      <c r="C117" s="79" t="s">
        <v>107</v>
      </c>
      <c r="D117" s="33"/>
      <c r="E117" s="33"/>
      <c r="F117" s="33"/>
      <c r="G117" s="33"/>
      <c r="H117" s="33"/>
      <c r="I117" s="107"/>
      <c r="J117" s="175">
        <f>BK117</f>
        <v>0</v>
      </c>
      <c r="K117" s="33"/>
      <c r="L117" s="36"/>
      <c r="M117" s="75"/>
      <c r="N117" s="176"/>
      <c r="O117" s="76"/>
      <c r="P117" s="177">
        <f>P118</f>
        <v>0</v>
      </c>
      <c r="Q117" s="76"/>
      <c r="R117" s="177">
        <f>R118</f>
        <v>89.445669999999993</v>
      </c>
      <c r="S117" s="76"/>
      <c r="T117" s="178">
        <f>T118</f>
        <v>0</v>
      </c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T117" s="14" t="s">
        <v>75</v>
      </c>
      <c r="AU117" s="14" t="s">
        <v>89</v>
      </c>
      <c r="BK117" s="179">
        <f>BK118</f>
        <v>0</v>
      </c>
    </row>
    <row r="118" spans="1:65" s="12" customFormat="1" ht="25.9" customHeight="1">
      <c r="B118" s="180"/>
      <c r="C118" s="181"/>
      <c r="D118" s="182" t="s">
        <v>75</v>
      </c>
      <c r="E118" s="183" t="s">
        <v>108</v>
      </c>
      <c r="F118" s="183" t="s">
        <v>109</v>
      </c>
      <c r="G118" s="181"/>
      <c r="H118" s="181"/>
      <c r="I118" s="184"/>
      <c r="J118" s="185">
        <f>BK118</f>
        <v>0</v>
      </c>
      <c r="K118" s="181"/>
      <c r="L118" s="186"/>
      <c r="M118" s="187"/>
      <c r="N118" s="188"/>
      <c r="O118" s="188"/>
      <c r="P118" s="189">
        <f>P119+P129+P131+P192</f>
        <v>0</v>
      </c>
      <c r="Q118" s="188"/>
      <c r="R118" s="189">
        <f>R119+R129+R131+R192</f>
        <v>89.445669999999993</v>
      </c>
      <c r="S118" s="188"/>
      <c r="T118" s="190">
        <f>T119+T129+T131+T192</f>
        <v>0</v>
      </c>
      <c r="AR118" s="191" t="s">
        <v>81</v>
      </c>
      <c r="AT118" s="192" t="s">
        <v>75</v>
      </c>
      <c r="AU118" s="192" t="s">
        <v>76</v>
      </c>
      <c r="AY118" s="191" t="s">
        <v>110</v>
      </c>
      <c r="BK118" s="193">
        <f>BK119+BK129+BK131+BK192</f>
        <v>0</v>
      </c>
    </row>
    <row r="119" spans="1:65" s="12" customFormat="1" ht="22.9" customHeight="1">
      <c r="B119" s="180"/>
      <c r="C119" s="181"/>
      <c r="D119" s="182" t="s">
        <v>75</v>
      </c>
      <c r="E119" s="194" t="s">
        <v>81</v>
      </c>
      <c r="F119" s="194" t="s">
        <v>111</v>
      </c>
      <c r="G119" s="181"/>
      <c r="H119" s="181"/>
      <c r="I119" s="184"/>
      <c r="J119" s="195">
        <f>BK119</f>
        <v>0</v>
      </c>
      <c r="K119" s="181"/>
      <c r="L119" s="186"/>
      <c r="M119" s="187"/>
      <c r="N119" s="188"/>
      <c r="O119" s="188"/>
      <c r="P119" s="189">
        <f>SUM(P120:P128)</f>
        <v>0</v>
      </c>
      <c r="Q119" s="188"/>
      <c r="R119" s="189">
        <f>SUM(R120:R128)</f>
        <v>82.138599999999997</v>
      </c>
      <c r="S119" s="188"/>
      <c r="T119" s="190">
        <f>SUM(T120:T128)</f>
        <v>0</v>
      </c>
      <c r="AR119" s="191" t="s">
        <v>81</v>
      </c>
      <c r="AT119" s="192" t="s">
        <v>75</v>
      </c>
      <c r="AU119" s="192" t="s">
        <v>81</v>
      </c>
      <c r="AY119" s="191" t="s">
        <v>110</v>
      </c>
      <c r="BK119" s="193">
        <f>SUM(BK120:BK128)</f>
        <v>0</v>
      </c>
    </row>
    <row r="120" spans="1:65" s="2" customFormat="1" ht="24" customHeight="1">
      <c r="A120" s="31"/>
      <c r="B120" s="32"/>
      <c r="C120" s="196" t="s">
        <v>81</v>
      </c>
      <c r="D120" s="196" t="s">
        <v>112</v>
      </c>
      <c r="E120" s="197" t="s">
        <v>113</v>
      </c>
      <c r="F120" s="198" t="s">
        <v>114</v>
      </c>
      <c r="G120" s="199" t="s">
        <v>115</v>
      </c>
      <c r="H120" s="200">
        <v>109</v>
      </c>
      <c r="I120" s="201">
        <v>0</v>
      </c>
      <c r="J120" s="202">
        <f t="shared" ref="J120:J128" si="0">ROUND(I120*H120,2)</f>
        <v>0</v>
      </c>
      <c r="K120" s="203"/>
      <c r="L120" s="36"/>
      <c r="M120" s="204" t="s">
        <v>1</v>
      </c>
      <c r="N120" s="205" t="s">
        <v>41</v>
      </c>
      <c r="O120" s="68"/>
      <c r="P120" s="206">
        <f t="shared" ref="P120:P128" si="1">O120*H120</f>
        <v>0</v>
      </c>
      <c r="Q120" s="206">
        <v>0</v>
      </c>
      <c r="R120" s="206">
        <f t="shared" ref="R120:R128" si="2">Q120*H120</f>
        <v>0</v>
      </c>
      <c r="S120" s="206">
        <v>0</v>
      </c>
      <c r="T120" s="207">
        <f t="shared" ref="T120:T128" si="3">S120*H120</f>
        <v>0</v>
      </c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R120" s="208" t="s">
        <v>116</v>
      </c>
      <c r="AT120" s="208" t="s">
        <v>112</v>
      </c>
      <c r="AU120" s="208" t="s">
        <v>83</v>
      </c>
      <c r="AY120" s="14" t="s">
        <v>110</v>
      </c>
      <c r="BE120" s="209">
        <f t="shared" ref="BE120:BE128" si="4">IF(N120="základní",J120,0)</f>
        <v>0</v>
      </c>
      <c r="BF120" s="209">
        <f t="shared" ref="BF120:BF128" si="5">IF(N120="snížená",J120,0)</f>
        <v>0</v>
      </c>
      <c r="BG120" s="209">
        <f t="shared" ref="BG120:BG128" si="6">IF(N120="zákl. přenesená",J120,0)</f>
        <v>0</v>
      </c>
      <c r="BH120" s="209">
        <f t="shared" ref="BH120:BH128" si="7">IF(N120="sníž. přenesená",J120,0)</f>
        <v>0</v>
      </c>
      <c r="BI120" s="209">
        <f t="shared" ref="BI120:BI128" si="8">IF(N120="nulová",J120,0)</f>
        <v>0</v>
      </c>
      <c r="BJ120" s="14" t="s">
        <v>81</v>
      </c>
      <c r="BK120" s="209">
        <f t="shared" ref="BK120:BK128" si="9">ROUND(I120*H120,2)</f>
        <v>0</v>
      </c>
      <c r="BL120" s="14" t="s">
        <v>116</v>
      </c>
      <c r="BM120" s="208" t="s">
        <v>117</v>
      </c>
    </row>
    <row r="121" spans="1:65" s="2" customFormat="1" ht="24" customHeight="1">
      <c r="A121" s="31"/>
      <c r="B121" s="32"/>
      <c r="C121" s="196" t="s">
        <v>83</v>
      </c>
      <c r="D121" s="196" t="s">
        <v>112</v>
      </c>
      <c r="E121" s="197" t="s">
        <v>118</v>
      </c>
      <c r="F121" s="198" t="s">
        <v>119</v>
      </c>
      <c r="G121" s="199" t="s">
        <v>115</v>
      </c>
      <c r="H121" s="200">
        <v>127</v>
      </c>
      <c r="I121" s="201"/>
      <c r="J121" s="202">
        <f t="shared" si="0"/>
        <v>0</v>
      </c>
      <c r="K121" s="203"/>
      <c r="L121" s="36"/>
      <c r="M121" s="204" t="s">
        <v>1</v>
      </c>
      <c r="N121" s="205" t="s">
        <v>41</v>
      </c>
      <c r="O121" s="68"/>
      <c r="P121" s="206">
        <f t="shared" si="1"/>
        <v>0</v>
      </c>
      <c r="Q121" s="206">
        <v>0</v>
      </c>
      <c r="R121" s="206">
        <f t="shared" si="2"/>
        <v>0</v>
      </c>
      <c r="S121" s="206">
        <v>0</v>
      </c>
      <c r="T121" s="207">
        <f t="shared" si="3"/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208" t="s">
        <v>116</v>
      </c>
      <c r="AT121" s="208" t="s">
        <v>112</v>
      </c>
      <c r="AU121" s="208" t="s">
        <v>83</v>
      </c>
      <c r="AY121" s="14" t="s">
        <v>110</v>
      </c>
      <c r="BE121" s="209">
        <f t="shared" si="4"/>
        <v>0</v>
      </c>
      <c r="BF121" s="209">
        <f t="shared" si="5"/>
        <v>0</v>
      </c>
      <c r="BG121" s="209">
        <f t="shared" si="6"/>
        <v>0</v>
      </c>
      <c r="BH121" s="209">
        <f t="shared" si="7"/>
        <v>0</v>
      </c>
      <c r="BI121" s="209">
        <f t="shared" si="8"/>
        <v>0</v>
      </c>
      <c r="BJ121" s="14" t="s">
        <v>81</v>
      </c>
      <c r="BK121" s="209">
        <f t="shared" si="9"/>
        <v>0</v>
      </c>
      <c r="BL121" s="14" t="s">
        <v>116</v>
      </c>
      <c r="BM121" s="208" t="s">
        <v>120</v>
      </c>
    </row>
    <row r="122" spans="1:65" s="2" customFormat="1" ht="24" customHeight="1">
      <c r="A122" s="31"/>
      <c r="B122" s="32"/>
      <c r="C122" s="196" t="s">
        <v>121</v>
      </c>
      <c r="D122" s="196" t="s">
        <v>112</v>
      </c>
      <c r="E122" s="197" t="s">
        <v>122</v>
      </c>
      <c r="F122" s="198" t="s">
        <v>123</v>
      </c>
      <c r="G122" s="199" t="s">
        <v>115</v>
      </c>
      <c r="H122" s="200">
        <v>44</v>
      </c>
      <c r="I122" s="201"/>
      <c r="J122" s="202">
        <f t="shared" si="0"/>
        <v>0</v>
      </c>
      <c r="K122" s="203"/>
      <c r="L122" s="36"/>
      <c r="M122" s="204" t="s">
        <v>1</v>
      </c>
      <c r="N122" s="205" t="s">
        <v>41</v>
      </c>
      <c r="O122" s="68"/>
      <c r="P122" s="206">
        <f t="shared" si="1"/>
        <v>0</v>
      </c>
      <c r="Q122" s="206">
        <v>0</v>
      </c>
      <c r="R122" s="206">
        <f t="shared" si="2"/>
        <v>0</v>
      </c>
      <c r="S122" s="206">
        <v>0</v>
      </c>
      <c r="T122" s="207">
        <f t="shared" si="3"/>
        <v>0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R122" s="208" t="s">
        <v>116</v>
      </c>
      <c r="AT122" s="208" t="s">
        <v>112</v>
      </c>
      <c r="AU122" s="208" t="s">
        <v>83</v>
      </c>
      <c r="AY122" s="14" t="s">
        <v>110</v>
      </c>
      <c r="BE122" s="209">
        <f t="shared" si="4"/>
        <v>0</v>
      </c>
      <c r="BF122" s="209">
        <f t="shared" si="5"/>
        <v>0</v>
      </c>
      <c r="BG122" s="209">
        <f t="shared" si="6"/>
        <v>0</v>
      </c>
      <c r="BH122" s="209">
        <f t="shared" si="7"/>
        <v>0</v>
      </c>
      <c r="BI122" s="209">
        <f t="shared" si="8"/>
        <v>0</v>
      </c>
      <c r="BJ122" s="14" t="s">
        <v>81</v>
      </c>
      <c r="BK122" s="209">
        <f t="shared" si="9"/>
        <v>0</v>
      </c>
      <c r="BL122" s="14" t="s">
        <v>116</v>
      </c>
      <c r="BM122" s="208" t="s">
        <v>124</v>
      </c>
    </row>
    <row r="123" spans="1:65" s="2" customFormat="1" ht="16.5" customHeight="1">
      <c r="A123" s="31"/>
      <c r="B123" s="32"/>
      <c r="C123" s="196" t="s">
        <v>116</v>
      </c>
      <c r="D123" s="196" t="s">
        <v>112</v>
      </c>
      <c r="E123" s="197" t="s">
        <v>125</v>
      </c>
      <c r="F123" s="198" t="s">
        <v>126</v>
      </c>
      <c r="G123" s="199" t="s">
        <v>127</v>
      </c>
      <c r="H123" s="200">
        <v>165</v>
      </c>
      <c r="I123" s="201"/>
      <c r="J123" s="202">
        <f t="shared" si="0"/>
        <v>0</v>
      </c>
      <c r="K123" s="203"/>
      <c r="L123" s="36"/>
      <c r="M123" s="204" t="s">
        <v>1</v>
      </c>
      <c r="N123" s="205" t="s">
        <v>41</v>
      </c>
      <c r="O123" s="68"/>
      <c r="P123" s="206">
        <f t="shared" si="1"/>
        <v>0</v>
      </c>
      <c r="Q123" s="206">
        <v>8.4000000000000003E-4</v>
      </c>
      <c r="R123" s="206">
        <f t="shared" si="2"/>
        <v>0.1386</v>
      </c>
      <c r="S123" s="206">
        <v>0</v>
      </c>
      <c r="T123" s="207">
        <f t="shared" si="3"/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208" t="s">
        <v>116</v>
      </c>
      <c r="AT123" s="208" t="s">
        <v>112</v>
      </c>
      <c r="AU123" s="208" t="s">
        <v>83</v>
      </c>
      <c r="AY123" s="14" t="s">
        <v>110</v>
      </c>
      <c r="BE123" s="209">
        <f t="shared" si="4"/>
        <v>0</v>
      </c>
      <c r="BF123" s="209">
        <f t="shared" si="5"/>
        <v>0</v>
      </c>
      <c r="BG123" s="209">
        <f t="shared" si="6"/>
        <v>0</v>
      </c>
      <c r="BH123" s="209">
        <f t="shared" si="7"/>
        <v>0</v>
      </c>
      <c r="BI123" s="209">
        <f t="shared" si="8"/>
        <v>0</v>
      </c>
      <c r="BJ123" s="14" t="s">
        <v>81</v>
      </c>
      <c r="BK123" s="209">
        <f t="shared" si="9"/>
        <v>0</v>
      </c>
      <c r="BL123" s="14" t="s">
        <v>116</v>
      </c>
      <c r="BM123" s="208" t="s">
        <v>128</v>
      </c>
    </row>
    <row r="124" spans="1:65" s="2" customFormat="1" ht="24" customHeight="1">
      <c r="A124" s="31"/>
      <c r="B124" s="32"/>
      <c r="C124" s="196" t="s">
        <v>129</v>
      </c>
      <c r="D124" s="196" t="s">
        <v>112</v>
      </c>
      <c r="E124" s="197" t="s">
        <v>130</v>
      </c>
      <c r="F124" s="198" t="s">
        <v>131</v>
      </c>
      <c r="G124" s="199" t="s">
        <v>127</v>
      </c>
      <c r="H124" s="200">
        <v>165</v>
      </c>
      <c r="I124" s="201"/>
      <c r="J124" s="202">
        <f t="shared" si="0"/>
        <v>0</v>
      </c>
      <c r="K124" s="203"/>
      <c r="L124" s="36"/>
      <c r="M124" s="204" t="s">
        <v>1</v>
      </c>
      <c r="N124" s="205" t="s">
        <v>41</v>
      </c>
      <c r="O124" s="68"/>
      <c r="P124" s="206">
        <f t="shared" si="1"/>
        <v>0</v>
      </c>
      <c r="Q124" s="206">
        <v>0</v>
      </c>
      <c r="R124" s="206">
        <f t="shared" si="2"/>
        <v>0</v>
      </c>
      <c r="S124" s="206">
        <v>0</v>
      </c>
      <c r="T124" s="207">
        <f t="shared" si="3"/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208" t="s">
        <v>116</v>
      </c>
      <c r="AT124" s="208" t="s">
        <v>112</v>
      </c>
      <c r="AU124" s="208" t="s">
        <v>83</v>
      </c>
      <c r="AY124" s="14" t="s">
        <v>110</v>
      </c>
      <c r="BE124" s="209">
        <f t="shared" si="4"/>
        <v>0</v>
      </c>
      <c r="BF124" s="209">
        <f t="shared" si="5"/>
        <v>0</v>
      </c>
      <c r="BG124" s="209">
        <f t="shared" si="6"/>
        <v>0</v>
      </c>
      <c r="BH124" s="209">
        <f t="shared" si="7"/>
        <v>0</v>
      </c>
      <c r="BI124" s="209">
        <f t="shared" si="8"/>
        <v>0</v>
      </c>
      <c r="BJ124" s="14" t="s">
        <v>81</v>
      </c>
      <c r="BK124" s="209">
        <f t="shared" si="9"/>
        <v>0</v>
      </c>
      <c r="BL124" s="14" t="s">
        <v>116</v>
      </c>
      <c r="BM124" s="208" t="s">
        <v>132</v>
      </c>
    </row>
    <row r="125" spans="1:65" s="2" customFormat="1" ht="24" customHeight="1">
      <c r="A125" s="31"/>
      <c r="B125" s="32"/>
      <c r="C125" s="196" t="s">
        <v>133</v>
      </c>
      <c r="D125" s="196" t="s">
        <v>112</v>
      </c>
      <c r="E125" s="197" t="s">
        <v>134</v>
      </c>
      <c r="F125" s="198" t="s">
        <v>135</v>
      </c>
      <c r="G125" s="199" t="s">
        <v>115</v>
      </c>
      <c r="H125" s="200">
        <v>109</v>
      </c>
      <c r="I125" s="201"/>
      <c r="J125" s="202">
        <f t="shared" si="0"/>
        <v>0</v>
      </c>
      <c r="K125" s="203"/>
      <c r="L125" s="36"/>
      <c r="M125" s="204" t="s">
        <v>1</v>
      </c>
      <c r="N125" s="205" t="s">
        <v>41</v>
      </c>
      <c r="O125" s="68"/>
      <c r="P125" s="206">
        <f t="shared" si="1"/>
        <v>0</v>
      </c>
      <c r="Q125" s="206">
        <v>0</v>
      </c>
      <c r="R125" s="206">
        <f t="shared" si="2"/>
        <v>0</v>
      </c>
      <c r="S125" s="206">
        <v>0</v>
      </c>
      <c r="T125" s="207">
        <f t="shared" si="3"/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208" t="s">
        <v>116</v>
      </c>
      <c r="AT125" s="208" t="s">
        <v>112</v>
      </c>
      <c r="AU125" s="208" t="s">
        <v>83</v>
      </c>
      <c r="AY125" s="14" t="s">
        <v>110</v>
      </c>
      <c r="BE125" s="209">
        <f t="shared" si="4"/>
        <v>0</v>
      </c>
      <c r="BF125" s="209">
        <f t="shared" si="5"/>
        <v>0</v>
      </c>
      <c r="BG125" s="209">
        <f t="shared" si="6"/>
        <v>0</v>
      </c>
      <c r="BH125" s="209">
        <f t="shared" si="7"/>
        <v>0</v>
      </c>
      <c r="BI125" s="209">
        <f t="shared" si="8"/>
        <v>0</v>
      </c>
      <c r="BJ125" s="14" t="s">
        <v>81</v>
      </c>
      <c r="BK125" s="209">
        <f t="shared" si="9"/>
        <v>0</v>
      </c>
      <c r="BL125" s="14" t="s">
        <v>116</v>
      </c>
      <c r="BM125" s="208" t="s">
        <v>136</v>
      </c>
    </row>
    <row r="126" spans="1:65" s="2" customFormat="1" ht="24" customHeight="1">
      <c r="A126" s="31"/>
      <c r="B126" s="32"/>
      <c r="C126" s="196" t="s">
        <v>137</v>
      </c>
      <c r="D126" s="196" t="s">
        <v>112</v>
      </c>
      <c r="E126" s="197" t="s">
        <v>138</v>
      </c>
      <c r="F126" s="198" t="s">
        <v>139</v>
      </c>
      <c r="G126" s="199" t="s">
        <v>115</v>
      </c>
      <c r="H126" s="200">
        <v>55</v>
      </c>
      <c r="I126" s="201"/>
      <c r="J126" s="202">
        <f t="shared" si="0"/>
        <v>0</v>
      </c>
      <c r="K126" s="203"/>
      <c r="L126" s="36"/>
      <c r="M126" s="204" t="s">
        <v>1</v>
      </c>
      <c r="N126" s="205" t="s">
        <v>41</v>
      </c>
      <c r="O126" s="68"/>
      <c r="P126" s="206">
        <f t="shared" si="1"/>
        <v>0</v>
      </c>
      <c r="Q126" s="206">
        <v>0</v>
      </c>
      <c r="R126" s="206">
        <f t="shared" si="2"/>
        <v>0</v>
      </c>
      <c r="S126" s="206">
        <v>0</v>
      </c>
      <c r="T126" s="207">
        <f t="shared" si="3"/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208" t="s">
        <v>116</v>
      </c>
      <c r="AT126" s="208" t="s">
        <v>112</v>
      </c>
      <c r="AU126" s="208" t="s">
        <v>83</v>
      </c>
      <c r="AY126" s="14" t="s">
        <v>110</v>
      </c>
      <c r="BE126" s="209">
        <f t="shared" si="4"/>
        <v>0</v>
      </c>
      <c r="BF126" s="209">
        <f t="shared" si="5"/>
        <v>0</v>
      </c>
      <c r="BG126" s="209">
        <f t="shared" si="6"/>
        <v>0</v>
      </c>
      <c r="BH126" s="209">
        <f t="shared" si="7"/>
        <v>0</v>
      </c>
      <c r="BI126" s="209">
        <f t="shared" si="8"/>
        <v>0</v>
      </c>
      <c r="BJ126" s="14" t="s">
        <v>81</v>
      </c>
      <c r="BK126" s="209">
        <f t="shared" si="9"/>
        <v>0</v>
      </c>
      <c r="BL126" s="14" t="s">
        <v>116</v>
      </c>
      <c r="BM126" s="208" t="s">
        <v>140</v>
      </c>
    </row>
    <row r="127" spans="1:65" s="2" customFormat="1" ht="24" customHeight="1">
      <c r="A127" s="31"/>
      <c r="B127" s="32"/>
      <c r="C127" s="196" t="s">
        <v>141</v>
      </c>
      <c r="D127" s="196" t="s">
        <v>112</v>
      </c>
      <c r="E127" s="197" t="s">
        <v>142</v>
      </c>
      <c r="F127" s="198" t="s">
        <v>143</v>
      </c>
      <c r="G127" s="199" t="s">
        <v>115</v>
      </c>
      <c r="H127" s="200">
        <v>41</v>
      </c>
      <c r="I127" s="201"/>
      <c r="J127" s="202">
        <f t="shared" si="0"/>
        <v>0</v>
      </c>
      <c r="K127" s="203"/>
      <c r="L127" s="36"/>
      <c r="M127" s="204" t="s">
        <v>1</v>
      </c>
      <c r="N127" s="205" t="s">
        <v>41</v>
      </c>
      <c r="O127" s="68"/>
      <c r="P127" s="206">
        <f t="shared" si="1"/>
        <v>0</v>
      </c>
      <c r="Q127" s="206">
        <v>0</v>
      </c>
      <c r="R127" s="206">
        <f t="shared" si="2"/>
        <v>0</v>
      </c>
      <c r="S127" s="206">
        <v>0</v>
      </c>
      <c r="T127" s="207">
        <f t="shared" si="3"/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208" t="s">
        <v>116</v>
      </c>
      <c r="AT127" s="208" t="s">
        <v>112</v>
      </c>
      <c r="AU127" s="208" t="s">
        <v>83</v>
      </c>
      <c r="AY127" s="14" t="s">
        <v>110</v>
      </c>
      <c r="BE127" s="209">
        <f t="shared" si="4"/>
        <v>0</v>
      </c>
      <c r="BF127" s="209">
        <f t="shared" si="5"/>
        <v>0</v>
      </c>
      <c r="BG127" s="209">
        <f t="shared" si="6"/>
        <v>0</v>
      </c>
      <c r="BH127" s="209">
        <f t="shared" si="7"/>
        <v>0</v>
      </c>
      <c r="BI127" s="209">
        <f t="shared" si="8"/>
        <v>0</v>
      </c>
      <c r="BJ127" s="14" t="s">
        <v>81</v>
      </c>
      <c r="BK127" s="209">
        <f t="shared" si="9"/>
        <v>0</v>
      </c>
      <c r="BL127" s="14" t="s">
        <v>116</v>
      </c>
      <c r="BM127" s="208" t="s">
        <v>144</v>
      </c>
    </row>
    <row r="128" spans="1:65" s="2" customFormat="1" ht="16.5" customHeight="1">
      <c r="A128" s="31"/>
      <c r="B128" s="32"/>
      <c r="C128" s="210" t="s">
        <v>145</v>
      </c>
      <c r="D128" s="210" t="s">
        <v>146</v>
      </c>
      <c r="E128" s="211" t="s">
        <v>147</v>
      </c>
      <c r="F128" s="212" t="s">
        <v>148</v>
      </c>
      <c r="G128" s="213" t="s">
        <v>149</v>
      </c>
      <c r="H128" s="214">
        <v>82</v>
      </c>
      <c r="I128" s="215"/>
      <c r="J128" s="216">
        <f t="shared" si="0"/>
        <v>0</v>
      </c>
      <c r="K128" s="217"/>
      <c r="L128" s="218"/>
      <c r="M128" s="219" t="s">
        <v>1</v>
      </c>
      <c r="N128" s="220" t="s">
        <v>41</v>
      </c>
      <c r="O128" s="68"/>
      <c r="P128" s="206">
        <f t="shared" si="1"/>
        <v>0</v>
      </c>
      <c r="Q128" s="206">
        <v>1</v>
      </c>
      <c r="R128" s="206">
        <f t="shared" si="2"/>
        <v>82</v>
      </c>
      <c r="S128" s="206">
        <v>0</v>
      </c>
      <c r="T128" s="207">
        <f t="shared" si="3"/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208" t="s">
        <v>141</v>
      </c>
      <c r="AT128" s="208" t="s">
        <v>146</v>
      </c>
      <c r="AU128" s="208" t="s">
        <v>83</v>
      </c>
      <c r="AY128" s="14" t="s">
        <v>110</v>
      </c>
      <c r="BE128" s="209">
        <f t="shared" si="4"/>
        <v>0</v>
      </c>
      <c r="BF128" s="209">
        <f t="shared" si="5"/>
        <v>0</v>
      </c>
      <c r="BG128" s="209">
        <f t="shared" si="6"/>
        <v>0</v>
      </c>
      <c r="BH128" s="209">
        <f t="shared" si="7"/>
        <v>0</v>
      </c>
      <c r="BI128" s="209">
        <f t="shared" si="8"/>
        <v>0</v>
      </c>
      <c r="BJ128" s="14" t="s">
        <v>81</v>
      </c>
      <c r="BK128" s="209">
        <f t="shared" si="9"/>
        <v>0</v>
      </c>
      <c r="BL128" s="14" t="s">
        <v>116</v>
      </c>
      <c r="BM128" s="208" t="s">
        <v>150</v>
      </c>
    </row>
    <row r="129" spans="1:65" s="12" customFormat="1" ht="22.9" customHeight="1">
      <c r="B129" s="180"/>
      <c r="C129" s="181"/>
      <c r="D129" s="182" t="s">
        <v>75</v>
      </c>
      <c r="E129" s="194" t="s">
        <v>116</v>
      </c>
      <c r="F129" s="194" t="s">
        <v>151</v>
      </c>
      <c r="G129" s="181"/>
      <c r="H129" s="181"/>
      <c r="I129" s="184"/>
      <c r="J129" s="195">
        <f>BK129</f>
        <v>0</v>
      </c>
      <c r="K129" s="181"/>
      <c r="L129" s="186"/>
      <c r="M129" s="187"/>
      <c r="N129" s="188"/>
      <c r="O129" s="188"/>
      <c r="P129" s="189">
        <f>P130</f>
        <v>0</v>
      </c>
      <c r="Q129" s="188"/>
      <c r="R129" s="189">
        <f>R130</f>
        <v>0</v>
      </c>
      <c r="S129" s="188"/>
      <c r="T129" s="190">
        <f>T130</f>
        <v>0</v>
      </c>
      <c r="AR129" s="191" t="s">
        <v>81</v>
      </c>
      <c r="AT129" s="192" t="s">
        <v>75</v>
      </c>
      <c r="AU129" s="192" t="s">
        <v>81</v>
      </c>
      <c r="AY129" s="191" t="s">
        <v>110</v>
      </c>
      <c r="BK129" s="193">
        <f>BK130</f>
        <v>0</v>
      </c>
    </row>
    <row r="130" spans="1:65" s="2" customFormat="1" ht="24" customHeight="1">
      <c r="A130" s="31"/>
      <c r="B130" s="32"/>
      <c r="C130" s="196" t="s">
        <v>152</v>
      </c>
      <c r="D130" s="196" t="s">
        <v>112</v>
      </c>
      <c r="E130" s="197" t="s">
        <v>153</v>
      </c>
      <c r="F130" s="198" t="s">
        <v>154</v>
      </c>
      <c r="G130" s="199" t="s">
        <v>115</v>
      </c>
      <c r="H130" s="200">
        <v>14</v>
      </c>
      <c r="I130" s="201"/>
      <c r="J130" s="202">
        <f>ROUND(I130*H130,2)</f>
        <v>0</v>
      </c>
      <c r="K130" s="203"/>
      <c r="L130" s="36"/>
      <c r="M130" s="204" t="s">
        <v>1</v>
      </c>
      <c r="N130" s="205" t="s">
        <v>41</v>
      </c>
      <c r="O130" s="68"/>
      <c r="P130" s="206">
        <f>O130*H130</f>
        <v>0</v>
      </c>
      <c r="Q130" s="206">
        <v>0</v>
      </c>
      <c r="R130" s="206">
        <f>Q130*H130</f>
        <v>0</v>
      </c>
      <c r="S130" s="206">
        <v>0</v>
      </c>
      <c r="T130" s="207">
        <f>S130*H130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208" t="s">
        <v>116</v>
      </c>
      <c r="AT130" s="208" t="s">
        <v>112</v>
      </c>
      <c r="AU130" s="208" t="s">
        <v>83</v>
      </c>
      <c r="AY130" s="14" t="s">
        <v>110</v>
      </c>
      <c r="BE130" s="209">
        <f>IF(N130="základní",J130,0)</f>
        <v>0</v>
      </c>
      <c r="BF130" s="209">
        <f>IF(N130="snížená",J130,0)</f>
        <v>0</v>
      </c>
      <c r="BG130" s="209">
        <f>IF(N130="zákl. přenesená",J130,0)</f>
        <v>0</v>
      </c>
      <c r="BH130" s="209">
        <f>IF(N130="sníž. přenesená",J130,0)</f>
        <v>0</v>
      </c>
      <c r="BI130" s="209">
        <f>IF(N130="nulová",J130,0)</f>
        <v>0</v>
      </c>
      <c r="BJ130" s="14" t="s">
        <v>81</v>
      </c>
      <c r="BK130" s="209">
        <f>ROUND(I130*H130,2)</f>
        <v>0</v>
      </c>
      <c r="BL130" s="14" t="s">
        <v>116</v>
      </c>
      <c r="BM130" s="208" t="s">
        <v>155</v>
      </c>
    </row>
    <row r="131" spans="1:65" s="12" customFormat="1" ht="22.9" customHeight="1">
      <c r="B131" s="180"/>
      <c r="C131" s="181"/>
      <c r="D131" s="182" t="s">
        <v>75</v>
      </c>
      <c r="E131" s="194" t="s">
        <v>141</v>
      </c>
      <c r="F131" s="194" t="s">
        <v>156</v>
      </c>
      <c r="G131" s="181"/>
      <c r="H131" s="181"/>
      <c r="I131" s="184"/>
      <c r="J131" s="195">
        <f>BK131</f>
        <v>0</v>
      </c>
      <c r="K131" s="181"/>
      <c r="L131" s="186"/>
      <c r="M131" s="187"/>
      <c r="N131" s="188"/>
      <c r="O131" s="188"/>
      <c r="P131" s="189">
        <f>SUM(P132:P191)</f>
        <v>0</v>
      </c>
      <c r="Q131" s="188"/>
      <c r="R131" s="189">
        <f>SUM(R132:R191)</f>
        <v>7.3070699999999995</v>
      </c>
      <c r="S131" s="188"/>
      <c r="T131" s="190">
        <f>SUM(T132:T191)</f>
        <v>0</v>
      </c>
      <c r="AR131" s="191" t="s">
        <v>81</v>
      </c>
      <c r="AT131" s="192" t="s">
        <v>75</v>
      </c>
      <c r="AU131" s="192" t="s">
        <v>81</v>
      </c>
      <c r="AY131" s="191" t="s">
        <v>110</v>
      </c>
      <c r="BK131" s="193">
        <f>SUM(BK132:BK191)</f>
        <v>0</v>
      </c>
    </row>
    <row r="132" spans="1:65" s="2" customFormat="1" ht="24" customHeight="1">
      <c r="A132" s="31"/>
      <c r="B132" s="32"/>
      <c r="C132" s="196" t="s">
        <v>157</v>
      </c>
      <c r="D132" s="196" t="s">
        <v>112</v>
      </c>
      <c r="E132" s="197" t="s">
        <v>158</v>
      </c>
      <c r="F132" s="198" t="s">
        <v>159</v>
      </c>
      <c r="G132" s="199" t="s">
        <v>160</v>
      </c>
      <c r="H132" s="200">
        <v>2</v>
      </c>
      <c r="I132" s="201"/>
      <c r="J132" s="202">
        <f t="shared" ref="J132:J163" si="10">ROUND(I132*H132,2)</f>
        <v>0</v>
      </c>
      <c r="K132" s="203"/>
      <c r="L132" s="36"/>
      <c r="M132" s="204" t="s">
        <v>1</v>
      </c>
      <c r="N132" s="205" t="s">
        <v>41</v>
      </c>
      <c r="O132" s="68"/>
      <c r="P132" s="206">
        <f t="shared" ref="P132:P163" si="11">O132*H132</f>
        <v>0</v>
      </c>
      <c r="Q132" s="206">
        <v>0</v>
      </c>
      <c r="R132" s="206">
        <f t="shared" ref="R132:R163" si="12">Q132*H132</f>
        <v>0</v>
      </c>
      <c r="S132" s="206">
        <v>0</v>
      </c>
      <c r="T132" s="207">
        <f t="shared" ref="T132:T163" si="13"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208" t="s">
        <v>116</v>
      </c>
      <c r="AT132" s="208" t="s">
        <v>112</v>
      </c>
      <c r="AU132" s="208" t="s">
        <v>83</v>
      </c>
      <c r="AY132" s="14" t="s">
        <v>110</v>
      </c>
      <c r="BE132" s="209">
        <f t="shared" ref="BE132:BE163" si="14">IF(N132="základní",J132,0)</f>
        <v>0</v>
      </c>
      <c r="BF132" s="209">
        <f t="shared" ref="BF132:BF163" si="15">IF(N132="snížená",J132,0)</f>
        <v>0</v>
      </c>
      <c r="BG132" s="209">
        <f t="shared" ref="BG132:BG163" si="16">IF(N132="zákl. přenesená",J132,0)</f>
        <v>0</v>
      </c>
      <c r="BH132" s="209">
        <f t="shared" ref="BH132:BH163" si="17">IF(N132="sníž. přenesená",J132,0)</f>
        <v>0</v>
      </c>
      <c r="BI132" s="209">
        <f t="shared" ref="BI132:BI163" si="18">IF(N132="nulová",J132,0)</f>
        <v>0</v>
      </c>
      <c r="BJ132" s="14" t="s">
        <v>81</v>
      </c>
      <c r="BK132" s="209">
        <f t="shared" ref="BK132:BK163" si="19">ROUND(I132*H132,2)</f>
        <v>0</v>
      </c>
      <c r="BL132" s="14" t="s">
        <v>116</v>
      </c>
      <c r="BM132" s="208" t="s">
        <v>161</v>
      </c>
    </row>
    <row r="133" spans="1:65" s="2" customFormat="1" ht="24" customHeight="1">
      <c r="A133" s="31"/>
      <c r="B133" s="32"/>
      <c r="C133" s="196" t="s">
        <v>162</v>
      </c>
      <c r="D133" s="196" t="s">
        <v>112</v>
      </c>
      <c r="E133" s="197" t="s">
        <v>163</v>
      </c>
      <c r="F133" s="198" t="s">
        <v>164</v>
      </c>
      <c r="G133" s="199" t="s">
        <v>160</v>
      </c>
      <c r="H133" s="200">
        <v>2</v>
      </c>
      <c r="I133" s="201"/>
      <c r="J133" s="202">
        <f t="shared" si="10"/>
        <v>0</v>
      </c>
      <c r="K133" s="203"/>
      <c r="L133" s="36"/>
      <c r="M133" s="204" t="s">
        <v>1</v>
      </c>
      <c r="N133" s="205" t="s">
        <v>41</v>
      </c>
      <c r="O133" s="68"/>
      <c r="P133" s="206">
        <f t="shared" si="11"/>
        <v>0</v>
      </c>
      <c r="Q133" s="206">
        <v>1.67E-3</v>
      </c>
      <c r="R133" s="206">
        <f t="shared" si="12"/>
        <v>3.3400000000000001E-3</v>
      </c>
      <c r="S133" s="206">
        <v>0</v>
      </c>
      <c r="T133" s="207">
        <f t="shared" si="1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208" t="s">
        <v>116</v>
      </c>
      <c r="AT133" s="208" t="s">
        <v>112</v>
      </c>
      <c r="AU133" s="208" t="s">
        <v>83</v>
      </c>
      <c r="AY133" s="14" t="s">
        <v>110</v>
      </c>
      <c r="BE133" s="209">
        <f t="shared" si="14"/>
        <v>0</v>
      </c>
      <c r="BF133" s="209">
        <f t="shared" si="15"/>
        <v>0</v>
      </c>
      <c r="BG133" s="209">
        <f t="shared" si="16"/>
        <v>0</v>
      </c>
      <c r="BH133" s="209">
        <f t="shared" si="17"/>
        <v>0</v>
      </c>
      <c r="BI133" s="209">
        <f t="shared" si="18"/>
        <v>0</v>
      </c>
      <c r="BJ133" s="14" t="s">
        <v>81</v>
      </c>
      <c r="BK133" s="209">
        <f t="shared" si="19"/>
        <v>0</v>
      </c>
      <c r="BL133" s="14" t="s">
        <v>116</v>
      </c>
      <c r="BM133" s="208" t="s">
        <v>165</v>
      </c>
    </row>
    <row r="134" spans="1:65" s="2" customFormat="1" ht="16.5" customHeight="1">
      <c r="A134" s="31"/>
      <c r="B134" s="32"/>
      <c r="C134" s="210" t="s">
        <v>166</v>
      </c>
      <c r="D134" s="210" t="s">
        <v>146</v>
      </c>
      <c r="E134" s="211" t="s">
        <v>167</v>
      </c>
      <c r="F134" s="212" t="s">
        <v>168</v>
      </c>
      <c r="G134" s="213" t="s">
        <v>160</v>
      </c>
      <c r="H134" s="214">
        <v>2</v>
      </c>
      <c r="I134" s="215"/>
      <c r="J134" s="216">
        <f t="shared" si="10"/>
        <v>0</v>
      </c>
      <c r="K134" s="217"/>
      <c r="L134" s="218"/>
      <c r="M134" s="219" t="s">
        <v>1</v>
      </c>
      <c r="N134" s="220" t="s">
        <v>41</v>
      </c>
      <c r="O134" s="68"/>
      <c r="P134" s="206">
        <f t="shared" si="11"/>
        <v>0</v>
      </c>
      <c r="Q134" s="206">
        <v>1.41E-2</v>
      </c>
      <c r="R134" s="206">
        <f t="shared" si="12"/>
        <v>2.8199999999999999E-2</v>
      </c>
      <c r="S134" s="206">
        <v>0</v>
      </c>
      <c r="T134" s="207">
        <f t="shared" si="1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208" t="s">
        <v>141</v>
      </c>
      <c r="AT134" s="208" t="s">
        <v>146</v>
      </c>
      <c r="AU134" s="208" t="s">
        <v>83</v>
      </c>
      <c r="AY134" s="14" t="s">
        <v>110</v>
      </c>
      <c r="BE134" s="209">
        <f t="shared" si="14"/>
        <v>0</v>
      </c>
      <c r="BF134" s="209">
        <f t="shared" si="15"/>
        <v>0</v>
      </c>
      <c r="BG134" s="209">
        <f t="shared" si="16"/>
        <v>0</v>
      </c>
      <c r="BH134" s="209">
        <f t="shared" si="17"/>
        <v>0</v>
      </c>
      <c r="BI134" s="209">
        <f t="shared" si="18"/>
        <v>0</v>
      </c>
      <c r="BJ134" s="14" t="s">
        <v>81</v>
      </c>
      <c r="BK134" s="209">
        <f t="shared" si="19"/>
        <v>0</v>
      </c>
      <c r="BL134" s="14" t="s">
        <v>116</v>
      </c>
      <c r="BM134" s="208" t="s">
        <v>169</v>
      </c>
    </row>
    <row r="135" spans="1:65" s="2" customFormat="1" ht="24" customHeight="1">
      <c r="A135" s="31"/>
      <c r="B135" s="32"/>
      <c r="C135" s="196" t="s">
        <v>170</v>
      </c>
      <c r="D135" s="196" t="s">
        <v>112</v>
      </c>
      <c r="E135" s="197" t="s">
        <v>171</v>
      </c>
      <c r="F135" s="198" t="s">
        <v>172</v>
      </c>
      <c r="G135" s="199" t="s">
        <v>160</v>
      </c>
      <c r="H135" s="200">
        <v>1</v>
      </c>
      <c r="I135" s="201"/>
      <c r="J135" s="202">
        <f t="shared" si="10"/>
        <v>0</v>
      </c>
      <c r="K135" s="203"/>
      <c r="L135" s="36"/>
      <c r="M135" s="204" t="s">
        <v>1</v>
      </c>
      <c r="N135" s="205" t="s">
        <v>41</v>
      </c>
      <c r="O135" s="68"/>
      <c r="P135" s="206">
        <f t="shared" si="11"/>
        <v>0</v>
      </c>
      <c r="Q135" s="206">
        <v>2.96E-3</v>
      </c>
      <c r="R135" s="206">
        <f t="shared" si="12"/>
        <v>2.96E-3</v>
      </c>
      <c r="S135" s="206">
        <v>0</v>
      </c>
      <c r="T135" s="207">
        <f t="shared" si="1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208" t="s">
        <v>116</v>
      </c>
      <c r="AT135" s="208" t="s">
        <v>112</v>
      </c>
      <c r="AU135" s="208" t="s">
        <v>83</v>
      </c>
      <c r="AY135" s="14" t="s">
        <v>110</v>
      </c>
      <c r="BE135" s="209">
        <f t="shared" si="14"/>
        <v>0</v>
      </c>
      <c r="BF135" s="209">
        <f t="shared" si="15"/>
        <v>0</v>
      </c>
      <c r="BG135" s="209">
        <f t="shared" si="16"/>
        <v>0</v>
      </c>
      <c r="BH135" s="209">
        <f t="shared" si="17"/>
        <v>0</v>
      </c>
      <c r="BI135" s="209">
        <f t="shared" si="18"/>
        <v>0</v>
      </c>
      <c r="BJ135" s="14" t="s">
        <v>81</v>
      </c>
      <c r="BK135" s="209">
        <f t="shared" si="19"/>
        <v>0</v>
      </c>
      <c r="BL135" s="14" t="s">
        <v>116</v>
      </c>
      <c r="BM135" s="208" t="s">
        <v>173</v>
      </c>
    </row>
    <row r="136" spans="1:65" s="2" customFormat="1" ht="16.5" customHeight="1">
      <c r="A136" s="31"/>
      <c r="B136" s="32"/>
      <c r="C136" s="210" t="s">
        <v>8</v>
      </c>
      <c r="D136" s="210" t="s">
        <v>146</v>
      </c>
      <c r="E136" s="211" t="s">
        <v>174</v>
      </c>
      <c r="F136" s="212" t="s">
        <v>175</v>
      </c>
      <c r="G136" s="213" t="s">
        <v>160</v>
      </c>
      <c r="H136" s="214">
        <v>1</v>
      </c>
      <c r="I136" s="215"/>
      <c r="J136" s="216">
        <f t="shared" si="10"/>
        <v>0</v>
      </c>
      <c r="K136" s="217"/>
      <c r="L136" s="218"/>
      <c r="M136" s="219" t="s">
        <v>1</v>
      </c>
      <c r="N136" s="220" t="s">
        <v>41</v>
      </c>
      <c r="O136" s="68"/>
      <c r="P136" s="206">
        <f t="shared" si="11"/>
        <v>0</v>
      </c>
      <c r="Q136" s="206">
        <v>1.0699999999999999E-2</v>
      </c>
      <c r="R136" s="206">
        <f t="shared" si="12"/>
        <v>1.0699999999999999E-2</v>
      </c>
      <c r="S136" s="206">
        <v>0</v>
      </c>
      <c r="T136" s="207">
        <f t="shared" si="1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208" t="s">
        <v>141</v>
      </c>
      <c r="AT136" s="208" t="s">
        <v>146</v>
      </c>
      <c r="AU136" s="208" t="s">
        <v>83</v>
      </c>
      <c r="AY136" s="14" t="s">
        <v>110</v>
      </c>
      <c r="BE136" s="209">
        <f t="shared" si="14"/>
        <v>0</v>
      </c>
      <c r="BF136" s="209">
        <f t="shared" si="15"/>
        <v>0</v>
      </c>
      <c r="BG136" s="209">
        <f t="shared" si="16"/>
        <v>0</v>
      </c>
      <c r="BH136" s="209">
        <f t="shared" si="17"/>
        <v>0</v>
      </c>
      <c r="BI136" s="209">
        <f t="shared" si="18"/>
        <v>0</v>
      </c>
      <c r="BJ136" s="14" t="s">
        <v>81</v>
      </c>
      <c r="BK136" s="209">
        <f t="shared" si="19"/>
        <v>0</v>
      </c>
      <c r="BL136" s="14" t="s">
        <v>116</v>
      </c>
      <c r="BM136" s="208" t="s">
        <v>176</v>
      </c>
    </row>
    <row r="137" spans="1:65" s="2" customFormat="1" ht="24" customHeight="1">
      <c r="A137" s="31"/>
      <c r="B137" s="32"/>
      <c r="C137" s="196" t="s">
        <v>177</v>
      </c>
      <c r="D137" s="196" t="s">
        <v>112</v>
      </c>
      <c r="E137" s="197" t="s">
        <v>178</v>
      </c>
      <c r="F137" s="198" t="s">
        <v>179</v>
      </c>
      <c r="G137" s="199" t="s">
        <v>160</v>
      </c>
      <c r="H137" s="200">
        <v>2</v>
      </c>
      <c r="I137" s="201"/>
      <c r="J137" s="202">
        <f t="shared" si="10"/>
        <v>0</v>
      </c>
      <c r="K137" s="203"/>
      <c r="L137" s="36"/>
      <c r="M137" s="204" t="s">
        <v>1</v>
      </c>
      <c r="N137" s="205" t="s">
        <v>41</v>
      </c>
      <c r="O137" s="68"/>
      <c r="P137" s="206">
        <f t="shared" si="11"/>
        <v>0</v>
      </c>
      <c r="Q137" s="206">
        <v>3.8E-3</v>
      </c>
      <c r="R137" s="206">
        <f t="shared" si="12"/>
        <v>7.6E-3</v>
      </c>
      <c r="S137" s="206">
        <v>0</v>
      </c>
      <c r="T137" s="207">
        <f t="shared" si="1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208" t="s">
        <v>116</v>
      </c>
      <c r="AT137" s="208" t="s">
        <v>112</v>
      </c>
      <c r="AU137" s="208" t="s">
        <v>83</v>
      </c>
      <c r="AY137" s="14" t="s">
        <v>110</v>
      </c>
      <c r="BE137" s="209">
        <f t="shared" si="14"/>
        <v>0</v>
      </c>
      <c r="BF137" s="209">
        <f t="shared" si="15"/>
        <v>0</v>
      </c>
      <c r="BG137" s="209">
        <f t="shared" si="16"/>
        <v>0</v>
      </c>
      <c r="BH137" s="209">
        <f t="shared" si="17"/>
        <v>0</v>
      </c>
      <c r="BI137" s="209">
        <f t="shared" si="18"/>
        <v>0</v>
      </c>
      <c r="BJ137" s="14" t="s">
        <v>81</v>
      </c>
      <c r="BK137" s="209">
        <f t="shared" si="19"/>
        <v>0</v>
      </c>
      <c r="BL137" s="14" t="s">
        <v>116</v>
      </c>
      <c r="BM137" s="208" t="s">
        <v>180</v>
      </c>
    </row>
    <row r="138" spans="1:65" s="2" customFormat="1" ht="24" customHeight="1">
      <c r="A138" s="31"/>
      <c r="B138" s="32"/>
      <c r="C138" s="210" t="s">
        <v>181</v>
      </c>
      <c r="D138" s="210" t="s">
        <v>146</v>
      </c>
      <c r="E138" s="211" t="s">
        <v>182</v>
      </c>
      <c r="F138" s="212" t="s">
        <v>183</v>
      </c>
      <c r="G138" s="213" t="s">
        <v>160</v>
      </c>
      <c r="H138" s="214">
        <v>1</v>
      </c>
      <c r="I138" s="215"/>
      <c r="J138" s="216">
        <f t="shared" si="10"/>
        <v>0</v>
      </c>
      <c r="K138" s="217"/>
      <c r="L138" s="218"/>
      <c r="M138" s="219" t="s">
        <v>1</v>
      </c>
      <c r="N138" s="220" t="s">
        <v>41</v>
      </c>
      <c r="O138" s="68"/>
      <c r="P138" s="206">
        <f t="shared" si="11"/>
        <v>0</v>
      </c>
      <c r="Q138" s="206">
        <v>2.9899999999999999E-2</v>
      </c>
      <c r="R138" s="206">
        <f t="shared" si="12"/>
        <v>2.9899999999999999E-2</v>
      </c>
      <c r="S138" s="206">
        <v>0</v>
      </c>
      <c r="T138" s="207">
        <f t="shared" si="1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208" t="s">
        <v>141</v>
      </c>
      <c r="AT138" s="208" t="s">
        <v>146</v>
      </c>
      <c r="AU138" s="208" t="s">
        <v>83</v>
      </c>
      <c r="AY138" s="14" t="s">
        <v>110</v>
      </c>
      <c r="BE138" s="209">
        <f t="shared" si="14"/>
        <v>0</v>
      </c>
      <c r="BF138" s="209">
        <f t="shared" si="15"/>
        <v>0</v>
      </c>
      <c r="BG138" s="209">
        <f t="shared" si="16"/>
        <v>0</v>
      </c>
      <c r="BH138" s="209">
        <f t="shared" si="17"/>
        <v>0</v>
      </c>
      <c r="BI138" s="209">
        <f t="shared" si="18"/>
        <v>0</v>
      </c>
      <c r="BJ138" s="14" t="s">
        <v>81</v>
      </c>
      <c r="BK138" s="209">
        <f t="shared" si="19"/>
        <v>0</v>
      </c>
      <c r="BL138" s="14" t="s">
        <v>116</v>
      </c>
      <c r="BM138" s="208" t="s">
        <v>184</v>
      </c>
    </row>
    <row r="139" spans="1:65" s="2" customFormat="1" ht="24" customHeight="1">
      <c r="A139" s="31"/>
      <c r="B139" s="32"/>
      <c r="C139" s="210" t="s">
        <v>185</v>
      </c>
      <c r="D139" s="210" t="s">
        <v>146</v>
      </c>
      <c r="E139" s="211" t="s">
        <v>186</v>
      </c>
      <c r="F139" s="212" t="s">
        <v>187</v>
      </c>
      <c r="G139" s="213" t="s">
        <v>160</v>
      </c>
      <c r="H139" s="214">
        <v>1</v>
      </c>
      <c r="I139" s="215"/>
      <c r="J139" s="216">
        <f t="shared" si="10"/>
        <v>0</v>
      </c>
      <c r="K139" s="217"/>
      <c r="L139" s="218"/>
      <c r="M139" s="219" t="s">
        <v>1</v>
      </c>
      <c r="N139" s="220" t="s">
        <v>41</v>
      </c>
      <c r="O139" s="68"/>
      <c r="P139" s="206">
        <f t="shared" si="11"/>
        <v>0</v>
      </c>
      <c r="Q139" s="206">
        <v>2.8500000000000001E-2</v>
      </c>
      <c r="R139" s="206">
        <f t="shared" si="12"/>
        <v>2.8500000000000001E-2</v>
      </c>
      <c r="S139" s="206">
        <v>0</v>
      </c>
      <c r="T139" s="207">
        <f t="shared" si="1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208" t="s">
        <v>141</v>
      </c>
      <c r="AT139" s="208" t="s">
        <v>146</v>
      </c>
      <c r="AU139" s="208" t="s">
        <v>83</v>
      </c>
      <c r="AY139" s="14" t="s">
        <v>110</v>
      </c>
      <c r="BE139" s="209">
        <f t="shared" si="14"/>
        <v>0</v>
      </c>
      <c r="BF139" s="209">
        <f t="shared" si="15"/>
        <v>0</v>
      </c>
      <c r="BG139" s="209">
        <f t="shared" si="16"/>
        <v>0</v>
      </c>
      <c r="BH139" s="209">
        <f t="shared" si="17"/>
        <v>0</v>
      </c>
      <c r="BI139" s="209">
        <f t="shared" si="18"/>
        <v>0</v>
      </c>
      <c r="BJ139" s="14" t="s">
        <v>81</v>
      </c>
      <c r="BK139" s="209">
        <f t="shared" si="19"/>
        <v>0</v>
      </c>
      <c r="BL139" s="14" t="s">
        <v>116</v>
      </c>
      <c r="BM139" s="208" t="s">
        <v>188</v>
      </c>
    </row>
    <row r="140" spans="1:65" s="2" customFormat="1" ht="24" customHeight="1">
      <c r="A140" s="31"/>
      <c r="B140" s="32"/>
      <c r="C140" s="196" t="s">
        <v>189</v>
      </c>
      <c r="D140" s="196" t="s">
        <v>112</v>
      </c>
      <c r="E140" s="197" t="s">
        <v>190</v>
      </c>
      <c r="F140" s="198" t="s">
        <v>191</v>
      </c>
      <c r="G140" s="199" t="s">
        <v>192</v>
      </c>
      <c r="H140" s="200">
        <v>60</v>
      </c>
      <c r="I140" s="201"/>
      <c r="J140" s="202">
        <f t="shared" si="10"/>
        <v>0</v>
      </c>
      <c r="K140" s="203"/>
      <c r="L140" s="36"/>
      <c r="M140" s="204" t="s">
        <v>1</v>
      </c>
      <c r="N140" s="205" t="s">
        <v>41</v>
      </c>
      <c r="O140" s="68"/>
      <c r="P140" s="206">
        <f t="shared" si="11"/>
        <v>0</v>
      </c>
      <c r="Q140" s="206">
        <v>0</v>
      </c>
      <c r="R140" s="206">
        <f t="shared" si="12"/>
        <v>0</v>
      </c>
      <c r="S140" s="206">
        <v>0</v>
      </c>
      <c r="T140" s="207">
        <f t="shared" si="1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208" t="s">
        <v>116</v>
      </c>
      <c r="AT140" s="208" t="s">
        <v>112</v>
      </c>
      <c r="AU140" s="208" t="s">
        <v>83</v>
      </c>
      <c r="AY140" s="14" t="s">
        <v>110</v>
      </c>
      <c r="BE140" s="209">
        <f t="shared" si="14"/>
        <v>0</v>
      </c>
      <c r="BF140" s="209">
        <f t="shared" si="15"/>
        <v>0</v>
      </c>
      <c r="BG140" s="209">
        <f t="shared" si="16"/>
        <v>0</v>
      </c>
      <c r="BH140" s="209">
        <f t="shared" si="17"/>
        <v>0</v>
      </c>
      <c r="BI140" s="209">
        <f t="shared" si="18"/>
        <v>0</v>
      </c>
      <c r="BJ140" s="14" t="s">
        <v>81</v>
      </c>
      <c r="BK140" s="209">
        <f t="shared" si="19"/>
        <v>0</v>
      </c>
      <c r="BL140" s="14" t="s">
        <v>116</v>
      </c>
      <c r="BM140" s="208" t="s">
        <v>193</v>
      </c>
    </row>
    <row r="141" spans="1:65" s="2" customFormat="1" ht="16.5" customHeight="1">
      <c r="A141" s="31"/>
      <c r="B141" s="32"/>
      <c r="C141" s="210" t="s">
        <v>194</v>
      </c>
      <c r="D141" s="210" t="s">
        <v>146</v>
      </c>
      <c r="E141" s="211" t="s">
        <v>195</v>
      </c>
      <c r="F141" s="212" t="s">
        <v>196</v>
      </c>
      <c r="G141" s="213" t="s">
        <v>192</v>
      </c>
      <c r="H141" s="214">
        <v>69</v>
      </c>
      <c r="I141" s="215"/>
      <c r="J141" s="216">
        <f t="shared" si="10"/>
        <v>0</v>
      </c>
      <c r="K141" s="217"/>
      <c r="L141" s="218"/>
      <c r="M141" s="219" t="s">
        <v>1</v>
      </c>
      <c r="N141" s="220" t="s">
        <v>41</v>
      </c>
      <c r="O141" s="68"/>
      <c r="P141" s="206">
        <f t="shared" si="11"/>
        <v>0</v>
      </c>
      <c r="Q141" s="206">
        <v>2.7999999999999998E-4</v>
      </c>
      <c r="R141" s="206">
        <f t="shared" si="12"/>
        <v>1.9319999999999997E-2</v>
      </c>
      <c r="S141" s="206">
        <v>0</v>
      </c>
      <c r="T141" s="207">
        <f t="shared" si="1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208" t="s">
        <v>141</v>
      </c>
      <c r="AT141" s="208" t="s">
        <v>146</v>
      </c>
      <c r="AU141" s="208" t="s">
        <v>83</v>
      </c>
      <c r="AY141" s="14" t="s">
        <v>110</v>
      </c>
      <c r="BE141" s="209">
        <f t="shared" si="14"/>
        <v>0</v>
      </c>
      <c r="BF141" s="209">
        <f t="shared" si="15"/>
        <v>0</v>
      </c>
      <c r="BG141" s="209">
        <f t="shared" si="16"/>
        <v>0</v>
      </c>
      <c r="BH141" s="209">
        <f t="shared" si="17"/>
        <v>0</v>
      </c>
      <c r="BI141" s="209">
        <f t="shared" si="18"/>
        <v>0</v>
      </c>
      <c r="BJ141" s="14" t="s">
        <v>81</v>
      </c>
      <c r="BK141" s="209">
        <f t="shared" si="19"/>
        <v>0</v>
      </c>
      <c r="BL141" s="14" t="s">
        <v>116</v>
      </c>
      <c r="BM141" s="208" t="s">
        <v>197</v>
      </c>
    </row>
    <row r="142" spans="1:65" s="2" customFormat="1" ht="24" customHeight="1">
      <c r="A142" s="31"/>
      <c r="B142" s="32"/>
      <c r="C142" s="196" t="s">
        <v>7</v>
      </c>
      <c r="D142" s="196" t="s">
        <v>112</v>
      </c>
      <c r="E142" s="197" t="s">
        <v>198</v>
      </c>
      <c r="F142" s="198" t="s">
        <v>199</v>
      </c>
      <c r="G142" s="199" t="s">
        <v>192</v>
      </c>
      <c r="H142" s="200">
        <v>60</v>
      </c>
      <c r="I142" s="201"/>
      <c r="J142" s="202">
        <f t="shared" si="10"/>
        <v>0</v>
      </c>
      <c r="K142" s="203"/>
      <c r="L142" s="36"/>
      <c r="M142" s="204" t="s">
        <v>1</v>
      </c>
      <c r="N142" s="205" t="s">
        <v>41</v>
      </c>
      <c r="O142" s="68"/>
      <c r="P142" s="206">
        <f t="shared" si="11"/>
        <v>0</v>
      </c>
      <c r="Q142" s="206">
        <v>0</v>
      </c>
      <c r="R142" s="206">
        <f t="shared" si="12"/>
        <v>0</v>
      </c>
      <c r="S142" s="206">
        <v>0</v>
      </c>
      <c r="T142" s="207">
        <f t="shared" si="1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208" t="s">
        <v>116</v>
      </c>
      <c r="AT142" s="208" t="s">
        <v>112</v>
      </c>
      <c r="AU142" s="208" t="s">
        <v>83</v>
      </c>
      <c r="AY142" s="14" t="s">
        <v>110</v>
      </c>
      <c r="BE142" s="209">
        <f t="shared" si="14"/>
        <v>0</v>
      </c>
      <c r="BF142" s="209">
        <f t="shared" si="15"/>
        <v>0</v>
      </c>
      <c r="BG142" s="209">
        <f t="shared" si="16"/>
        <v>0</v>
      </c>
      <c r="BH142" s="209">
        <f t="shared" si="17"/>
        <v>0</v>
      </c>
      <c r="BI142" s="209">
        <f t="shared" si="18"/>
        <v>0</v>
      </c>
      <c r="BJ142" s="14" t="s">
        <v>81</v>
      </c>
      <c r="BK142" s="209">
        <f t="shared" si="19"/>
        <v>0</v>
      </c>
      <c r="BL142" s="14" t="s">
        <v>116</v>
      </c>
      <c r="BM142" s="208" t="s">
        <v>200</v>
      </c>
    </row>
    <row r="143" spans="1:65" s="2" customFormat="1" ht="16.5" customHeight="1">
      <c r="A143" s="31"/>
      <c r="B143" s="32"/>
      <c r="C143" s="210" t="s">
        <v>201</v>
      </c>
      <c r="D143" s="210" t="s">
        <v>146</v>
      </c>
      <c r="E143" s="211" t="s">
        <v>202</v>
      </c>
      <c r="F143" s="212" t="s">
        <v>203</v>
      </c>
      <c r="G143" s="213" t="s">
        <v>192</v>
      </c>
      <c r="H143" s="214">
        <v>63</v>
      </c>
      <c r="I143" s="215"/>
      <c r="J143" s="216">
        <f t="shared" si="10"/>
        <v>0</v>
      </c>
      <c r="K143" s="217"/>
      <c r="L143" s="218"/>
      <c r="M143" s="219" t="s">
        <v>1</v>
      </c>
      <c r="N143" s="220" t="s">
        <v>41</v>
      </c>
      <c r="O143" s="68"/>
      <c r="P143" s="206">
        <f t="shared" si="11"/>
        <v>0</v>
      </c>
      <c r="Q143" s="206">
        <v>3.1800000000000001E-3</v>
      </c>
      <c r="R143" s="206">
        <f t="shared" si="12"/>
        <v>0.20034000000000002</v>
      </c>
      <c r="S143" s="206">
        <v>0</v>
      </c>
      <c r="T143" s="207">
        <f t="shared" si="1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208" t="s">
        <v>141</v>
      </c>
      <c r="AT143" s="208" t="s">
        <v>146</v>
      </c>
      <c r="AU143" s="208" t="s">
        <v>83</v>
      </c>
      <c r="AY143" s="14" t="s">
        <v>110</v>
      </c>
      <c r="BE143" s="209">
        <f t="shared" si="14"/>
        <v>0</v>
      </c>
      <c r="BF143" s="209">
        <f t="shared" si="15"/>
        <v>0</v>
      </c>
      <c r="BG143" s="209">
        <f t="shared" si="16"/>
        <v>0</v>
      </c>
      <c r="BH143" s="209">
        <f t="shared" si="17"/>
        <v>0</v>
      </c>
      <c r="BI143" s="209">
        <f t="shared" si="18"/>
        <v>0</v>
      </c>
      <c r="BJ143" s="14" t="s">
        <v>81</v>
      </c>
      <c r="BK143" s="209">
        <f t="shared" si="19"/>
        <v>0</v>
      </c>
      <c r="BL143" s="14" t="s">
        <v>116</v>
      </c>
      <c r="BM143" s="208" t="s">
        <v>204</v>
      </c>
    </row>
    <row r="144" spans="1:65" s="2" customFormat="1" ht="24" customHeight="1">
      <c r="A144" s="31"/>
      <c r="B144" s="32"/>
      <c r="C144" s="196" t="s">
        <v>205</v>
      </c>
      <c r="D144" s="196" t="s">
        <v>112</v>
      </c>
      <c r="E144" s="197" t="s">
        <v>206</v>
      </c>
      <c r="F144" s="198" t="s">
        <v>207</v>
      </c>
      <c r="G144" s="199" t="s">
        <v>192</v>
      </c>
      <c r="H144" s="200">
        <v>110</v>
      </c>
      <c r="I144" s="201"/>
      <c r="J144" s="202">
        <f t="shared" si="10"/>
        <v>0</v>
      </c>
      <c r="K144" s="203"/>
      <c r="L144" s="36"/>
      <c r="M144" s="204" t="s">
        <v>1</v>
      </c>
      <c r="N144" s="205" t="s">
        <v>41</v>
      </c>
      <c r="O144" s="68"/>
      <c r="P144" s="206">
        <f t="shared" si="11"/>
        <v>0</v>
      </c>
      <c r="Q144" s="206">
        <v>0</v>
      </c>
      <c r="R144" s="206">
        <f t="shared" si="12"/>
        <v>0</v>
      </c>
      <c r="S144" s="206">
        <v>0</v>
      </c>
      <c r="T144" s="207">
        <f t="shared" si="1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208" t="s">
        <v>116</v>
      </c>
      <c r="AT144" s="208" t="s">
        <v>112</v>
      </c>
      <c r="AU144" s="208" t="s">
        <v>83</v>
      </c>
      <c r="AY144" s="14" t="s">
        <v>110</v>
      </c>
      <c r="BE144" s="209">
        <f t="shared" si="14"/>
        <v>0</v>
      </c>
      <c r="BF144" s="209">
        <f t="shared" si="15"/>
        <v>0</v>
      </c>
      <c r="BG144" s="209">
        <f t="shared" si="16"/>
        <v>0</v>
      </c>
      <c r="BH144" s="209">
        <f t="shared" si="17"/>
        <v>0</v>
      </c>
      <c r="BI144" s="209">
        <f t="shared" si="18"/>
        <v>0</v>
      </c>
      <c r="BJ144" s="14" t="s">
        <v>81</v>
      </c>
      <c r="BK144" s="209">
        <f t="shared" si="19"/>
        <v>0</v>
      </c>
      <c r="BL144" s="14" t="s">
        <v>116</v>
      </c>
      <c r="BM144" s="208" t="s">
        <v>208</v>
      </c>
    </row>
    <row r="145" spans="1:65" s="2" customFormat="1" ht="16.5" customHeight="1">
      <c r="A145" s="31"/>
      <c r="B145" s="32"/>
      <c r="C145" s="210" t="s">
        <v>209</v>
      </c>
      <c r="D145" s="210" t="s">
        <v>146</v>
      </c>
      <c r="E145" s="211" t="s">
        <v>210</v>
      </c>
      <c r="F145" s="212" t="s">
        <v>211</v>
      </c>
      <c r="G145" s="213" t="s">
        <v>192</v>
      </c>
      <c r="H145" s="214">
        <v>115.5</v>
      </c>
      <c r="I145" s="215"/>
      <c r="J145" s="216">
        <f t="shared" si="10"/>
        <v>0</v>
      </c>
      <c r="K145" s="217"/>
      <c r="L145" s="218"/>
      <c r="M145" s="219" t="s">
        <v>1</v>
      </c>
      <c r="N145" s="220" t="s">
        <v>41</v>
      </c>
      <c r="O145" s="68"/>
      <c r="P145" s="206">
        <f t="shared" si="11"/>
        <v>0</v>
      </c>
      <c r="Q145" s="206">
        <v>6.7400000000000003E-3</v>
      </c>
      <c r="R145" s="206">
        <f t="shared" si="12"/>
        <v>0.77847</v>
      </c>
      <c r="S145" s="206">
        <v>0</v>
      </c>
      <c r="T145" s="207">
        <f t="shared" si="1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208" t="s">
        <v>141</v>
      </c>
      <c r="AT145" s="208" t="s">
        <v>146</v>
      </c>
      <c r="AU145" s="208" t="s">
        <v>83</v>
      </c>
      <c r="AY145" s="14" t="s">
        <v>110</v>
      </c>
      <c r="BE145" s="209">
        <f t="shared" si="14"/>
        <v>0</v>
      </c>
      <c r="BF145" s="209">
        <f t="shared" si="15"/>
        <v>0</v>
      </c>
      <c r="BG145" s="209">
        <f t="shared" si="16"/>
        <v>0</v>
      </c>
      <c r="BH145" s="209">
        <f t="shared" si="17"/>
        <v>0</v>
      </c>
      <c r="BI145" s="209">
        <f t="shared" si="18"/>
        <v>0</v>
      </c>
      <c r="BJ145" s="14" t="s">
        <v>81</v>
      </c>
      <c r="BK145" s="209">
        <f t="shared" si="19"/>
        <v>0</v>
      </c>
      <c r="BL145" s="14" t="s">
        <v>116</v>
      </c>
      <c r="BM145" s="208" t="s">
        <v>212</v>
      </c>
    </row>
    <row r="146" spans="1:65" s="2" customFormat="1" ht="24" customHeight="1">
      <c r="A146" s="31"/>
      <c r="B146" s="32"/>
      <c r="C146" s="196" t="s">
        <v>213</v>
      </c>
      <c r="D146" s="196" t="s">
        <v>112</v>
      </c>
      <c r="E146" s="197" t="s">
        <v>214</v>
      </c>
      <c r="F146" s="198" t="s">
        <v>215</v>
      </c>
      <c r="G146" s="199" t="s">
        <v>160</v>
      </c>
      <c r="H146" s="200">
        <v>24</v>
      </c>
      <c r="I146" s="201"/>
      <c r="J146" s="202">
        <f t="shared" si="10"/>
        <v>0</v>
      </c>
      <c r="K146" s="203"/>
      <c r="L146" s="36"/>
      <c r="M146" s="204" t="s">
        <v>1</v>
      </c>
      <c r="N146" s="205" t="s">
        <v>41</v>
      </c>
      <c r="O146" s="68"/>
      <c r="P146" s="206">
        <f t="shared" si="11"/>
        <v>0</v>
      </c>
      <c r="Q146" s="206">
        <v>0</v>
      </c>
      <c r="R146" s="206">
        <f t="shared" si="12"/>
        <v>0</v>
      </c>
      <c r="S146" s="206">
        <v>0</v>
      </c>
      <c r="T146" s="207">
        <f t="shared" si="1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208" t="s">
        <v>116</v>
      </c>
      <c r="AT146" s="208" t="s">
        <v>112</v>
      </c>
      <c r="AU146" s="208" t="s">
        <v>83</v>
      </c>
      <c r="AY146" s="14" t="s">
        <v>110</v>
      </c>
      <c r="BE146" s="209">
        <f t="shared" si="14"/>
        <v>0</v>
      </c>
      <c r="BF146" s="209">
        <f t="shared" si="15"/>
        <v>0</v>
      </c>
      <c r="BG146" s="209">
        <f t="shared" si="16"/>
        <v>0</v>
      </c>
      <c r="BH146" s="209">
        <f t="shared" si="17"/>
        <v>0</v>
      </c>
      <c r="BI146" s="209">
        <f t="shared" si="18"/>
        <v>0</v>
      </c>
      <c r="BJ146" s="14" t="s">
        <v>81</v>
      </c>
      <c r="BK146" s="209">
        <f t="shared" si="19"/>
        <v>0</v>
      </c>
      <c r="BL146" s="14" t="s">
        <v>116</v>
      </c>
      <c r="BM146" s="208" t="s">
        <v>216</v>
      </c>
    </row>
    <row r="147" spans="1:65" s="2" customFormat="1" ht="16.5" customHeight="1">
      <c r="A147" s="31"/>
      <c r="B147" s="32"/>
      <c r="C147" s="210" t="s">
        <v>217</v>
      </c>
      <c r="D147" s="210" t="s">
        <v>146</v>
      </c>
      <c r="E147" s="211" t="s">
        <v>218</v>
      </c>
      <c r="F147" s="212" t="s">
        <v>219</v>
      </c>
      <c r="G147" s="213" t="s">
        <v>220</v>
      </c>
      <c r="H147" s="214">
        <v>1</v>
      </c>
      <c r="I147" s="215"/>
      <c r="J147" s="216">
        <f t="shared" si="10"/>
        <v>0</v>
      </c>
      <c r="K147" s="217"/>
      <c r="L147" s="218"/>
      <c r="M147" s="219" t="s">
        <v>1</v>
      </c>
      <c r="N147" s="220" t="s">
        <v>41</v>
      </c>
      <c r="O147" s="68"/>
      <c r="P147" s="206">
        <f t="shared" si="11"/>
        <v>0</v>
      </c>
      <c r="Q147" s="206">
        <v>2.18E-2</v>
      </c>
      <c r="R147" s="206">
        <f t="shared" si="12"/>
        <v>2.18E-2</v>
      </c>
      <c r="S147" s="206">
        <v>0</v>
      </c>
      <c r="T147" s="207">
        <f t="shared" si="1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208" t="s">
        <v>141</v>
      </c>
      <c r="AT147" s="208" t="s">
        <v>146</v>
      </c>
      <c r="AU147" s="208" t="s">
        <v>83</v>
      </c>
      <c r="AY147" s="14" t="s">
        <v>110</v>
      </c>
      <c r="BE147" s="209">
        <f t="shared" si="14"/>
        <v>0</v>
      </c>
      <c r="BF147" s="209">
        <f t="shared" si="15"/>
        <v>0</v>
      </c>
      <c r="BG147" s="209">
        <f t="shared" si="16"/>
        <v>0</v>
      </c>
      <c r="BH147" s="209">
        <f t="shared" si="17"/>
        <v>0</v>
      </c>
      <c r="BI147" s="209">
        <f t="shared" si="18"/>
        <v>0</v>
      </c>
      <c r="BJ147" s="14" t="s">
        <v>81</v>
      </c>
      <c r="BK147" s="209">
        <f t="shared" si="19"/>
        <v>0</v>
      </c>
      <c r="BL147" s="14" t="s">
        <v>116</v>
      </c>
      <c r="BM147" s="208" t="s">
        <v>221</v>
      </c>
    </row>
    <row r="148" spans="1:65" s="2" customFormat="1" ht="16.5" customHeight="1">
      <c r="A148" s="31"/>
      <c r="B148" s="32"/>
      <c r="C148" s="210" t="s">
        <v>222</v>
      </c>
      <c r="D148" s="210" t="s">
        <v>146</v>
      </c>
      <c r="E148" s="211" t="s">
        <v>223</v>
      </c>
      <c r="F148" s="212" t="s">
        <v>224</v>
      </c>
      <c r="G148" s="213" t="s">
        <v>220</v>
      </c>
      <c r="H148" s="214">
        <v>1</v>
      </c>
      <c r="I148" s="215"/>
      <c r="J148" s="216">
        <f t="shared" si="10"/>
        <v>0</v>
      </c>
      <c r="K148" s="217"/>
      <c r="L148" s="218"/>
      <c r="M148" s="219" t="s">
        <v>1</v>
      </c>
      <c r="N148" s="220" t="s">
        <v>41</v>
      </c>
      <c r="O148" s="68"/>
      <c r="P148" s="206">
        <f t="shared" si="11"/>
        <v>0</v>
      </c>
      <c r="Q148" s="206">
        <v>2.46E-2</v>
      </c>
      <c r="R148" s="206">
        <f t="shared" si="12"/>
        <v>2.46E-2</v>
      </c>
      <c r="S148" s="206">
        <v>0</v>
      </c>
      <c r="T148" s="207">
        <f t="shared" si="1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208" t="s">
        <v>141</v>
      </c>
      <c r="AT148" s="208" t="s">
        <v>146</v>
      </c>
      <c r="AU148" s="208" t="s">
        <v>83</v>
      </c>
      <c r="AY148" s="14" t="s">
        <v>110</v>
      </c>
      <c r="BE148" s="209">
        <f t="shared" si="14"/>
        <v>0</v>
      </c>
      <c r="BF148" s="209">
        <f t="shared" si="15"/>
        <v>0</v>
      </c>
      <c r="BG148" s="209">
        <f t="shared" si="16"/>
        <v>0</v>
      </c>
      <c r="BH148" s="209">
        <f t="shared" si="17"/>
        <v>0</v>
      </c>
      <c r="BI148" s="209">
        <f t="shared" si="18"/>
        <v>0</v>
      </c>
      <c r="BJ148" s="14" t="s">
        <v>81</v>
      </c>
      <c r="BK148" s="209">
        <f t="shared" si="19"/>
        <v>0</v>
      </c>
      <c r="BL148" s="14" t="s">
        <v>116</v>
      </c>
      <c r="BM148" s="208" t="s">
        <v>225</v>
      </c>
    </row>
    <row r="149" spans="1:65" s="2" customFormat="1" ht="16.5" customHeight="1">
      <c r="A149" s="31"/>
      <c r="B149" s="32"/>
      <c r="C149" s="210" t="s">
        <v>226</v>
      </c>
      <c r="D149" s="210" t="s">
        <v>146</v>
      </c>
      <c r="E149" s="211" t="s">
        <v>227</v>
      </c>
      <c r="F149" s="212" t="s">
        <v>228</v>
      </c>
      <c r="G149" s="213" t="s">
        <v>220</v>
      </c>
      <c r="H149" s="214">
        <v>2</v>
      </c>
      <c r="I149" s="215"/>
      <c r="J149" s="216">
        <f t="shared" si="10"/>
        <v>0</v>
      </c>
      <c r="K149" s="217"/>
      <c r="L149" s="218"/>
      <c r="M149" s="219" t="s">
        <v>1</v>
      </c>
      <c r="N149" s="220" t="s">
        <v>41</v>
      </c>
      <c r="O149" s="68"/>
      <c r="P149" s="206">
        <f t="shared" si="11"/>
        <v>0</v>
      </c>
      <c r="Q149" s="206">
        <v>1.0999999999999999E-2</v>
      </c>
      <c r="R149" s="206">
        <f t="shared" si="12"/>
        <v>2.1999999999999999E-2</v>
      </c>
      <c r="S149" s="206">
        <v>0</v>
      </c>
      <c r="T149" s="207">
        <f t="shared" si="13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208" t="s">
        <v>141</v>
      </c>
      <c r="AT149" s="208" t="s">
        <v>146</v>
      </c>
      <c r="AU149" s="208" t="s">
        <v>83</v>
      </c>
      <c r="AY149" s="14" t="s">
        <v>110</v>
      </c>
      <c r="BE149" s="209">
        <f t="shared" si="14"/>
        <v>0</v>
      </c>
      <c r="BF149" s="209">
        <f t="shared" si="15"/>
        <v>0</v>
      </c>
      <c r="BG149" s="209">
        <f t="shared" si="16"/>
        <v>0</v>
      </c>
      <c r="BH149" s="209">
        <f t="shared" si="17"/>
        <v>0</v>
      </c>
      <c r="BI149" s="209">
        <f t="shared" si="18"/>
        <v>0</v>
      </c>
      <c r="BJ149" s="14" t="s">
        <v>81</v>
      </c>
      <c r="BK149" s="209">
        <f t="shared" si="19"/>
        <v>0</v>
      </c>
      <c r="BL149" s="14" t="s">
        <v>116</v>
      </c>
      <c r="BM149" s="208" t="s">
        <v>229</v>
      </c>
    </row>
    <row r="150" spans="1:65" s="2" customFormat="1" ht="16.5" customHeight="1">
      <c r="A150" s="31"/>
      <c r="B150" s="32"/>
      <c r="C150" s="210" t="s">
        <v>230</v>
      </c>
      <c r="D150" s="210" t="s">
        <v>146</v>
      </c>
      <c r="E150" s="211" t="s">
        <v>231</v>
      </c>
      <c r="F150" s="212" t="s">
        <v>232</v>
      </c>
      <c r="G150" s="213" t="s">
        <v>220</v>
      </c>
      <c r="H150" s="214">
        <v>2</v>
      </c>
      <c r="I150" s="215"/>
      <c r="J150" s="216">
        <f t="shared" si="10"/>
        <v>0</v>
      </c>
      <c r="K150" s="217"/>
      <c r="L150" s="218"/>
      <c r="M150" s="219" t="s">
        <v>1</v>
      </c>
      <c r="N150" s="220" t="s">
        <v>41</v>
      </c>
      <c r="O150" s="68"/>
      <c r="P150" s="206">
        <f t="shared" si="11"/>
        <v>0</v>
      </c>
      <c r="Q150" s="206">
        <v>1.1299999999999999E-3</v>
      </c>
      <c r="R150" s="206">
        <f t="shared" si="12"/>
        <v>2.2599999999999999E-3</v>
      </c>
      <c r="S150" s="206">
        <v>0</v>
      </c>
      <c r="T150" s="207">
        <f t="shared" si="13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208" t="s">
        <v>141</v>
      </c>
      <c r="AT150" s="208" t="s">
        <v>146</v>
      </c>
      <c r="AU150" s="208" t="s">
        <v>83</v>
      </c>
      <c r="AY150" s="14" t="s">
        <v>110</v>
      </c>
      <c r="BE150" s="209">
        <f t="shared" si="14"/>
        <v>0</v>
      </c>
      <c r="BF150" s="209">
        <f t="shared" si="15"/>
        <v>0</v>
      </c>
      <c r="BG150" s="209">
        <f t="shared" si="16"/>
        <v>0</v>
      </c>
      <c r="BH150" s="209">
        <f t="shared" si="17"/>
        <v>0</v>
      </c>
      <c r="BI150" s="209">
        <f t="shared" si="18"/>
        <v>0</v>
      </c>
      <c r="BJ150" s="14" t="s">
        <v>81</v>
      </c>
      <c r="BK150" s="209">
        <f t="shared" si="19"/>
        <v>0</v>
      </c>
      <c r="BL150" s="14" t="s">
        <v>116</v>
      </c>
      <c r="BM150" s="208" t="s">
        <v>233</v>
      </c>
    </row>
    <row r="151" spans="1:65" s="2" customFormat="1" ht="24" customHeight="1">
      <c r="A151" s="31"/>
      <c r="B151" s="32"/>
      <c r="C151" s="196" t="s">
        <v>234</v>
      </c>
      <c r="D151" s="196" t="s">
        <v>112</v>
      </c>
      <c r="E151" s="197" t="s">
        <v>235</v>
      </c>
      <c r="F151" s="198" t="s">
        <v>236</v>
      </c>
      <c r="G151" s="199" t="s">
        <v>160</v>
      </c>
      <c r="H151" s="200">
        <v>12</v>
      </c>
      <c r="I151" s="201"/>
      <c r="J151" s="202">
        <f t="shared" si="10"/>
        <v>0</v>
      </c>
      <c r="K151" s="203"/>
      <c r="L151" s="36"/>
      <c r="M151" s="204" t="s">
        <v>1</v>
      </c>
      <c r="N151" s="205" t="s">
        <v>41</v>
      </c>
      <c r="O151" s="68"/>
      <c r="P151" s="206">
        <f t="shared" si="11"/>
        <v>0</v>
      </c>
      <c r="Q151" s="206">
        <v>0</v>
      </c>
      <c r="R151" s="206">
        <f t="shared" si="12"/>
        <v>0</v>
      </c>
      <c r="S151" s="206">
        <v>0</v>
      </c>
      <c r="T151" s="207">
        <f t="shared" si="13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208" t="s">
        <v>116</v>
      </c>
      <c r="AT151" s="208" t="s">
        <v>112</v>
      </c>
      <c r="AU151" s="208" t="s">
        <v>83</v>
      </c>
      <c r="AY151" s="14" t="s">
        <v>110</v>
      </c>
      <c r="BE151" s="209">
        <f t="shared" si="14"/>
        <v>0</v>
      </c>
      <c r="BF151" s="209">
        <f t="shared" si="15"/>
        <v>0</v>
      </c>
      <c r="BG151" s="209">
        <f t="shared" si="16"/>
        <v>0</v>
      </c>
      <c r="BH151" s="209">
        <f t="shared" si="17"/>
        <v>0</v>
      </c>
      <c r="BI151" s="209">
        <f t="shared" si="18"/>
        <v>0</v>
      </c>
      <c r="BJ151" s="14" t="s">
        <v>81</v>
      </c>
      <c r="BK151" s="209">
        <f t="shared" si="19"/>
        <v>0</v>
      </c>
      <c r="BL151" s="14" t="s">
        <v>116</v>
      </c>
      <c r="BM151" s="208" t="s">
        <v>237</v>
      </c>
    </row>
    <row r="152" spans="1:65" s="2" customFormat="1" ht="16.5" customHeight="1">
      <c r="A152" s="31"/>
      <c r="B152" s="32"/>
      <c r="C152" s="210" t="s">
        <v>238</v>
      </c>
      <c r="D152" s="210" t="s">
        <v>146</v>
      </c>
      <c r="E152" s="211" t="s">
        <v>239</v>
      </c>
      <c r="F152" s="212" t="s">
        <v>240</v>
      </c>
      <c r="G152" s="213" t="s">
        <v>160</v>
      </c>
      <c r="H152" s="214">
        <v>12</v>
      </c>
      <c r="I152" s="215"/>
      <c r="J152" s="216">
        <f t="shared" si="10"/>
        <v>0</v>
      </c>
      <c r="K152" s="217"/>
      <c r="L152" s="218"/>
      <c r="M152" s="219" t="s">
        <v>1</v>
      </c>
      <c r="N152" s="220" t="s">
        <v>41</v>
      </c>
      <c r="O152" s="68"/>
      <c r="P152" s="206">
        <f t="shared" si="11"/>
        <v>0</v>
      </c>
      <c r="Q152" s="206">
        <v>3.8999999999999999E-4</v>
      </c>
      <c r="R152" s="206">
        <f t="shared" si="12"/>
        <v>4.6800000000000001E-3</v>
      </c>
      <c r="S152" s="206">
        <v>0</v>
      </c>
      <c r="T152" s="207">
        <f t="shared" si="13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208" t="s">
        <v>141</v>
      </c>
      <c r="AT152" s="208" t="s">
        <v>146</v>
      </c>
      <c r="AU152" s="208" t="s">
        <v>83</v>
      </c>
      <c r="AY152" s="14" t="s">
        <v>110</v>
      </c>
      <c r="BE152" s="209">
        <f t="shared" si="14"/>
        <v>0</v>
      </c>
      <c r="BF152" s="209">
        <f t="shared" si="15"/>
        <v>0</v>
      </c>
      <c r="BG152" s="209">
        <f t="shared" si="16"/>
        <v>0</v>
      </c>
      <c r="BH152" s="209">
        <f t="shared" si="17"/>
        <v>0</v>
      </c>
      <c r="BI152" s="209">
        <f t="shared" si="18"/>
        <v>0</v>
      </c>
      <c r="BJ152" s="14" t="s">
        <v>81</v>
      </c>
      <c r="BK152" s="209">
        <f t="shared" si="19"/>
        <v>0</v>
      </c>
      <c r="BL152" s="14" t="s">
        <v>116</v>
      </c>
      <c r="BM152" s="208" t="s">
        <v>241</v>
      </c>
    </row>
    <row r="153" spans="1:65" s="2" customFormat="1" ht="16.5" customHeight="1">
      <c r="A153" s="31"/>
      <c r="B153" s="32"/>
      <c r="C153" s="210" t="s">
        <v>242</v>
      </c>
      <c r="D153" s="210" t="s">
        <v>146</v>
      </c>
      <c r="E153" s="211" t="s">
        <v>243</v>
      </c>
      <c r="F153" s="212" t="s">
        <v>244</v>
      </c>
      <c r="G153" s="213" t="s">
        <v>160</v>
      </c>
      <c r="H153" s="214">
        <v>24</v>
      </c>
      <c r="I153" s="215"/>
      <c r="J153" s="216">
        <f t="shared" si="10"/>
        <v>0</v>
      </c>
      <c r="K153" s="217"/>
      <c r="L153" s="218"/>
      <c r="M153" s="219" t="s">
        <v>1</v>
      </c>
      <c r="N153" s="220" t="s">
        <v>41</v>
      </c>
      <c r="O153" s="68"/>
      <c r="P153" s="206">
        <f t="shared" si="11"/>
        <v>0</v>
      </c>
      <c r="Q153" s="206">
        <v>5.0000000000000002E-5</v>
      </c>
      <c r="R153" s="206">
        <f t="shared" si="12"/>
        <v>1.2000000000000001E-3</v>
      </c>
      <c r="S153" s="206">
        <v>0</v>
      </c>
      <c r="T153" s="207">
        <f t="shared" si="13"/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208" t="s">
        <v>141</v>
      </c>
      <c r="AT153" s="208" t="s">
        <v>146</v>
      </c>
      <c r="AU153" s="208" t="s">
        <v>83</v>
      </c>
      <c r="AY153" s="14" t="s">
        <v>110</v>
      </c>
      <c r="BE153" s="209">
        <f t="shared" si="14"/>
        <v>0</v>
      </c>
      <c r="BF153" s="209">
        <f t="shared" si="15"/>
        <v>0</v>
      </c>
      <c r="BG153" s="209">
        <f t="shared" si="16"/>
        <v>0</v>
      </c>
      <c r="BH153" s="209">
        <f t="shared" si="17"/>
        <v>0</v>
      </c>
      <c r="BI153" s="209">
        <f t="shared" si="18"/>
        <v>0</v>
      </c>
      <c r="BJ153" s="14" t="s">
        <v>81</v>
      </c>
      <c r="BK153" s="209">
        <f t="shared" si="19"/>
        <v>0</v>
      </c>
      <c r="BL153" s="14" t="s">
        <v>116</v>
      </c>
      <c r="BM153" s="208" t="s">
        <v>245</v>
      </c>
    </row>
    <row r="154" spans="1:65" s="2" customFormat="1" ht="16.5" customHeight="1">
      <c r="A154" s="31"/>
      <c r="B154" s="32"/>
      <c r="C154" s="210" t="s">
        <v>246</v>
      </c>
      <c r="D154" s="210" t="s">
        <v>146</v>
      </c>
      <c r="E154" s="211" t="s">
        <v>247</v>
      </c>
      <c r="F154" s="212" t="s">
        <v>248</v>
      </c>
      <c r="G154" s="213" t="s">
        <v>160</v>
      </c>
      <c r="H154" s="214">
        <v>2</v>
      </c>
      <c r="I154" s="215"/>
      <c r="J154" s="216">
        <f t="shared" si="10"/>
        <v>0</v>
      </c>
      <c r="K154" s="217"/>
      <c r="L154" s="218"/>
      <c r="M154" s="219" t="s">
        <v>1</v>
      </c>
      <c r="N154" s="220" t="s">
        <v>41</v>
      </c>
      <c r="O154" s="68"/>
      <c r="P154" s="206">
        <f t="shared" si="11"/>
        <v>0</v>
      </c>
      <c r="Q154" s="206">
        <v>4.8000000000000001E-4</v>
      </c>
      <c r="R154" s="206">
        <f t="shared" si="12"/>
        <v>9.6000000000000002E-4</v>
      </c>
      <c r="S154" s="206">
        <v>0</v>
      </c>
      <c r="T154" s="207">
        <f t="shared" si="13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208" t="s">
        <v>141</v>
      </c>
      <c r="AT154" s="208" t="s">
        <v>146</v>
      </c>
      <c r="AU154" s="208" t="s">
        <v>83</v>
      </c>
      <c r="AY154" s="14" t="s">
        <v>110</v>
      </c>
      <c r="BE154" s="209">
        <f t="shared" si="14"/>
        <v>0</v>
      </c>
      <c r="BF154" s="209">
        <f t="shared" si="15"/>
        <v>0</v>
      </c>
      <c r="BG154" s="209">
        <f t="shared" si="16"/>
        <v>0</v>
      </c>
      <c r="BH154" s="209">
        <f t="shared" si="17"/>
        <v>0</v>
      </c>
      <c r="BI154" s="209">
        <f t="shared" si="18"/>
        <v>0</v>
      </c>
      <c r="BJ154" s="14" t="s">
        <v>81</v>
      </c>
      <c r="BK154" s="209">
        <f t="shared" si="19"/>
        <v>0</v>
      </c>
      <c r="BL154" s="14" t="s">
        <v>116</v>
      </c>
      <c r="BM154" s="208" t="s">
        <v>249</v>
      </c>
    </row>
    <row r="155" spans="1:65" s="2" customFormat="1" ht="24" customHeight="1">
      <c r="A155" s="31"/>
      <c r="B155" s="32"/>
      <c r="C155" s="210" t="s">
        <v>250</v>
      </c>
      <c r="D155" s="210" t="s">
        <v>146</v>
      </c>
      <c r="E155" s="211" t="s">
        <v>251</v>
      </c>
      <c r="F155" s="212" t="s">
        <v>252</v>
      </c>
      <c r="G155" s="213" t="s">
        <v>253</v>
      </c>
      <c r="H155" s="214">
        <v>1</v>
      </c>
      <c r="I155" s="215"/>
      <c r="J155" s="216">
        <f t="shared" si="10"/>
        <v>0</v>
      </c>
      <c r="K155" s="217"/>
      <c r="L155" s="218"/>
      <c r="M155" s="219" t="s">
        <v>1</v>
      </c>
      <c r="N155" s="220" t="s">
        <v>41</v>
      </c>
      <c r="O155" s="68"/>
      <c r="P155" s="206">
        <f t="shared" si="11"/>
        <v>0</v>
      </c>
      <c r="Q155" s="206">
        <v>0.01</v>
      </c>
      <c r="R155" s="206">
        <f t="shared" si="12"/>
        <v>0.01</v>
      </c>
      <c r="S155" s="206">
        <v>0</v>
      </c>
      <c r="T155" s="207">
        <f t="shared" si="13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208" t="s">
        <v>141</v>
      </c>
      <c r="AT155" s="208" t="s">
        <v>146</v>
      </c>
      <c r="AU155" s="208" t="s">
        <v>83</v>
      </c>
      <c r="AY155" s="14" t="s">
        <v>110</v>
      </c>
      <c r="BE155" s="209">
        <f t="shared" si="14"/>
        <v>0</v>
      </c>
      <c r="BF155" s="209">
        <f t="shared" si="15"/>
        <v>0</v>
      </c>
      <c r="BG155" s="209">
        <f t="shared" si="16"/>
        <v>0</v>
      </c>
      <c r="BH155" s="209">
        <f t="shared" si="17"/>
        <v>0</v>
      </c>
      <c r="BI155" s="209">
        <f t="shared" si="18"/>
        <v>0</v>
      </c>
      <c r="BJ155" s="14" t="s">
        <v>81</v>
      </c>
      <c r="BK155" s="209">
        <f t="shared" si="19"/>
        <v>0</v>
      </c>
      <c r="BL155" s="14" t="s">
        <v>116</v>
      </c>
      <c r="BM155" s="208" t="s">
        <v>254</v>
      </c>
    </row>
    <row r="156" spans="1:65" s="2" customFormat="1" ht="16.5" customHeight="1">
      <c r="A156" s="31"/>
      <c r="B156" s="32"/>
      <c r="C156" s="210" t="s">
        <v>255</v>
      </c>
      <c r="D156" s="210" t="s">
        <v>146</v>
      </c>
      <c r="E156" s="211" t="s">
        <v>256</v>
      </c>
      <c r="F156" s="212" t="s">
        <v>257</v>
      </c>
      <c r="G156" s="213" t="s">
        <v>160</v>
      </c>
      <c r="H156" s="214">
        <v>10</v>
      </c>
      <c r="I156" s="215"/>
      <c r="J156" s="216">
        <f t="shared" si="10"/>
        <v>0</v>
      </c>
      <c r="K156" s="217"/>
      <c r="L156" s="218"/>
      <c r="M156" s="219" t="s">
        <v>1</v>
      </c>
      <c r="N156" s="220" t="s">
        <v>41</v>
      </c>
      <c r="O156" s="68"/>
      <c r="P156" s="206">
        <f t="shared" si="11"/>
        <v>0</v>
      </c>
      <c r="Q156" s="206">
        <v>1.72E-3</v>
      </c>
      <c r="R156" s="206">
        <f t="shared" si="12"/>
        <v>1.72E-2</v>
      </c>
      <c r="S156" s="206">
        <v>0</v>
      </c>
      <c r="T156" s="207">
        <f t="shared" si="13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208" t="s">
        <v>141</v>
      </c>
      <c r="AT156" s="208" t="s">
        <v>146</v>
      </c>
      <c r="AU156" s="208" t="s">
        <v>83</v>
      </c>
      <c r="AY156" s="14" t="s">
        <v>110</v>
      </c>
      <c r="BE156" s="209">
        <f t="shared" si="14"/>
        <v>0</v>
      </c>
      <c r="BF156" s="209">
        <f t="shared" si="15"/>
        <v>0</v>
      </c>
      <c r="BG156" s="209">
        <f t="shared" si="16"/>
        <v>0</v>
      </c>
      <c r="BH156" s="209">
        <f t="shared" si="17"/>
        <v>0</v>
      </c>
      <c r="BI156" s="209">
        <f t="shared" si="18"/>
        <v>0</v>
      </c>
      <c r="BJ156" s="14" t="s">
        <v>81</v>
      </c>
      <c r="BK156" s="209">
        <f t="shared" si="19"/>
        <v>0</v>
      </c>
      <c r="BL156" s="14" t="s">
        <v>116</v>
      </c>
      <c r="BM156" s="208" t="s">
        <v>258</v>
      </c>
    </row>
    <row r="157" spans="1:65" s="2" customFormat="1" ht="16.5" customHeight="1">
      <c r="A157" s="31"/>
      <c r="B157" s="32"/>
      <c r="C157" s="210" t="s">
        <v>259</v>
      </c>
      <c r="D157" s="210" t="s">
        <v>146</v>
      </c>
      <c r="E157" s="211" t="s">
        <v>260</v>
      </c>
      <c r="F157" s="212" t="s">
        <v>261</v>
      </c>
      <c r="G157" s="213" t="s">
        <v>160</v>
      </c>
      <c r="H157" s="214">
        <v>2</v>
      </c>
      <c r="I157" s="215"/>
      <c r="J157" s="216">
        <f t="shared" si="10"/>
        <v>0</v>
      </c>
      <c r="K157" s="217"/>
      <c r="L157" s="218"/>
      <c r="M157" s="219" t="s">
        <v>1</v>
      </c>
      <c r="N157" s="220" t="s">
        <v>41</v>
      </c>
      <c r="O157" s="68"/>
      <c r="P157" s="206">
        <f t="shared" si="11"/>
        <v>0</v>
      </c>
      <c r="Q157" s="206">
        <v>3.5999999999999999E-3</v>
      </c>
      <c r="R157" s="206">
        <f t="shared" si="12"/>
        <v>7.1999999999999998E-3</v>
      </c>
      <c r="S157" s="206">
        <v>0</v>
      </c>
      <c r="T157" s="207">
        <f t="shared" si="13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208" t="s">
        <v>141</v>
      </c>
      <c r="AT157" s="208" t="s">
        <v>146</v>
      </c>
      <c r="AU157" s="208" t="s">
        <v>83</v>
      </c>
      <c r="AY157" s="14" t="s">
        <v>110</v>
      </c>
      <c r="BE157" s="209">
        <f t="shared" si="14"/>
        <v>0</v>
      </c>
      <c r="BF157" s="209">
        <f t="shared" si="15"/>
        <v>0</v>
      </c>
      <c r="BG157" s="209">
        <f t="shared" si="16"/>
        <v>0</v>
      </c>
      <c r="BH157" s="209">
        <f t="shared" si="17"/>
        <v>0</v>
      </c>
      <c r="BI157" s="209">
        <f t="shared" si="18"/>
        <v>0</v>
      </c>
      <c r="BJ157" s="14" t="s">
        <v>81</v>
      </c>
      <c r="BK157" s="209">
        <f t="shared" si="19"/>
        <v>0</v>
      </c>
      <c r="BL157" s="14" t="s">
        <v>116</v>
      </c>
      <c r="BM157" s="208" t="s">
        <v>262</v>
      </c>
    </row>
    <row r="158" spans="1:65" s="2" customFormat="1" ht="16.5" customHeight="1">
      <c r="A158" s="31"/>
      <c r="B158" s="32"/>
      <c r="C158" s="210" t="s">
        <v>263</v>
      </c>
      <c r="D158" s="210" t="s">
        <v>146</v>
      </c>
      <c r="E158" s="211" t="s">
        <v>264</v>
      </c>
      <c r="F158" s="212" t="s">
        <v>265</v>
      </c>
      <c r="G158" s="213" t="s">
        <v>160</v>
      </c>
      <c r="H158" s="214">
        <v>10</v>
      </c>
      <c r="I158" s="215"/>
      <c r="J158" s="216">
        <f t="shared" si="10"/>
        <v>0</v>
      </c>
      <c r="K158" s="217"/>
      <c r="L158" s="218"/>
      <c r="M158" s="219" t="s">
        <v>1</v>
      </c>
      <c r="N158" s="220" t="s">
        <v>41</v>
      </c>
      <c r="O158" s="68"/>
      <c r="P158" s="206">
        <f t="shared" si="11"/>
        <v>0</v>
      </c>
      <c r="Q158" s="206">
        <v>7.4999999999999997E-3</v>
      </c>
      <c r="R158" s="206">
        <f t="shared" si="12"/>
        <v>7.4999999999999997E-2</v>
      </c>
      <c r="S158" s="206">
        <v>0</v>
      </c>
      <c r="T158" s="207">
        <f t="shared" si="13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208" t="s">
        <v>141</v>
      </c>
      <c r="AT158" s="208" t="s">
        <v>146</v>
      </c>
      <c r="AU158" s="208" t="s">
        <v>83</v>
      </c>
      <c r="AY158" s="14" t="s">
        <v>110</v>
      </c>
      <c r="BE158" s="209">
        <f t="shared" si="14"/>
        <v>0</v>
      </c>
      <c r="BF158" s="209">
        <f t="shared" si="15"/>
        <v>0</v>
      </c>
      <c r="BG158" s="209">
        <f t="shared" si="16"/>
        <v>0</v>
      </c>
      <c r="BH158" s="209">
        <f t="shared" si="17"/>
        <v>0</v>
      </c>
      <c r="BI158" s="209">
        <f t="shared" si="18"/>
        <v>0</v>
      </c>
      <c r="BJ158" s="14" t="s">
        <v>81</v>
      </c>
      <c r="BK158" s="209">
        <f t="shared" si="19"/>
        <v>0</v>
      </c>
      <c r="BL158" s="14" t="s">
        <v>116</v>
      </c>
      <c r="BM158" s="208" t="s">
        <v>266</v>
      </c>
    </row>
    <row r="159" spans="1:65" s="2" customFormat="1" ht="24" customHeight="1">
      <c r="A159" s="31"/>
      <c r="B159" s="32"/>
      <c r="C159" s="210" t="s">
        <v>267</v>
      </c>
      <c r="D159" s="210" t="s">
        <v>146</v>
      </c>
      <c r="E159" s="211" t="s">
        <v>268</v>
      </c>
      <c r="F159" s="212" t="s">
        <v>269</v>
      </c>
      <c r="G159" s="213" t="s">
        <v>160</v>
      </c>
      <c r="H159" s="214">
        <v>3</v>
      </c>
      <c r="I159" s="215"/>
      <c r="J159" s="216">
        <f t="shared" si="10"/>
        <v>0</v>
      </c>
      <c r="K159" s="217"/>
      <c r="L159" s="218"/>
      <c r="M159" s="219" t="s">
        <v>1</v>
      </c>
      <c r="N159" s="220" t="s">
        <v>41</v>
      </c>
      <c r="O159" s="68"/>
      <c r="P159" s="206">
        <f t="shared" si="11"/>
        <v>0</v>
      </c>
      <c r="Q159" s="206">
        <v>3.5000000000000001E-3</v>
      </c>
      <c r="R159" s="206">
        <f t="shared" si="12"/>
        <v>1.0500000000000001E-2</v>
      </c>
      <c r="S159" s="206">
        <v>0</v>
      </c>
      <c r="T159" s="207">
        <f t="shared" si="13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208" t="s">
        <v>141</v>
      </c>
      <c r="AT159" s="208" t="s">
        <v>146</v>
      </c>
      <c r="AU159" s="208" t="s">
        <v>83</v>
      </c>
      <c r="AY159" s="14" t="s">
        <v>110</v>
      </c>
      <c r="BE159" s="209">
        <f t="shared" si="14"/>
        <v>0</v>
      </c>
      <c r="BF159" s="209">
        <f t="shared" si="15"/>
        <v>0</v>
      </c>
      <c r="BG159" s="209">
        <f t="shared" si="16"/>
        <v>0</v>
      </c>
      <c r="BH159" s="209">
        <f t="shared" si="17"/>
        <v>0</v>
      </c>
      <c r="BI159" s="209">
        <f t="shared" si="18"/>
        <v>0</v>
      </c>
      <c r="BJ159" s="14" t="s">
        <v>81</v>
      </c>
      <c r="BK159" s="209">
        <f t="shared" si="19"/>
        <v>0</v>
      </c>
      <c r="BL159" s="14" t="s">
        <v>116</v>
      </c>
      <c r="BM159" s="208" t="s">
        <v>270</v>
      </c>
    </row>
    <row r="160" spans="1:65" s="2" customFormat="1" ht="24" customHeight="1">
      <c r="A160" s="31"/>
      <c r="B160" s="32"/>
      <c r="C160" s="210" t="s">
        <v>271</v>
      </c>
      <c r="D160" s="210" t="s">
        <v>146</v>
      </c>
      <c r="E160" s="211" t="s">
        <v>272</v>
      </c>
      <c r="F160" s="212" t="s">
        <v>273</v>
      </c>
      <c r="G160" s="213" t="s">
        <v>160</v>
      </c>
      <c r="H160" s="214">
        <v>2</v>
      </c>
      <c r="I160" s="215"/>
      <c r="J160" s="216">
        <f t="shared" si="10"/>
        <v>0</v>
      </c>
      <c r="K160" s="217"/>
      <c r="L160" s="218"/>
      <c r="M160" s="219" t="s">
        <v>1</v>
      </c>
      <c r="N160" s="220" t="s">
        <v>41</v>
      </c>
      <c r="O160" s="68"/>
      <c r="P160" s="206">
        <f t="shared" si="11"/>
        <v>0</v>
      </c>
      <c r="Q160" s="206">
        <v>4.0000000000000001E-3</v>
      </c>
      <c r="R160" s="206">
        <f t="shared" si="12"/>
        <v>8.0000000000000002E-3</v>
      </c>
      <c r="S160" s="206">
        <v>0</v>
      </c>
      <c r="T160" s="207">
        <f t="shared" si="13"/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208" t="s">
        <v>141</v>
      </c>
      <c r="AT160" s="208" t="s">
        <v>146</v>
      </c>
      <c r="AU160" s="208" t="s">
        <v>83</v>
      </c>
      <c r="AY160" s="14" t="s">
        <v>110</v>
      </c>
      <c r="BE160" s="209">
        <f t="shared" si="14"/>
        <v>0</v>
      </c>
      <c r="BF160" s="209">
        <f t="shared" si="15"/>
        <v>0</v>
      </c>
      <c r="BG160" s="209">
        <f t="shared" si="16"/>
        <v>0</v>
      </c>
      <c r="BH160" s="209">
        <f t="shared" si="17"/>
        <v>0</v>
      </c>
      <c r="BI160" s="209">
        <f t="shared" si="18"/>
        <v>0</v>
      </c>
      <c r="BJ160" s="14" t="s">
        <v>81</v>
      </c>
      <c r="BK160" s="209">
        <f t="shared" si="19"/>
        <v>0</v>
      </c>
      <c r="BL160" s="14" t="s">
        <v>116</v>
      </c>
      <c r="BM160" s="208" t="s">
        <v>274</v>
      </c>
    </row>
    <row r="161" spans="1:65" s="2" customFormat="1" ht="24" customHeight="1">
      <c r="A161" s="31"/>
      <c r="B161" s="32"/>
      <c r="C161" s="210" t="s">
        <v>275</v>
      </c>
      <c r="D161" s="210" t="s">
        <v>146</v>
      </c>
      <c r="E161" s="211" t="s">
        <v>276</v>
      </c>
      <c r="F161" s="212" t="s">
        <v>277</v>
      </c>
      <c r="G161" s="213" t="s">
        <v>160</v>
      </c>
      <c r="H161" s="214">
        <v>12</v>
      </c>
      <c r="I161" s="215"/>
      <c r="J161" s="216">
        <f t="shared" si="10"/>
        <v>0</v>
      </c>
      <c r="K161" s="217"/>
      <c r="L161" s="218"/>
      <c r="M161" s="219" t="s">
        <v>1</v>
      </c>
      <c r="N161" s="220" t="s">
        <v>41</v>
      </c>
      <c r="O161" s="68"/>
      <c r="P161" s="206">
        <f t="shared" si="11"/>
        <v>0</v>
      </c>
      <c r="Q161" s="206">
        <v>3.5000000000000001E-3</v>
      </c>
      <c r="R161" s="206">
        <f t="shared" si="12"/>
        <v>4.2000000000000003E-2</v>
      </c>
      <c r="S161" s="206">
        <v>0</v>
      </c>
      <c r="T161" s="207">
        <f t="shared" si="13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208" t="s">
        <v>141</v>
      </c>
      <c r="AT161" s="208" t="s">
        <v>146</v>
      </c>
      <c r="AU161" s="208" t="s">
        <v>83</v>
      </c>
      <c r="AY161" s="14" t="s">
        <v>110</v>
      </c>
      <c r="BE161" s="209">
        <f t="shared" si="14"/>
        <v>0</v>
      </c>
      <c r="BF161" s="209">
        <f t="shared" si="15"/>
        <v>0</v>
      </c>
      <c r="BG161" s="209">
        <f t="shared" si="16"/>
        <v>0</v>
      </c>
      <c r="BH161" s="209">
        <f t="shared" si="17"/>
        <v>0</v>
      </c>
      <c r="BI161" s="209">
        <f t="shared" si="18"/>
        <v>0</v>
      </c>
      <c r="BJ161" s="14" t="s">
        <v>81</v>
      </c>
      <c r="BK161" s="209">
        <f t="shared" si="19"/>
        <v>0</v>
      </c>
      <c r="BL161" s="14" t="s">
        <v>116</v>
      </c>
      <c r="BM161" s="208" t="s">
        <v>278</v>
      </c>
    </row>
    <row r="162" spans="1:65" s="2" customFormat="1" ht="24" customHeight="1">
      <c r="A162" s="31"/>
      <c r="B162" s="32"/>
      <c r="C162" s="210" t="s">
        <v>279</v>
      </c>
      <c r="D162" s="210" t="s">
        <v>146</v>
      </c>
      <c r="E162" s="211" t="s">
        <v>280</v>
      </c>
      <c r="F162" s="212" t="s">
        <v>281</v>
      </c>
      <c r="G162" s="213" t="s">
        <v>160</v>
      </c>
      <c r="H162" s="214">
        <v>2</v>
      </c>
      <c r="I162" s="215"/>
      <c r="J162" s="216">
        <f t="shared" si="10"/>
        <v>0</v>
      </c>
      <c r="K162" s="217"/>
      <c r="L162" s="218"/>
      <c r="M162" s="219" t="s">
        <v>1</v>
      </c>
      <c r="N162" s="220" t="s">
        <v>41</v>
      </c>
      <c r="O162" s="68"/>
      <c r="P162" s="206">
        <f t="shared" si="11"/>
        <v>0</v>
      </c>
      <c r="Q162" s="206">
        <v>1.9E-3</v>
      </c>
      <c r="R162" s="206">
        <f t="shared" si="12"/>
        <v>3.8E-3</v>
      </c>
      <c r="S162" s="206">
        <v>0</v>
      </c>
      <c r="T162" s="207">
        <f t="shared" si="13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208" t="s">
        <v>141</v>
      </c>
      <c r="AT162" s="208" t="s">
        <v>146</v>
      </c>
      <c r="AU162" s="208" t="s">
        <v>83</v>
      </c>
      <c r="AY162" s="14" t="s">
        <v>110</v>
      </c>
      <c r="BE162" s="209">
        <f t="shared" si="14"/>
        <v>0</v>
      </c>
      <c r="BF162" s="209">
        <f t="shared" si="15"/>
        <v>0</v>
      </c>
      <c r="BG162" s="209">
        <f t="shared" si="16"/>
        <v>0</v>
      </c>
      <c r="BH162" s="209">
        <f t="shared" si="17"/>
        <v>0</v>
      </c>
      <c r="BI162" s="209">
        <f t="shared" si="18"/>
        <v>0</v>
      </c>
      <c r="BJ162" s="14" t="s">
        <v>81</v>
      </c>
      <c r="BK162" s="209">
        <f t="shared" si="19"/>
        <v>0</v>
      </c>
      <c r="BL162" s="14" t="s">
        <v>116</v>
      </c>
      <c r="BM162" s="208" t="s">
        <v>282</v>
      </c>
    </row>
    <row r="163" spans="1:65" s="2" customFormat="1" ht="24" customHeight="1">
      <c r="A163" s="31"/>
      <c r="B163" s="32"/>
      <c r="C163" s="210" t="s">
        <v>283</v>
      </c>
      <c r="D163" s="210" t="s">
        <v>146</v>
      </c>
      <c r="E163" s="211" t="s">
        <v>284</v>
      </c>
      <c r="F163" s="212" t="s">
        <v>285</v>
      </c>
      <c r="G163" s="213" t="s">
        <v>160</v>
      </c>
      <c r="H163" s="214">
        <v>15</v>
      </c>
      <c r="I163" s="215"/>
      <c r="J163" s="216">
        <f t="shared" si="10"/>
        <v>0</v>
      </c>
      <c r="K163" s="217"/>
      <c r="L163" s="218"/>
      <c r="M163" s="219" t="s">
        <v>1</v>
      </c>
      <c r="N163" s="220" t="s">
        <v>41</v>
      </c>
      <c r="O163" s="68"/>
      <c r="P163" s="206">
        <f t="shared" si="11"/>
        <v>0</v>
      </c>
      <c r="Q163" s="206">
        <v>8.9999999999999998E-4</v>
      </c>
      <c r="R163" s="206">
        <f t="shared" si="12"/>
        <v>1.35E-2</v>
      </c>
      <c r="S163" s="206">
        <v>0</v>
      </c>
      <c r="T163" s="207">
        <f t="shared" si="13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208" t="s">
        <v>141</v>
      </c>
      <c r="AT163" s="208" t="s">
        <v>146</v>
      </c>
      <c r="AU163" s="208" t="s">
        <v>83</v>
      </c>
      <c r="AY163" s="14" t="s">
        <v>110</v>
      </c>
      <c r="BE163" s="209">
        <f t="shared" si="14"/>
        <v>0</v>
      </c>
      <c r="BF163" s="209">
        <f t="shared" si="15"/>
        <v>0</v>
      </c>
      <c r="BG163" s="209">
        <f t="shared" si="16"/>
        <v>0</v>
      </c>
      <c r="BH163" s="209">
        <f t="shared" si="17"/>
        <v>0</v>
      </c>
      <c r="BI163" s="209">
        <f t="shared" si="18"/>
        <v>0</v>
      </c>
      <c r="BJ163" s="14" t="s">
        <v>81</v>
      </c>
      <c r="BK163" s="209">
        <f t="shared" si="19"/>
        <v>0</v>
      </c>
      <c r="BL163" s="14" t="s">
        <v>116</v>
      </c>
      <c r="BM163" s="208" t="s">
        <v>286</v>
      </c>
    </row>
    <row r="164" spans="1:65" s="2" customFormat="1" ht="24" customHeight="1">
      <c r="A164" s="31"/>
      <c r="B164" s="32"/>
      <c r="C164" s="196" t="s">
        <v>287</v>
      </c>
      <c r="D164" s="196" t="s">
        <v>112</v>
      </c>
      <c r="E164" s="197" t="s">
        <v>288</v>
      </c>
      <c r="F164" s="198" t="s">
        <v>289</v>
      </c>
      <c r="G164" s="199" t="s">
        <v>160</v>
      </c>
      <c r="H164" s="200">
        <v>17</v>
      </c>
      <c r="I164" s="201"/>
      <c r="J164" s="202">
        <f t="shared" ref="J164:J195" si="20">ROUND(I164*H164,2)</f>
        <v>0</v>
      </c>
      <c r="K164" s="203"/>
      <c r="L164" s="36"/>
      <c r="M164" s="204" t="s">
        <v>1</v>
      </c>
      <c r="N164" s="205" t="s">
        <v>41</v>
      </c>
      <c r="O164" s="68"/>
      <c r="P164" s="206">
        <f t="shared" ref="P164:P195" si="21">O164*H164</f>
        <v>0</v>
      </c>
      <c r="Q164" s="206">
        <v>0</v>
      </c>
      <c r="R164" s="206">
        <f t="shared" ref="R164:R195" si="22">Q164*H164</f>
        <v>0</v>
      </c>
      <c r="S164" s="206">
        <v>0</v>
      </c>
      <c r="T164" s="207">
        <f t="shared" ref="T164:T195" si="23"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208" t="s">
        <v>116</v>
      </c>
      <c r="AT164" s="208" t="s">
        <v>112</v>
      </c>
      <c r="AU164" s="208" t="s">
        <v>83</v>
      </c>
      <c r="AY164" s="14" t="s">
        <v>110</v>
      </c>
      <c r="BE164" s="209">
        <f t="shared" ref="BE164:BE191" si="24">IF(N164="základní",J164,0)</f>
        <v>0</v>
      </c>
      <c r="BF164" s="209">
        <f t="shared" ref="BF164:BF191" si="25">IF(N164="snížená",J164,0)</f>
        <v>0</v>
      </c>
      <c r="BG164" s="209">
        <f t="shared" ref="BG164:BG191" si="26">IF(N164="zákl. přenesená",J164,0)</f>
        <v>0</v>
      </c>
      <c r="BH164" s="209">
        <f t="shared" ref="BH164:BH191" si="27">IF(N164="sníž. přenesená",J164,0)</f>
        <v>0</v>
      </c>
      <c r="BI164" s="209">
        <f t="shared" ref="BI164:BI191" si="28">IF(N164="nulová",J164,0)</f>
        <v>0</v>
      </c>
      <c r="BJ164" s="14" t="s">
        <v>81</v>
      </c>
      <c r="BK164" s="209">
        <f t="shared" ref="BK164:BK191" si="29">ROUND(I164*H164,2)</f>
        <v>0</v>
      </c>
      <c r="BL164" s="14" t="s">
        <v>116</v>
      </c>
      <c r="BM164" s="208" t="s">
        <v>290</v>
      </c>
    </row>
    <row r="165" spans="1:65" s="2" customFormat="1" ht="16.5" customHeight="1">
      <c r="A165" s="31"/>
      <c r="B165" s="32"/>
      <c r="C165" s="210" t="s">
        <v>291</v>
      </c>
      <c r="D165" s="210" t="s">
        <v>146</v>
      </c>
      <c r="E165" s="211" t="s">
        <v>292</v>
      </c>
      <c r="F165" s="212" t="s">
        <v>293</v>
      </c>
      <c r="G165" s="213" t="s">
        <v>160</v>
      </c>
      <c r="H165" s="214">
        <v>17</v>
      </c>
      <c r="I165" s="215"/>
      <c r="J165" s="216">
        <f t="shared" si="20"/>
        <v>0</v>
      </c>
      <c r="K165" s="217"/>
      <c r="L165" s="218"/>
      <c r="M165" s="219" t="s">
        <v>1</v>
      </c>
      <c r="N165" s="220" t="s">
        <v>41</v>
      </c>
      <c r="O165" s="68"/>
      <c r="P165" s="206">
        <f t="shared" si="21"/>
        <v>0</v>
      </c>
      <c r="Q165" s="206">
        <v>1.81E-3</v>
      </c>
      <c r="R165" s="206">
        <f t="shared" si="22"/>
        <v>3.0769999999999999E-2</v>
      </c>
      <c r="S165" s="206">
        <v>0</v>
      </c>
      <c r="T165" s="207">
        <f t="shared" si="23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208" t="s">
        <v>141</v>
      </c>
      <c r="AT165" s="208" t="s">
        <v>146</v>
      </c>
      <c r="AU165" s="208" t="s">
        <v>83</v>
      </c>
      <c r="AY165" s="14" t="s">
        <v>110</v>
      </c>
      <c r="BE165" s="209">
        <f t="shared" si="24"/>
        <v>0</v>
      </c>
      <c r="BF165" s="209">
        <f t="shared" si="25"/>
        <v>0</v>
      </c>
      <c r="BG165" s="209">
        <f t="shared" si="26"/>
        <v>0</v>
      </c>
      <c r="BH165" s="209">
        <f t="shared" si="27"/>
        <v>0</v>
      </c>
      <c r="BI165" s="209">
        <f t="shared" si="28"/>
        <v>0</v>
      </c>
      <c r="BJ165" s="14" t="s">
        <v>81</v>
      </c>
      <c r="BK165" s="209">
        <f t="shared" si="29"/>
        <v>0</v>
      </c>
      <c r="BL165" s="14" t="s">
        <v>116</v>
      </c>
      <c r="BM165" s="208" t="s">
        <v>294</v>
      </c>
    </row>
    <row r="166" spans="1:65" s="2" customFormat="1" ht="16.5" customHeight="1">
      <c r="A166" s="31"/>
      <c r="B166" s="32"/>
      <c r="C166" s="196" t="s">
        <v>295</v>
      </c>
      <c r="D166" s="196" t="s">
        <v>112</v>
      </c>
      <c r="E166" s="197" t="s">
        <v>296</v>
      </c>
      <c r="F166" s="198" t="s">
        <v>297</v>
      </c>
      <c r="G166" s="199" t="s">
        <v>160</v>
      </c>
      <c r="H166" s="200">
        <v>12</v>
      </c>
      <c r="I166" s="201"/>
      <c r="J166" s="202">
        <f t="shared" si="20"/>
        <v>0</v>
      </c>
      <c r="K166" s="203"/>
      <c r="L166" s="36"/>
      <c r="M166" s="204" t="s">
        <v>1</v>
      </c>
      <c r="N166" s="205" t="s">
        <v>41</v>
      </c>
      <c r="O166" s="68"/>
      <c r="P166" s="206">
        <f t="shared" si="21"/>
        <v>0</v>
      </c>
      <c r="Q166" s="206">
        <v>3.8000000000000002E-4</v>
      </c>
      <c r="R166" s="206">
        <f t="shared" si="22"/>
        <v>4.5599999999999998E-3</v>
      </c>
      <c r="S166" s="206">
        <v>0</v>
      </c>
      <c r="T166" s="207">
        <f t="shared" si="23"/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208" t="s">
        <v>116</v>
      </c>
      <c r="AT166" s="208" t="s">
        <v>112</v>
      </c>
      <c r="AU166" s="208" t="s">
        <v>83</v>
      </c>
      <c r="AY166" s="14" t="s">
        <v>110</v>
      </c>
      <c r="BE166" s="209">
        <f t="shared" si="24"/>
        <v>0</v>
      </c>
      <c r="BF166" s="209">
        <f t="shared" si="25"/>
        <v>0</v>
      </c>
      <c r="BG166" s="209">
        <f t="shared" si="26"/>
        <v>0</v>
      </c>
      <c r="BH166" s="209">
        <f t="shared" si="27"/>
        <v>0</v>
      </c>
      <c r="BI166" s="209">
        <f t="shared" si="28"/>
        <v>0</v>
      </c>
      <c r="BJ166" s="14" t="s">
        <v>81</v>
      </c>
      <c r="BK166" s="209">
        <f t="shared" si="29"/>
        <v>0</v>
      </c>
      <c r="BL166" s="14" t="s">
        <v>116</v>
      </c>
      <c r="BM166" s="208" t="s">
        <v>298</v>
      </c>
    </row>
    <row r="167" spans="1:65" s="2" customFormat="1" ht="24" customHeight="1">
      <c r="A167" s="31"/>
      <c r="B167" s="32"/>
      <c r="C167" s="196" t="s">
        <v>299</v>
      </c>
      <c r="D167" s="196" t="s">
        <v>112</v>
      </c>
      <c r="E167" s="197" t="s">
        <v>300</v>
      </c>
      <c r="F167" s="198" t="s">
        <v>301</v>
      </c>
      <c r="G167" s="199" t="s">
        <v>160</v>
      </c>
      <c r="H167" s="200">
        <v>12</v>
      </c>
      <c r="I167" s="201"/>
      <c r="J167" s="202">
        <f t="shared" si="20"/>
        <v>0</v>
      </c>
      <c r="K167" s="203"/>
      <c r="L167" s="36"/>
      <c r="M167" s="204" t="s">
        <v>1</v>
      </c>
      <c r="N167" s="205" t="s">
        <v>41</v>
      </c>
      <c r="O167" s="68"/>
      <c r="P167" s="206">
        <f t="shared" si="21"/>
        <v>0</v>
      </c>
      <c r="Q167" s="206">
        <v>2.0000000000000002E-5</v>
      </c>
      <c r="R167" s="206">
        <f t="shared" si="22"/>
        <v>2.4000000000000003E-4</v>
      </c>
      <c r="S167" s="206">
        <v>0</v>
      </c>
      <c r="T167" s="207">
        <f t="shared" si="23"/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208" t="s">
        <v>116</v>
      </c>
      <c r="AT167" s="208" t="s">
        <v>112</v>
      </c>
      <c r="AU167" s="208" t="s">
        <v>83</v>
      </c>
      <c r="AY167" s="14" t="s">
        <v>110</v>
      </c>
      <c r="BE167" s="209">
        <f t="shared" si="24"/>
        <v>0</v>
      </c>
      <c r="BF167" s="209">
        <f t="shared" si="25"/>
        <v>0</v>
      </c>
      <c r="BG167" s="209">
        <f t="shared" si="26"/>
        <v>0</v>
      </c>
      <c r="BH167" s="209">
        <f t="shared" si="27"/>
        <v>0</v>
      </c>
      <c r="BI167" s="209">
        <f t="shared" si="28"/>
        <v>0</v>
      </c>
      <c r="BJ167" s="14" t="s">
        <v>81</v>
      </c>
      <c r="BK167" s="209">
        <f t="shared" si="29"/>
        <v>0</v>
      </c>
      <c r="BL167" s="14" t="s">
        <v>116</v>
      </c>
      <c r="BM167" s="208" t="s">
        <v>302</v>
      </c>
    </row>
    <row r="168" spans="1:65" s="2" customFormat="1" ht="16.5" customHeight="1">
      <c r="A168" s="31"/>
      <c r="B168" s="32"/>
      <c r="C168" s="196" t="s">
        <v>303</v>
      </c>
      <c r="D168" s="196" t="s">
        <v>112</v>
      </c>
      <c r="E168" s="197" t="s">
        <v>304</v>
      </c>
      <c r="F168" s="198" t="s">
        <v>305</v>
      </c>
      <c r="G168" s="199" t="s">
        <v>160</v>
      </c>
      <c r="H168" s="200">
        <v>4</v>
      </c>
      <c r="I168" s="201"/>
      <c r="J168" s="202">
        <f t="shared" si="20"/>
        <v>0</v>
      </c>
      <c r="K168" s="203"/>
      <c r="L168" s="36"/>
      <c r="M168" s="204" t="s">
        <v>1</v>
      </c>
      <c r="N168" s="205" t="s">
        <v>41</v>
      </c>
      <c r="O168" s="68"/>
      <c r="P168" s="206">
        <f t="shared" si="21"/>
        <v>0</v>
      </c>
      <c r="Q168" s="206">
        <v>1.6199999999999999E-3</v>
      </c>
      <c r="R168" s="206">
        <f t="shared" si="22"/>
        <v>6.4799999999999996E-3</v>
      </c>
      <c r="S168" s="206">
        <v>0</v>
      </c>
      <c r="T168" s="207">
        <f t="shared" si="23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208" t="s">
        <v>116</v>
      </c>
      <c r="AT168" s="208" t="s">
        <v>112</v>
      </c>
      <c r="AU168" s="208" t="s">
        <v>83</v>
      </c>
      <c r="AY168" s="14" t="s">
        <v>110</v>
      </c>
      <c r="BE168" s="209">
        <f t="shared" si="24"/>
        <v>0</v>
      </c>
      <c r="BF168" s="209">
        <f t="shared" si="25"/>
        <v>0</v>
      </c>
      <c r="BG168" s="209">
        <f t="shared" si="26"/>
        <v>0</v>
      </c>
      <c r="BH168" s="209">
        <f t="shared" si="27"/>
        <v>0</v>
      </c>
      <c r="BI168" s="209">
        <f t="shared" si="28"/>
        <v>0</v>
      </c>
      <c r="BJ168" s="14" t="s">
        <v>81</v>
      </c>
      <c r="BK168" s="209">
        <f t="shared" si="29"/>
        <v>0</v>
      </c>
      <c r="BL168" s="14" t="s">
        <v>116</v>
      </c>
      <c r="BM168" s="208" t="s">
        <v>306</v>
      </c>
    </row>
    <row r="169" spans="1:65" s="2" customFormat="1" ht="24" customHeight="1">
      <c r="A169" s="31"/>
      <c r="B169" s="32"/>
      <c r="C169" s="210" t="s">
        <v>307</v>
      </c>
      <c r="D169" s="210" t="s">
        <v>146</v>
      </c>
      <c r="E169" s="211" t="s">
        <v>308</v>
      </c>
      <c r="F169" s="212" t="s">
        <v>309</v>
      </c>
      <c r="G169" s="213" t="s">
        <v>160</v>
      </c>
      <c r="H169" s="214">
        <v>4</v>
      </c>
      <c r="I169" s="215"/>
      <c r="J169" s="216">
        <f t="shared" si="20"/>
        <v>0</v>
      </c>
      <c r="K169" s="217"/>
      <c r="L169" s="218"/>
      <c r="M169" s="219" t="s">
        <v>1</v>
      </c>
      <c r="N169" s="220" t="s">
        <v>41</v>
      </c>
      <c r="O169" s="68"/>
      <c r="P169" s="206">
        <f t="shared" si="21"/>
        <v>0</v>
      </c>
      <c r="Q169" s="206">
        <v>1.7999999999999999E-2</v>
      </c>
      <c r="R169" s="206">
        <f t="shared" si="22"/>
        <v>7.1999999999999995E-2</v>
      </c>
      <c r="S169" s="206">
        <v>0</v>
      </c>
      <c r="T169" s="207">
        <f t="shared" si="23"/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208" t="s">
        <v>141</v>
      </c>
      <c r="AT169" s="208" t="s">
        <v>146</v>
      </c>
      <c r="AU169" s="208" t="s">
        <v>83</v>
      </c>
      <c r="AY169" s="14" t="s">
        <v>110</v>
      </c>
      <c r="BE169" s="209">
        <f t="shared" si="24"/>
        <v>0</v>
      </c>
      <c r="BF169" s="209">
        <f t="shared" si="25"/>
        <v>0</v>
      </c>
      <c r="BG169" s="209">
        <f t="shared" si="26"/>
        <v>0</v>
      </c>
      <c r="BH169" s="209">
        <f t="shared" si="27"/>
        <v>0</v>
      </c>
      <c r="BI169" s="209">
        <f t="shared" si="28"/>
        <v>0</v>
      </c>
      <c r="BJ169" s="14" t="s">
        <v>81</v>
      </c>
      <c r="BK169" s="209">
        <f t="shared" si="29"/>
        <v>0</v>
      </c>
      <c r="BL169" s="14" t="s">
        <v>116</v>
      </c>
      <c r="BM169" s="208" t="s">
        <v>310</v>
      </c>
    </row>
    <row r="170" spans="1:65" s="2" customFormat="1" ht="24" customHeight="1">
      <c r="A170" s="31"/>
      <c r="B170" s="32"/>
      <c r="C170" s="196" t="s">
        <v>311</v>
      </c>
      <c r="D170" s="196" t="s">
        <v>112</v>
      </c>
      <c r="E170" s="197" t="s">
        <v>312</v>
      </c>
      <c r="F170" s="198" t="s">
        <v>313</v>
      </c>
      <c r="G170" s="199" t="s">
        <v>160</v>
      </c>
      <c r="H170" s="200">
        <v>4</v>
      </c>
      <c r="I170" s="201"/>
      <c r="J170" s="202">
        <f t="shared" si="20"/>
        <v>0</v>
      </c>
      <c r="K170" s="203"/>
      <c r="L170" s="36"/>
      <c r="M170" s="204" t="s">
        <v>1</v>
      </c>
      <c r="N170" s="205" t="s">
        <v>41</v>
      </c>
      <c r="O170" s="68"/>
      <c r="P170" s="206">
        <f t="shared" si="21"/>
        <v>0</v>
      </c>
      <c r="Q170" s="206">
        <v>0</v>
      </c>
      <c r="R170" s="206">
        <f t="shared" si="22"/>
        <v>0</v>
      </c>
      <c r="S170" s="206">
        <v>0</v>
      </c>
      <c r="T170" s="207">
        <f t="shared" si="23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208" t="s">
        <v>116</v>
      </c>
      <c r="AT170" s="208" t="s">
        <v>112</v>
      </c>
      <c r="AU170" s="208" t="s">
        <v>83</v>
      </c>
      <c r="AY170" s="14" t="s">
        <v>110</v>
      </c>
      <c r="BE170" s="209">
        <f t="shared" si="24"/>
        <v>0</v>
      </c>
      <c r="BF170" s="209">
        <f t="shared" si="25"/>
        <v>0</v>
      </c>
      <c r="BG170" s="209">
        <f t="shared" si="26"/>
        <v>0</v>
      </c>
      <c r="BH170" s="209">
        <f t="shared" si="27"/>
        <v>0</v>
      </c>
      <c r="BI170" s="209">
        <f t="shared" si="28"/>
        <v>0</v>
      </c>
      <c r="BJ170" s="14" t="s">
        <v>81</v>
      </c>
      <c r="BK170" s="209">
        <f t="shared" si="29"/>
        <v>0</v>
      </c>
      <c r="BL170" s="14" t="s">
        <v>116</v>
      </c>
      <c r="BM170" s="208" t="s">
        <v>314</v>
      </c>
    </row>
    <row r="171" spans="1:65" s="2" customFormat="1" ht="24" customHeight="1">
      <c r="A171" s="31"/>
      <c r="B171" s="32"/>
      <c r="C171" s="210" t="s">
        <v>315</v>
      </c>
      <c r="D171" s="210" t="s">
        <v>146</v>
      </c>
      <c r="E171" s="211" t="s">
        <v>316</v>
      </c>
      <c r="F171" s="212" t="s">
        <v>317</v>
      </c>
      <c r="G171" s="213" t="s">
        <v>160</v>
      </c>
      <c r="H171" s="214">
        <v>4</v>
      </c>
      <c r="I171" s="215"/>
      <c r="J171" s="216">
        <f t="shared" si="20"/>
        <v>0</v>
      </c>
      <c r="K171" s="217"/>
      <c r="L171" s="218"/>
      <c r="M171" s="219" t="s">
        <v>1</v>
      </c>
      <c r="N171" s="220" t="s">
        <v>41</v>
      </c>
      <c r="O171" s="68"/>
      <c r="P171" s="206">
        <f t="shared" si="21"/>
        <v>0</v>
      </c>
      <c r="Q171" s="206">
        <v>1.9E-3</v>
      </c>
      <c r="R171" s="206">
        <f t="shared" si="22"/>
        <v>7.6E-3</v>
      </c>
      <c r="S171" s="206">
        <v>0</v>
      </c>
      <c r="T171" s="207">
        <f t="shared" si="23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208" t="s">
        <v>141</v>
      </c>
      <c r="AT171" s="208" t="s">
        <v>146</v>
      </c>
      <c r="AU171" s="208" t="s">
        <v>83</v>
      </c>
      <c r="AY171" s="14" t="s">
        <v>110</v>
      </c>
      <c r="BE171" s="209">
        <f t="shared" si="24"/>
        <v>0</v>
      </c>
      <c r="BF171" s="209">
        <f t="shared" si="25"/>
        <v>0</v>
      </c>
      <c r="BG171" s="209">
        <f t="shared" si="26"/>
        <v>0</v>
      </c>
      <c r="BH171" s="209">
        <f t="shared" si="27"/>
        <v>0</v>
      </c>
      <c r="BI171" s="209">
        <f t="shared" si="28"/>
        <v>0</v>
      </c>
      <c r="BJ171" s="14" t="s">
        <v>81</v>
      </c>
      <c r="BK171" s="209">
        <f t="shared" si="29"/>
        <v>0</v>
      </c>
      <c r="BL171" s="14" t="s">
        <v>116</v>
      </c>
      <c r="BM171" s="208" t="s">
        <v>318</v>
      </c>
    </row>
    <row r="172" spans="1:65" s="2" customFormat="1" ht="16.5" customHeight="1">
      <c r="A172" s="31"/>
      <c r="B172" s="32"/>
      <c r="C172" s="196" t="s">
        <v>319</v>
      </c>
      <c r="D172" s="196" t="s">
        <v>112</v>
      </c>
      <c r="E172" s="197" t="s">
        <v>320</v>
      </c>
      <c r="F172" s="198" t="s">
        <v>321</v>
      </c>
      <c r="G172" s="199" t="s">
        <v>160</v>
      </c>
      <c r="H172" s="200">
        <v>2</v>
      </c>
      <c r="I172" s="201"/>
      <c r="J172" s="202">
        <f t="shared" si="20"/>
        <v>0</v>
      </c>
      <c r="K172" s="203"/>
      <c r="L172" s="36"/>
      <c r="M172" s="204" t="s">
        <v>1</v>
      </c>
      <c r="N172" s="205" t="s">
        <v>41</v>
      </c>
      <c r="O172" s="68"/>
      <c r="P172" s="206">
        <f t="shared" si="21"/>
        <v>0</v>
      </c>
      <c r="Q172" s="206">
        <v>2.96E-3</v>
      </c>
      <c r="R172" s="206">
        <f t="shared" si="22"/>
        <v>5.9199999999999999E-3</v>
      </c>
      <c r="S172" s="206">
        <v>0</v>
      </c>
      <c r="T172" s="207">
        <f t="shared" si="23"/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208" t="s">
        <v>116</v>
      </c>
      <c r="AT172" s="208" t="s">
        <v>112</v>
      </c>
      <c r="AU172" s="208" t="s">
        <v>83</v>
      </c>
      <c r="AY172" s="14" t="s">
        <v>110</v>
      </c>
      <c r="BE172" s="209">
        <f t="shared" si="24"/>
        <v>0</v>
      </c>
      <c r="BF172" s="209">
        <f t="shared" si="25"/>
        <v>0</v>
      </c>
      <c r="BG172" s="209">
        <f t="shared" si="26"/>
        <v>0</v>
      </c>
      <c r="BH172" s="209">
        <f t="shared" si="27"/>
        <v>0</v>
      </c>
      <c r="BI172" s="209">
        <f t="shared" si="28"/>
        <v>0</v>
      </c>
      <c r="BJ172" s="14" t="s">
        <v>81</v>
      </c>
      <c r="BK172" s="209">
        <f t="shared" si="29"/>
        <v>0</v>
      </c>
      <c r="BL172" s="14" t="s">
        <v>116</v>
      </c>
      <c r="BM172" s="208" t="s">
        <v>322</v>
      </c>
    </row>
    <row r="173" spans="1:65" s="2" customFormat="1" ht="24" customHeight="1">
      <c r="A173" s="31"/>
      <c r="B173" s="32"/>
      <c r="C173" s="210" t="s">
        <v>323</v>
      </c>
      <c r="D173" s="210" t="s">
        <v>146</v>
      </c>
      <c r="E173" s="211" t="s">
        <v>324</v>
      </c>
      <c r="F173" s="212" t="s">
        <v>325</v>
      </c>
      <c r="G173" s="213" t="s">
        <v>160</v>
      </c>
      <c r="H173" s="214">
        <v>2</v>
      </c>
      <c r="I173" s="215"/>
      <c r="J173" s="216">
        <f t="shared" si="20"/>
        <v>0</v>
      </c>
      <c r="K173" s="217"/>
      <c r="L173" s="218"/>
      <c r="M173" s="219" t="s">
        <v>1</v>
      </c>
      <c r="N173" s="220" t="s">
        <v>41</v>
      </c>
      <c r="O173" s="68"/>
      <c r="P173" s="206">
        <f t="shared" si="21"/>
        <v>0</v>
      </c>
      <c r="Q173" s="206">
        <v>4.5999999999999999E-2</v>
      </c>
      <c r="R173" s="206">
        <f t="shared" si="22"/>
        <v>9.1999999999999998E-2</v>
      </c>
      <c r="S173" s="206">
        <v>0</v>
      </c>
      <c r="T173" s="207">
        <f t="shared" si="23"/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208" t="s">
        <v>141</v>
      </c>
      <c r="AT173" s="208" t="s">
        <v>146</v>
      </c>
      <c r="AU173" s="208" t="s">
        <v>83</v>
      </c>
      <c r="AY173" s="14" t="s">
        <v>110</v>
      </c>
      <c r="BE173" s="209">
        <f t="shared" si="24"/>
        <v>0</v>
      </c>
      <c r="BF173" s="209">
        <f t="shared" si="25"/>
        <v>0</v>
      </c>
      <c r="BG173" s="209">
        <f t="shared" si="26"/>
        <v>0</v>
      </c>
      <c r="BH173" s="209">
        <f t="shared" si="27"/>
        <v>0</v>
      </c>
      <c r="BI173" s="209">
        <f t="shared" si="28"/>
        <v>0</v>
      </c>
      <c r="BJ173" s="14" t="s">
        <v>81</v>
      </c>
      <c r="BK173" s="209">
        <f t="shared" si="29"/>
        <v>0</v>
      </c>
      <c r="BL173" s="14" t="s">
        <v>116</v>
      </c>
      <c r="BM173" s="208" t="s">
        <v>326</v>
      </c>
    </row>
    <row r="174" spans="1:65" s="2" customFormat="1" ht="24" customHeight="1">
      <c r="A174" s="31"/>
      <c r="B174" s="32"/>
      <c r="C174" s="196" t="s">
        <v>327</v>
      </c>
      <c r="D174" s="196" t="s">
        <v>112</v>
      </c>
      <c r="E174" s="197" t="s">
        <v>328</v>
      </c>
      <c r="F174" s="198" t="s">
        <v>329</v>
      </c>
      <c r="G174" s="199" t="s">
        <v>160</v>
      </c>
      <c r="H174" s="200">
        <v>8</v>
      </c>
      <c r="I174" s="201"/>
      <c r="J174" s="202">
        <f t="shared" si="20"/>
        <v>0</v>
      </c>
      <c r="K174" s="203"/>
      <c r="L174" s="36"/>
      <c r="M174" s="204" t="s">
        <v>1</v>
      </c>
      <c r="N174" s="205" t="s">
        <v>41</v>
      </c>
      <c r="O174" s="68"/>
      <c r="P174" s="206">
        <f t="shared" si="21"/>
        <v>0</v>
      </c>
      <c r="Q174" s="206">
        <v>0</v>
      </c>
      <c r="R174" s="206">
        <f t="shared" si="22"/>
        <v>0</v>
      </c>
      <c r="S174" s="206">
        <v>0</v>
      </c>
      <c r="T174" s="207">
        <f t="shared" si="23"/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208" t="s">
        <v>116</v>
      </c>
      <c r="AT174" s="208" t="s">
        <v>112</v>
      </c>
      <c r="AU174" s="208" t="s">
        <v>83</v>
      </c>
      <c r="AY174" s="14" t="s">
        <v>110</v>
      </c>
      <c r="BE174" s="209">
        <f t="shared" si="24"/>
        <v>0</v>
      </c>
      <c r="BF174" s="209">
        <f t="shared" si="25"/>
        <v>0</v>
      </c>
      <c r="BG174" s="209">
        <f t="shared" si="26"/>
        <v>0</v>
      </c>
      <c r="BH174" s="209">
        <f t="shared" si="27"/>
        <v>0</v>
      </c>
      <c r="BI174" s="209">
        <f t="shared" si="28"/>
        <v>0</v>
      </c>
      <c r="BJ174" s="14" t="s">
        <v>81</v>
      </c>
      <c r="BK174" s="209">
        <f t="shared" si="29"/>
        <v>0</v>
      </c>
      <c r="BL174" s="14" t="s">
        <v>116</v>
      </c>
      <c r="BM174" s="208" t="s">
        <v>330</v>
      </c>
    </row>
    <row r="175" spans="1:65" s="2" customFormat="1" ht="24" customHeight="1">
      <c r="A175" s="31"/>
      <c r="B175" s="32"/>
      <c r="C175" s="210" t="s">
        <v>331</v>
      </c>
      <c r="D175" s="210" t="s">
        <v>146</v>
      </c>
      <c r="E175" s="211" t="s">
        <v>332</v>
      </c>
      <c r="F175" s="212" t="s">
        <v>333</v>
      </c>
      <c r="G175" s="213" t="s">
        <v>160</v>
      </c>
      <c r="H175" s="214">
        <v>8</v>
      </c>
      <c r="I175" s="215"/>
      <c r="J175" s="216">
        <f t="shared" si="20"/>
        <v>0</v>
      </c>
      <c r="K175" s="217"/>
      <c r="L175" s="218"/>
      <c r="M175" s="219" t="s">
        <v>1</v>
      </c>
      <c r="N175" s="220" t="s">
        <v>41</v>
      </c>
      <c r="O175" s="68"/>
      <c r="P175" s="206">
        <f t="shared" si="21"/>
        <v>0</v>
      </c>
      <c r="Q175" s="206">
        <v>2.0999999999999999E-3</v>
      </c>
      <c r="R175" s="206">
        <f t="shared" si="22"/>
        <v>1.6799999999999999E-2</v>
      </c>
      <c r="S175" s="206">
        <v>0</v>
      </c>
      <c r="T175" s="207">
        <f t="shared" si="23"/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208" t="s">
        <v>141</v>
      </c>
      <c r="AT175" s="208" t="s">
        <v>146</v>
      </c>
      <c r="AU175" s="208" t="s">
        <v>83</v>
      </c>
      <c r="AY175" s="14" t="s">
        <v>110</v>
      </c>
      <c r="BE175" s="209">
        <f t="shared" si="24"/>
        <v>0</v>
      </c>
      <c r="BF175" s="209">
        <f t="shared" si="25"/>
        <v>0</v>
      </c>
      <c r="BG175" s="209">
        <f t="shared" si="26"/>
        <v>0</v>
      </c>
      <c r="BH175" s="209">
        <f t="shared" si="27"/>
        <v>0</v>
      </c>
      <c r="BI175" s="209">
        <f t="shared" si="28"/>
        <v>0</v>
      </c>
      <c r="BJ175" s="14" t="s">
        <v>81</v>
      </c>
      <c r="BK175" s="209">
        <f t="shared" si="29"/>
        <v>0</v>
      </c>
      <c r="BL175" s="14" t="s">
        <v>116</v>
      </c>
      <c r="BM175" s="208" t="s">
        <v>334</v>
      </c>
    </row>
    <row r="176" spans="1:65" s="2" customFormat="1" ht="16.5" customHeight="1">
      <c r="A176" s="31"/>
      <c r="B176" s="32"/>
      <c r="C176" s="196" t="s">
        <v>335</v>
      </c>
      <c r="D176" s="196" t="s">
        <v>112</v>
      </c>
      <c r="E176" s="197" t="s">
        <v>336</v>
      </c>
      <c r="F176" s="198" t="s">
        <v>337</v>
      </c>
      <c r="G176" s="199" t="s">
        <v>192</v>
      </c>
      <c r="H176" s="200">
        <v>60</v>
      </c>
      <c r="I176" s="201"/>
      <c r="J176" s="202">
        <f t="shared" si="20"/>
        <v>0</v>
      </c>
      <c r="K176" s="203"/>
      <c r="L176" s="36"/>
      <c r="M176" s="204" t="s">
        <v>1</v>
      </c>
      <c r="N176" s="205" t="s">
        <v>41</v>
      </c>
      <c r="O176" s="68"/>
      <c r="P176" s="206">
        <f t="shared" si="21"/>
        <v>0</v>
      </c>
      <c r="Q176" s="206">
        <v>0</v>
      </c>
      <c r="R176" s="206">
        <f t="shared" si="22"/>
        <v>0</v>
      </c>
      <c r="S176" s="206">
        <v>0</v>
      </c>
      <c r="T176" s="207">
        <f t="shared" si="23"/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208" t="s">
        <v>116</v>
      </c>
      <c r="AT176" s="208" t="s">
        <v>112</v>
      </c>
      <c r="AU176" s="208" t="s">
        <v>83</v>
      </c>
      <c r="AY176" s="14" t="s">
        <v>110</v>
      </c>
      <c r="BE176" s="209">
        <f t="shared" si="24"/>
        <v>0</v>
      </c>
      <c r="BF176" s="209">
        <f t="shared" si="25"/>
        <v>0</v>
      </c>
      <c r="BG176" s="209">
        <f t="shared" si="26"/>
        <v>0</v>
      </c>
      <c r="BH176" s="209">
        <f t="shared" si="27"/>
        <v>0</v>
      </c>
      <c r="BI176" s="209">
        <f t="shared" si="28"/>
        <v>0</v>
      </c>
      <c r="BJ176" s="14" t="s">
        <v>81</v>
      </c>
      <c r="BK176" s="209">
        <f t="shared" si="29"/>
        <v>0</v>
      </c>
      <c r="BL176" s="14" t="s">
        <v>116</v>
      </c>
      <c r="BM176" s="208" t="s">
        <v>338</v>
      </c>
    </row>
    <row r="177" spans="1:65" s="2" customFormat="1" ht="24" customHeight="1">
      <c r="A177" s="31"/>
      <c r="B177" s="32"/>
      <c r="C177" s="196" t="s">
        <v>339</v>
      </c>
      <c r="D177" s="196" t="s">
        <v>112</v>
      </c>
      <c r="E177" s="197" t="s">
        <v>340</v>
      </c>
      <c r="F177" s="198" t="s">
        <v>341</v>
      </c>
      <c r="G177" s="199" t="s">
        <v>192</v>
      </c>
      <c r="H177" s="200">
        <v>60</v>
      </c>
      <c r="I177" s="201"/>
      <c r="J177" s="202">
        <f t="shared" si="20"/>
        <v>0</v>
      </c>
      <c r="K177" s="203"/>
      <c r="L177" s="36"/>
      <c r="M177" s="204" t="s">
        <v>1</v>
      </c>
      <c r="N177" s="205" t="s">
        <v>41</v>
      </c>
      <c r="O177" s="68"/>
      <c r="P177" s="206">
        <f t="shared" si="21"/>
        <v>0</v>
      </c>
      <c r="Q177" s="206">
        <v>0</v>
      </c>
      <c r="R177" s="206">
        <f t="shared" si="22"/>
        <v>0</v>
      </c>
      <c r="S177" s="206">
        <v>0</v>
      </c>
      <c r="T177" s="207">
        <f t="shared" si="23"/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208" t="s">
        <v>116</v>
      </c>
      <c r="AT177" s="208" t="s">
        <v>112</v>
      </c>
      <c r="AU177" s="208" t="s">
        <v>83</v>
      </c>
      <c r="AY177" s="14" t="s">
        <v>110</v>
      </c>
      <c r="BE177" s="209">
        <f t="shared" si="24"/>
        <v>0</v>
      </c>
      <c r="BF177" s="209">
        <f t="shared" si="25"/>
        <v>0</v>
      </c>
      <c r="BG177" s="209">
        <f t="shared" si="26"/>
        <v>0</v>
      </c>
      <c r="BH177" s="209">
        <f t="shared" si="27"/>
        <v>0</v>
      </c>
      <c r="BI177" s="209">
        <f t="shared" si="28"/>
        <v>0</v>
      </c>
      <c r="BJ177" s="14" t="s">
        <v>81</v>
      </c>
      <c r="BK177" s="209">
        <f t="shared" si="29"/>
        <v>0</v>
      </c>
      <c r="BL177" s="14" t="s">
        <v>116</v>
      </c>
      <c r="BM177" s="208" t="s">
        <v>342</v>
      </c>
    </row>
    <row r="178" spans="1:65" s="2" customFormat="1" ht="16.5" customHeight="1">
      <c r="A178" s="31"/>
      <c r="B178" s="32"/>
      <c r="C178" s="196" t="s">
        <v>343</v>
      </c>
      <c r="D178" s="196" t="s">
        <v>112</v>
      </c>
      <c r="E178" s="197" t="s">
        <v>344</v>
      </c>
      <c r="F178" s="198" t="s">
        <v>345</v>
      </c>
      <c r="G178" s="199" t="s">
        <v>192</v>
      </c>
      <c r="H178" s="200">
        <v>110</v>
      </c>
      <c r="I178" s="201"/>
      <c r="J178" s="202">
        <f t="shared" si="20"/>
        <v>0</v>
      </c>
      <c r="K178" s="203"/>
      <c r="L178" s="36"/>
      <c r="M178" s="204" t="s">
        <v>1</v>
      </c>
      <c r="N178" s="205" t="s">
        <v>41</v>
      </c>
      <c r="O178" s="68"/>
      <c r="P178" s="206">
        <f t="shared" si="21"/>
        <v>0</v>
      </c>
      <c r="Q178" s="206">
        <v>0</v>
      </c>
      <c r="R178" s="206">
        <f t="shared" si="22"/>
        <v>0</v>
      </c>
      <c r="S178" s="206">
        <v>0</v>
      </c>
      <c r="T178" s="207">
        <f t="shared" si="23"/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208" t="s">
        <v>116</v>
      </c>
      <c r="AT178" s="208" t="s">
        <v>112</v>
      </c>
      <c r="AU178" s="208" t="s">
        <v>83</v>
      </c>
      <c r="AY178" s="14" t="s">
        <v>110</v>
      </c>
      <c r="BE178" s="209">
        <f t="shared" si="24"/>
        <v>0</v>
      </c>
      <c r="BF178" s="209">
        <f t="shared" si="25"/>
        <v>0</v>
      </c>
      <c r="BG178" s="209">
        <f t="shared" si="26"/>
        <v>0</v>
      </c>
      <c r="BH178" s="209">
        <f t="shared" si="27"/>
        <v>0</v>
      </c>
      <c r="BI178" s="209">
        <f t="shared" si="28"/>
        <v>0</v>
      </c>
      <c r="BJ178" s="14" t="s">
        <v>81</v>
      </c>
      <c r="BK178" s="209">
        <f t="shared" si="29"/>
        <v>0</v>
      </c>
      <c r="BL178" s="14" t="s">
        <v>116</v>
      </c>
      <c r="BM178" s="208" t="s">
        <v>346</v>
      </c>
    </row>
    <row r="179" spans="1:65" s="2" customFormat="1" ht="24" customHeight="1">
      <c r="A179" s="31"/>
      <c r="B179" s="32"/>
      <c r="C179" s="196" t="s">
        <v>347</v>
      </c>
      <c r="D179" s="196" t="s">
        <v>112</v>
      </c>
      <c r="E179" s="197" t="s">
        <v>348</v>
      </c>
      <c r="F179" s="198" t="s">
        <v>349</v>
      </c>
      <c r="G179" s="199" t="s">
        <v>192</v>
      </c>
      <c r="H179" s="200">
        <v>110</v>
      </c>
      <c r="I179" s="201"/>
      <c r="J179" s="202">
        <f t="shared" si="20"/>
        <v>0</v>
      </c>
      <c r="K179" s="203"/>
      <c r="L179" s="36"/>
      <c r="M179" s="204" t="s">
        <v>1</v>
      </c>
      <c r="N179" s="205" t="s">
        <v>41</v>
      </c>
      <c r="O179" s="68"/>
      <c r="P179" s="206">
        <f t="shared" si="21"/>
        <v>0</v>
      </c>
      <c r="Q179" s="206">
        <v>0</v>
      </c>
      <c r="R179" s="206">
        <f t="shared" si="22"/>
        <v>0</v>
      </c>
      <c r="S179" s="206">
        <v>0</v>
      </c>
      <c r="T179" s="207">
        <f t="shared" si="23"/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208" t="s">
        <v>116</v>
      </c>
      <c r="AT179" s="208" t="s">
        <v>112</v>
      </c>
      <c r="AU179" s="208" t="s">
        <v>83</v>
      </c>
      <c r="AY179" s="14" t="s">
        <v>110</v>
      </c>
      <c r="BE179" s="209">
        <f t="shared" si="24"/>
        <v>0</v>
      </c>
      <c r="BF179" s="209">
        <f t="shared" si="25"/>
        <v>0</v>
      </c>
      <c r="BG179" s="209">
        <f t="shared" si="26"/>
        <v>0</v>
      </c>
      <c r="BH179" s="209">
        <f t="shared" si="27"/>
        <v>0</v>
      </c>
      <c r="BI179" s="209">
        <f t="shared" si="28"/>
        <v>0</v>
      </c>
      <c r="BJ179" s="14" t="s">
        <v>81</v>
      </c>
      <c r="BK179" s="209">
        <f t="shared" si="29"/>
        <v>0</v>
      </c>
      <c r="BL179" s="14" t="s">
        <v>116</v>
      </c>
      <c r="BM179" s="208" t="s">
        <v>350</v>
      </c>
    </row>
    <row r="180" spans="1:65" s="2" customFormat="1" ht="24" customHeight="1">
      <c r="A180" s="31"/>
      <c r="B180" s="32"/>
      <c r="C180" s="196" t="s">
        <v>351</v>
      </c>
      <c r="D180" s="196" t="s">
        <v>112</v>
      </c>
      <c r="E180" s="197" t="s">
        <v>352</v>
      </c>
      <c r="F180" s="198" t="s">
        <v>353</v>
      </c>
      <c r="G180" s="199" t="s">
        <v>160</v>
      </c>
      <c r="H180" s="200">
        <v>6</v>
      </c>
      <c r="I180" s="201"/>
      <c r="J180" s="202">
        <f t="shared" si="20"/>
        <v>0</v>
      </c>
      <c r="K180" s="203"/>
      <c r="L180" s="36"/>
      <c r="M180" s="204" t="s">
        <v>1</v>
      </c>
      <c r="N180" s="205" t="s">
        <v>41</v>
      </c>
      <c r="O180" s="68"/>
      <c r="P180" s="206">
        <f t="shared" si="21"/>
        <v>0</v>
      </c>
      <c r="Q180" s="206">
        <v>0.46009</v>
      </c>
      <c r="R180" s="206">
        <f t="shared" si="22"/>
        <v>2.7605399999999998</v>
      </c>
      <c r="S180" s="206">
        <v>0</v>
      </c>
      <c r="T180" s="207">
        <f t="shared" si="23"/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208" t="s">
        <v>116</v>
      </c>
      <c r="AT180" s="208" t="s">
        <v>112</v>
      </c>
      <c r="AU180" s="208" t="s">
        <v>83</v>
      </c>
      <c r="AY180" s="14" t="s">
        <v>110</v>
      </c>
      <c r="BE180" s="209">
        <f t="shared" si="24"/>
        <v>0</v>
      </c>
      <c r="BF180" s="209">
        <f t="shared" si="25"/>
        <v>0</v>
      </c>
      <c r="BG180" s="209">
        <f t="shared" si="26"/>
        <v>0</v>
      </c>
      <c r="BH180" s="209">
        <f t="shared" si="27"/>
        <v>0</v>
      </c>
      <c r="BI180" s="209">
        <f t="shared" si="28"/>
        <v>0</v>
      </c>
      <c r="BJ180" s="14" t="s">
        <v>81</v>
      </c>
      <c r="BK180" s="209">
        <f t="shared" si="29"/>
        <v>0</v>
      </c>
      <c r="BL180" s="14" t="s">
        <v>116</v>
      </c>
      <c r="BM180" s="208" t="s">
        <v>354</v>
      </c>
    </row>
    <row r="181" spans="1:65" s="2" customFormat="1" ht="16.5" customHeight="1">
      <c r="A181" s="31"/>
      <c r="B181" s="32"/>
      <c r="C181" s="196" t="s">
        <v>355</v>
      </c>
      <c r="D181" s="196" t="s">
        <v>112</v>
      </c>
      <c r="E181" s="197" t="s">
        <v>356</v>
      </c>
      <c r="F181" s="198" t="s">
        <v>357</v>
      </c>
      <c r="G181" s="199" t="s">
        <v>160</v>
      </c>
      <c r="H181" s="200">
        <v>12</v>
      </c>
      <c r="I181" s="201"/>
      <c r="J181" s="202">
        <f t="shared" si="20"/>
        <v>0</v>
      </c>
      <c r="K181" s="203"/>
      <c r="L181" s="36"/>
      <c r="M181" s="204" t="s">
        <v>1</v>
      </c>
      <c r="N181" s="205" t="s">
        <v>41</v>
      </c>
      <c r="O181" s="68"/>
      <c r="P181" s="206">
        <f t="shared" si="21"/>
        <v>0</v>
      </c>
      <c r="Q181" s="206">
        <v>6.3829999999999998E-2</v>
      </c>
      <c r="R181" s="206">
        <f t="shared" si="22"/>
        <v>0.76595999999999997</v>
      </c>
      <c r="S181" s="206">
        <v>0</v>
      </c>
      <c r="T181" s="207">
        <f t="shared" si="23"/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208" t="s">
        <v>116</v>
      </c>
      <c r="AT181" s="208" t="s">
        <v>112</v>
      </c>
      <c r="AU181" s="208" t="s">
        <v>83</v>
      </c>
      <c r="AY181" s="14" t="s">
        <v>110</v>
      </c>
      <c r="BE181" s="209">
        <f t="shared" si="24"/>
        <v>0</v>
      </c>
      <c r="BF181" s="209">
        <f t="shared" si="25"/>
        <v>0</v>
      </c>
      <c r="BG181" s="209">
        <f t="shared" si="26"/>
        <v>0</v>
      </c>
      <c r="BH181" s="209">
        <f t="shared" si="27"/>
        <v>0</v>
      </c>
      <c r="BI181" s="209">
        <f t="shared" si="28"/>
        <v>0</v>
      </c>
      <c r="BJ181" s="14" t="s">
        <v>81</v>
      </c>
      <c r="BK181" s="209">
        <f t="shared" si="29"/>
        <v>0</v>
      </c>
      <c r="BL181" s="14" t="s">
        <v>116</v>
      </c>
      <c r="BM181" s="208" t="s">
        <v>358</v>
      </c>
    </row>
    <row r="182" spans="1:65" s="2" customFormat="1" ht="16.5" customHeight="1">
      <c r="A182" s="31"/>
      <c r="B182" s="32"/>
      <c r="C182" s="210" t="s">
        <v>359</v>
      </c>
      <c r="D182" s="210" t="s">
        <v>146</v>
      </c>
      <c r="E182" s="211" t="s">
        <v>360</v>
      </c>
      <c r="F182" s="212" t="s">
        <v>361</v>
      </c>
      <c r="G182" s="213" t="s">
        <v>160</v>
      </c>
      <c r="H182" s="214">
        <v>12</v>
      </c>
      <c r="I182" s="215"/>
      <c r="J182" s="216">
        <f t="shared" si="20"/>
        <v>0</v>
      </c>
      <c r="K182" s="217"/>
      <c r="L182" s="218"/>
      <c r="M182" s="219" t="s">
        <v>1</v>
      </c>
      <c r="N182" s="220" t="s">
        <v>41</v>
      </c>
      <c r="O182" s="68"/>
      <c r="P182" s="206">
        <f t="shared" si="21"/>
        <v>0</v>
      </c>
      <c r="Q182" s="206">
        <v>7.3000000000000001E-3</v>
      </c>
      <c r="R182" s="206">
        <f t="shared" si="22"/>
        <v>8.7599999999999997E-2</v>
      </c>
      <c r="S182" s="206">
        <v>0</v>
      </c>
      <c r="T182" s="207">
        <f t="shared" si="23"/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208" t="s">
        <v>141</v>
      </c>
      <c r="AT182" s="208" t="s">
        <v>146</v>
      </c>
      <c r="AU182" s="208" t="s">
        <v>83</v>
      </c>
      <c r="AY182" s="14" t="s">
        <v>110</v>
      </c>
      <c r="BE182" s="209">
        <f t="shared" si="24"/>
        <v>0</v>
      </c>
      <c r="BF182" s="209">
        <f t="shared" si="25"/>
        <v>0</v>
      </c>
      <c r="BG182" s="209">
        <f t="shared" si="26"/>
        <v>0</v>
      </c>
      <c r="BH182" s="209">
        <f t="shared" si="27"/>
        <v>0</v>
      </c>
      <c r="BI182" s="209">
        <f t="shared" si="28"/>
        <v>0</v>
      </c>
      <c r="BJ182" s="14" t="s">
        <v>81</v>
      </c>
      <c r="BK182" s="209">
        <f t="shared" si="29"/>
        <v>0</v>
      </c>
      <c r="BL182" s="14" t="s">
        <v>116</v>
      </c>
      <c r="BM182" s="208" t="s">
        <v>362</v>
      </c>
    </row>
    <row r="183" spans="1:65" s="2" customFormat="1" ht="16.5" customHeight="1">
      <c r="A183" s="31"/>
      <c r="B183" s="32"/>
      <c r="C183" s="196" t="s">
        <v>363</v>
      </c>
      <c r="D183" s="196" t="s">
        <v>112</v>
      </c>
      <c r="E183" s="197" t="s">
        <v>364</v>
      </c>
      <c r="F183" s="198" t="s">
        <v>365</v>
      </c>
      <c r="G183" s="199" t="s">
        <v>160</v>
      </c>
      <c r="H183" s="200">
        <v>6</v>
      </c>
      <c r="I183" s="201"/>
      <c r="J183" s="202">
        <f t="shared" si="20"/>
        <v>0</v>
      </c>
      <c r="K183" s="203"/>
      <c r="L183" s="36"/>
      <c r="M183" s="204" t="s">
        <v>1</v>
      </c>
      <c r="N183" s="205" t="s">
        <v>41</v>
      </c>
      <c r="O183" s="68"/>
      <c r="P183" s="206">
        <f t="shared" si="21"/>
        <v>0</v>
      </c>
      <c r="Q183" s="206">
        <v>0.12303</v>
      </c>
      <c r="R183" s="206">
        <f t="shared" si="22"/>
        <v>0.73818000000000006</v>
      </c>
      <c r="S183" s="206">
        <v>0</v>
      </c>
      <c r="T183" s="207">
        <f t="shared" si="23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208" t="s">
        <v>116</v>
      </c>
      <c r="AT183" s="208" t="s">
        <v>112</v>
      </c>
      <c r="AU183" s="208" t="s">
        <v>83</v>
      </c>
      <c r="AY183" s="14" t="s">
        <v>110</v>
      </c>
      <c r="BE183" s="209">
        <f t="shared" si="24"/>
        <v>0</v>
      </c>
      <c r="BF183" s="209">
        <f t="shared" si="25"/>
        <v>0</v>
      </c>
      <c r="BG183" s="209">
        <f t="shared" si="26"/>
        <v>0</v>
      </c>
      <c r="BH183" s="209">
        <f t="shared" si="27"/>
        <v>0</v>
      </c>
      <c r="BI183" s="209">
        <f t="shared" si="28"/>
        <v>0</v>
      </c>
      <c r="BJ183" s="14" t="s">
        <v>81</v>
      </c>
      <c r="BK183" s="209">
        <f t="shared" si="29"/>
        <v>0</v>
      </c>
      <c r="BL183" s="14" t="s">
        <v>116</v>
      </c>
      <c r="BM183" s="208" t="s">
        <v>366</v>
      </c>
    </row>
    <row r="184" spans="1:65" s="2" customFormat="1" ht="24" customHeight="1">
      <c r="A184" s="31"/>
      <c r="B184" s="32"/>
      <c r="C184" s="210" t="s">
        <v>367</v>
      </c>
      <c r="D184" s="210" t="s">
        <v>146</v>
      </c>
      <c r="E184" s="211" t="s">
        <v>368</v>
      </c>
      <c r="F184" s="212" t="s">
        <v>369</v>
      </c>
      <c r="G184" s="213" t="s">
        <v>160</v>
      </c>
      <c r="H184" s="214">
        <v>6</v>
      </c>
      <c r="I184" s="215"/>
      <c r="J184" s="216">
        <f t="shared" si="20"/>
        <v>0</v>
      </c>
      <c r="K184" s="217"/>
      <c r="L184" s="218"/>
      <c r="M184" s="219" t="s">
        <v>1</v>
      </c>
      <c r="N184" s="220" t="s">
        <v>41</v>
      </c>
      <c r="O184" s="68"/>
      <c r="P184" s="206">
        <f t="shared" si="21"/>
        <v>0</v>
      </c>
      <c r="Q184" s="206">
        <v>1.3299999999999999E-2</v>
      </c>
      <c r="R184" s="206">
        <f t="shared" si="22"/>
        <v>7.9799999999999996E-2</v>
      </c>
      <c r="S184" s="206">
        <v>0</v>
      </c>
      <c r="T184" s="207">
        <f t="shared" si="23"/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208" t="s">
        <v>141</v>
      </c>
      <c r="AT184" s="208" t="s">
        <v>146</v>
      </c>
      <c r="AU184" s="208" t="s">
        <v>83</v>
      </c>
      <c r="AY184" s="14" t="s">
        <v>110</v>
      </c>
      <c r="BE184" s="209">
        <f t="shared" si="24"/>
        <v>0</v>
      </c>
      <c r="BF184" s="209">
        <f t="shared" si="25"/>
        <v>0</v>
      </c>
      <c r="BG184" s="209">
        <f t="shared" si="26"/>
        <v>0</v>
      </c>
      <c r="BH184" s="209">
        <f t="shared" si="27"/>
        <v>0</v>
      </c>
      <c r="BI184" s="209">
        <f t="shared" si="28"/>
        <v>0</v>
      </c>
      <c r="BJ184" s="14" t="s">
        <v>81</v>
      </c>
      <c r="BK184" s="209">
        <f t="shared" si="29"/>
        <v>0</v>
      </c>
      <c r="BL184" s="14" t="s">
        <v>116</v>
      </c>
      <c r="BM184" s="208" t="s">
        <v>370</v>
      </c>
    </row>
    <row r="185" spans="1:65" s="2" customFormat="1" ht="16.5" customHeight="1">
      <c r="A185" s="31"/>
      <c r="B185" s="32"/>
      <c r="C185" s="196" t="s">
        <v>371</v>
      </c>
      <c r="D185" s="196" t="s">
        <v>112</v>
      </c>
      <c r="E185" s="197" t="s">
        <v>372</v>
      </c>
      <c r="F185" s="198" t="s">
        <v>373</v>
      </c>
      <c r="G185" s="199" t="s">
        <v>160</v>
      </c>
      <c r="H185" s="200">
        <v>2</v>
      </c>
      <c r="I185" s="201"/>
      <c r="J185" s="202">
        <f t="shared" si="20"/>
        <v>0</v>
      </c>
      <c r="K185" s="203"/>
      <c r="L185" s="36"/>
      <c r="M185" s="204" t="s">
        <v>1</v>
      </c>
      <c r="N185" s="205" t="s">
        <v>41</v>
      </c>
      <c r="O185" s="68"/>
      <c r="P185" s="206">
        <f t="shared" si="21"/>
        <v>0</v>
      </c>
      <c r="Q185" s="206">
        <v>0.32906000000000002</v>
      </c>
      <c r="R185" s="206">
        <f t="shared" si="22"/>
        <v>0.65812000000000004</v>
      </c>
      <c r="S185" s="206">
        <v>0</v>
      </c>
      <c r="T185" s="207">
        <f t="shared" si="23"/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208" t="s">
        <v>116</v>
      </c>
      <c r="AT185" s="208" t="s">
        <v>112</v>
      </c>
      <c r="AU185" s="208" t="s">
        <v>83</v>
      </c>
      <c r="AY185" s="14" t="s">
        <v>110</v>
      </c>
      <c r="BE185" s="209">
        <f t="shared" si="24"/>
        <v>0</v>
      </c>
      <c r="BF185" s="209">
        <f t="shared" si="25"/>
        <v>0</v>
      </c>
      <c r="BG185" s="209">
        <f t="shared" si="26"/>
        <v>0</v>
      </c>
      <c r="BH185" s="209">
        <f t="shared" si="27"/>
        <v>0</v>
      </c>
      <c r="BI185" s="209">
        <f t="shared" si="28"/>
        <v>0</v>
      </c>
      <c r="BJ185" s="14" t="s">
        <v>81</v>
      </c>
      <c r="BK185" s="209">
        <f t="shared" si="29"/>
        <v>0</v>
      </c>
      <c r="BL185" s="14" t="s">
        <v>116</v>
      </c>
      <c r="BM185" s="208" t="s">
        <v>374</v>
      </c>
    </row>
    <row r="186" spans="1:65" s="2" customFormat="1" ht="16.5" customHeight="1">
      <c r="A186" s="31"/>
      <c r="B186" s="32"/>
      <c r="C186" s="210" t="s">
        <v>375</v>
      </c>
      <c r="D186" s="210" t="s">
        <v>146</v>
      </c>
      <c r="E186" s="211" t="s">
        <v>376</v>
      </c>
      <c r="F186" s="212" t="s">
        <v>377</v>
      </c>
      <c r="G186" s="213" t="s">
        <v>160</v>
      </c>
      <c r="H186" s="214">
        <v>2</v>
      </c>
      <c r="I186" s="215"/>
      <c r="J186" s="216">
        <f t="shared" si="20"/>
        <v>0</v>
      </c>
      <c r="K186" s="217"/>
      <c r="L186" s="218"/>
      <c r="M186" s="219" t="s">
        <v>1</v>
      </c>
      <c r="N186" s="220" t="s">
        <v>41</v>
      </c>
      <c r="O186" s="68"/>
      <c r="P186" s="206">
        <f t="shared" si="21"/>
        <v>0</v>
      </c>
      <c r="Q186" s="206">
        <v>2.9499999999999998E-2</v>
      </c>
      <c r="R186" s="206">
        <f t="shared" si="22"/>
        <v>5.8999999999999997E-2</v>
      </c>
      <c r="S186" s="206">
        <v>0</v>
      </c>
      <c r="T186" s="207">
        <f t="shared" si="23"/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208" t="s">
        <v>141</v>
      </c>
      <c r="AT186" s="208" t="s">
        <v>146</v>
      </c>
      <c r="AU186" s="208" t="s">
        <v>83</v>
      </c>
      <c r="AY186" s="14" t="s">
        <v>110</v>
      </c>
      <c r="BE186" s="209">
        <f t="shared" si="24"/>
        <v>0</v>
      </c>
      <c r="BF186" s="209">
        <f t="shared" si="25"/>
        <v>0</v>
      </c>
      <c r="BG186" s="209">
        <f t="shared" si="26"/>
        <v>0</v>
      </c>
      <c r="BH186" s="209">
        <f t="shared" si="27"/>
        <v>0</v>
      </c>
      <c r="BI186" s="209">
        <f t="shared" si="28"/>
        <v>0</v>
      </c>
      <c r="BJ186" s="14" t="s">
        <v>81</v>
      </c>
      <c r="BK186" s="209">
        <f t="shared" si="29"/>
        <v>0</v>
      </c>
      <c r="BL186" s="14" t="s">
        <v>116</v>
      </c>
      <c r="BM186" s="208" t="s">
        <v>378</v>
      </c>
    </row>
    <row r="187" spans="1:65" s="2" customFormat="1" ht="16.5" customHeight="1">
      <c r="A187" s="31"/>
      <c r="B187" s="32"/>
      <c r="C187" s="196" t="s">
        <v>379</v>
      </c>
      <c r="D187" s="196" t="s">
        <v>112</v>
      </c>
      <c r="E187" s="197" t="s">
        <v>380</v>
      </c>
      <c r="F187" s="198" t="s">
        <v>381</v>
      </c>
      <c r="G187" s="199" t="s">
        <v>160</v>
      </c>
      <c r="H187" s="200">
        <v>5</v>
      </c>
      <c r="I187" s="201"/>
      <c r="J187" s="202">
        <f t="shared" si="20"/>
        <v>0</v>
      </c>
      <c r="K187" s="203"/>
      <c r="L187" s="36"/>
      <c r="M187" s="204" t="s">
        <v>1</v>
      </c>
      <c r="N187" s="205" t="s">
        <v>41</v>
      </c>
      <c r="O187" s="68"/>
      <c r="P187" s="206">
        <f t="shared" si="21"/>
        <v>0</v>
      </c>
      <c r="Q187" s="206">
        <v>3.1E-4</v>
      </c>
      <c r="R187" s="206">
        <f t="shared" si="22"/>
        <v>1.5499999999999999E-3</v>
      </c>
      <c r="S187" s="206">
        <v>0</v>
      </c>
      <c r="T187" s="207">
        <f t="shared" si="23"/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208" t="s">
        <v>116</v>
      </c>
      <c r="AT187" s="208" t="s">
        <v>112</v>
      </c>
      <c r="AU187" s="208" t="s">
        <v>83</v>
      </c>
      <c r="AY187" s="14" t="s">
        <v>110</v>
      </c>
      <c r="BE187" s="209">
        <f t="shared" si="24"/>
        <v>0</v>
      </c>
      <c r="BF187" s="209">
        <f t="shared" si="25"/>
        <v>0</v>
      </c>
      <c r="BG187" s="209">
        <f t="shared" si="26"/>
        <v>0</v>
      </c>
      <c r="BH187" s="209">
        <f t="shared" si="27"/>
        <v>0</v>
      </c>
      <c r="BI187" s="209">
        <f t="shared" si="28"/>
        <v>0</v>
      </c>
      <c r="BJ187" s="14" t="s">
        <v>81</v>
      </c>
      <c r="BK187" s="209">
        <f t="shared" si="29"/>
        <v>0</v>
      </c>
      <c r="BL187" s="14" t="s">
        <v>116</v>
      </c>
      <c r="BM187" s="208" t="s">
        <v>382</v>
      </c>
    </row>
    <row r="188" spans="1:65" s="2" customFormat="1" ht="16.5" customHeight="1">
      <c r="A188" s="31"/>
      <c r="B188" s="32"/>
      <c r="C188" s="196" t="s">
        <v>383</v>
      </c>
      <c r="D188" s="196" t="s">
        <v>112</v>
      </c>
      <c r="E188" s="197" t="s">
        <v>384</v>
      </c>
      <c r="F188" s="198" t="s">
        <v>385</v>
      </c>
      <c r="G188" s="199" t="s">
        <v>192</v>
      </c>
      <c r="H188" s="200">
        <v>160</v>
      </c>
      <c r="I188" s="201"/>
      <c r="J188" s="202">
        <f t="shared" si="20"/>
        <v>0</v>
      </c>
      <c r="K188" s="203"/>
      <c r="L188" s="36"/>
      <c r="M188" s="204" t="s">
        <v>1</v>
      </c>
      <c r="N188" s="205" t="s">
        <v>41</v>
      </c>
      <c r="O188" s="68"/>
      <c r="P188" s="206">
        <f t="shared" si="21"/>
        <v>0</v>
      </c>
      <c r="Q188" s="206">
        <v>1.9000000000000001E-4</v>
      </c>
      <c r="R188" s="206">
        <f t="shared" si="22"/>
        <v>3.0400000000000003E-2</v>
      </c>
      <c r="S188" s="206">
        <v>0</v>
      </c>
      <c r="T188" s="207">
        <f t="shared" si="23"/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208" t="s">
        <v>116</v>
      </c>
      <c r="AT188" s="208" t="s">
        <v>112</v>
      </c>
      <c r="AU188" s="208" t="s">
        <v>83</v>
      </c>
      <c r="AY188" s="14" t="s">
        <v>110</v>
      </c>
      <c r="BE188" s="209">
        <f t="shared" si="24"/>
        <v>0</v>
      </c>
      <c r="BF188" s="209">
        <f t="shared" si="25"/>
        <v>0</v>
      </c>
      <c r="BG188" s="209">
        <f t="shared" si="26"/>
        <v>0</v>
      </c>
      <c r="BH188" s="209">
        <f t="shared" si="27"/>
        <v>0</v>
      </c>
      <c r="BI188" s="209">
        <f t="shared" si="28"/>
        <v>0</v>
      </c>
      <c r="BJ188" s="14" t="s">
        <v>81</v>
      </c>
      <c r="BK188" s="209">
        <f t="shared" si="29"/>
        <v>0</v>
      </c>
      <c r="BL188" s="14" t="s">
        <v>116</v>
      </c>
      <c r="BM188" s="208" t="s">
        <v>386</v>
      </c>
    </row>
    <row r="189" spans="1:65" s="2" customFormat="1" ht="16.5" customHeight="1">
      <c r="A189" s="31"/>
      <c r="B189" s="32"/>
      <c r="C189" s="196" t="s">
        <v>387</v>
      </c>
      <c r="D189" s="196" t="s">
        <v>112</v>
      </c>
      <c r="E189" s="197" t="s">
        <v>388</v>
      </c>
      <c r="F189" s="198" t="s">
        <v>389</v>
      </c>
      <c r="G189" s="199" t="s">
        <v>192</v>
      </c>
      <c r="H189" s="200">
        <v>160</v>
      </c>
      <c r="I189" s="201"/>
      <c r="J189" s="202">
        <f t="shared" si="20"/>
        <v>0</v>
      </c>
      <c r="K189" s="203"/>
      <c r="L189" s="36"/>
      <c r="M189" s="204" t="s">
        <v>1</v>
      </c>
      <c r="N189" s="205" t="s">
        <v>41</v>
      </c>
      <c r="O189" s="68"/>
      <c r="P189" s="206">
        <f t="shared" si="21"/>
        <v>0</v>
      </c>
      <c r="Q189" s="206">
        <v>6.9999999999999994E-5</v>
      </c>
      <c r="R189" s="206">
        <f t="shared" si="22"/>
        <v>1.1199999999999998E-2</v>
      </c>
      <c r="S189" s="206">
        <v>0</v>
      </c>
      <c r="T189" s="207">
        <f t="shared" si="23"/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208" t="s">
        <v>116</v>
      </c>
      <c r="AT189" s="208" t="s">
        <v>112</v>
      </c>
      <c r="AU189" s="208" t="s">
        <v>83</v>
      </c>
      <c r="AY189" s="14" t="s">
        <v>110</v>
      </c>
      <c r="BE189" s="209">
        <f t="shared" si="24"/>
        <v>0</v>
      </c>
      <c r="BF189" s="209">
        <f t="shared" si="25"/>
        <v>0</v>
      </c>
      <c r="BG189" s="209">
        <f t="shared" si="26"/>
        <v>0</v>
      </c>
      <c r="BH189" s="209">
        <f t="shared" si="27"/>
        <v>0</v>
      </c>
      <c r="BI189" s="209">
        <f t="shared" si="28"/>
        <v>0</v>
      </c>
      <c r="BJ189" s="14" t="s">
        <v>81</v>
      </c>
      <c r="BK189" s="209">
        <f t="shared" si="29"/>
        <v>0</v>
      </c>
      <c r="BL189" s="14" t="s">
        <v>116</v>
      </c>
      <c r="BM189" s="208" t="s">
        <v>390</v>
      </c>
    </row>
    <row r="190" spans="1:65" s="2" customFormat="1" ht="16.5" customHeight="1">
      <c r="A190" s="31"/>
      <c r="B190" s="32"/>
      <c r="C190" s="196" t="s">
        <v>391</v>
      </c>
      <c r="D190" s="196" t="s">
        <v>112</v>
      </c>
      <c r="E190" s="197" t="s">
        <v>392</v>
      </c>
      <c r="F190" s="198" t="s">
        <v>393</v>
      </c>
      <c r="G190" s="199" t="s">
        <v>192</v>
      </c>
      <c r="H190" s="200">
        <v>8</v>
      </c>
      <c r="I190" s="201"/>
      <c r="J190" s="202">
        <f t="shared" si="20"/>
        <v>0</v>
      </c>
      <c r="K190" s="203"/>
      <c r="L190" s="36"/>
      <c r="M190" s="204" t="s">
        <v>1</v>
      </c>
      <c r="N190" s="205" t="s">
        <v>41</v>
      </c>
      <c r="O190" s="68"/>
      <c r="P190" s="206">
        <f t="shared" si="21"/>
        <v>0</v>
      </c>
      <c r="Q190" s="206">
        <v>6.4000000000000005E-4</v>
      </c>
      <c r="R190" s="206">
        <f t="shared" si="22"/>
        <v>5.1200000000000004E-3</v>
      </c>
      <c r="S190" s="206">
        <v>0</v>
      </c>
      <c r="T190" s="207">
        <f t="shared" si="23"/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208" t="s">
        <v>116</v>
      </c>
      <c r="AT190" s="208" t="s">
        <v>112</v>
      </c>
      <c r="AU190" s="208" t="s">
        <v>83</v>
      </c>
      <c r="AY190" s="14" t="s">
        <v>110</v>
      </c>
      <c r="BE190" s="209">
        <f t="shared" si="24"/>
        <v>0</v>
      </c>
      <c r="BF190" s="209">
        <f t="shared" si="25"/>
        <v>0</v>
      </c>
      <c r="BG190" s="209">
        <f t="shared" si="26"/>
        <v>0</v>
      </c>
      <c r="BH190" s="209">
        <f t="shared" si="27"/>
        <v>0</v>
      </c>
      <c r="BI190" s="209">
        <f t="shared" si="28"/>
        <v>0</v>
      </c>
      <c r="BJ190" s="14" t="s">
        <v>81</v>
      </c>
      <c r="BK190" s="209">
        <f t="shared" si="29"/>
        <v>0</v>
      </c>
      <c r="BL190" s="14" t="s">
        <v>116</v>
      </c>
      <c r="BM190" s="208" t="s">
        <v>394</v>
      </c>
    </row>
    <row r="191" spans="1:65" s="2" customFormat="1" ht="24" customHeight="1">
      <c r="A191" s="31"/>
      <c r="B191" s="32"/>
      <c r="C191" s="210" t="s">
        <v>395</v>
      </c>
      <c r="D191" s="210" t="s">
        <v>146</v>
      </c>
      <c r="E191" s="211" t="s">
        <v>396</v>
      </c>
      <c r="F191" s="212" t="s">
        <v>397</v>
      </c>
      <c r="G191" s="213" t="s">
        <v>192</v>
      </c>
      <c r="H191" s="214">
        <v>8</v>
      </c>
      <c r="I191" s="215"/>
      <c r="J191" s="216">
        <f t="shared" si="20"/>
        <v>0</v>
      </c>
      <c r="K191" s="217"/>
      <c r="L191" s="218"/>
      <c r="M191" s="219" t="s">
        <v>1</v>
      </c>
      <c r="N191" s="220" t="s">
        <v>41</v>
      </c>
      <c r="O191" s="68"/>
      <c r="P191" s="206">
        <f t="shared" si="21"/>
        <v>0</v>
      </c>
      <c r="Q191" s="206">
        <v>6.2399999999999997E-2</v>
      </c>
      <c r="R191" s="206">
        <f t="shared" si="22"/>
        <v>0.49919999999999998</v>
      </c>
      <c r="S191" s="206">
        <v>0</v>
      </c>
      <c r="T191" s="207">
        <f t="shared" si="23"/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208" t="s">
        <v>141</v>
      </c>
      <c r="AT191" s="208" t="s">
        <v>146</v>
      </c>
      <c r="AU191" s="208" t="s">
        <v>83</v>
      </c>
      <c r="AY191" s="14" t="s">
        <v>110</v>
      </c>
      <c r="BE191" s="209">
        <f t="shared" si="24"/>
        <v>0</v>
      </c>
      <c r="BF191" s="209">
        <f t="shared" si="25"/>
        <v>0</v>
      </c>
      <c r="BG191" s="209">
        <f t="shared" si="26"/>
        <v>0</v>
      </c>
      <c r="BH191" s="209">
        <f t="shared" si="27"/>
        <v>0</v>
      </c>
      <c r="BI191" s="209">
        <f t="shared" si="28"/>
        <v>0</v>
      </c>
      <c r="BJ191" s="14" t="s">
        <v>81</v>
      </c>
      <c r="BK191" s="209">
        <f t="shared" si="29"/>
        <v>0</v>
      </c>
      <c r="BL191" s="14" t="s">
        <v>116</v>
      </c>
      <c r="BM191" s="208" t="s">
        <v>398</v>
      </c>
    </row>
    <row r="192" spans="1:65" s="12" customFormat="1" ht="22.9" customHeight="1">
      <c r="B192" s="180"/>
      <c r="C192" s="181"/>
      <c r="D192" s="182" t="s">
        <v>75</v>
      </c>
      <c r="E192" s="194" t="s">
        <v>399</v>
      </c>
      <c r="F192" s="194" t="s">
        <v>400</v>
      </c>
      <c r="G192" s="181"/>
      <c r="H192" s="181"/>
      <c r="I192" s="184"/>
      <c r="J192" s="195">
        <f>BK192</f>
        <v>0</v>
      </c>
      <c r="K192" s="181"/>
      <c r="L192" s="186"/>
      <c r="M192" s="187"/>
      <c r="N192" s="188"/>
      <c r="O192" s="188"/>
      <c r="P192" s="189">
        <f>P193</f>
        <v>0</v>
      </c>
      <c r="Q192" s="188"/>
      <c r="R192" s="189">
        <f>R193</f>
        <v>0</v>
      </c>
      <c r="S192" s="188"/>
      <c r="T192" s="190">
        <f>T193</f>
        <v>0</v>
      </c>
      <c r="AR192" s="191" t="s">
        <v>81</v>
      </c>
      <c r="AT192" s="192" t="s">
        <v>75</v>
      </c>
      <c r="AU192" s="192" t="s">
        <v>81</v>
      </c>
      <c r="AY192" s="191" t="s">
        <v>110</v>
      </c>
      <c r="BK192" s="193">
        <f>BK193</f>
        <v>0</v>
      </c>
    </row>
    <row r="193" spans="1:65" s="2" customFormat="1" ht="24" customHeight="1">
      <c r="A193" s="31"/>
      <c r="B193" s="32"/>
      <c r="C193" s="196" t="s">
        <v>401</v>
      </c>
      <c r="D193" s="196" t="s">
        <v>112</v>
      </c>
      <c r="E193" s="197" t="s">
        <v>402</v>
      </c>
      <c r="F193" s="198" t="s">
        <v>403</v>
      </c>
      <c r="G193" s="199" t="s">
        <v>149</v>
      </c>
      <c r="H193" s="200">
        <v>86.8</v>
      </c>
      <c r="I193" s="201"/>
      <c r="J193" s="202">
        <f>ROUND(I193*H193,2)</f>
        <v>0</v>
      </c>
      <c r="K193" s="203"/>
      <c r="L193" s="36"/>
      <c r="M193" s="221" t="s">
        <v>1</v>
      </c>
      <c r="N193" s="222" t="s">
        <v>41</v>
      </c>
      <c r="O193" s="223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208" t="s">
        <v>116</v>
      </c>
      <c r="AT193" s="208" t="s">
        <v>112</v>
      </c>
      <c r="AU193" s="208" t="s">
        <v>83</v>
      </c>
      <c r="AY193" s="14" t="s">
        <v>110</v>
      </c>
      <c r="BE193" s="209">
        <f>IF(N193="základní",J193,0)</f>
        <v>0</v>
      </c>
      <c r="BF193" s="209">
        <f>IF(N193="snížená",J193,0)</f>
        <v>0</v>
      </c>
      <c r="BG193" s="209">
        <f>IF(N193="zákl. přenesená",J193,0)</f>
        <v>0</v>
      </c>
      <c r="BH193" s="209">
        <f>IF(N193="sníž. přenesená",J193,0)</f>
        <v>0</v>
      </c>
      <c r="BI193" s="209">
        <f>IF(N193="nulová",J193,0)</f>
        <v>0</v>
      </c>
      <c r="BJ193" s="14" t="s">
        <v>81</v>
      </c>
      <c r="BK193" s="209">
        <f>ROUND(I193*H193,2)</f>
        <v>0</v>
      </c>
      <c r="BL193" s="14" t="s">
        <v>116</v>
      </c>
      <c r="BM193" s="208" t="s">
        <v>404</v>
      </c>
    </row>
    <row r="194" spans="1:65" s="2" customFormat="1" ht="6.95" customHeight="1">
      <c r="A194" s="31"/>
      <c r="B194" s="51"/>
      <c r="C194" s="52"/>
      <c r="D194" s="52"/>
      <c r="E194" s="52"/>
      <c r="F194" s="52"/>
      <c r="G194" s="52"/>
      <c r="H194" s="52"/>
      <c r="I194" s="144"/>
      <c r="J194" s="52"/>
      <c r="K194" s="52"/>
      <c r="L194" s="36"/>
      <c r="M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</row>
  </sheetData>
  <sheetProtection algorithmName="SHA-512" hashValue="J2j7tp9F3LmmuRd3HdT9CBDxu6Oq2jBT680MTaKxCZC+Gs+CyCmdxLnz56J9mZ7AMkz9AlTyLWjjFedGOj62hw==" saltValue="6dAn2e3Z/yZOATub+Ltkt2+2NuIWA2v5lqgsj3owKu1YDtM2z7fbcUCU4aYH5VOjtIYdNxG3ThuaiMUqkCVa6w==" spinCount="100000" sheet="1" objects="1" scenarios="1" formatColumns="0" formatRows="0" autoFilter="0"/>
  <autoFilter ref="C116:K193"/>
  <mergeCells count="6">
    <mergeCell ref="L2:V2"/>
    <mergeCell ref="E7:H7"/>
    <mergeCell ref="E16:H16"/>
    <mergeCell ref="E25:H25"/>
    <mergeCell ref="E85:H85"/>
    <mergeCell ref="E109:H10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2019-30 - Sedlec Prčice-r...</vt:lpstr>
      <vt:lpstr>'2019-30 - Sedlec Prčice-r...'!Názvy_tisku</vt:lpstr>
      <vt:lpstr>'Rekapitulace stavby'!Názvy_tisku</vt:lpstr>
      <vt:lpstr>'2019-30 - Sedlec Prčice-r...'!Oblast_tisku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DESKTOP-0TD4EPL\Honza</dc:creator>
  <cp:lastModifiedBy>HP Inc.</cp:lastModifiedBy>
  <dcterms:created xsi:type="dcterms:W3CDTF">2019-11-11T15:47:18Z</dcterms:created>
  <dcterms:modified xsi:type="dcterms:W3CDTF">2019-11-11T15:48:39Z</dcterms:modified>
</cp:coreProperties>
</file>