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Všeobecné a obec..." sheetId="2" r:id="rId2"/>
    <sheet name="SO 101 - Okružní křižovat..." sheetId="3" r:id="rId3"/>
    <sheet name="SO 102 - Místní komunikac..." sheetId="4" r:id="rId4"/>
    <sheet name="SO 103 - Místní komunikac..." sheetId="5" r:id="rId5"/>
    <sheet name="SO 104 - Parkoviště v uli..." sheetId="6" r:id="rId6"/>
    <sheet name="SO 105 - Chodníky – beton..." sheetId="7" r:id="rId7"/>
    <sheet name="SO 106 - Rameno k motorestu " sheetId="8" r:id="rId8"/>
    <sheet name="SO 201 - Protihluková stěna " sheetId="9" r:id="rId9"/>
    <sheet name="SO 301 - Odvodnění komuni..." sheetId="10" r:id="rId10"/>
    <sheet name="SO 302 - Prodloužení prop..." sheetId="11" r:id="rId11"/>
    <sheet name="SO 303 - Přeložka vodovodu " sheetId="12" r:id="rId12"/>
    <sheet name="SO 401 - VEŘEJNÉ OSVĚTLENÍ " sheetId="13" r:id="rId13"/>
  </sheets>
  <definedNames>
    <definedName name="_xlnm.Print_Area" localSheetId="0">'Rekapitulace stavby'!$D$4:$AO$76,'Rekapitulace stavby'!$C$82:$AQ$107</definedName>
    <definedName name="_xlnm._FilterDatabase" localSheetId="1" hidden="1">'SO 001 - Všeobecné a obec...'!$C$125:$K$177</definedName>
    <definedName name="_xlnm.Print_Area" localSheetId="1">'SO 001 - Všeobecné a obec...'!$C$4:$J$76,'SO 001 - Všeobecné a obec...'!$C$82:$J$107,'SO 001 - Všeobecné a obec...'!$C$113:$J$177</definedName>
    <definedName name="_xlnm._FilterDatabase" localSheetId="2" hidden="1">'SO 101 - Okružní křižovat...'!$C$122:$K$292</definedName>
    <definedName name="_xlnm.Print_Area" localSheetId="2">'SO 101 - Okružní křižovat...'!$C$4:$J$76,'SO 101 - Okružní křižovat...'!$C$82:$J$104,'SO 101 - Okružní křižovat...'!$C$110:$J$292</definedName>
    <definedName name="_xlnm._FilterDatabase" localSheetId="3" hidden="1">'SO 102 - Místní komunikac...'!$C$121:$K$216</definedName>
    <definedName name="_xlnm.Print_Area" localSheetId="3">'SO 102 - Místní komunikac...'!$C$4:$J$76,'SO 102 - Místní komunikac...'!$C$82:$J$103,'SO 102 - Místní komunikac...'!$C$109:$J$216</definedName>
    <definedName name="_xlnm._FilterDatabase" localSheetId="4" hidden="1">'SO 103 - Místní komunikac...'!$C$121:$K$200</definedName>
    <definedName name="_xlnm.Print_Area" localSheetId="4">'SO 103 - Místní komunikac...'!$C$4:$J$76,'SO 103 - Místní komunikac...'!$C$82:$J$103,'SO 103 - Místní komunikac...'!$C$109:$J$200</definedName>
    <definedName name="_xlnm._FilterDatabase" localSheetId="5" hidden="1">'SO 104 - Parkoviště v uli...'!$C$121:$K$225</definedName>
    <definedName name="_xlnm.Print_Area" localSheetId="5">'SO 104 - Parkoviště v uli...'!$C$4:$J$76,'SO 104 - Parkoviště v uli...'!$C$82:$J$103,'SO 104 - Parkoviště v uli...'!$C$109:$J$225</definedName>
    <definedName name="_xlnm._FilterDatabase" localSheetId="6" hidden="1">'SO 105 - Chodníky – beton...'!$C$121:$K$222</definedName>
    <definedName name="_xlnm.Print_Area" localSheetId="6">'SO 105 - Chodníky – beton...'!$C$4:$J$76,'SO 105 - Chodníky – beton...'!$C$82:$J$103,'SO 105 - Chodníky – beton...'!$C$109:$J$222</definedName>
    <definedName name="_xlnm._FilterDatabase" localSheetId="7" hidden="1">'SO 106 - Rameno k motorestu '!$C$121:$K$234</definedName>
    <definedName name="_xlnm.Print_Area" localSheetId="7">'SO 106 - Rameno k motorestu '!$C$4:$J$76,'SO 106 - Rameno k motorestu '!$C$82:$J$103,'SO 106 - Rameno k motorestu '!$C$109:$J$234</definedName>
    <definedName name="_xlnm._FilterDatabase" localSheetId="8" hidden="1">'SO 201 - Protihluková stěna '!$C$119:$K$153</definedName>
    <definedName name="_xlnm.Print_Area" localSheetId="8">'SO 201 - Protihluková stěna '!$C$4:$J$76,'SO 201 - Protihluková stěna '!$C$82:$J$101,'SO 201 - Protihluková stěna '!$C$107:$J$153</definedName>
    <definedName name="_xlnm._FilterDatabase" localSheetId="9" hidden="1">'SO 301 - Odvodnění komuni...'!$C$123:$K$180</definedName>
    <definedName name="_xlnm.Print_Area" localSheetId="9">'SO 301 - Odvodnění komuni...'!$C$4:$J$76,'SO 301 - Odvodnění komuni...'!$C$82:$J$105,'SO 301 - Odvodnění komuni...'!$C$111:$J$180</definedName>
    <definedName name="_xlnm._FilterDatabase" localSheetId="10" hidden="1">'SO 302 - Prodloužení prop...'!$C$124:$K$169</definedName>
    <definedName name="_xlnm.Print_Area" localSheetId="10">'SO 302 - Prodloužení prop...'!$C$4:$J$76,'SO 302 - Prodloužení prop...'!$C$82:$J$106,'SO 302 - Prodloužení prop...'!$C$112:$J$169</definedName>
    <definedName name="_xlnm._FilterDatabase" localSheetId="11" hidden="1">'SO 303 - Přeložka vodovodu '!$C$125:$K$195</definedName>
    <definedName name="_xlnm.Print_Area" localSheetId="11">'SO 303 - Přeložka vodovodu '!$C$4:$J$76,'SO 303 - Přeložka vodovodu '!$C$82:$J$107,'SO 303 - Přeložka vodovodu '!$C$113:$J$195</definedName>
    <definedName name="_xlnm._FilterDatabase" localSheetId="12" hidden="1">'SO 401 - VEŘEJNÉ OSVĚTLENÍ '!$C$131:$K$217</definedName>
    <definedName name="_xlnm.Print_Area" localSheetId="12">'SO 401 - VEŘEJNÉ OSVĚTLENÍ '!$C$4:$J$76,'SO 401 - VEŘEJNÉ OSVĚTLENÍ '!$C$82:$J$113,'SO 401 - VEŘEJNÉ OSVĚTLENÍ '!$C$119:$J$217</definedName>
    <definedName name="_xlnm.Print_Titles" localSheetId="0">'Rekapitulace stavby'!$92:$92</definedName>
    <definedName name="_xlnm.Print_Titles" localSheetId="1">'SO 001 - Všeobecné a obec...'!$125:$125</definedName>
    <definedName name="_xlnm.Print_Titles" localSheetId="2">'SO 101 - Okružní křižovat...'!$122:$122</definedName>
    <definedName name="_xlnm.Print_Titles" localSheetId="3">'SO 102 - Místní komunikac...'!$121:$121</definedName>
    <definedName name="_xlnm.Print_Titles" localSheetId="4">'SO 103 - Místní komunikac...'!$121:$121</definedName>
    <definedName name="_xlnm.Print_Titles" localSheetId="5">'SO 104 - Parkoviště v uli...'!$121:$121</definedName>
    <definedName name="_xlnm.Print_Titles" localSheetId="6">'SO 105 - Chodníky – beton...'!$121:$121</definedName>
    <definedName name="_xlnm.Print_Titles" localSheetId="7">'SO 106 - Rameno k motorestu '!$121:$121</definedName>
    <definedName name="_xlnm.Print_Titles" localSheetId="8">'SO 201 - Protihluková stěna '!$119:$119</definedName>
    <definedName name="_xlnm.Print_Titles" localSheetId="9">'SO 301 - Odvodnění komuni...'!$123:$123</definedName>
    <definedName name="_xlnm.Print_Titles" localSheetId="10">'SO 302 - Prodloužení prop...'!$124:$124</definedName>
    <definedName name="_xlnm.Print_Titles" localSheetId="11">'SO 303 - Přeložka vodovodu '!$125:$125</definedName>
    <definedName name="_xlnm.Print_Titles" localSheetId="12">'SO 401 - VEŘEJNÉ OSVĚTLENÍ '!$131:$131</definedName>
  </definedNames>
  <calcPr fullCalcOnLoad="1"/>
</workbook>
</file>

<file path=xl/sharedStrings.xml><?xml version="1.0" encoding="utf-8"?>
<sst xmlns="http://schemas.openxmlformats.org/spreadsheetml/2006/main" count="12098" uniqueCount="1487">
  <si>
    <t>Export Komplet</t>
  </si>
  <si>
    <t/>
  </si>
  <si>
    <t>2.0</t>
  </si>
  <si>
    <t>ZAMOK</t>
  </si>
  <si>
    <t>False</t>
  </si>
  <si>
    <t>{d6259996-d5ce-4881-be5f-6cad2b64360f}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</si>
  <si>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</si>
  <si>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</si>
  <si>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</si>
  <si>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</si>
  <si>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</si>
  <si>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</si>
  <si>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</si>
  <si>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</si>
  <si>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22/2018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</si>
  <si>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</si>
  <si>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</si>
  <si>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Kruhový objezd na silnici II/608 ulice Teplická v Postřižíně</t>
  </si>
  <si>
    <t>KSO:</t>
  </si>
  <si>
    <t>CC-CZ:</t>
  </si>
  <si>
    <t>Místo:</t>
  </si>
  <si>
    <t>Postřižín</t>
  </si>
  <si>
    <t>Datum:</t>
  </si>
  <si>
    <t>5. 8. 2018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</si>
  <si>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</si>
  <si>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</si>
  <si>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</si>
  <si>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</si>
  <si>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</si>
  <si>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</si>
  <si>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</si>
  <si>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Ing. arch. Martin Jirovský, PhD., MBA</t>
  </si>
  <si>
    <t>True</t>
  </si>
  <si>
    <t>Zpracovatel:</t>
  </si>
  <si>
    <t>Ing. Barbora Baňárová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</si>
  <si>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</si>
  <si>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</si>
  <si>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</si>
  <si>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</si>
  <si>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</si>
  <si>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</si>
  <si>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</si>
  <si>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</si>
  <si>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</si>
  <si>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</si>
  <si>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</si>
  <si>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</si>
  <si>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</si>
  <si>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</si>
  <si>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</si>
  <si>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</si>
  <si>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</si>
  <si>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</si>
  <si>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</si>
  <si>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</si>
  <si>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</si>
  <si>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</si>
  <si>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</si>
  <si>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</si>
  <si>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</si>
  <si>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</si>
  <si>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</si>
  <si>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</si>
  <si>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</si>
  <si>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</si>
  <si>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</si>
  <si>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</si>
  <si>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</si>
  <si>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</si>
  <si>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</si>
  <si>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</si>
  <si>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</si>
  <si>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</si>
  <si>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</si>
  <si>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</si>
  <si>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</si>
  <si>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</si>
  <si>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</si>
  <si>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</si>
  <si>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</si>
  <si>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</si>
  <si>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</si>
  <si>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</si>
  <si>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 xml:space="preserve">Všeobecné a obecné náklady </t>
  </si>
  <si>
    <t>VON</t>
  </si>
  <si>
    <t>1</t>
  </si>
  <si>
    <t>{5d507c72-7e3b-43c9-82b1-8123342b95d7}</t>
  </si>
  <si>
    <t>2</t>
  </si>
  <si>
    <t>SO 101</t>
  </si>
  <si>
    <t xml:space="preserve">Okružní křižovatka a průtah II/608 a II/522 </t>
  </si>
  <si>
    <t>STA</t>
  </si>
  <si>
    <t>{9d3f6f2d-2686-4c02-bd05-c9102149e2d1}</t>
  </si>
  <si>
    <t>822 23</t>
  </si>
  <si>
    <t>SO 102</t>
  </si>
  <si>
    <t xml:space="preserve">Místní komunikace – ulice Pražská – asfaltový beton </t>
  </si>
  <si>
    <t>{8a18a263-2e44-44af-967f-78161cc8172d}</t>
  </si>
  <si>
    <t>822 25</t>
  </si>
  <si>
    <t>SO 103</t>
  </si>
  <si>
    <t xml:space="preserve">Místní komunikace – ulice Polní – betonová dlažba </t>
  </si>
  <si>
    <t>{fbd9a8a5-17fe-489d-98fd-570a530d277b}</t>
  </si>
  <si>
    <t>SO 104</t>
  </si>
  <si>
    <t xml:space="preserve">Parkoviště v ulici Pražská </t>
  </si>
  <si>
    <t>{073a345e-9deb-44be-8312-ae591cde1577}</t>
  </si>
  <si>
    <t>822 55</t>
  </si>
  <si>
    <t>SO 105</t>
  </si>
  <si>
    <t>Chodníky – betonová dlažba</t>
  </si>
  <si>
    <t>{73df0cbe-a0f5-4391-b42c-91871c7349d0}</t>
  </si>
  <si>
    <t>822 29</t>
  </si>
  <si>
    <t>SO 106</t>
  </si>
  <si>
    <t xml:space="preserve">Rameno k motorestu </t>
  </si>
  <si>
    <t>{91e82baa-21c3-4069-813f-ba37825e258a}</t>
  </si>
  <si>
    <t>SO 201</t>
  </si>
  <si>
    <t xml:space="preserve">Protihluková stěna </t>
  </si>
  <si>
    <t>{31f5dc07-e97f-4a96-9b8e-db65ce31d3e9}</t>
  </si>
  <si>
    <t>SO 301</t>
  </si>
  <si>
    <t xml:space="preserve">Odvodnění komunikace </t>
  </si>
  <si>
    <t>{b7bd1d7d-bd58-4fd1-b9dc-4b5977433f1a}</t>
  </si>
  <si>
    <t>827 21</t>
  </si>
  <si>
    <t>SO 302</t>
  </si>
  <si>
    <t xml:space="preserve">Prodloužení propustku </t>
  </si>
  <si>
    <t>{2ba9f12b-23eb-4ea4-bd1a-3486097efc44}</t>
  </si>
  <si>
    <t>827 13</t>
  </si>
  <si>
    <t>SO 303</t>
  </si>
  <si>
    <t xml:space="preserve">Přeložka vodovodu </t>
  </si>
  <si>
    <t>{b57698d5-e437-4122-a0ff-c85a89e523ee}</t>
  </si>
  <si>
    <t>SO 401</t>
  </si>
  <si>
    <t xml:space="preserve">VEŘEJNÉ OSVĚTLENÍ </t>
  </si>
  <si>
    <t>ING</t>
  </si>
  <si>
    <t>{897a81c5-149a-4e6e-9241-0a26da138fb7}</t>
  </si>
  <si>
    <t>828 8</t>
  </si>
  <si>
    <t>KRYCÍ LIST SOUPISU PRACÍ</t>
  </si>
  <si>
    <t>Objekt:</t>
  </si>
  <si>
    <t xml:space="preserve">SO 001 - Všeobecné a obecné náklady 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</si>
  <si>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</si>
  <si>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</si>
  <si>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</si>
  <si>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</si>
  <si>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</si>
  <si>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</si>
  <si>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</si>
  <si>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práce-bourání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</si>
  <si>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</si>
  <si>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</si>
  <si>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</si>
  <si>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</si>
  <si>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</si>
  <si>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</si>
  <si>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</si>
  <si>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</si>
  <si>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</si>
  <si>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</si>
  <si>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</si>
  <si>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</si>
  <si>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</si>
  <si>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</si>
  <si>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</si>
  <si>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</si>
  <si>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</si>
  <si>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</si>
  <si>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</si>
  <si>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</si>
  <si>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</si>
  <si>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</si>
  <si>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</si>
  <si>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</si>
  <si>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</si>
  <si>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</si>
  <si>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</si>
  <si>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913111115.R</t>
  </si>
  <si>
    <t>Montáž a demontáž dočasných dopravních značek samostatných značek základních, včetně pronájmu a demontáže, včetně vyřízení všech potřebných povolení Dle PD po celou dobu výstavby</t>
  </si>
  <si>
    <t>komplet</t>
  </si>
  <si>
    <t>4</t>
  </si>
  <si>
    <t>353751588</t>
  </si>
  <si>
    <t>P</t>
  </si>
  <si>
    <t>Poznámka k položce:
Zpracování DIO, vč. zařízení a odstranění přechodného dopravního značení. Zajištění vydání všech potřebných rozhodnutí a stanovení pro přechodnou úpravu provozu na pozemních komunikacích dle zpracované PD a dle vyjádření dotčených orgánů.
-          Soustavní péče zhotovitele o kvalitní přechodné značení
-          Zabezpečení změny dopravního značení</t>
  </si>
  <si>
    <t>VRN</t>
  </si>
  <si>
    <t>Vedlejší rozpočtové náklady</t>
  </si>
  <si>
    <t>5</t>
  </si>
  <si>
    <t>012203000</t>
  </si>
  <si>
    <t>Průzkumné, geodetické a projektové práce geodetické práce před a při provádění stavby</t>
  </si>
  <si>
    <t>kpl</t>
  </si>
  <si>
    <t>1024</t>
  </si>
  <si>
    <t>-302218191</t>
  </si>
  <si>
    <t>Poznámka k položce:
Veškeré geodetické činnosti spojené s vytyčením stavebních objektů, inženýrských objektů a inženýrských sítí (vč. úhrady za jejich vytýčení). Geodetické vytýčení staveniště v terénu před zahájením stavebních prací (směrové, výškové)</t>
  </si>
  <si>
    <t>3</t>
  </si>
  <si>
    <t>012303000</t>
  </si>
  <si>
    <t xml:space="preserve">Geodetické práce po výstavbě - geodetické zaměření ve formátu Microstation
</t>
  </si>
  <si>
    <t>1414090405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</si>
  <si>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</t>
  </si>
  <si>
    <t>013254000</t>
  </si>
  <si>
    <t>Průzkumné, geodetické a projektové práce projektové práce dokumentace stavby (výkresová a textová) skutečného provedení stavby</t>
  </si>
  <si>
    <t>1720966629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</si>
  <si>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</si>
  <si>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013194000</t>
  </si>
  <si>
    <t>Doklady potřebné ke kolaudaci jinde neuvedené</t>
  </si>
  <si>
    <t>424120872</t>
  </si>
  <si>
    <t xml:space="preserve">Poznámka k položce:
Veškeré jiné administrativní a správní úkony vyplývající ze zadávací dokumentace veřejné zakázky nutné k řádnému dokončení a předání díla.
</t>
  </si>
  <si>
    <t>6</t>
  </si>
  <si>
    <t>022002000</t>
  </si>
  <si>
    <t>Ochrana stávajících inženýrských sítí před poškozením a osazení chráničky NN kabelu</t>
  </si>
  <si>
    <t>243016214</t>
  </si>
  <si>
    <t>7</t>
  </si>
  <si>
    <t>043002000-1</t>
  </si>
  <si>
    <t>Inženýrská činnost - zkouška modulu přetvárnosti</t>
  </si>
  <si>
    <t>-5897418</t>
  </si>
  <si>
    <t xml:space="preserve">Poznámka k položce:
Jedná se o kontrolní zkoušku pro potřebu objednatele. Povinné zkoušky k jednotlivým konstrukčním vrstvám včetně zemního tělesa komunikace v rozsahu dle platných ČSN jsou zahrnuty v příslušných položkách. </t>
  </si>
  <si>
    <t>8</t>
  </si>
  <si>
    <t>043002000-2</t>
  </si>
  <si>
    <t>Inženýrská činnost - zkouška míry zhutnění</t>
  </si>
  <si>
    <t>81812742</t>
  </si>
  <si>
    <t>043002000-3</t>
  </si>
  <si>
    <t>Inženýrská činnost - zkouška vlhkosti</t>
  </si>
  <si>
    <t>-506146565</t>
  </si>
  <si>
    <t>10</t>
  </si>
  <si>
    <t>043002000-4</t>
  </si>
  <si>
    <t>Inženýrská činnost - zkouška únosnosti zemní pláně</t>
  </si>
  <si>
    <t>901569041</t>
  </si>
  <si>
    <t>11</t>
  </si>
  <si>
    <t>043002000-5</t>
  </si>
  <si>
    <t>Inženýrská činnost - zkouška nivelační</t>
  </si>
  <si>
    <t>899753192</t>
  </si>
  <si>
    <t>VRN1</t>
  </si>
  <si>
    <t>Průzkumné, geodetické a projektové práce</t>
  </si>
  <si>
    <t>12</t>
  </si>
  <si>
    <t>011314000</t>
  </si>
  <si>
    <t>Náklady na zajištění záchranného archeologického výzkumu v průběhu realizace stavby</t>
  </si>
  <si>
    <t>2105333463</t>
  </si>
  <si>
    <t>13</t>
  </si>
  <si>
    <t>013002000.1</t>
  </si>
  <si>
    <t>Hlavní tituly průvodních činností a nákladů průzkumné, geodetické a projektové práce projektové práce - geometrický plán pro KN</t>
  </si>
  <si>
    <t>-1998459757</t>
  </si>
  <si>
    <t>14</t>
  </si>
  <si>
    <t>013244000</t>
  </si>
  <si>
    <t>Dokumentace pro provádění stavby</t>
  </si>
  <si>
    <t>-348541473</t>
  </si>
  <si>
    <t>VRN3</t>
  </si>
  <si>
    <t>Zařízení staveniště</t>
  </si>
  <si>
    <t>031002000</t>
  </si>
  <si>
    <t>Pasportizace stávajících objektů a komunikací (objízdných tras) - před zahájením a po ukončení stavebních prací</t>
  </si>
  <si>
    <t>-1955280043</t>
  </si>
  <si>
    <t>16</t>
  </si>
  <si>
    <t>032002000</t>
  </si>
  <si>
    <t>Hlavní tituly průvodních činností a nákladů zařízení staveniště vybavení staveniště</t>
  </si>
  <si>
    <t>743885891</t>
  </si>
  <si>
    <t xml:space="preserve">Poznámka k položce:
Součástí položky je zejména :
- náklady na stavební buňky (kanceláře, stavební sklady, mobilní WC atd.)
- zřízení provozorních komunikací (lávky, můstky, zábrany atd.)
- skládky na staveništi
- zabezpečení staveniště (ohrazení prováděných objektů a osvětlení staveniště, atd.)
- kontejnery na odpad.
Součástí je také :
- zajištění bezpečnosti (BOZP) během výstavby
- zpracování plánu organizace výstavby aj."
Návrh zařízení staveniště provede dodavatel stavby, daný návrh zohlední do jednotkové ceny této položky.
</t>
  </si>
  <si>
    <t>17</t>
  </si>
  <si>
    <t>034203000</t>
  </si>
  <si>
    <t>Zařízení staveniště zabezpečení staveniště oplocení staveniště - dodávka, montáž a demontáž</t>
  </si>
  <si>
    <t>808457206</t>
  </si>
  <si>
    <t>Poznámka k položce:
Staveništěm bude komunikace. Nebezpečná místa (zejména výkopy) budou ohrazena - zabezpečena proti pádu ve tmě nebo nevidomé osoby (zarážka pro bílou hůl ve výšce 100 - 250 mm), samotné označení výstražnými páskami je nedostačující.</t>
  </si>
  <si>
    <t>18</t>
  </si>
  <si>
    <t>039002000</t>
  </si>
  <si>
    <t>Hlavní tituly průvodních činností a nákladů zařízení staveniště zrušení zařízení staveniště</t>
  </si>
  <si>
    <t>-1325806321</t>
  </si>
  <si>
    <t>Poznámka k položce:
Veškeré činnosti spojené se zrušením staveniště včetně uvedení částí neřešených projektovou dokumentací dotčených stavbou do původního stavu.</t>
  </si>
  <si>
    <t>19</t>
  </si>
  <si>
    <t>033002000</t>
  </si>
  <si>
    <t>Hlavní tituly průvodních činností a nákladů zařízení staveniště připojení na inženýrské sítě - připojení zařízení stavby na stávající rozvod vody</t>
  </si>
  <si>
    <t>565374224</t>
  </si>
  <si>
    <t>20</t>
  </si>
  <si>
    <t>033002000.1</t>
  </si>
  <si>
    <t>Hlavní tituly průvodních činností a nákladů zařízení staveniště připojení na inženýrské sítě - Připojení zařízení stavby na stávající rozvody elektrické energie</t>
  </si>
  <si>
    <t>44332140</t>
  </si>
  <si>
    <t>VRN5</t>
  </si>
  <si>
    <t>Finanční náklady</t>
  </si>
  <si>
    <t>059002000</t>
  </si>
  <si>
    <t>Opravy objízdných tras - uvedený tras do původního stavu</t>
  </si>
  <si>
    <t>476463830</t>
  </si>
  <si>
    <t>Poznámka k položce:
fakturováno bude dle skutečného rozsahu</t>
  </si>
  <si>
    <t>VRN6</t>
  </si>
  <si>
    <t>Územní vlivy</t>
  </si>
  <si>
    <t>22</t>
  </si>
  <si>
    <t>060001000</t>
  </si>
  <si>
    <t>Odvodnění staveniště</t>
  </si>
  <si>
    <t>-1046071079</t>
  </si>
  <si>
    <t>VRN7</t>
  </si>
  <si>
    <t>Provozní vlivy</t>
  </si>
  <si>
    <t>23</t>
  </si>
  <si>
    <t>075002000</t>
  </si>
  <si>
    <t>Ochrana stávající zeleně</t>
  </si>
  <si>
    <t>1050212934</t>
  </si>
  <si>
    <t>VRN9</t>
  </si>
  <si>
    <t>Ostatní náklady</t>
  </si>
  <si>
    <t>24</t>
  </si>
  <si>
    <t>091003000</t>
  </si>
  <si>
    <t>Náklady na případné zábory veřejného prostranství</t>
  </si>
  <si>
    <t>974723703</t>
  </si>
  <si>
    <t>25</t>
  </si>
  <si>
    <t>091504000</t>
  </si>
  <si>
    <t>Ostatní náklady související s objektem náklady související s publikační činností - povinná publicita dle podmínek IROP</t>
  </si>
  <si>
    <t>-1669425890</t>
  </si>
  <si>
    <t>26</t>
  </si>
  <si>
    <t>092002000</t>
  </si>
  <si>
    <t>Čištění přilehlých komunikací, chodníků</t>
  </si>
  <si>
    <t>89224642</t>
  </si>
  <si>
    <t>Poznámka k položce:
Čištění bude prováděno při znečištění</t>
  </si>
  <si>
    <t xml:space="preserve">SO 101 - Okružní křižovatka a průtah II/608 a II/522 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</si>
  <si>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</si>
  <si>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</si>
  <si>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</si>
  <si>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</si>
  <si>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  99 - Přesun hmot</t>
  </si>
  <si>
    <t xml:space="preserve">        997 - Přesun sutě</t>
  </si>
  <si>
    <t>Zemní práce</t>
  </si>
  <si>
    <t>111151231</t>
  </si>
  <si>
    <t>Pokosení trávníku při souvislé ploše přes 1000 do 10000 m2 lučního v rovině nebo svahu do 1:5</t>
  </si>
  <si>
    <t>m2</t>
  </si>
  <si>
    <t>-997751785</t>
  </si>
  <si>
    <t>113107224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</si>
  <si>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</si>
  <si>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1275276848</t>
  </si>
  <si>
    <t>Poznámka k položce:
dle bilancí zemních prací</t>
  </si>
  <si>
    <t>113154335</t>
  </si>
  <si>
    <t>Frézování živičného podkladu nebo krytu s naložením na dopravní prostředek plochy přes 1 000 do 10 000 m2 bez překážek v trase pruhu šířky přes 1 m do 2 m, tloušťky vrstvy 200 mm</t>
  </si>
  <si>
    <t>1656289987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</si>
  <si>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</si>
  <si>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</si>
  <si>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</si>
  <si>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-1046762509</t>
  </si>
  <si>
    <t>Poznámka k položce:
Dle bilancí zemních prací</t>
  </si>
  <si>
    <t>122201102</t>
  </si>
  <si>
    <t>Odkopávky a prokopávky nezapažené s přehozením výkopku na vzdálenost do 3 m nebo s naložením na dopravní prostředek v hornině tř. 3 přes 100 do 1 000 m3</t>
  </si>
  <si>
    <t>1671433224</t>
  </si>
  <si>
    <t>Poznámka k položce:
dle bilancí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</si>
  <si>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</si>
  <si>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</si>
  <si>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-1531860694</t>
  </si>
  <si>
    <t>162701105</t>
  </si>
  <si>
    <t>Vodorovné přemístění do 10000 m výkopku/sypaniny z horniny tř. 1 až 4</t>
  </si>
  <si>
    <t>-935618041</t>
  </si>
  <si>
    <t>VV</t>
  </si>
  <si>
    <t>13,693+257,894-61,05-20,886 "sejmutá ornice+odkopávky-zásyp-rozprostřená ornice</t>
  </si>
  <si>
    <t>162701109</t>
  </si>
  <si>
    <t>Příplatek k vodorovnému přemístění výkopku/sypaniny z horniny tř. 1 až 4 ZKD 1000 m přes 10000 m</t>
  </si>
  <si>
    <t>990159254</t>
  </si>
  <si>
    <t>Poznámka k položce:
příplatek za 13 km - skládka v Úněticích</t>
  </si>
  <si>
    <t>189,651*13 'Přepočtené koeficientem množství</t>
  </si>
  <si>
    <t>167101101</t>
  </si>
  <si>
    <t>Nakládání, skládání a překládání neulehlého výkopku nebo sypaniny nakládání, množství do 100 m3, z hornin tř. 1 až 4</t>
  </si>
  <si>
    <t>805784927</t>
  </si>
  <si>
    <t>Poznámka k položce:
naložení na mezideponii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</si>
  <si>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</si>
  <si>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</si>
  <si>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-1629370949</t>
  </si>
  <si>
    <t>171201201</t>
  </si>
  <si>
    <t>Uložení sypaniny na skládky</t>
  </si>
  <si>
    <t>1278733466</t>
  </si>
  <si>
    <t>171201211</t>
  </si>
  <si>
    <t>Uložení sypaniny poplatek za uložení sypaniny na skládce ( skládkovné )</t>
  </si>
  <si>
    <t>t</t>
  </si>
  <si>
    <t>-855576463</t>
  </si>
  <si>
    <t>191,92741800889*1,75 'Přepočtené koeficientem množství</t>
  </si>
  <si>
    <t>181102302</t>
  </si>
  <si>
    <t>Úprava pláně v zářezech se zhutněním</t>
  </si>
  <si>
    <t>1170107263</t>
  </si>
  <si>
    <t>21,618 "ostrůvek pojízdný</t>
  </si>
  <si>
    <t>81,272 "ostrůvek nepojízdný</t>
  </si>
  <si>
    <t>160,221 "zvýšený středový prstenec</t>
  </si>
  <si>
    <t>155,107 "krajnice</t>
  </si>
  <si>
    <t>0,32*(100+21+67+63)+0,16*(21+70+23+23) "rozšíření spodní vrstvy</t>
  </si>
  <si>
    <t>262-34+224,13+490,1+634,5-19,8 "asfaltová plocha</t>
  </si>
  <si>
    <t>Součet</t>
  </si>
  <si>
    <t>181151311</t>
  </si>
  <si>
    <t>Plošná úprava terénu v zemině tř. 1 až 4 s urovnáním povrchu bez doplnění ornice souvislé plochy přes 500 m2 při nerovnostech terénu přes +/-50 do +/- 100 mm v rovině nebo na svahu do 1:5</t>
  </si>
  <si>
    <t>-117093718</t>
  </si>
  <si>
    <t>934+90</t>
  </si>
  <si>
    <t>181301111</t>
  </si>
  <si>
    <t>Rozprostření a urovnání ornice v rovině nebo ve svahu sklonu do 1 : 5 při souvislé ploše přes 500 m2, tl. vrstvy do 100 mm</t>
  </si>
  <si>
    <t>-532518869</t>
  </si>
  <si>
    <t>85,8+123,06</t>
  </si>
  <si>
    <t>181451131</t>
  </si>
  <si>
    <t>Založení trávníku na půdě předem připravené plochy přes 1000 m2 výsevem včetně utažení parkového v rovině nebo na svahu do 1:5</t>
  </si>
  <si>
    <t>-800132409</t>
  </si>
  <si>
    <t>M</t>
  </si>
  <si>
    <t>005724150</t>
  </si>
  <si>
    <t>osivo směs travní parková směs exclusive</t>
  </si>
  <si>
    <t>kg</t>
  </si>
  <si>
    <t>-1786324165</t>
  </si>
  <si>
    <t>1024*0,015 'Přepočtené koeficientem množství</t>
  </si>
  <si>
    <t>183151111</t>
  </si>
  <si>
    <t>Hloubení jam pro výsadbu dřevin strojně v rovině nebo ve svahu do 1:5, objem do 0,20 m3</t>
  </si>
  <si>
    <t>kus</t>
  </si>
  <si>
    <t>-2056893557</t>
  </si>
  <si>
    <t>183403153</t>
  </si>
  <si>
    <t>Obdělání půdy hrabáním v rovině nebo na svahu do 1:5</t>
  </si>
  <si>
    <t>2046059968</t>
  </si>
  <si>
    <t>183551411</t>
  </si>
  <si>
    <t>Úprava zemědělské půdy - orba rotačním kypřičem, hl. do 0,15 m, na ploše jednotlivě do 5 ha, o sklonu do 5 st.</t>
  </si>
  <si>
    <t>ha</t>
  </si>
  <si>
    <t>1753936221</t>
  </si>
  <si>
    <t>1024/10000</t>
  </si>
  <si>
    <t>184102311</t>
  </si>
  <si>
    <t>Výsadba keře bez balu do předem vyhloubené jamky se zalitím v rovině nebo na svahu do 1:5 výšky do 2 m v terénu</t>
  </si>
  <si>
    <t>603517376</t>
  </si>
  <si>
    <t>026520230</t>
  </si>
  <si>
    <t>Zlatice prostřední (Forsythia intermedia Minigold) kont.10 l 60-80 cm</t>
  </si>
  <si>
    <t>-1307842859</t>
  </si>
  <si>
    <t>Poznámka k položce:
bude upřesněno investorem</t>
  </si>
  <si>
    <t>026520250</t>
  </si>
  <si>
    <t xml:space="preserve">Okrasná Tráva Kostřava „Festuca Coxi“ </t>
  </si>
  <si>
    <t>-1225684865</t>
  </si>
  <si>
    <t>184802111</t>
  </si>
  <si>
    <t>Chemické odplevelení před založením kultury nad 20 m2 postřikem na široko v rovině a svahu do 1:5</t>
  </si>
  <si>
    <t>-1810312388</t>
  </si>
  <si>
    <t>Poznámka k položce:
chemické odplevelení postřikem neselektivním listovým herbicidem</t>
  </si>
  <si>
    <t>184802611</t>
  </si>
  <si>
    <t>Chemické odplevelení po založení kultury v rovině nebo na svahu do 1:5 postřikem na široko</t>
  </si>
  <si>
    <t>570662416</t>
  </si>
  <si>
    <t>185803111</t>
  </si>
  <si>
    <t>Ošetření trávníku shrabáním v rovině a svahu do 1:5</t>
  </si>
  <si>
    <t>-209656735</t>
  </si>
  <si>
    <t>27</t>
  </si>
  <si>
    <t>185851121</t>
  </si>
  <si>
    <t>Dovoz vody pro zálivku rostlin na vzdálenost do 1000 m</t>
  </si>
  <si>
    <t>2091715176</t>
  </si>
  <si>
    <t>Poznámka k položce:
3 x zálivka</t>
  </si>
  <si>
    <t>1024/1000+20*0,3</t>
  </si>
  <si>
    <t>7,024*3 'Přepočtené koeficientem množství</t>
  </si>
  <si>
    <t>Komunikace</t>
  </si>
  <si>
    <t>28</t>
  </si>
  <si>
    <t>564722111.B</t>
  </si>
  <si>
    <t>Sanace podloží - podklad ze ŠP tl. 500 mm</t>
  </si>
  <si>
    <t>-1848942426</t>
  </si>
  <si>
    <t>Poznámka k položce:
skutečná výměra bude zjištěna při provádění stavby a geologických průzkumech, v ceně jsou započítané i náklady na odkopávky, naložení na dopravní prostředek, vodorovnou dopravu hmot a uložení na skládce (skladovné) včetně nákupu a dopravy vyměňovaného materiálu, jeho zabudování a zhutnění</t>
  </si>
  <si>
    <t>29</t>
  </si>
  <si>
    <t>564851111</t>
  </si>
  <si>
    <t>Podklad ze štěrkodrti ŠD s rozprostřením a zhutněním, po zhutnění tl. 150 mm</t>
  </si>
  <si>
    <t>-325985027</t>
  </si>
  <si>
    <t>Poznámka k položce:
- Štěrkodrť třídy A fr. 0-32 ŠDa, 150 mm, ČSN 73 6126, E def2 &gt; 90 MPa</t>
  </si>
  <si>
    <t>30</t>
  </si>
  <si>
    <t>564861111</t>
  </si>
  <si>
    <t>Podklad ze štěrkodrti ŠD s rozprostřením a zhutněním, po zhutnění tl. 200 mm</t>
  </si>
  <si>
    <t>-1150534569</t>
  </si>
  <si>
    <t>Poznámka k položce:
- Štěrkodrť třídy B fr. 0-32 ŠDb, 200 mm, ČSN 73 6126, E def2 &gt; 60 MPa</t>
  </si>
  <si>
    <t>31</t>
  </si>
  <si>
    <t>564871111</t>
  </si>
  <si>
    <t>Podklad ze štěrkodrti ŠD s rozprostřením a zhutněním, po zhutnění tl. 250 mm</t>
  </si>
  <si>
    <t>1247953905</t>
  </si>
  <si>
    <t>Poznámka k položce:
Štěrkodrť třídy A frakce 0-32</t>
  </si>
  <si>
    <t>1556,93 "asfaltová plocha</t>
  </si>
  <si>
    <t>160,221 "středový prstenec</t>
  </si>
  <si>
    <t>102,24 "přesahy</t>
  </si>
  <si>
    <t>32</t>
  </si>
  <si>
    <t>564962111</t>
  </si>
  <si>
    <t>Podklad z mechanicky zpevněného kameniva MZK (minerální beton) s rozprostřením a s hutněním, po zhutnění tl. 200 mm</t>
  </si>
  <si>
    <t>-1983655298</t>
  </si>
  <si>
    <t>1659,17 "asfaltová plocha s přesahy</t>
  </si>
  <si>
    <t>21,618 "pojízdný ostrůvek</t>
  </si>
  <si>
    <t>33</t>
  </si>
  <si>
    <t>565155121.1</t>
  </si>
  <si>
    <t>Asfaltový beton VMT 16  s rozprostřením a zhutněním v pruhu šířky přes 3 m, po zhutnění tl. 70 mm</t>
  </si>
  <si>
    <t>-1460770430</t>
  </si>
  <si>
    <t>1556,93+160,221 "asfaltová plocha+prstenec</t>
  </si>
  <si>
    <t>34</t>
  </si>
  <si>
    <t>569851111</t>
  </si>
  <si>
    <t>Zpevnění krajnic nebo komunikací pro pěší s rozprostřením a zhutněním, po zhutnění štěrkodrtí tl. 150 mm</t>
  </si>
  <si>
    <t>936223501</t>
  </si>
  <si>
    <t>35</t>
  </si>
  <si>
    <t>573191111</t>
  </si>
  <si>
    <t>Postřik infiltrační kationaktivní emulzí v množství 1,00 kg/m2</t>
  </si>
  <si>
    <t>-1473306613</t>
  </si>
  <si>
    <t>36</t>
  </si>
  <si>
    <t>573231111</t>
  </si>
  <si>
    <t>Postřik živičný spojovací bez posypu kamenivem ze silniční emulze, v množství od 0,50 do 0,80 kg/m2</t>
  </si>
  <si>
    <t>-1482779109</t>
  </si>
  <si>
    <t>Poznámka k položce:
2 vrstvy</t>
  </si>
  <si>
    <t>(1556,93+160,221)*2 "asfaltová plocha+prstenec</t>
  </si>
  <si>
    <t>37</t>
  </si>
  <si>
    <t>576133221</t>
  </si>
  <si>
    <t>Asfaltový koberec mastixový SMA 11 (AKMS) s rozprostřením a se zhutněním v pruhu šířky přes 3 m, po zhutnění tl. 40 mm</t>
  </si>
  <si>
    <t>1133297622</t>
  </si>
  <si>
    <t>38</t>
  </si>
  <si>
    <t>577165142</t>
  </si>
  <si>
    <t>Asfaltový beton vrstva ložní ACL 16 (ABH) s rozprostřením a zhutněním z modifikovaného asfaltu v pruhu šířky přes 3 m, po zhutnění tl. 70 mm</t>
  </si>
  <si>
    <t>-770326391</t>
  </si>
  <si>
    <t>39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</si>
  <si>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</si>
  <si>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</si>
  <si>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1038992401</t>
  </si>
  <si>
    <t>21,618+81,272</t>
  </si>
  <si>
    <t>40</t>
  </si>
  <si>
    <t>592451090</t>
  </si>
  <si>
    <t>dlažba  skladebná betonová pro komunikace 20x10x8 cm přírodní</t>
  </si>
  <si>
    <t>1467599062</t>
  </si>
  <si>
    <t>Poznámka k položce:
ztratné 10%</t>
  </si>
  <si>
    <t>102,89*1,1 'Přepočtené koeficientem množství</t>
  </si>
  <si>
    <t>41</t>
  </si>
  <si>
    <t>599141111</t>
  </si>
  <si>
    <t>Vyplnění spár mezi silničními dílci jakékoliv tloušťky živičnou zálivkou</t>
  </si>
  <si>
    <t>m</t>
  </si>
  <si>
    <t>323700921</t>
  </si>
  <si>
    <t>Poznámka k položce:
viz C3-Koordinační situace</t>
  </si>
  <si>
    <t>12+8+8+12+27,5 "napojení  kcí"</t>
  </si>
  <si>
    <t>Trubní vedení</t>
  </si>
  <si>
    <t>42</t>
  </si>
  <si>
    <t>899331111</t>
  </si>
  <si>
    <t>Výšková úprava uličního vstupu nebo vpusti do 200 mm zvýšením poklopu</t>
  </si>
  <si>
    <t>970740012</t>
  </si>
  <si>
    <t>Ostatní konstrukce a práce, bourání</t>
  </si>
  <si>
    <t>43</t>
  </si>
  <si>
    <t>912411211</t>
  </si>
  <si>
    <t>Pružný výstražný maják plastový průměru 600 mm běžný ostrůvek neprosvětlený</t>
  </si>
  <si>
    <t>1173074913</t>
  </si>
  <si>
    <t>44</t>
  </si>
  <si>
    <t>912411211.1</t>
  </si>
  <si>
    <t>D+M  Nosných pylonů pro značku IS9b</t>
  </si>
  <si>
    <t>1726939157</t>
  </si>
  <si>
    <t>Poznámka k položce:
2 ks pro 1 značku</t>
  </si>
  <si>
    <t>45</t>
  </si>
  <si>
    <t>914111111</t>
  </si>
  <si>
    <t>Montáž svislé dopravní značky základní velikosti do 1 m2 objímkami na sloupky nebo konzoly</t>
  </si>
  <si>
    <t>-1505137651</t>
  </si>
  <si>
    <t>46</t>
  </si>
  <si>
    <t>404455500</t>
  </si>
  <si>
    <t>značka dopravní svislá retroreflexní fólie tř. 1, Al prolis, 900 mm (trojúhelník)</t>
  </si>
  <si>
    <t>-115288777</t>
  </si>
  <si>
    <t>Poznámka k položce:
6 x P4</t>
  </si>
  <si>
    <t>47</t>
  </si>
  <si>
    <t>404442120</t>
  </si>
  <si>
    <t>značka dopravní svislá reflexní zákazová C AL- NK 700 mm</t>
  </si>
  <si>
    <t>-835079151</t>
  </si>
  <si>
    <t>Poznámka k položce:
1 x C2b
5 x C1
1 x B2</t>
  </si>
  <si>
    <t>48</t>
  </si>
  <si>
    <t>404442870</t>
  </si>
  <si>
    <t>značka dopravní svislá reflexní AL- 3M 1100 (1350) x 500 mm</t>
  </si>
  <si>
    <t>-2007291652</t>
  </si>
  <si>
    <t>Poznámka k položce:
4 x IS3d</t>
  </si>
  <si>
    <t>49</t>
  </si>
  <si>
    <t>404442820</t>
  </si>
  <si>
    <t>značka dopravní svislá reflexní AL- 3M 1100 (1350) x 330 mm</t>
  </si>
  <si>
    <t>1671762254</t>
  </si>
  <si>
    <t>Poznámka k položce:
3 x IS3c</t>
  </si>
  <si>
    <t>50</t>
  </si>
  <si>
    <t>914211112</t>
  </si>
  <si>
    <t>Montáž svislé dopravní značky velkoplošné velikosti do 12 m2</t>
  </si>
  <si>
    <t>-853923440</t>
  </si>
  <si>
    <t>51</t>
  </si>
  <si>
    <t>404442720.1</t>
  </si>
  <si>
    <t>značka dopravní svislá reflexní AL- 3M, velikost dle standardu značky</t>
  </si>
  <si>
    <t>-1936192265</t>
  </si>
  <si>
    <t>Poznámka k položce:
3 x IS9c</t>
  </si>
  <si>
    <t>52</t>
  </si>
  <si>
    <t>914511112</t>
  </si>
  <si>
    <t>Montáž sloupku dopravních značek délky do 3,5 m do hliníkové patky</t>
  </si>
  <si>
    <t>462606870</t>
  </si>
  <si>
    <t>53</t>
  </si>
  <si>
    <t>404452300</t>
  </si>
  <si>
    <t>sloupek Zn 70 - 350</t>
  </si>
  <si>
    <t>1341141068</t>
  </si>
  <si>
    <t>54</t>
  </si>
  <si>
    <t>915111112</t>
  </si>
  <si>
    <t>Vodorovné dopravní značení stříkané barvou dělící čára šířky 125 mm souvislá bílá retroreflexní</t>
  </si>
  <si>
    <t>592214900</t>
  </si>
  <si>
    <t>55</t>
  </si>
  <si>
    <t>915111122</t>
  </si>
  <si>
    <t>Vodorovné dopravní značení stříkané barvou dělící čára šířky 125 mm přerušovaná bílá retroreflexní</t>
  </si>
  <si>
    <t>-893126941</t>
  </si>
  <si>
    <t>56</t>
  </si>
  <si>
    <t>915131112</t>
  </si>
  <si>
    <t>Vodorovné dopravní značení stříkané barvou přechody pro chodce, šipky, symboly bílé retroreflexní</t>
  </si>
  <si>
    <t>1082514141</t>
  </si>
  <si>
    <t>57</t>
  </si>
  <si>
    <t>915611111</t>
  </si>
  <si>
    <t>Předznačení pro vodorovné značení stříkané barvou nebo prováděné z nátěrových hmot liniové dělicí čáry, vodicí proužky</t>
  </si>
  <si>
    <t>1398573505</t>
  </si>
  <si>
    <t>100+52+99,32+17,21+9,67+13,38+22,48+12,53+67,76+33,83+4,35+15,66+33,96+6,27+2,49+67,6+3,11+15,87+2,54+67,57+42,07+15,78+8,23+19,76+4,37+25,03+7,37</t>
  </si>
  <si>
    <t xml:space="preserve">2,44+2,49+8,73+3,34+3,8+67,54 </t>
  </si>
  <si>
    <t>Mezisoučet "souvislá čára</t>
  </si>
  <si>
    <t>113,9+95,82+6,64+11,15+33,83+3,56+12,52+22,89+2,42+12,53</t>
  </si>
  <si>
    <t>Mezisoučet "přerušovaná čára</t>
  </si>
  <si>
    <t>58</t>
  </si>
  <si>
    <t>915621111</t>
  </si>
  <si>
    <t>Předznačení pro vodorovné značení stříkané barvou nebo prováděné z nátěrových hmot plošné šipky, symboly, nápisy</t>
  </si>
  <si>
    <t>-634622962</t>
  </si>
  <si>
    <t>100,37+34,9+2,04+23,21+6,13+3*3</t>
  </si>
  <si>
    <t>59</t>
  </si>
  <si>
    <t>916131213.R</t>
  </si>
  <si>
    <t>Osazení silničního obrubníku betonového se zřízením lože, s vyplněním a zatřením spár cementovou maltou stojatého s boční opěrou z betonu prostého tř. C 30/37, do lože z betonu prostého téže značky</t>
  </si>
  <si>
    <t>77450512</t>
  </si>
  <si>
    <t>37,25+10,1+14,13+4,19+37,03+8,12+6,95+3,46+2,56+5,51+6,2+3,21+2,68+0,84+14,9+12,66+4,18+62,83+43,98+2,92+2,98+22</t>
  </si>
  <si>
    <t>1,33*2</t>
  </si>
  <si>
    <t>1,2</t>
  </si>
  <si>
    <t>3,15+2,73+1,92+1,99+1,91+2,14+1,89+5,62+2+2,04+1,98</t>
  </si>
  <si>
    <t>60</t>
  </si>
  <si>
    <t>592174650</t>
  </si>
  <si>
    <t>obrubníky betonové a železobetonové obrubník silniční 100 x 15 x 25 cm</t>
  </si>
  <si>
    <t>1309146117</t>
  </si>
  <si>
    <t>Poznámka k položce:
prořez 5%</t>
  </si>
  <si>
    <t>61</t>
  </si>
  <si>
    <t>592174710</t>
  </si>
  <si>
    <t>obrubník betonový silniční vnější oblý R 1,0 vibrolisovaný 78x15x25 cm</t>
  </si>
  <si>
    <t>-1429935954</t>
  </si>
  <si>
    <t>62</t>
  </si>
  <si>
    <t>592174730</t>
  </si>
  <si>
    <t>obrubník betonový silniční vnitřní oblý R 1,0 vibrolisovaný 78x15x25 cm</t>
  </si>
  <si>
    <t>711220403</t>
  </si>
  <si>
    <t>63</t>
  </si>
  <si>
    <t>592175060</t>
  </si>
  <si>
    <t xml:space="preserve">obrubník betonový obloukový vnější r=50 cm, délka vnějšího oblouku 78 cm 78x15/12x25 cm </t>
  </si>
  <si>
    <t>-480938551</t>
  </si>
  <si>
    <t>64</t>
  </si>
  <si>
    <t>916991121</t>
  </si>
  <si>
    <t>Lože pod obrubníky, krajníky nebo obruby z dlažebních kostek z betonu prostého tř. C 16/20</t>
  </si>
  <si>
    <t>950926880</t>
  </si>
  <si>
    <t>0,309*0,05*339,91 "lože navíc nad 10 cm o 5 cm</t>
  </si>
  <si>
    <t>65</t>
  </si>
  <si>
    <t>919735113</t>
  </si>
  <si>
    <t>Řezání stávajícího živičného krytu nebo podkladu hloubky přes 100 do 150 mm</t>
  </si>
  <si>
    <t>-9872605</t>
  </si>
  <si>
    <t>66</t>
  </si>
  <si>
    <t>938908411</t>
  </si>
  <si>
    <t>Čištění vozovek splachováním vodou povrchu podkladu nebo krytu živičného, betonového nebo dlážděného</t>
  </si>
  <si>
    <t>-1146722651</t>
  </si>
  <si>
    <t>67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</si>
  <si>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</si>
  <si>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</si>
  <si>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-292620804</t>
  </si>
  <si>
    <t xml:space="preserve">Poznámka k položce:
</t>
  </si>
  <si>
    <t>68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</si>
  <si>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</si>
  <si>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</si>
  <si>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-740094141</t>
  </si>
  <si>
    <t>Poznámka k položce:
4 x P6
1 x P2
1 x A10
3 x IS3c
8 x IS3d
3 x IS3b
1 x IP19</t>
  </si>
  <si>
    <t>99</t>
  </si>
  <si>
    <t>Přesun hmot</t>
  </si>
  <si>
    <t>69</t>
  </si>
  <si>
    <t>998225111</t>
  </si>
  <si>
    <t>Přesun hmot pro komunikace s krytem z kameniva, monolitickým betonovým nebo živičným dopravní vzdálenost do 200 m jakékoliv délky objektu</t>
  </si>
  <si>
    <t>691096663</t>
  </si>
  <si>
    <t>997</t>
  </si>
  <si>
    <t>Přesun sutě</t>
  </si>
  <si>
    <t>70</t>
  </si>
  <si>
    <t>997006512</t>
  </si>
  <si>
    <t>Vodorovná doprava suti na skládku s naložením na dopravní prostředek a složením přes 100 m do 1 km</t>
  </si>
  <si>
    <t>1347808598</t>
  </si>
  <si>
    <t>71</t>
  </si>
  <si>
    <t>997006519</t>
  </si>
  <si>
    <t>Vodorovná doprava suti na skládku s naložením na dopravní prostředek a složením Příplatek k ceně za každý další i započatý 1 km</t>
  </si>
  <si>
    <t>-1429973445</t>
  </si>
  <si>
    <t>Poznámka k položce:
příplatek za 22 km - skládka v Úněticích</t>
  </si>
  <si>
    <t>2302,076*22 'Přepočtené koeficientem množství</t>
  </si>
  <si>
    <t>72</t>
  </si>
  <si>
    <t>997006551</t>
  </si>
  <si>
    <t>Hrubé urovnání suti na skládce bez zhutnění</t>
  </si>
  <si>
    <t>-480343420</t>
  </si>
  <si>
    <t>73</t>
  </si>
  <si>
    <t>997221845</t>
  </si>
  <si>
    <t>Poplatek za uložení stavebního odpadu na skládce (skládkovné) z asfaltových povrchů</t>
  </si>
  <si>
    <t>480025645</t>
  </si>
  <si>
    <t>74</t>
  </si>
  <si>
    <t>997221855</t>
  </si>
  <si>
    <t>Poplatek za uložení stavebního odpadu na skládce (skládkovné) z kameniva</t>
  </si>
  <si>
    <t>1554741186</t>
  </si>
  <si>
    <t>1190,322   "odpad z kameniva"</t>
  </si>
  <si>
    <t>75</t>
  </si>
  <si>
    <t>997013822</t>
  </si>
  <si>
    <t>Poplatek za uložení stavebního odpadu na skládce (skládkovné) s oleji nebo ropnými látkami</t>
  </si>
  <si>
    <t>831444373</t>
  </si>
  <si>
    <t>Poznámka k položce:
po čištění komunikací</t>
  </si>
  <si>
    <t xml:space="preserve">SO 102 - Místní komunikace – ulice Pražská – asfaltový beton </t>
  </si>
  <si>
    <t>113154124</t>
  </si>
  <si>
    <t>Frézování živičného podkladu nebo krytu s naložením na dopravní prostředek plochy do 500 m2 bez překážek v trase pruhu šířky přes 0,5 m do 1 m, tloušťky vrstvy 100 mm</t>
  </si>
  <si>
    <t>-729116661</t>
  </si>
  <si>
    <t>113201112</t>
  </si>
  <si>
    <t xml:space="preserve">Vytrhání obrub s vybouráním lože, s přemístěním hmot na skládku na vzdálenost do 3 m nebo s naložením na dopravní prostředek silničních </t>
  </si>
  <si>
    <t>484406779</t>
  </si>
  <si>
    <t>-606505291</t>
  </si>
  <si>
    <t>2,37+119,67 "sejmutá ornice+odkopávky</t>
  </si>
  <si>
    <t>122,04*13 'Přepočtené koeficientem množství</t>
  </si>
  <si>
    <t>123,504869965384*1,75 'Přepočtené koeficientem množství</t>
  </si>
  <si>
    <t>0,165*2*43 "rozšíření spodní vrstvy</t>
  </si>
  <si>
    <t>341,93 "asfaltová plocha</t>
  </si>
  <si>
    <t>564952111</t>
  </si>
  <si>
    <t>Podklad z mechanicky zpevněného kameniva MZK (minerální beton) s rozprostřením a s hutněním, po zhutnění tl. 150 mm</t>
  </si>
  <si>
    <t>-1980817608</t>
  </si>
  <si>
    <t>565145121</t>
  </si>
  <si>
    <t>Asfaltový beton vrstva podkladní ACP 16 (obalované kamenivo střednězrnné - OKS) s rozprostřením a zhutněním v pruhu šířky přes 3 m, po zhutnění tl. 60 mm</t>
  </si>
  <si>
    <t>1044398463</t>
  </si>
  <si>
    <t>577134131</t>
  </si>
  <si>
    <t>Asfaltový beton vrstva obrusná ACO 11 (ABS) s rozprostřením a se zhutněním z modifikovaného asfaltu v pruhu šířky do 3 m, po zhutnění tl. 40 mm</t>
  </si>
  <si>
    <t>520464327</t>
  </si>
  <si>
    <t>29,5+13,5+8,8 "napojení  kcí"</t>
  </si>
  <si>
    <t>Demontáž, přesun a následná montáž stávajícího přístřešku autobusové zastávky</t>
  </si>
  <si>
    <t>1621403974</t>
  </si>
  <si>
    <t xml:space="preserve">Poznámka k položce:
včetně založení stavby a pomocných konstrukcí
</t>
  </si>
  <si>
    <t>404442310</t>
  </si>
  <si>
    <t>značka dopravní svislá reflexní AL- NK 500 x 500 mm</t>
  </si>
  <si>
    <t>1840176290</t>
  </si>
  <si>
    <t>Poznámka k položce:
1 x IJ4a</t>
  </si>
  <si>
    <t>6*1,5+18,66+1</t>
  </si>
  <si>
    <t>915131116</t>
  </si>
  <si>
    <t>Vodorovné dopravní značení stříkané barvou přechody pro chodce, šipky, symboly žluté retroreflexní</t>
  </si>
  <si>
    <t>-504748981</t>
  </si>
  <si>
    <t>19*2,8</t>
  </si>
  <si>
    <t>6*1,5+18,66+1+19*2,8</t>
  </si>
  <si>
    <t>8,48+15,13+1,87+3,81+0,16+7,48+8,36+5,59+2,26+10,35</t>
  </si>
  <si>
    <t>3,14</t>
  </si>
  <si>
    <t>592174690</t>
  </si>
  <si>
    <t>obrubník betonový silniční přechodový L + P vibrolisovaný 100x15x15-25 cm</t>
  </si>
  <si>
    <t>898421097</t>
  </si>
  <si>
    <t>592175080</t>
  </si>
  <si>
    <t>obrubník betonový obloukový přírodní vnější r=200 cm, délka vnějšího oblouku 78 cm 78x15/12x25cm</t>
  </si>
  <si>
    <t>1810594901</t>
  </si>
  <si>
    <t>916431111</t>
  </si>
  <si>
    <t>Osazení betonového bezbariérového obrubníku z betonu prostého tř. C 30/37 s ložem betonovým tl. 150 mm úložná šířka do 400 mm</t>
  </si>
  <si>
    <t>-1568592470</t>
  </si>
  <si>
    <t>592175400</t>
  </si>
  <si>
    <t>obrubník bezbariérový betonový přímý 40x33x100 cm šedý</t>
  </si>
  <si>
    <t>1259883222</t>
  </si>
  <si>
    <t>592175410</t>
  </si>
  <si>
    <t>obrubník bezbariérový betonový náběhový pravý 40x33-31x100 cm šedý</t>
  </si>
  <si>
    <t>1997423598</t>
  </si>
  <si>
    <t>592175420</t>
  </si>
  <si>
    <t>obrubník bezbariérový betonový náběhový levý 40x31-33x100 cm šedý</t>
  </si>
  <si>
    <t>-797059599</t>
  </si>
  <si>
    <t>592175390</t>
  </si>
  <si>
    <t>obrubník bezbariérový betonový přechodový levý 40xH25-31x100 cm šedý</t>
  </si>
  <si>
    <t>1520656195</t>
  </si>
  <si>
    <t>592175380</t>
  </si>
  <si>
    <t>obrubník bezbariérový betonový přechodový pravý 40x31-H25x100 cm šedý</t>
  </si>
  <si>
    <t>-409429020</t>
  </si>
  <si>
    <t>592175350</t>
  </si>
  <si>
    <t>obrubník bezbariérový betonový náběhový levý 40x19-25x100 cm šedý</t>
  </si>
  <si>
    <t>1765594653</t>
  </si>
  <si>
    <t>592175290</t>
  </si>
  <si>
    <t>obrubník bezbariérový betonový náběhový pravý 40x25-19x100 cm šedý</t>
  </si>
  <si>
    <t>1361583473</t>
  </si>
  <si>
    <t>19*0,02*0,55 "lože navíc u bezbariérového obrubníku</t>
  </si>
  <si>
    <t>0,309*0,05*75,63 "lože navíc nad 10 cm o 5 cm</t>
  </si>
  <si>
    <t>304,015*22 'Přepočtené koeficientem množství</t>
  </si>
  <si>
    <t>997221815</t>
  </si>
  <si>
    <t>Poplatek za uložení stavebního odpadu na skládce (skládkovné) betonového</t>
  </si>
  <si>
    <t>-1779336002</t>
  </si>
  <si>
    <t>184,556   "odpad z kameniva"</t>
  </si>
  <si>
    <t xml:space="preserve">SO 103 - Místní komunikace – ulice Polní – betonová dlažba </t>
  </si>
  <si>
    <t xml:space="preserve">      997 - Přesun sutě</t>
  </si>
  <si>
    <t xml:space="preserve">    998 - Přesun hmot</t>
  </si>
  <si>
    <t>113106271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</si>
  <si>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ze zámkové dlažby s ložem z kameniva</t>
  </si>
  <si>
    <t>2028499593</t>
  </si>
  <si>
    <t>113107164</t>
  </si>
  <si>
    <t>Odstranění podkladů nebo krytů s přemístěním hmot na skládku na vzdálenost do 20 m nebo s naložením na dopravní prostředek v ploše jednotlivě přes 50 m2 do 200 m2 z kameniva hrubého drceného, o tl. vrstvy přes 300 do 400 mm</t>
  </si>
  <si>
    <t>80254824</t>
  </si>
  <si>
    <t>122201101</t>
  </si>
  <si>
    <t>Odkopávky a prokopávky nezapažené s přehozením výkopku na vzdálenost do 3 m nebo s naložením na dopravní prostředek v hornině tř. 3 do 100 m3</t>
  </si>
  <si>
    <t>-574922178</t>
  </si>
  <si>
    <t>3,13+67,17-4,087 "sejmutá ornice+odkopávky-rozhrnutá ornice</t>
  </si>
  <si>
    <t>66,213*13 'Přepočtené koeficientem množství</t>
  </si>
  <si>
    <t>-1147007142</t>
  </si>
  <si>
    <t>67,0077675763518*1,75 'Přepočtené koeficientem množství</t>
  </si>
  <si>
    <t>137,37 "dlážděná plocha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</si>
  <si>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</si>
  <si>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</si>
  <si>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-602767715</t>
  </si>
  <si>
    <t>181301101</t>
  </si>
  <si>
    <t>Rozprostření a urovnání ornice v rovině nebo ve svahu sklonu do 1:5 při souvislé ploše do 500 m2, tl. vrstvy do 100 mm</t>
  </si>
  <si>
    <t>1829875127</t>
  </si>
  <si>
    <t>181411131</t>
  </si>
  <si>
    <t>Založení trávníku na půdě předem připravené plochy do 1000 m2 výsevem včetně utažení parkového v rovině nebo na svahu do 1:5</t>
  </si>
  <si>
    <t>-249557691</t>
  </si>
  <si>
    <t>-810333681</t>
  </si>
  <si>
    <t>40,87*0,015 'Přepočtené koeficientem množství</t>
  </si>
  <si>
    <t>2116509521</t>
  </si>
  <si>
    <t>121888349</t>
  </si>
  <si>
    <t>40,87/10000</t>
  </si>
  <si>
    <t>1332921130</t>
  </si>
  <si>
    <t>741562111</t>
  </si>
  <si>
    <t>1307216537</t>
  </si>
  <si>
    <t>845358970</t>
  </si>
  <si>
    <t>40,87/1000</t>
  </si>
  <si>
    <t>0,041*3 'Přepočtené koeficientem množství</t>
  </si>
  <si>
    <t>-109095604</t>
  </si>
  <si>
    <t>1397296798</t>
  </si>
  <si>
    <t>824533890</t>
  </si>
  <si>
    <t>137,37*1,1 'Přepočtené koeficientem množství</t>
  </si>
  <si>
    <t>599141111.1</t>
  </si>
  <si>
    <t>Napojení nových ploch dlažby na stávající (ošetření, výškové napojení, úprava dlažby i obrubníků i s podložím)</t>
  </si>
  <si>
    <t>-1931841842</t>
  </si>
  <si>
    <t>6*2</t>
  </si>
  <si>
    <t>4,37+17,28+3,03+4,54</t>
  </si>
  <si>
    <t>0,309*0,05*34,22 "lože navíc nad 10 cm o 5 cm</t>
  </si>
  <si>
    <t>158,436*22 'Přepočtené koeficientem množství</t>
  </si>
  <si>
    <t>834752381</t>
  </si>
  <si>
    <t>49,994+10,15</t>
  </si>
  <si>
    <t>98,293   "odpad z kameniva"</t>
  </si>
  <si>
    <t>998</t>
  </si>
  <si>
    <t>998223011</t>
  </si>
  <si>
    <t>Přesun hmot pro pozemní komunikace s krytem dlážděným dopravní vzdálenost do 200 m jakékoliv délky objektu</t>
  </si>
  <si>
    <t>285707936</t>
  </si>
  <si>
    <t xml:space="preserve">SO 104 - Parkoviště v ulici Pražská </t>
  </si>
  <si>
    <t>1362341531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</si>
  <si>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</si>
  <si>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</t>
  </si>
  <si>
    <t>368178016</t>
  </si>
  <si>
    <t>1621963018</t>
  </si>
  <si>
    <t>104,54-13,629 "odkopávky-rozhrnutá ornice</t>
  </si>
  <si>
    <t>90,911*13 'Přepočtené koeficientem množství</t>
  </si>
  <si>
    <t>92,0022224960917*1,75 'Přepočtené koeficientem množství</t>
  </si>
  <si>
    <t>0,38*60+0,16*0,35 "rozšířená plocha</t>
  </si>
  <si>
    <t>80,059+172,03 "dlážděná plocha</t>
  </si>
  <si>
    <t>136,29*0,015 'Přepočtené koeficientem množství</t>
  </si>
  <si>
    <t>136,29/10000</t>
  </si>
  <si>
    <t>136,29/1000</t>
  </si>
  <si>
    <t>0,136*3 'Přepočtené koeficientem množství</t>
  </si>
  <si>
    <t>252,089*1,1 'Přepočtené koeficientem množství</t>
  </si>
  <si>
    <t>-1523078975</t>
  </si>
  <si>
    <t>404455550</t>
  </si>
  <si>
    <t>značka dopravní svislá retroreflexní fólie tř. 1, Al prolis, 500 x 700 mm</t>
  </si>
  <si>
    <t>-432577299</t>
  </si>
  <si>
    <t>Poznámka k položce:
1 x IP12+O1</t>
  </si>
  <si>
    <t>-1303907139</t>
  </si>
  <si>
    <t>-1798381007</t>
  </si>
  <si>
    <t>-714337676</t>
  </si>
  <si>
    <t>336474395</t>
  </si>
  <si>
    <t>-575379432</t>
  </si>
  <si>
    <t>5*3</t>
  </si>
  <si>
    <t>1007286790</t>
  </si>
  <si>
    <t>1,32</t>
  </si>
  <si>
    <t>3,72+3,83+4,82+3,91+5,4+1,1+3,43+2,98+7,18+3,39+4,46+2,09+5,42+2,73+3,42+14,45+9,88+8,28</t>
  </si>
  <si>
    <t>1,64+1,87</t>
  </si>
  <si>
    <t>0,89+0,785</t>
  </si>
  <si>
    <t>1,57+1,39*2+1,65</t>
  </si>
  <si>
    <t>79092451</t>
  </si>
  <si>
    <t>592174720</t>
  </si>
  <si>
    <t>obrubník betonový silniční vnitřní oblý R 0,5 vibrolisovaný 78x15x25 cm</t>
  </si>
  <si>
    <t>827448250</t>
  </si>
  <si>
    <t>-1218270930</t>
  </si>
  <si>
    <t>0,309*0,05*104,675"lože navíc nad 10 cm o 5 cm</t>
  </si>
  <si>
    <t>1218459382</t>
  </si>
  <si>
    <t>325,702*22 'Přepočtené koeficientem množství</t>
  </si>
  <si>
    <t>-1627009054</t>
  </si>
  <si>
    <t>-650858733</t>
  </si>
  <si>
    <t>223,41   "odpad z kameniva"</t>
  </si>
  <si>
    <t>SO 105 - Chodníky – betonová dlažba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</si>
  <si>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</si>
  <si>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</si>
  <si>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865330688</t>
  </si>
  <si>
    <t>113107223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</si>
  <si>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</si>
  <si>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1791446623</t>
  </si>
  <si>
    <t>51,85+214,99</t>
  </si>
  <si>
    <t>-1003096825</t>
  </si>
  <si>
    <t>113201111</t>
  </si>
  <si>
    <t xml:space="preserve">Vytrhání obrub s vybouráním lože, s přemístěním hmot na skládku na vzdálenost do 3 m nebo s naložením na dopravní prostředek chodníkových </t>
  </si>
  <si>
    <t>-455258113</t>
  </si>
  <si>
    <t>20,352+67,47-1,83-1,284 "sejmutá ornice+odkopávky-násypy-rozhrnutá ornice</t>
  </si>
  <si>
    <t>84,708*13 'Přepočtené koeficientem množství</t>
  </si>
  <si>
    <t>258375068</t>
  </si>
  <si>
    <t>85,7247666750881*1,75 'Přepočtené koeficientem množství</t>
  </si>
  <si>
    <t>23,271 "slepecká dlažba</t>
  </si>
  <si>
    <t>19*0,5 "varovný proužek</t>
  </si>
  <si>
    <t>426,017 "běžná dlažba</t>
  </si>
  <si>
    <t>0,321*213 "rozšířená spodní vrstva</t>
  </si>
  <si>
    <t>12,84*0,015 'Přepočtené koeficientem množství</t>
  </si>
  <si>
    <t>12,84/10000</t>
  </si>
  <si>
    <t>12,84/1000</t>
  </si>
  <si>
    <t>0,013*3 'Přepočtené koeficientem množství</t>
  </si>
  <si>
    <t>564722112.B</t>
  </si>
  <si>
    <t>Sanace podloží - podklad ze ŠP tl. 300 mm</t>
  </si>
  <si>
    <t>349086226</t>
  </si>
  <si>
    <t>Poznámka k položce:
Štěrkodrť třídy A fr. 0-32 ŠDa   250 mm, ČSN 73 6126, E def2 &gt; 70 MPa</t>
  </si>
  <si>
    <t>596211223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</si>
  <si>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300 m2</t>
  </si>
  <si>
    <t>-2028765270</t>
  </si>
  <si>
    <t>426,017*1,1 'Přepočtené koeficientem množství</t>
  </si>
  <si>
    <t>592451190.R</t>
  </si>
  <si>
    <t>dlažba skladebná betonová slepecká 20x10x8 cm barevná</t>
  </si>
  <si>
    <t>-1728681262</t>
  </si>
  <si>
    <t>Poznámka k položce:
10% ztratné</t>
  </si>
  <si>
    <t>23,271*1,1 'Přepočtené koeficientem množství</t>
  </si>
  <si>
    <t>2*2+2,2*2</t>
  </si>
  <si>
    <t>596211224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</si>
  <si>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Příplatek k cenám dvou barev za dlažbu z prvků</t>
  </si>
  <si>
    <t>-796847210</t>
  </si>
  <si>
    <t>915491212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</si>
  <si>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500 mm</t>
  </si>
  <si>
    <t>-402851157</t>
  </si>
  <si>
    <t>592123170</t>
  </si>
  <si>
    <t>dlaždice betonová nástupišť varovný pás sloučený s vodící linií červená 49,5 x 40 x 6 cm</t>
  </si>
  <si>
    <t>1169693816</t>
  </si>
  <si>
    <t>7,54+35,15+8,93+1,27</t>
  </si>
  <si>
    <t>916231213.R</t>
  </si>
  <si>
    <t>Osazení chodníkového obrubníku betonového se zřízením lože, s vyplněním a zatřením spár cementovou maltou stojatého s boční opěrou z betonu prostého tř. C 30/37, do lože z betonu prostého téže značky</t>
  </si>
  <si>
    <t>-203081319</t>
  </si>
  <si>
    <t>16,18+4+11,26+8,38+6,06+10,22+33,48+7,54+13,24+17,33+18,23+3,87+0,41+0,42+15,92+1,49+1,58+1,52+1,37+4,67+3,85+2,99+9,31+3,94+1,31+3,93+0,78+1,2+1,42</t>
  </si>
  <si>
    <t>0,9+2,39+4,17</t>
  </si>
  <si>
    <t>592174120</t>
  </si>
  <si>
    <t>obrubník betonový chodníkový vibrolisovaný 100x10x20 cm</t>
  </si>
  <si>
    <t>130931808</t>
  </si>
  <si>
    <t>0,309*0,05*52,89 "lože navíc nad 10 cm o 5 cm</t>
  </si>
  <si>
    <t>201,188*22 'Přepočtené koeficientem množství</t>
  </si>
  <si>
    <t>13,481+23</t>
  </si>
  <si>
    <t>1276006621</t>
  </si>
  <si>
    <t>117,41   "odpad z kameniva"</t>
  </si>
  <si>
    <t xml:space="preserve">SO 106 - Rameno k motorestu </t>
  </si>
  <si>
    <t>-289373027</t>
  </si>
  <si>
    <t>113107244</t>
  </si>
  <si>
    <t>Odstranění podkladů nebo krytů s přemístěním hmot na skládku na vzdálenost do 20 m nebo s naložením na dopravní prostředek v ploše jednotlivě přes 200 m2 živičných, o tl. vrstvy přes 150 do 200 mm</t>
  </si>
  <si>
    <t>1408895084</t>
  </si>
  <si>
    <t>1840792146</t>
  </si>
  <si>
    <t>11,142+80,9-15,95-9,29 "sejmutá ornice+odkopávky-zásyp-rozprostřená ornice</t>
  </si>
  <si>
    <t>66,802*13 'Přepočtené koeficientem množství</t>
  </si>
  <si>
    <t>66,802*1,75 'Přepočtené koeficientem množství</t>
  </si>
  <si>
    <t>52,06 "ostrůvek nepojízdný</t>
  </si>
  <si>
    <t>0,32*25*2 "rozšíření spodní vrstvy</t>
  </si>
  <si>
    <t>86,7+62,9 "asfaltová plocha</t>
  </si>
  <si>
    <t>-763685292</t>
  </si>
  <si>
    <t>65,1+27,8</t>
  </si>
  <si>
    <t>1836871613</t>
  </si>
  <si>
    <t>-1920109988</t>
  </si>
  <si>
    <t>92,9*0,015 'Přepočtené koeficientem množství</t>
  </si>
  <si>
    <t>92,9/10000</t>
  </si>
  <si>
    <t>92,9/1000</t>
  </si>
  <si>
    <t>0,093*3 'Přepočtené koeficientem množství</t>
  </si>
  <si>
    <t>149,6*2 'Přepočtené koeficientem množství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</si>
  <si>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</si>
  <si>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</si>
  <si>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579922226</t>
  </si>
  <si>
    <t>52,06*1,1 'Přepočtené koeficientem množství</t>
  </si>
  <si>
    <t>15,15 "napojení  kcí"</t>
  </si>
  <si>
    <t>18,63+18,71+4,97+4,56+9,58+18,51+24,77+9,02</t>
  </si>
  <si>
    <t>4,5+6,33+8,74</t>
  </si>
  <si>
    <t>1,72+2,02</t>
  </si>
  <si>
    <t>0,309*0,05*23,31 "lože navíc nad 10 cm o 5 cm</t>
  </si>
  <si>
    <t>157,946*22 'Přepočtené koeficientem množství</t>
  </si>
  <si>
    <t>85,562   "odpad z kameniva"</t>
  </si>
  <si>
    <t xml:space="preserve">SO 201 - Protihluková stěna </t>
  </si>
  <si>
    <t>131201101</t>
  </si>
  <si>
    <t>Hloubení jam nezapažených v hornině tř. 3 objemu do 100 m3</t>
  </si>
  <si>
    <t>-1599898934</t>
  </si>
  <si>
    <t>13*1,2*0,6*1,5+1*1,2*0,6*2 "jámy pro patky</t>
  </si>
  <si>
    <t>131201109</t>
  </si>
  <si>
    <t>Hloubení nezapažených jam a zářezů s urovnáním dna do předepsaného profilu a spádu Příplatek k cenám za lepivost horniny tř. 3</t>
  </si>
  <si>
    <t>476372682</t>
  </si>
  <si>
    <t>573974101</t>
  </si>
  <si>
    <t>-71769938</t>
  </si>
  <si>
    <t>15,48*13 'Přepočtené koeficientem množství</t>
  </si>
  <si>
    <t>-45701723</t>
  </si>
  <si>
    <t>-236426088</t>
  </si>
  <si>
    <t>15,48*1,75 'Přepočtené koeficientem množství</t>
  </si>
  <si>
    <t>918211114</t>
  </si>
  <si>
    <t>Základy protihlukových stěn osazení patky z prefabrikovaných dílců hmotnosti přes 2000 do 3000 kg</t>
  </si>
  <si>
    <t>-781982705</t>
  </si>
  <si>
    <t>593114540.R</t>
  </si>
  <si>
    <t xml:space="preserve">patka ŽB základová 150x60x120 cm
včetně
- na podkladní mazaninu vsadit armokoše
- na pruty navařit svorníkový koš ze závitových tyčí M30
</t>
  </si>
  <si>
    <t>886888233</t>
  </si>
  <si>
    <t>593114541.R</t>
  </si>
  <si>
    <t xml:space="preserve">patka ŽB základová 200x60x120 cm
včetně
- na podkladní mazaninu vsadit armokoše
- na pruty navařit svorníkový koš ze závitových tyčí M30
</t>
  </si>
  <si>
    <t>1388957044</t>
  </si>
  <si>
    <t>918222113</t>
  </si>
  <si>
    <t>Sloupky protihlukových stěn ocelové tvaru HEA 160, zakládané do patek, výška sloupku přes 3 m</t>
  </si>
  <si>
    <t>-416118463</t>
  </si>
  <si>
    <t xml:space="preserve">Poznámka k položce:
- HEB 160x4000 s patními deskami a 4 otvory pro svorníkový koš
</t>
  </si>
  <si>
    <t>14*4 "počet sloupků*výška</t>
  </si>
  <si>
    <t>918241203.1</t>
  </si>
  <si>
    <t>Panely protihlukových stěn prefabrikované železobetonové soklové výšky do 1 m, šířky, přes 2,5 do 4 m</t>
  </si>
  <si>
    <t>-136664778</t>
  </si>
  <si>
    <t xml:space="preserve">Poznámka k položce:
Protihluková stěna bude vykazovat vlastnosti zvukové pohltivosti třídy: A1-DLa=-1dB.
Protihluková stěna bude vykazovat vlastnosti vzduchové neprůzvučnosti třídy: B3-DLr=min 25dB.
</t>
  </si>
  <si>
    <t>4*10*0,5+3*0,5+4,59*0,5</t>
  </si>
  <si>
    <t>918251125</t>
  </si>
  <si>
    <t>Desky protihlukových stěn dřevocementové štěpkové s prefabrikovaným soklem tloušťky 160 mm, tloušťka desky 115 mm</t>
  </si>
  <si>
    <t>-1693386292</t>
  </si>
  <si>
    <t xml:space="preserve">Poznámka k položce:
- dřevěný samonosný panel s minerální vatou
Protihluková stěna bude vykazovat vlastnosti zvukové pohltivosti třídy: A1-DLa=-1dB.
Protihluková stěna bude vykazovat vlastnosti vzduchové neprůzvučnosti třídy: B3-DLr=min 25dB.
</t>
  </si>
  <si>
    <t>4*10*1*2+3*1*2+4,59*1*2</t>
  </si>
  <si>
    <t>918261112.1</t>
  </si>
  <si>
    <t>Tabule protihlukových stěn z plexiskla-PMMA tloušťky 10 mm, rozměru 1,5x4 m čiré</t>
  </si>
  <si>
    <t>-227681549</t>
  </si>
  <si>
    <t>Poznámka k položce:
- transparentní panel 10mm kalené sklo / 15mm PMMA
Protihluková stěna bude vykazovat vlastnosti zvukové pohltivosti třídy: A1-DLa=-1dB.
Protihluková stěna bude vykazovat vlastnosti vzduchové neprůzvučnosti třídy: B3-DLr=min 25dB.</t>
  </si>
  <si>
    <t>4*10*1,5+3*1,5+4,59*1,5</t>
  </si>
  <si>
    <t>998152111</t>
  </si>
  <si>
    <t>Přesun hmot pro zdi a valy samostatné montované z dílců železobetonových nebo z předpjatého betonu vodorovná dopravní vzdálenost do 50 m, pro zdi výšky do 12 m</t>
  </si>
  <si>
    <t>222923610</t>
  </si>
  <si>
    <t xml:space="preserve">SO 301 - Odvodnění komunikace </t>
  </si>
  <si>
    <t xml:space="preserve">    3 - Svislé a kompletní konstrukce</t>
  </si>
  <si>
    <t xml:space="preserve">    4 - Vodorovné konstrukce</t>
  </si>
  <si>
    <t xml:space="preserve">    99 - Přesun hmot</t>
  </si>
  <si>
    <t>PSV - Práce a dodávky PSV</t>
  </si>
  <si>
    <t>115101201</t>
  </si>
  <si>
    <t>Čerpání vody na dopravní výšku do 10 m s uvažovaným průměrným přítokem do 500 l/min</t>
  </si>
  <si>
    <t>hod</t>
  </si>
  <si>
    <t>914652838</t>
  </si>
  <si>
    <t>115101301</t>
  </si>
  <si>
    <t>Pohotovost záložní čerpací soupravy pro dopravní výšku do 10 m s uvažovaným průměrným přítokem do 500 l/min</t>
  </si>
  <si>
    <t>den</t>
  </si>
  <si>
    <t>330690599</t>
  </si>
  <si>
    <t>120001101</t>
  </si>
  <si>
    <t>Příplatek k cenám vykopávek za ztížení vykopávky v blízkosti podzemního vedení nebo výbušnin v horninách jakékoliv třídy</t>
  </si>
  <si>
    <t>-1366451420</t>
  </si>
  <si>
    <t>132101101</t>
  </si>
  <si>
    <t>Hloubení zapažených i nezapažených rýh šířky do 600 mm s urovnáním dna do předepsaného profilu a spádu v horninách tř. 1 a 2 do 100 m3</t>
  </si>
  <si>
    <t>-395876143</t>
  </si>
  <si>
    <t>Poznámka k položce:
šířka rýhy 400 mm
dle bilancí zemních prací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</si>
  <si>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</si>
  <si>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</si>
  <si>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-1014397849</t>
  </si>
  <si>
    <t>Vodorovné přemístění výkopku nebo sypaniny po suchu na obvyklém dopravním prostředku, bez naložení výkopku, avšak se složením bez rozhrnutí z horniny tř. 1 až 4 na vzdálenost přes 9 000 do 10 000 m</t>
  </si>
  <si>
    <t>2098265304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</si>
  <si>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</si>
  <si>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1809210139</t>
  </si>
  <si>
    <t>15*13 'Přepočtené koeficientem množství</t>
  </si>
  <si>
    <t>1969756183</t>
  </si>
  <si>
    <t>-891480390</t>
  </si>
  <si>
    <t>Poplatek za uložení odpadu ze sypaniny na skládce (skládkovné)</t>
  </si>
  <si>
    <t>-1627818956</t>
  </si>
  <si>
    <t>15*1,75 'Přepočtené koeficientem množství</t>
  </si>
  <si>
    <t>174101101</t>
  </si>
  <si>
    <t>Zásyp sypaninou z jakékoliv horniny s uložením výkopku ve vrstvách se zhutněním jam, šachet, rýh nebo kolem objektů v těchto vykopávkách</t>
  </si>
  <si>
    <t>1341118289</t>
  </si>
  <si>
    <t>175101101</t>
  </si>
  <si>
    <t>Obsypání potrubí sypaninou z vhodných hornin tř. 1 až 4 nebo materiálem připraveným podél výkopu ve vzdálenosti do 3 m od jeho kraje, pro jakoukoliv hloubku výkopu a míru zhutnění bez prohození sypaniny</t>
  </si>
  <si>
    <t>-917353408</t>
  </si>
  <si>
    <t>Poznámka k položce:
písek, zrno 4-16 mm</t>
  </si>
  <si>
    <t>581536760.R</t>
  </si>
  <si>
    <t>písek technický fr. 4-16</t>
  </si>
  <si>
    <t>-1607353221</t>
  </si>
  <si>
    <t>9,4*2000/1000</t>
  </si>
  <si>
    <t>Svislé a kompletní konstrukce</t>
  </si>
  <si>
    <t>321312112</t>
  </si>
  <si>
    <t>Oprava konstrukce z betonu vodních staveb přehrad, jezů a plavebních komor, spodní stavby vodních elektráren, jader přehrad, odběrných věží a výpustných zařízení, opěrných zdí, šachet, šachtic a ostatních konstrukcí s úpravou pracovních spár, objemu opravovaných míst do 3 m3 jednotlivě prostého pro prostředí s mrazovými cykly tř. C 25/30</t>
  </si>
  <si>
    <t>1998555249</t>
  </si>
  <si>
    <t>Poznámka k položce:
beton pro úprava zaústění do příkopu</t>
  </si>
  <si>
    <t>Vodorovné konstrukce</t>
  </si>
  <si>
    <t>451572111</t>
  </si>
  <si>
    <t>Lože pod potrubí, stoky a drobné objekty v otevřeném výkopu z kameniva drobného těženého 0 až 4 mm</t>
  </si>
  <si>
    <t>-849220622</t>
  </si>
  <si>
    <t>Poznámka k položce:
potrubí přepadů</t>
  </si>
  <si>
    <t>452311131</t>
  </si>
  <si>
    <t>Podkladní a zajišťovací konstrukce z betonu prostého v otevřeném výkopu desky pod potrubí, stoky a drobné objekty z betonu tř. C 12/15</t>
  </si>
  <si>
    <t>1990912905</t>
  </si>
  <si>
    <t>0,44 "podklad pod vpusti</t>
  </si>
  <si>
    <t>871310320</t>
  </si>
  <si>
    <t>Montáž kanalizačního potrubí z plastů z polypropylenu PP plnostěnného SN 12 DN 150</t>
  </si>
  <si>
    <t>-716529616</t>
  </si>
  <si>
    <t>286147190</t>
  </si>
  <si>
    <t>trubka kanalizační žebrovaná PP vnitřní průměr 150mm, dl. 6m, SN 12</t>
  </si>
  <si>
    <t>1514287719</t>
  </si>
  <si>
    <t>895941111</t>
  </si>
  <si>
    <t>Zřízení vpusti kanalizační uliční z betonových dílců typ UV-50 normální</t>
  </si>
  <si>
    <t>-452640279</t>
  </si>
  <si>
    <t>592238520</t>
  </si>
  <si>
    <t>prefabrikáty pro uliční vpusti dílce betonové pro uliční vpusti dno s kalovou prohlubní TBV-Q 450/300/2a       45 x 30 x 5</t>
  </si>
  <si>
    <t>-2104191849</t>
  </si>
  <si>
    <t>592238540.1</t>
  </si>
  <si>
    <t>Betonová skruž uliční vpusti se sifonem pro plast DN 150, světlost 450/ výška 570/tl.stěny 50</t>
  </si>
  <si>
    <t>1543674301</t>
  </si>
  <si>
    <t>592238620</t>
  </si>
  <si>
    <t>skruž betonová pro uliční vpusť středová 45 x 29,5 x 5 cm</t>
  </si>
  <si>
    <t>-1122492915</t>
  </si>
  <si>
    <t>592238580</t>
  </si>
  <si>
    <t>skruž betonová pro uliční vpusť horní 45 x 57 x 5 cm</t>
  </si>
  <si>
    <t>-479657008</t>
  </si>
  <si>
    <t>452112111</t>
  </si>
  <si>
    <t>Osazení betonových dílců prstenců nebo rámů pod poklopy a mříže, výšky do 100 mm</t>
  </si>
  <si>
    <t>-2091740617</t>
  </si>
  <si>
    <t>592238640</t>
  </si>
  <si>
    <t>prstenec betonový pro uliční vpusť vyrovnávací 39 x 6 x 13 cm</t>
  </si>
  <si>
    <t>-1957025503</t>
  </si>
  <si>
    <t>899202111</t>
  </si>
  <si>
    <t>Osazení mříží litinových včetně rámů a košů na bahno hmotnosti jednotlivě přes 50 do 100 kg</t>
  </si>
  <si>
    <t>-908124050</t>
  </si>
  <si>
    <t>552423200</t>
  </si>
  <si>
    <t>mříž čtvercová D 400-, plochá 500x500mm</t>
  </si>
  <si>
    <t>1152470571</t>
  </si>
  <si>
    <t>286618160</t>
  </si>
  <si>
    <t>revizní šachty a dvorní vpusti systém - kanalizační šachty revizní šachty  D 315 koš kalový pro silniční vpusť 315 mm</t>
  </si>
  <si>
    <t>1211784396</t>
  </si>
  <si>
    <t>899231112.1</t>
  </si>
  <si>
    <t>Napojení nových vpustí na stávající nebo novou kanalizaci včetně nových doplňkových potrubí</t>
  </si>
  <si>
    <t>1599765872</t>
  </si>
  <si>
    <t>899623151</t>
  </si>
  <si>
    <t>Obetonování potrubí nebo zdiva stok betonem prostým v otevřeném výkopu, beton tř. C 16/20</t>
  </si>
  <si>
    <t>-225225594</t>
  </si>
  <si>
    <t>55,5*3,14*((0,175*0,175 )-(0,075*0,075))</t>
  </si>
  <si>
    <t>899722114</t>
  </si>
  <si>
    <t>Krytí potrubí z plastů výstražnou fólií z PVC šířky 40 cm</t>
  </si>
  <si>
    <t>-519920647</t>
  </si>
  <si>
    <t>998276101</t>
  </si>
  <si>
    <t>Přesun hmot pro trubní vedení hloubené z trub z plastických hmot nebo sklolaminátových pro vodovody nebo kanalizace v otevřeném výkopu dopravní vzdálenost do 15 m</t>
  </si>
  <si>
    <t>-883801412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</si>
  <si>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</si>
  <si>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</si>
  <si>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-1337641894</t>
  </si>
  <si>
    <t>PSV</t>
  </si>
  <si>
    <t>Práce a dodávky PSV</t>
  </si>
  <si>
    <t>721290112</t>
  </si>
  <si>
    <t>Zkouška těsnosti kanalizace vodou DN 150 nebo DN 200</t>
  </si>
  <si>
    <t>-2040969199</t>
  </si>
  <si>
    <t>Poznámka k položce:
včetně zabezpečení konců potrubí</t>
  </si>
  <si>
    <t xml:space="preserve">SO 302 - Prodloužení propustku </t>
  </si>
  <si>
    <t>2 - Zakládání</t>
  </si>
  <si>
    <t>8 - Trubní vedení</t>
  </si>
  <si>
    <t xml:space="preserve">    5 - Komunikace pozemní</t>
  </si>
  <si>
    <t>Zakládání</t>
  </si>
  <si>
    <t>275316131</t>
  </si>
  <si>
    <t>Základy z betonu prostého patky z betonu se zvýšenými nároky na prostředí tř. C 30/37</t>
  </si>
  <si>
    <t>-1274984497</t>
  </si>
  <si>
    <t>0,6*0,3*1,2 "šířka*výška*délka</t>
  </si>
  <si>
    <t>820471113</t>
  </si>
  <si>
    <t>Přeseknutí železobetonové trouby v rovině kolmé nebo skloněné k ose trouby, se začištěním DN přes 600 do 800 mm</t>
  </si>
  <si>
    <t>809293536</t>
  </si>
  <si>
    <t>919441221</t>
  </si>
  <si>
    <t>Čelo propustku z lomového kamene pro propustek z trub DN 600 až 800</t>
  </si>
  <si>
    <t>234095237</t>
  </si>
  <si>
    <t>Poznámka k položce:
Viz. výkres D1.3</t>
  </si>
  <si>
    <t>919441221.B</t>
  </si>
  <si>
    <t>Bourání čela propustku DN 800</t>
  </si>
  <si>
    <t>-493708413</t>
  </si>
  <si>
    <t>Poznámka k položce:
Viz. TZ</t>
  </si>
  <si>
    <t>211383373</t>
  </si>
  <si>
    <t>Poznámka k položce:
dle bilancí zemních  prací</t>
  </si>
  <si>
    <t>-1787478028</t>
  </si>
  <si>
    <t>-943830401</t>
  </si>
  <si>
    <t>1065316817</t>
  </si>
  <si>
    <t xml:space="preserve">2,4+4,8-2,48 "sejmutá ornice+hloubení jam-zásyp </t>
  </si>
  <si>
    <t>614501636</t>
  </si>
  <si>
    <t>4,72*13 'Přepočtené koeficientem množství</t>
  </si>
  <si>
    <t>Nakládání výkopku z hornin tř. 1 až 4 do 100 m3</t>
  </si>
  <si>
    <t>1962426647</t>
  </si>
  <si>
    <t>890527633</t>
  </si>
  <si>
    <t>1696317885</t>
  </si>
  <si>
    <t>4,72*1,75 'Přepočtené koeficientem množství</t>
  </si>
  <si>
    <t>Zásyp jam, šachet rýh nebo kolem objektů sypaninou se zhutněním</t>
  </si>
  <si>
    <t>1234049149</t>
  </si>
  <si>
    <t xml:space="preserve">Poznámka k položce:
dle bilancí zemních  prací
</t>
  </si>
  <si>
    <t>Komunikace pozemní</t>
  </si>
  <si>
    <t>594511111</t>
  </si>
  <si>
    <t>Dlažba nebo přídlažba z lomového kamene lomařsky upraveného rigolového v ploše vodorovné nebo ve sklonu tl. do 250 mm, bez vyplnění spár, s provedením lože tl. 50 mm z betonu</t>
  </si>
  <si>
    <t>-685866831</t>
  </si>
  <si>
    <t>2*1,2 "délka*šířka</t>
  </si>
  <si>
    <t>919521160</t>
  </si>
  <si>
    <t>Zřízení silničního propustku z trub betonových nebo železobetonových DN 800 mm</t>
  </si>
  <si>
    <t>1312656988</t>
  </si>
  <si>
    <t>592211460</t>
  </si>
  <si>
    <t>trouba železobetonová 8úhelníková, zesílená D80x100x10 cm</t>
  </si>
  <si>
    <t>-700156673</t>
  </si>
  <si>
    <t>-1957631096</t>
  </si>
  <si>
    <t>997013831</t>
  </si>
  <si>
    <t>Poplatek za uložení stavebního odpadu na skládce (skládkovné) směsného</t>
  </si>
  <si>
    <t>1841610431</t>
  </si>
  <si>
    <t>997221571</t>
  </si>
  <si>
    <t>Vodorovná doprava vybouraných hmot bez naložení, ale se složením a s hrubým urovnáním na vzdálenost do 1 km</t>
  </si>
  <si>
    <t>-1333237892</t>
  </si>
  <si>
    <t>997221579</t>
  </si>
  <si>
    <t>Vodorovná doprava vybouraných hmot bez naložení, ale se složením a s hrubým urovnáním na vzdálenost Příplatek k ceně za každý další i započatý 1 km přes 1 km</t>
  </si>
  <si>
    <t>-1802458284</t>
  </si>
  <si>
    <t>16,751*22 'Přepočtené koeficientem množství</t>
  </si>
  <si>
    <t>997221612</t>
  </si>
  <si>
    <t>Nakládání na dopravní prostředky pro vodorovnou dopravu vybouraných hmot</t>
  </si>
  <si>
    <t>539104766</t>
  </si>
  <si>
    <t>998274101</t>
  </si>
  <si>
    <t>Přesun hmot pro trubní vedení hloubené z trub betonových nebo železobetonových pro vodovody nebo kanalizace v otevřeném výkopu dopravní vzdálenost do 15 m</t>
  </si>
  <si>
    <t>1239845706</t>
  </si>
  <si>
    <t xml:space="preserve">SO 303 - Přeložka vodovodu </t>
  </si>
  <si>
    <t xml:space="preserve"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 </t>
  </si>
  <si>
    <t>1 - Zemní práce</t>
  </si>
  <si>
    <t xml:space="preserve">    744 - Elektromontáže - rozvody vodičů měděných</t>
  </si>
  <si>
    <t>M - Práce a dodávky M</t>
  </si>
  <si>
    <t xml:space="preserve">    23-M - Montáže potrubí</t>
  </si>
  <si>
    <t xml:space="preserve">    VRN4 - Inženýrská činnost</t>
  </si>
  <si>
    <t>379270787</t>
  </si>
  <si>
    <t>-1696040648</t>
  </si>
  <si>
    <t>632773109</t>
  </si>
  <si>
    <t>132201201</t>
  </si>
  <si>
    <t>Hloubení zapažených i nezapažených rýh šířky přes 600 do 2 000 mm s urovnáním dna do předepsaného profilu a spádu v hornině tř. 3 do 100 m3</t>
  </si>
  <si>
    <t>-1703145919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</si>
  <si>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</si>
  <si>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</si>
  <si>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-377623077</t>
  </si>
  <si>
    <t>141721115</t>
  </si>
  <si>
    <t>Řízený zemní protlak v hornině tř. 1 až 4, včetně protlačení trub v hloubce do 6 m vnějšího průměru vrtu přes 125 do 160 mm</t>
  </si>
  <si>
    <t>-750836406</t>
  </si>
  <si>
    <t>Poznámka k položce:
cena včetně opěrné kce pro zatlačovací zařízení a zpevnění dna jámy</t>
  </si>
  <si>
    <t>140110980</t>
  </si>
  <si>
    <t>trubka ocelová bezešvá hladká jakost 11 353, 159 x 4,5 mm</t>
  </si>
  <si>
    <t>750315322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</si>
  <si>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</si>
  <si>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</si>
  <si>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2109530570</t>
  </si>
  <si>
    <t>451316509</t>
  </si>
  <si>
    <t xml:space="preserve">Poznámka k položce:
dle bilancí zemních prací
</t>
  </si>
  <si>
    <t>-8825160</t>
  </si>
  <si>
    <t>0,7*13 'Přepočtené koeficientem množství</t>
  </si>
  <si>
    <t>167101103</t>
  </si>
  <si>
    <t>Nakládání, skládání a překládání neulehlého výkopku nebo sypaniny skládání nebo překládání, z hornin tř. 1 až 4</t>
  </si>
  <si>
    <t>799122667</t>
  </si>
  <si>
    <t>1818303272</t>
  </si>
  <si>
    <t>Uložení sypaniny poplatek za uložení sypaniny na skládce (skládkovné)</t>
  </si>
  <si>
    <t>809402152</t>
  </si>
  <si>
    <t>0,7*1750/1000</t>
  </si>
  <si>
    <t>829342706</t>
  </si>
  <si>
    <t>Poznámka k položce:
Dle bilance zemních prací, hutnění na 100% PS</t>
  </si>
  <si>
    <t>175101109</t>
  </si>
  <si>
    <t>Obsypání potrubí sypaninou z vhodných hornin tř. 1 až 4 nebo materiálem připraveným podél výkopu ve vzdálenosti do 3 m od jeho kraje, pro jakoukoliv hloubku výkopu a míru zhutnění Příplatek k ceně za prohození sypaniny</t>
  </si>
  <si>
    <t>432529104</t>
  </si>
  <si>
    <t>850245121</t>
  </si>
  <si>
    <t>Výřez nebo výsek  na potrubí z trub litinových tlakových nebo plastických hmot DN 80</t>
  </si>
  <si>
    <t>553610518</t>
  </si>
  <si>
    <t>871241211</t>
  </si>
  <si>
    <t>Montáž vodovodního potrubí z plastů v otevřeném výkopu z polyetylenu PE 100 svařovaných elektrotvarovkou SDR 11/PN16 D 90 x 8,2 mm</t>
  </si>
  <si>
    <t>1443221206</t>
  </si>
  <si>
    <t>286135300</t>
  </si>
  <si>
    <t>potrubí třívrstvé PE100 RC SDR11,90x8.2 , 12 m</t>
  </si>
  <si>
    <t>1011910859</t>
  </si>
  <si>
    <t>857242122</t>
  </si>
  <si>
    <t>Montáž litinových tvarovek na potrubí litinovém tlakovém jednoosých na potrubí z trub přírubových v otevřeném výkopu, kanálu nebo v šachtě DN 80</t>
  </si>
  <si>
    <t>-1659771855</t>
  </si>
  <si>
    <t>286172380.R</t>
  </si>
  <si>
    <t>Spojka DN 80, multitolerační, jištěná proti posunu, hrdlo-hrdlo</t>
  </si>
  <si>
    <t>-1223736057</t>
  </si>
  <si>
    <t>552534890</t>
  </si>
  <si>
    <t>tvarovka přírubová litinová s hladkým koncem,práškový epoxid, tl.250µm F-kus DN 80 mm, dl. 350 mm</t>
  </si>
  <si>
    <t>12270828</t>
  </si>
  <si>
    <t>552599820</t>
  </si>
  <si>
    <t>koleno přírubové Q tvárná litina DN80-90°</t>
  </si>
  <si>
    <t>1459270968</t>
  </si>
  <si>
    <t>286415100.R</t>
  </si>
  <si>
    <t xml:space="preserve">Otočná příruba DN 80
</t>
  </si>
  <si>
    <t>956197206</t>
  </si>
  <si>
    <t>877241110</t>
  </si>
  <si>
    <t>Montáž tvarovek na vodovodním plastovém potrubí z polyetylenu PE 100 elektrotvarovek SDR 11/PN16 kolen 22 st. nebo 45 st. d 90</t>
  </si>
  <si>
    <t>189985735</t>
  </si>
  <si>
    <t>286149480</t>
  </si>
  <si>
    <t>elektrokoleno 45°, PE 100, PN 16, d 90</t>
  </si>
  <si>
    <t>55973989</t>
  </si>
  <si>
    <t>286149480.1</t>
  </si>
  <si>
    <t>elektrokoleno 15°, PE 100, PN 16, d 90</t>
  </si>
  <si>
    <t>1800215722</t>
  </si>
  <si>
    <t>286149480.2</t>
  </si>
  <si>
    <t>elektrokoleno 22°, PE 100, PN 16, d 90</t>
  </si>
  <si>
    <t>-1453279382</t>
  </si>
  <si>
    <t>286149480.3</t>
  </si>
  <si>
    <t>elektrokoleno 30°, PE 100, PN 16, d 90</t>
  </si>
  <si>
    <t>864994204</t>
  </si>
  <si>
    <t>877241112</t>
  </si>
  <si>
    <t>Montáž tvarovek na vodovodním plastovém potrubí z polyetylenu PE 100 elektrotvarovek SDR 11/PN16 kolen 90 st. d 90</t>
  </si>
  <si>
    <t>-1136128783</t>
  </si>
  <si>
    <t>286149360</t>
  </si>
  <si>
    <t>elektrokoleno 90°, PE 100, PN 16, d 90</t>
  </si>
  <si>
    <t>1368021782</t>
  </si>
  <si>
    <t>877265211.R</t>
  </si>
  <si>
    <t xml:space="preserve">Montáž tvarovek z PE DN 80
</t>
  </si>
  <si>
    <t>1587645238</t>
  </si>
  <si>
    <t>286123440</t>
  </si>
  <si>
    <t>nákružek lemový  PE100 SDR 11, d 90</t>
  </si>
  <si>
    <t>981569613</t>
  </si>
  <si>
    <t>891241112</t>
  </si>
  <si>
    <t>Montáž vodovodních armatur na potrubí šoupátek nebo klapek uzavíracích v otevřeném výkopu nebo v šachtách s osazením zemní soupravy (bez poklopů) DN 80</t>
  </si>
  <si>
    <t>-58696660</t>
  </si>
  <si>
    <t>422212120</t>
  </si>
  <si>
    <t>šoupě přírubové vovodovodní , krátká stavební délka DN 80 PN10-16</t>
  </si>
  <si>
    <t>2104186160</t>
  </si>
  <si>
    <t>892273122</t>
  </si>
  <si>
    <t>Proplach a dezinfekce vodovodního potrubí DN od 80 do 125</t>
  </si>
  <si>
    <t>550381841</t>
  </si>
  <si>
    <t>892372111</t>
  </si>
  <si>
    <t>Tlakové zkoušky vodou zabezpečení konců potrubí při tlakových zkouškách DN do 300</t>
  </si>
  <si>
    <t>839688865</t>
  </si>
  <si>
    <t>899401112</t>
  </si>
  <si>
    <t>Osazení poklopů litinových šoupátkových</t>
  </si>
  <si>
    <t>770057234</t>
  </si>
  <si>
    <t>562306330</t>
  </si>
  <si>
    <t>poklop uliční šoupátkový kulatý plastový PA s litinovým víkem</t>
  </si>
  <si>
    <t>-1082096305</t>
  </si>
  <si>
    <t>562306360</t>
  </si>
  <si>
    <t>deska podkladová uličního poklopu plastového ventilkového a šoupatového</t>
  </si>
  <si>
    <t>-2119955449</t>
  </si>
  <si>
    <t>722219191</t>
  </si>
  <si>
    <t>Armatury přírubové montáž zemních souprav ostatních typů</t>
  </si>
  <si>
    <t>1141850708</t>
  </si>
  <si>
    <t>422910790</t>
  </si>
  <si>
    <t>souprava zemní pro šoupátka DN 65-80 mm, Rd 2,0 m</t>
  </si>
  <si>
    <t>-496613737</t>
  </si>
  <si>
    <t>899722114.R</t>
  </si>
  <si>
    <t>Krytí potrubí z plastů výstražnou fólií z PVC šířky 50 cm</t>
  </si>
  <si>
    <t>-255647284</t>
  </si>
  <si>
    <t>899911132</t>
  </si>
  <si>
    <t>Kluzné objímky (pojízdná sedla) pro zasunutí potrubí do chráničky výšky 60 mm vnějšího průměru potrubí do 183 mm</t>
  </si>
  <si>
    <t>-439710963</t>
  </si>
  <si>
    <t>899913152</t>
  </si>
  <si>
    <t>Koncové uzavírací manžety chrániček DN potrubí x DN chráničky DN 150 x 250, rozměr 160x273 mm, EPDM</t>
  </si>
  <si>
    <t>-1523014062</t>
  </si>
  <si>
    <t>998273102</t>
  </si>
  <si>
    <t>Přesun hmot pro trubní vedení hloubené z trub litinových pro vodovody nebo kanalizace v otevřeném výkopu dopravní vzdálenost do 15 m</t>
  </si>
  <si>
    <t>-2009689882</t>
  </si>
  <si>
    <t>998273124</t>
  </si>
  <si>
    <t>Přesun hmot pro trubní vedení hloubené z trub litinových Příplatek k cenám za zvětšený přesun přes vymezenou největší dopravní vzdálenost do 500 m</t>
  </si>
  <si>
    <t>-300992575</t>
  </si>
  <si>
    <t>721290113.1</t>
  </si>
  <si>
    <t xml:space="preserve">Zkouška těsnosti vodovodu  vodou </t>
  </si>
  <si>
    <t>1868515569</t>
  </si>
  <si>
    <t>744</t>
  </si>
  <si>
    <t>Elektromontáže - rozvody vodičů měděných</t>
  </si>
  <si>
    <t>044002000.1</t>
  </si>
  <si>
    <t>Revize / proměření signalizačního vodiče</t>
  </si>
  <si>
    <t>1733416711</t>
  </si>
  <si>
    <t>744232311</t>
  </si>
  <si>
    <t>Montáž izolovaných vodičů měděných bez ukončení, uložených volně do 6 resp. 7,2 kV sk. 4 - CGAU 3,6/6 kV, průřezu žíly 2,5 až 10 mm2</t>
  </si>
  <si>
    <t>1117320155</t>
  </si>
  <si>
    <t>341405830</t>
  </si>
  <si>
    <t>vodiče izolované s měděným jádrem sdělovací vodič 500 V pro pevné uložení U, podle ČSN  34 7711 průměr       Cu číslo   bázová cena mm       kg/m       Kč/m 4 x 1         0,031     5,14</t>
  </si>
  <si>
    <t>1189499168</t>
  </si>
  <si>
    <t>Práce a dodávky M</t>
  </si>
  <si>
    <t>23-M</t>
  </si>
  <si>
    <t>Montáže potrubí</t>
  </si>
  <si>
    <t>230200117</t>
  </si>
  <si>
    <t>Nasunutí potrubní sekce do chráničky jmenovitá světlost nasouvaného potrubí DN 80</t>
  </si>
  <si>
    <t>-1552543461</t>
  </si>
  <si>
    <t>VRN4</t>
  </si>
  <si>
    <t>Inženýrská činnost</t>
  </si>
  <si>
    <t>043103000</t>
  </si>
  <si>
    <t>Laboratorní analýzy vzorků vody</t>
  </si>
  <si>
    <t>-1762086982</t>
  </si>
  <si>
    <t xml:space="preserve">SO 401 - VEŘEJNÉ OSVĚTLENÍ </t>
  </si>
  <si>
    <t xml:space="preserve">    2 - Zakládání</t>
  </si>
  <si>
    <t xml:space="preserve">    741 - Elektroinstalace - silnoproud</t>
  </si>
  <si>
    <t xml:space="preserve">    742 - Elektromontáže - rozvodný systém</t>
  </si>
  <si>
    <t xml:space="preserve">    743 - Elektromontáže - hrubá montáž</t>
  </si>
  <si>
    <t xml:space="preserve">    746 - Elektromontáže - soubory pro vodiče</t>
  </si>
  <si>
    <t xml:space="preserve">    748 - Elektromontáže - osvětlovací zařízení a svítidla</t>
  </si>
  <si>
    <t xml:space="preserve">    21-M -  Elektromontáže</t>
  </si>
  <si>
    <t xml:space="preserve">    58-M - Revize vyhrazených technických zařízení</t>
  </si>
  <si>
    <t>280337209</t>
  </si>
  <si>
    <t>10*2*2*2 "startovací jámy</t>
  </si>
  <si>
    <t>2097598478</t>
  </si>
  <si>
    <t>131203102</t>
  </si>
  <si>
    <t>Hloubení zapažených i nezapažených jam ručním nebo pneumatickým nářadím s urovnáním dna do předepsaného profilu a spádu v horninách tř. 3 nesoudržných</t>
  </si>
  <si>
    <t>1168823131</t>
  </si>
  <si>
    <t xml:space="preserve">12*1*1*1 "stožár 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</si>
  <si>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</si>
  <si>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</si>
  <si>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-1176922180</t>
  </si>
  <si>
    <t>132201102</t>
  </si>
  <si>
    <t>Hloubení zapažených i nezapažených rýh šířky do 600 mm s urovnáním dna do předepsaného profilu a spádu v hornině tř. 3 přes 100 m3</t>
  </si>
  <si>
    <t>-1516278361</t>
  </si>
  <si>
    <t>330*0,5*0,8 "délka*šířka*hloubka</t>
  </si>
  <si>
    <t>132201109</t>
  </si>
  <si>
    <t>Hloubení zapažených i nezapažených rýh šířky do 600 mm s urovnáním dna do předepsaného profilu a spádu v hornině tř. 3 Příplatek k cenám za lepivost horniny tř. 3</t>
  </si>
  <si>
    <t>-1957779443</t>
  </si>
  <si>
    <t>141721113</t>
  </si>
  <si>
    <t>Řízený zemní protlak v hornině tř. 1 až 4, včetně protlačení trub v hloubce do 6 m vnějšího průměru vrtu přes 90 do 110 mm</t>
  </si>
  <si>
    <t>-1973193663</t>
  </si>
  <si>
    <t>8+9+9+14+13</t>
  </si>
  <si>
    <t>140110820</t>
  </si>
  <si>
    <t>trubka ocelová bezešvá hladká jakost 11 353, 114 x 4,0 mm</t>
  </si>
  <si>
    <t>-2000745616</t>
  </si>
  <si>
    <t>-1367535038</t>
  </si>
  <si>
    <t>132-99+12 "hloubení rýh-zásyp rýh+hloubení pro stožáry</t>
  </si>
  <si>
    <t>-107831073</t>
  </si>
  <si>
    <t>45*13 'Přepočtené koeficientem množství</t>
  </si>
  <si>
    <t>-285541498</t>
  </si>
  <si>
    <t>-868711891</t>
  </si>
  <si>
    <t>121243928</t>
  </si>
  <si>
    <t>45*1,75 'Přepočtené koeficientem množství</t>
  </si>
  <si>
    <t>1883834034</t>
  </si>
  <si>
    <t>330*0,5*0,6 "zásyp rýhy délka*šířka*hloubka</t>
  </si>
  <si>
    <t>80 "zásyp startovacích jam</t>
  </si>
  <si>
    <t>275313611</t>
  </si>
  <si>
    <t>Základové patky z betonu tř. C 16/20</t>
  </si>
  <si>
    <t>536816541</t>
  </si>
  <si>
    <t>-488611193</t>
  </si>
  <si>
    <t>330*0,2*0,5 "délka*hloubka*šířka</t>
  </si>
  <si>
    <t>-479387027</t>
  </si>
  <si>
    <t>998231311</t>
  </si>
  <si>
    <t>Přesun hmot pro sadovnické a krajinářské úpravy vodorovně do 5000 m</t>
  </si>
  <si>
    <t>729089017</t>
  </si>
  <si>
    <t>741</t>
  </si>
  <si>
    <t>Elektroinstalace - silnoproud</t>
  </si>
  <si>
    <t>741110003</t>
  </si>
  <si>
    <t>Montáž trubek elektroinstalačních s nasunutím nebo našroubováním do krabic plastových tuhých, uložených pevně, vnější D přes 35 mm</t>
  </si>
  <si>
    <t>-267138705</t>
  </si>
  <si>
    <t>345710950</t>
  </si>
  <si>
    <t>trubka elektroinstalační tuhá z PVC D 36,6/40 mm, délka 3 m</t>
  </si>
  <si>
    <t>-1481983862</t>
  </si>
  <si>
    <t>743131121</t>
  </si>
  <si>
    <t>Montáž trubek ochranných s nasunutím nebo našroubováním do krabic plastových tuhých, uložených pevně, vnitřního D do 152 mm</t>
  </si>
  <si>
    <t>1544920329</t>
  </si>
  <si>
    <t>345713680</t>
  </si>
  <si>
    <t>trubka elektroinstalační tuhá dvouplášťová korugovaná D 136/160 mm, HDPE</t>
  </si>
  <si>
    <t>-813493967</t>
  </si>
  <si>
    <t>742</t>
  </si>
  <si>
    <t>Elektromontáže - rozvodný systém</t>
  </si>
  <si>
    <t>742112200</t>
  </si>
  <si>
    <t>Montáž rozvodnic oceloplechových nebo plastových bez zapojení vodičů pro síť veřejného osvětlení, typ KS 4</t>
  </si>
  <si>
    <t>-331520691</t>
  </si>
  <si>
    <t>1136641</t>
  </si>
  <si>
    <t>Svorky a svorkovnice Svorky řadové a stož STOZAROVA SVORKOVNICE SR721-14</t>
  </si>
  <si>
    <t>KS</t>
  </si>
  <si>
    <t>1366124648</t>
  </si>
  <si>
    <t>742993105.1</t>
  </si>
  <si>
    <t>Napojení nového rozvodu VO ve stávající lampě nebo rozvaděči</t>
  </si>
  <si>
    <t>-1154093610</t>
  </si>
  <si>
    <t>742993105.2</t>
  </si>
  <si>
    <t>Odstranění stožáru VO včetně svítidel a betonových patek, naložení na dopravní prostředek, odvoz a skládkovné</t>
  </si>
  <si>
    <t>-2026817699</t>
  </si>
  <si>
    <t>742993110.1</t>
  </si>
  <si>
    <t>Revize, seřízení a uvedení do provozu VO</t>
  </si>
  <si>
    <t>-31795630</t>
  </si>
  <si>
    <t>743</t>
  </si>
  <si>
    <t>Elektromontáže - hrubá montáž</t>
  </si>
  <si>
    <t>743612111</t>
  </si>
  <si>
    <t>Montáž uzemňovacího vedení s upevněním, propojením a připojením pomocí svorek v zemi s izolací spojů vodičů FeZn pásku průřezu do 120 mm2 v městské zástavbě</t>
  </si>
  <si>
    <t>-1274370553</t>
  </si>
  <si>
    <t>354420620</t>
  </si>
  <si>
    <t>součásti pro hromosvody a uzemňování zemniče pásky zemnící pás 30 x 4 mm FeZn</t>
  </si>
  <si>
    <t>-640474032</t>
  </si>
  <si>
    <t>744431100</t>
  </si>
  <si>
    <t>Montáž kabelů měděných do l kV bez ukončení, uložených volně sk. 1 - CYKY, NYM, NYY, YSLY, počtu a průřezu žil 2x1,5 až 6 mm2, 3x1,5 až 6 mm2, 4x1,5 až 4 mm2, 5x1,5 až 2,5 mm2, 7x1,5 až 2,5 mm2</t>
  </si>
  <si>
    <t>69730501</t>
  </si>
  <si>
    <t>341110300</t>
  </si>
  <si>
    <t>kabely silové s měděným jádrem pro jmenovité napětí 750 V CYKY -  RE průřez   Cu číslo  bázová cena mm2       kg/m      Kč/m 3 x 1,5     0,044       9,77</t>
  </si>
  <si>
    <t>-1060310410</t>
  </si>
  <si>
    <t>741122222</t>
  </si>
  <si>
    <t>Montáž kabelů měděných bez ukončení uložených volně nebo v liště plných kulatých (CYKY) počtu a průřezu žil 4x10 mm2</t>
  </si>
  <si>
    <t>2043884513</t>
  </si>
  <si>
    <t>341110760</t>
  </si>
  <si>
    <t>kabel silový s Cu jádrem CYKY 4x10 mm2</t>
  </si>
  <si>
    <t>248400567</t>
  </si>
  <si>
    <t>746</t>
  </si>
  <si>
    <t>Elektromontáže - soubory pro vodiče</t>
  </si>
  <si>
    <t>741130021</t>
  </si>
  <si>
    <t>Ukončení vodičů izolovaných s označením a zapojením na svorkovnici s otevřením a uzavřením krytu, průřezu žíly do 2,5 mm2</t>
  </si>
  <si>
    <t>-1614019792</t>
  </si>
  <si>
    <t>741130024</t>
  </si>
  <si>
    <t>Ukončení vodičů izolovaných s označením a zapojením na svorkovnici s otevřením a uzavřením krytu, průřezu žíly do 10 mm2</t>
  </si>
  <si>
    <t>772278318</t>
  </si>
  <si>
    <t>741130017</t>
  </si>
  <si>
    <t>Ukončení vodičů izolovaných s označením a zapojením v rozváděči nebo na přístroji, průřezu žíly do 240 mm2</t>
  </si>
  <si>
    <t>-1773286385</t>
  </si>
  <si>
    <t>Poznámka k položce:
Ukončení vodičů holých se zapojením na přístroji pasů měděných, průřezu do 40x5 mm</t>
  </si>
  <si>
    <t>748</t>
  </si>
  <si>
    <t>Elektromontáže - osvětlovací zařízení a svítidla</t>
  </si>
  <si>
    <t>741373003</t>
  </si>
  <si>
    <t>Montáž svítidel se zapojením vodičů průmyslových nebo venkovních na sloupek parkových</t>
  </si>
  <si>
    <t>-1482093540</t>
  </si>
  <si>
    <t>741373002</t>
  </si>
  <si>
    <t>Montáž svítidel výbojkových se zapojením vodičů průmyslových nebo venkovních na výložník</t>
  </si>
  <si>
    <t>-1170992839</t>
  </si>
  <si>
    <t>347742002.R</t>
  </si>
  <si>
    <t>LED svítidlo  7 650lm, 56W, 3000K</t>
  </si>
  <si>
    <t>2118824033</t>
  </si>
  <si>
    <t>347742003.R</t>
  </si>
  <si>
    <t>LED svítidlo 3900lm, 30 W, 3000K</t>
  </si>
  <si>
    <t>1412869515</t>
  </si>
  <si>
    <t>347742004.R</t>
  </si>
  <si>
    <t>LED svítidlo  5 500lm, 47 W, 5000K</t>
  </si>
  <si>
    <t>-1750855575</t>
  </si>
  <si>
    <t>748719211</t>
  </si>
  <si>
    <t>Montáž stožárů osvětlení, bez zemních prací ostatních ocelových samostatně stojících, délky do 12 m</t>
  </si>
  <si>
    <t>77669922</t>
  </si>
  <si>
    <t>316741110.R</t>
  </si>
  <si>
    <t>stožár osvětlovací typ UZM 12  159/114/89</t>
  </si>
  <si>
    <t>862864758</t>
  </si>
  <si>
    <t>316740670.R</t>
  </si>
  <si>
    <t>stožár osvětlovací typ KLA 6  114/60</t>
  </si>
  <si>
    <t>-1384054164</t>
  </si>
  <si>
    <t>316741070.R</t>
  </si>
  <si>
    <t>stožár pro osvětlení přechodu typ PC 6-159/133/114</t>
  </si>
  <si>
    <t>-739763030</t>
  </si>
  <si>
    <t>748721210</t>
  </si>
  <si>
    <t>Montáž výložníků osvětlení jednoramenných sloupových, hmotnosti do 35 kg</t>
  </si>
  <si>
    <t>-503185502</t>
  </si>
  <si>
    <t xml:space="preserve">Poznámka k položce:
Výložník na stožár 1,5 m
</t>
  </si>
  <si>
    <t>348444710</t>
  </si>
  <si>
    <t>svítidla venkovní výbojková výložník obloukový pro typ 4431 - řada 50 typ 9938 PPG jednoduchý</t>
  </si>
  <si>
    <t>818149815</t>
  </si>
  <si>
    <t xml:space="preserve">Poznámka k položce:
Výložník obloukový 2m </t>
  </si>
  <si>
    <t>348444710.R</t>
  </si>
  <si>
    <t xml:space="preserve">Výložník lomenný k přechodu 3m
</t>
  </si>
  <si>
    <t>1999586402</t>
  </si>
  <si>
    <t>21-M</t>
  </si>
  <si>
    <t xml:space="preserve"> Elektromontáže</t>
  </si>
  <si>
    <t>210204201V</t>
  </si>
  <si>
    <t>Dodávka a montáž elektrovýzbroje stožárů osvětlení 1 okruh</t>
  </si>
  <si>
    <t>-2125155914</t>
  </si>
  <si>
    <t>210204211V</t>
  </si>
  <si>
    <t>Dodávka a montáž drobného materiálu (svorky, stahováky, šrouby atd.)</t>
  </si>
  <si>
    <t>sada</t>
  </si>
  <si>
    <t>1409102826</t>
  </si>
  <si>
    <t xml:space="preserve">Poznámka k položce:
Ochranná manžeta stožáru plastová pr.133
Štítek označovací na stožár vč. osazení
Zinkový sprej
Opatření vodiče smršťovací bužírkou zž
Trubice smršťovací d 25 x 1000 m zž
</t>
  </si>
  <si>
    <t>741810003</t>
  </si>
  <si>
    <t>Zkoušky a prohlídky elektrických rozvodů a zařízení celková prohlídka a vyhotovení revizní zprávy pro objem montážních prací přes 500 do 1000 tis. Kč</t>
  </si>
  <si>
    <t>-831303986</t>
  </si>
  <si>
    <t>58-M</t>
  </si>
  <si>
    <t>Revize vyhrazených technických zařízení</t>
  </si>
  <si>
    <t>580108014</t>
  </si>
  <si>
    <t>Ostatní elektrické spotřebiče a zdroje kontrola stavu stožárového svítidla parkového nebo sadového, o počtu světel přes 10</t>
  </si>
  <si>
    <t>1990871054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</si>
</sst>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59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22/2018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Kruhový objezd na silnici II/608 ulice Teplická v Postřižíně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Postřižín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5. 8. 2018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Středočeský kraj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arch. Martin Jirovský, PhD., MBA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Barbora Baňárová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ROUND(SUM(AS95:AS106),2)</f>
        <v>0</v>
      </c>
      <c r="AT94" s="115">
        <f>ROUND(SUM(AV94:AW94),2)</f>
        <v>0</v>
      </c>
      <c r="AU94" s="116">
        <f>ROUND(SUM(AU95:AU106),5)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ROUND(SUM(AZ95:AZ106),2)</f>
        <v>0</v>
      </c>
      <c r="BA94" s="115">
        <f>ROUND(SUM(BA95:BA106),2)</f>
        <v>0</v>
      </c>
      <c r="BB94" s="115">
        <f>ROUND(SUM(BB95:BB106),2)</f>
        <v>0</v>
      </c>
      <c r="BC94" s="115">
        <f>ROUND(SUM(BC95:BC106),2)</f>
        <v>0</v>
      </c>
      <c r="BD94" s="117">
        <f>ROUND(SUM(BD95:BD106),2)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001 - Všeobecné a obec...'!J30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'SO 001 - Všeobecné a obec...'!P126</f>
        <v>0</v>
      </c>
      <c r="AV95" s="129">
        <f>'SO 001 - Všeobecné a obec...'!J33</f>
        <v>0</v>
      </c>
      <c r="AW95" s="129">
        <f>'SO 001 - Všeobecné a obec...'!J34</f>
        <v>0</v>
      </c>
      <c r="AX95" s="129">
        <f>'SO 001 - Všeobecné a obec...'!J35</f>
        <v>0</v>
      </c>
      <c r="AY95" s="129">
        <f>'SO 001 - Všeobecné a obec...'!J36</f>
        <v>0</v>
      </c>
      <c r="AZ95" s="129">
        <f>'SO 001 - Všeobecné a obec...'!F33</f>
        <v>0</v>
      </c>
      <c r="BA95" s="129">
        <f>'SO 001 - Všeobecné a obec...'!F34</f>
        <v>0</v>
      </c>
      <c r="BB95" s="129">
        <f>'SO 001 - Všeobecné a obec...'!F35</f>
        <v>0</v>
      </c>
      <c r="BC95" s="129">
        <f>'SO 001 - Všeobecné a obec...'!F36</f>
        <v>0</v>
      </c>
      <c r="BD95" s="131">
        <f>'SO 001 - Všeobecné a obec...'!F37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pans="1:91" s="7" customFormat="1" ht="24.7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101 - Okružní křižovat...'!J30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90</v>
      </c>
      <c r="AR96" s="127"/>
      <c r="AS96" s="128">
        <v>0</v>
      </c>
      <c r="AT96" s="129">
        <f>ROUND(SUM(AV96:AW96),2)</f>
        <v>0</v>
      </c>
      <c r="AU96" s="130">
        <f>'SO 101 - Okružní křižovat...'!P123</f>
        <v>0</v>
      </c>
      <c r="AV96" s="129">
        <f>'SO 101 - Okružní křižovat...'!J33</f>
        <v>0</v>
      </c>
      <c r="AW96" s="129">
        <f>'SO 101 - Okružní křižovat...'!J34</f>
        <v>0</v>
      </c>
      <c r="AX96" s="129">
        <f>'SO 101 - Okružní křižovat...'!J35</f>
        <v>0</v>
      </c>
      <c r="AY96" s="129">
        <f>'SO 101 - Okružní křižovat...'!J36</f>
        <v>0</v>
      </c>
      <c r="AZ96" s="129">
        <f>'SO 101 - Okružní křižovat...'!F33</f>
        <v>0</v>
      </c>
      <c r="BA96" s="129">
        <f>'SO 101 - Okružní křižovat...'!F34</f>
        <v>0</v>
      </c>
      <c r="BB96" s="129">
        <f>'SO 101 - Okružní křižovat...'!F35</f>
        <v>0</v>
      </c>
      <c r="BC96" s="129">
        <f>'SO 101 - Okružní křižovat...'!F36</f>
        <v>0</v>
      </c>
      <c r="BD96" s="131">
        <f>'SO 101 - Okružní křižovat...'!F37</f>
        <v>0</v>
      </c>
      <c r="BE96" s="7"/>
      <c r="BT96" s="132" t="s">
        <v>85</v>
      </c>
      <c r="BV96" s="132" t="s">
        <v>79</v>
      </c>
      <c r="BW96" s="132" t="s">
        <v>91</v>
      </c>
      <c r="BX96" s="132" t="s">
        <v>5</v>
      </c>
      <c r="CL96" s="132" t="s">
        <v>92</v>
      </c>
      <c r="CM96" s="132" t="s">
        <v>87</v>
      </c>
    </row>
    <row r="97" spans="1:91" s="7" customFormat="1" ht="24.75" customHeight="1">
      <c r="A97" s="120" t="s">
        <v>81</v>
      </c>
      <c r="B97" s="121"/>
      <c r="C97" s="122"/>
      <c r="D97" s="123" t="s">
        <v>93</v>
      </c>
      <c r="E97" s="123"/>
      <c r="F97" s="123"/>
      <c r="G97" s="123"/>
      <c r="H97" s="123"/>
      <c r="I97" s="124"/>
      <c r="J97" s="123" t="s">
        <v>94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102 - Místní komunikac...'!J30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90</v>
      </c>
      <c r="AR97" s="127"/>
      <c r="AS97" s="128">
        <v>0</v>
      </c>
      <c r="AT97" s="129">
        <f>ROUND(SUM(AV97:AW97),2)</f>
        <v>0</v>
      </c>
      <c r="AU97" s="130">
        <f>'SO 102 - Místní komunikac...'!P122</f>
        <v>0</v>
      </c>
      <c r="AV97" s="129">
        <f>'SO 102 - Místní komunikac...'!J33</f>
        <v>0</v>
      </c>
      <c r="AW97" s="129">
        <f>'SO 102 - Místní komunikac...'!J34</f>
        <v>0</v>
      </c>
      <c r="AX97" s="129">
        <f>'SO 102 - Místní komunikac...'!J35</f>
        <v>0</v>
      </c>
      <c r="AY97" s="129">
        <f>'SO 102 - Místní komunikac...'!J36</f>
        <v>0</v>
      </c>
      <c r="AZ97" s="129">
        <f>'SO 102 - Místní komunikac...'!F33</f>
        <v>0</v>
      </c>
      <c r="BA97" s="129">
        <f>'SO 102 - Místní komunikac...'!F34</f>
        <v>0</v>
      </c>
      <c r="BB97" s="129">
        <f>'SO 102 - Místní komunikac...'!F35</f>
        <v>0</v>
      </c>
      <c r="BC97" s="129">
        <f>'SO 102 - Místní komunikac...'!F36</f>
        <v>0</v>
      </c>
      <c r="BD97" s="131">
        <f>'SO 102 - Místní komunikac...'!F37</f>
        <v>0</v>
      </c>
      <c r="BE97" s="7"/>
      <c r="BT97" s="132" t="s">
        <v>85</v>
      </c>
      <c r="BV97" s="132" t="s">
        <v>79</v>
      </c>
      <c r="BW97" s="132" t="s">
        <v>95</v>
      </c>
      <c r="BX97" s="132" t="s">
        <v>5</v>
      </c>
      <c r="CL97" s="132" t="s">
        <v>96</v>
      </c>
      <c r="CM97" s="132" t="s">
        <v>87</v>
      </c>
    </row>
    <row r="98" spans="1:91" s="7" customFormat="1" ht="24.75" customHeight="1">
      <c r="A98" s="120" t="s">
        <v>81</v>
      </c>
      <c r="B98" s="121"/>
      <c r="C98" s="122"/>
      <c r="D98" s="123" t="s">
        <v>97</v>
      </c>
      <c r="E98" s="123"/>
      <c r="F98" s="123"/>
      <c r="G98" s="123"/>
      <c r="H98" s="123"/>
      <c r="I98" s="124"/>
      <c r="J98" s="123" t="s">
        <v>98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 103 - Místní komunikac...'!J30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90</v>
      </c>
      <c r="AR98" s="127"/>
      <c r="AS98" s="128">
        <v>0</v>
      </c>
      <c r="AT98" s="129">
        <f>ROUND(SUM(AV98:AW98),2)</f>
        <v>0</v>
      </c>
      <c r="AU98" s="130">
        <f>'SO 103 - Místní komunikac...'!P122</f>
        <v>0</v>
      </c>
      <c r="AV98" s="129">
        <f>'SO 103 - Místní komunikac...'!J33</f>
        <v>0</v>
      </c>
      <c r="AW98" s="129">
        <f>'SO 103 - Místní komunikac...'!J34</f>
        <v>0</v>
      </c>
      <c r="AX98" s="129">
        <f>'SO 103 - Místní komunikac...'!J35</f>
        <v>0</v>
      </c>
      <c r="AY98" s="129">
        <f>'SO 103 - Místní komunikac...'!J36</f>
        <v>0</v>
      </c>
      <c r="AZ98" s="129">
        <f>'SO 103 - Místní komunikac...'!F33</f>
        <v>0</v>
      </c>
      <c r="BA98" s="129">
        <f>'SO 103 - Místní komunikac...'!F34</f>
        <v>0</v>
      </c>
      <c r="BB98" s="129">
        <f>'SO 103 - Místní komunikac...'!F35</f>
        <v>0</v>
      </c>
      <c r="BC98" s="129">
        <f>'SO 103 - Místní komunikac...'!F36</f>
        <v>0</v>
      </c>
      <c r="BD98" s="131">
        <f>'SO 103 - Místní komunikac...'!F37</f>
        <v>0</v>
      </c>
      <c r="BE98" s="7"/>
      <c r="BT98" s="132" t="s">
        <v>85</v>
      </c>
      <c r="BV98" s="132" t="s">
        <v>79</v>
      </c>
      <c r="BW98" s="132" t="s">
        <v>99</v>
      </c>
      <c r="BX98" s="132" t="s">
        <v>5</v>
      </c>
      <c r="CL98" s="132" t="s">
        <v>96</v>
      </c>
      <c r="CM98" s="132" t="s">
        <v>87</v>
      </c>
    </row>
    <row r="99" spans="1:91" s="7" customFormat="1" ht="16.5" customHeight="1">
      <c r="A99" s="120" t="s">
        <v>81</v>
      </c>
      <c r="B99" s="121"/>
      <c r="C99" s="122"/>
      <c r="D99" s="123" t="s">
        <v>100</v>
      </c>
      <c r="E99" s="123"/>
      <c r="F99" s="123"/>
      <c r="G99" s="123"/>
      <c r="H99" s="123"/>
      <c r="I99" s="124"/>
      <c r="J99" s="123" t="s">
        <v>101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'SO 104 - Parkoviště v uli...'!J30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90</v>
      </c>
      <c r="AR99" s="127"/>
      <c r="AS99" s="128">
        <v>0</v>
      </c>
      <c r="AT99" s="129">
        <f>ROUND(SUM(AV99:AW99),2)</f>
        <v>0</v>
      </c>
      <c r="AU99" s="130">
        <f>'SO 104 - Parkoviště v uli...'!P122</f>
        <v>0</v>
      </c>
      <c r="AV99" s="129">
        <f>'SO 104 - Parkoviště v uli...'!J33</f>
        <v>0</v>
      </c>
      <c r="AW99" s="129">
        <f>'SO 104 - Parkoviště v uli...'!J34</f>
        <v>0</v>
      </c>
      <c r="AX99" s="129">
        <f>'SO 104 - Parkoviště v uli...'!J35</f>
        <v>0</v>
      </c>
      <c r="AY99" s="129">
        <f>'SO 104 - Parkoviště v uli...'!J36</f>
        <v>0</v>
      </c>
      <c r="AZ99" s="129">
        <f>'SO 104 - Parkoviště v uli...'!F33</f>
        <v>0</v>
      </c>
      <c r="BA99" s="129">
        <f>'SO 104 - Parkoviště v uli...'!F34</f>
        <v>0</v>
      </c>
      <c r="BB99" s="129">
        <f>'SO 104 - Parkoviště v uli...'!F35</f>
        <v>0</v>
      </c>
      <c r="BC99" s="129">
        <f>'SO 104 - Parkoviště v uli...'!F36</f>
        <v>0</v>
      </c>
      <c r="BD99" s="131">
        <f>'SO 104 - Parkoviště v uli...'!F37</f>
        <v>0</v>
      </c>
      <c r="BE99" s="7"/>
      <c r="BT99" s="132" t="s">
        <v>85</v>
      </c>
      <c r="BV99" s="132" t="s">
        <v>79</v>
      </c>
      <c r="BW99" s="132" t="s">
        <v>102</v>
      </c>
      <c r="BX99" s="132" t="s">
        <v>5</v>
      </c>
      <c r="CL99" s="132" t="s">
        <v>103</v>
      </c>
      <c r="CM99" s="132" t="s">
        <v>87</v>
      </c>
    </row>
    <row r="100" spans="1:91" s="7" customFormat="1" ht="16.5" customHeight="1">
      <c r="A100" s="120" t="s">
        <v>81</v>
      </c>
      <c r="B100" s="121"/>
      <c r="C100" s="122"/>
      <c r="D100" s="123" t="s">
        <v>104</v>
      </c>
      <c r="E100" s="123"/>
      <c r="F100" s="123"/>
      <c r="G100" s="123"/>
      <c r="H100" s="123"/>
      <c r="I100" s="124"/>
      <c r="J100" s="123" t="s">
        <v>105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105 - Chodníky – beton...'!J30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90</v>
      </c>
      <c r="AR100" s="127"/>
      <c r="AS100" s="128">
        <v>0</v>
      </c>
      <c r="AT100" s="129">
        <f>ROUND(SUM(AV100:AW100),2)</f>
        <v>0</v>
      </c>
      <c r="AU100" s="130">
        <f>'SO 105 - Chodníky – beton...'!P122</f>
        <v>0</v>
      </c>
      <c r="AV100" s="129">
        <f>'SO 105 - Chodníky – beton...'!J33</f>
        <v>0</v>
      </c>
      <c r="AW100" s="129">
        <f>'SO 105 - Chodníky – beton...'!J34</f>
        <v>0</v>
      </c>
      <c r="AX100" s="129">
        <f>'SO 105 - Chodníky – beton...'!J35</f>
        <v>0</v>
      </c>
      <c r="AY100" s="129">
        <f>'SO 105 - Chodníky – beton...'!J36</f>
        <v>0</v>
      </c>
      <c r="AZ100" s="129">
        <f>'SO 105 - Chodníky – beton...'!F33</f>
        <v>0</v>
      </c>
      <c r="BA100" s="129">
        <f>'SO 105 - Chodníky – beton...'!F34</f>
        <v>0</v>
      </c>
      <c r="BB100" s="129">
        <f>'SO 105 - Chodníky – beton...'!F35</f>
        <v>0</v>
      </c>
      <c r="BC100" s="129">
        <f>'SO 105 - Chodníky – beton...'!F36</f>
        <v>0</v>
      </c>
      <c r="BD100" s="131">
        <f>'SO 105 - Chodníky – beton...'!F37</f>
        <v>0</v>
      </c>
      <c r="BE100" s="7"/>
      <c r="BT100" s="132" t="s">
        <v>85</v>
      </c>
      <c r="BV100" s="132" t="s">
        <v>79</v>
      </c>
      <c r="BW100" s="132" t="s">
        <v>106</v>
      </c>
      <c r="BX100" s="132" t="s">
        <v>5</v>
      </c>
      <c r="CL100" s="132" t="s">
        <v>107</v>
      </c>
      <c r="CM100" s="132" t="s">
        <v>87</v>
      </c>
    </row>
    <row r="101" spans="1:91" s="7" customFormat="1" ht="16.5" customHeight="1">
      <c r="A101" s="120" t="s">
        <v>81</v>
      </c>
      <c r="B101" s="121"/>
      <c r="C101" s="122"/>
      <c r="D101" s="123" t="s">
        <v>108</v>
      </c>
      <c r="E101" s="123"/>
      <c r="F101" s="123"/>
      <c r="G101" s="123"/>
      <c r="H101" s="123"/>
      <c r="I101" s="124"/>
      <c r="J101" s="123" t="s">
        <v>109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'SO 106 - Rameno k motorestu 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90</v>
      </c>
      <c r="AR101" s="127"/>
      <c r="AS101" s="128">
        <v>0</v>
      </c>
      <c r="AT101" s="129">
        <f>ROUND(SUM(AV101:AW101),2)</f>
        <v>0</v>
      </c>
      <c r="AU101" s="130">
        <f>'SO 106 - Rameno k motorestu '!P122</f>
        <v>0</v>
      </c>
      <c r="AV101" s="129">
        <f>'SO 106 - Rameno k motorestu '!J33</f>
        <v>0</v>
      </c>
      <c r="AW101" s="129">
        <f>'SO 106 - Rameno k motorestu '!J34</f>
        <v>0</v>
      </c>
      <c r="AX101" s="129">
        <f>'SO 106 - Rameno k motorestu '!J35</f>
        <v>0</v>
      </c>
      <c r="AY101" s="129">
        <f>'SO 106 - Rameno k motorestu '!J36</f>
        <v>0</v>
      </c>
      <c r="AZ101" s="129">
        <f>'SO 106 - Rameno k motorestu '!F33</f>
        <v>0</v>
      </c>
      <c r="BA101" s="129">
        <f>'SO 106 - Rameno k motorestu '!F34</f>
        <v>0</v>
      </c>
      <c r="BB101" s="129">
        <f>'SO 106 - Rameno k motorestu '!F35</f>
        <v>0</v>
      </c>
      <c r="BC101" s="129">
        <f>'SO 106 - Rameno k motorestu '!F36</f>
        <v>0</v>
      </c>
      <c r="BD101" s="131">
        <f>'SO 106 - Rameno k motorestu '!F37</f>
        <v>0</v>
      </c>
      <c r="BE101" s="7"/>
      <c r="BT101" s="132" t="s">
        <v>85</v>
      </c>
      <c r="BV101" s="132" t="s">
        <v>79</v>
      </c>
      <c r="BW101" s="132" t="s">
        <v>110</v>
      </c>
      <c r="BX101" s="132" t="s">
        <v>5</v>
      </c>
      <c r="CL101" s="132" t="s">
        <v>107</v>
      </c>
      <c r="CM101" s="132" t="s">
        <v>87</v>
      </c>
    </row>
    <row r="102" spans="1:91" s="7" customFormat="1" ht="16.5" customHeight="1">
      <c r="A102" s="120" t="s">
        <v>81</v>
      </c>
      <c r="B102" s="121"/>
      <c r="C102" s="122"/>
      <c r="D102" s="123" t="s">
        <v>111</v>
      </c>
      <c r="E102" s="123"/>
      <c r="F102" s="123"/>
      <c r="G102" s="123"/>
      <c r="H102" s="123"/>
      <c r="I102" s="124"/>
      <c r="J102" s="123" t="s">
        <v>112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'SO 201 - Protihluková stěna 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90</v>
      </c>
      <c r="AR102" s="127"/>
      <c r="AS102" s="128">
        <v>0</v>
      </c>
      <c r="AT102" s="129">
        <f>ROUND(SUM(AV102:AW102),2)</f>
        <v>0</v>
      </c>
      <c r="AU102" s="130">
        <f>'SO 201 - Protihluková stěna '!P120</f>
        <v>0</v>
      </c>
      <c r="AV102" s="129">
        <f>'SO 201 - Protihluková stěna '!J33</f>
        <v>0</v>
      </c>
      <c r="AW102" s="129">
        <f>'SO 201 - Protihluková stěna '!J34</f>
        <v>0</v>
      </c>
      <c r="AX102" s="129">
        <f>'SO 201 - Protihluková stěna '!J35</f>
        <v>0</v>
      </c>
      <c r="AY102" s="129">
        <f>'SO 201 - Protihluková stěna '!J36</f>
        <v>0</v>
      </c>
      <c r="AZ102" s="129">
        <f>'SO 201 - Protihluková stěna '!F33</f>
        <v>0</v>
      </c>
      <c r="BA102" s="129">
        <f>'SO 201 - Protihluková stěna '!F34</f>
        <v>0</v>
      </c>
      <c r="BB102" s="129">
        <f>'SO 201 - Protihluková stěna '!F35</f>
        <v>0</v>
      </c>
      <c r="BC102" s="129">
        <f>'SO 201 - Protihluková stěna '!F36</f>
        <v>0</v>
      </c>
      <c r="BD102" s="131">
        <f>'SO 201 - Protihluková stěna '!F37</f>
        <v>0</v>
      </c>
      <c r="BE102" s="7"/>
      <c r="BT102" s="132" t="s">
        <v>85</v>
      </c>
      <c r="BV102" s="132" t="s">
        <v>79</v>
      </c>
      <c r="BW102" s="132" t="s">
        <v>113</v>
      </c>
      <c r="BX102" s="132" t="s">
        <v>5</v>
      </c>
      <c r="CL102" s="132" t="s">
        <v>107</v>
      </c>
      <c r="CM102" s="132" t="s">
        <v>87</v>
      </c>
    </row>
    <row r="103" spans="1:91" s="7" customFormat="1" ht="16.5" customHeight="1">
      <c r="A103" s="120" t="s">
        <v>81</v>
      </c>
      <c r="B103" s="121"/>
      <c r="C103" s="122"/>
      <c r="D103" s="123" t="s">
        <v>114</v>
      </c>
      <c r="E103" s="123"/>
      <c r="F103" s="123"/>
      <c r="G103" s="123"/>
      <c r="H103" s="123"/>
      <c r="I103" s="124"/>
      <c r="J103" s="123" t="s">
        <v>115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'SO 301 - Odvodnění komuni...'!J30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90</v>
      </c>
      <c r="AR103" s="127"/>
      <c r="AS103" s="128">
        <v>0</v>
      </c>
      <c r="AT103" s="129">
        <f>ROUND(SUM(AV103:AW103),2)</f>
        <v>0</v>
      </c>
      <c r="AU103" s="130">
        <f>'SO 301 - Odvodnění komuni...'!P124</f>
        <v>0</v>
      </c>
      <c r="AV103" s="129">
        <f>'SO 301 - Odvodnění komuni...'!J33</f>
        <v>0</v>
      </c>
      <c r="AW103" s="129">
        <f>'SO 301 - Odvodnění komuni...'!J34</f>
        <v>0</v>
      </c>
      <c r="AX103" s="129">
        <f>'SO 301 - Odvodnění komuni...'!J35</f>
        <v>0</v>
      </c>
      <c r="AY103" s="129">
        <f>'SO 301 - Odvodnění komuni...'!J36</f>
        <v>0</v>
      </c>
      <c r="AZ103" s="129">
        <f>'SO 301 - Odvodnění komuni...'!F33</f>
        <v>0</v>
      </c>
      <c r="BA103" s="129">
        <f>'SO 301 - Odvodnění komuni...'!F34</f>
        <v>0</v>
      </c>
      <c r="BB103" s="129">
        <f>'SO 301 - Odvodnění komuni...'!F35</f>
        <v>0</v>
      </c>
      <c r="BC103" s="129">
        <f>'SO 301 - Odvodnění komuni...'!F36</f>
        <v>0</v>
      </c>
      <c r="BD103" s="131">
        <f>'SO 301 - Odvodnění komuni...'!F37</f>
        <v>0</v>
      </c>
      <c r="BE103" s="7"/>
      <c r="BT103" s="132" t="s">
        <v>85</v>
      </c>
      <c r="BV103" s="132" t="s">
        <v>79</v>
      </c>
      <c r="BW103" s="132" t="s">
        <v>116</v>
      </c>
      <c r="BX103" s="132" t="s">
        <v>5</v>
      </c>
      <c r="CL103" s="132" t="s">
        <v>117</v>
      </c>
      <c r="CM103" s="132" t="s">
        <v>87</v>
      </c>
    </row>
    <row r="104" spans="1:91" s="7" customFormat="1" ht="16.5" customHeight="1">
      <c r="A104" s="120" t="s">
        <v>81</v>
      </c>
      <c r="B104" s="121"/>
      <c r="C104" s="122"/>
      <c r="D104" s="123" t="s">
        <v>118</v>
      </c>
      <c r="E104" s="123"/>
      <c r="F104" s="123"/>
      <c r="G104" s="123"/>
      <c r="H104" s="123"/>
      <c r="I104" s="124"/>
      <c r="J104" s="123" t="s">
        <v>119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'SO 302 - Prodloužení prop...'!J30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90</v>
      </c>
      <c r="AR104" s="127"/>
      <c r="AS104" s="128">
        <v>0</v>
      </c>
      <c r="AT104" s="129">
        <f>ROUND(SUM(AV104:AW104),2)</f>
        <v>0</v>
      </c>
      <c r="AU104" s="130">
        <f>'SO 302 - Prodloužení prop...'!P125</f>
        <v>0</v>
      </c>
      <c r="AV104" s="129">
        <f>'SO 302 - Prodloužení prop...'!J33</f>
        <v>0</v>
      </c>
      <c r="AW104" s="129">
        <f>'SO 302 - Prodloužení prop...'!J34</f>
        <v>0</v>
      </c>
      <c r="AX104" s="129">
        <f>'SO 302 - Prodloužení prop...'!J35</f>
        <v>0</v>
      </c>
      <c r="AY104" s="129">
        <f>'SO 302 - Prodloužení prop...'!J36</f>
        <v>0</v>
      </c>
      <c r="AZ104" s="129">
        <f>'SO 302 - Prodloužení prop...'!F33</f>
        <v>0</v>
      </c>
      <c r="BA104" s="129">
        <f>'SO 302 - Prodloužení prop...'!F34</f>
        <v>0</v>
      </c>
      <c r="BB104" s="129">
        <f>'SO 302 - Prodloužení prop...'!F35</f>
        <v>0</v>
      </c>
      <c r="BC104" s="129">
        <f>'SO 302 - Prodloužení prop...'!F36</f>
        <v>0</v>
      </c>
      <c r="BD104" s="131">
        <f>'SO 302 - Prodloužení prop...'!F37</f>
        <v>0</v>
      </c>
      <c r="BE104" s="7"/>
      <c r="BT104" s="132" t="s">
        <v>85</v>
      </c>
      <c r="BV104" s="132" t="s">
        <v>79</v>
      </c>
      <c r="BW104" s="132" t="s">
        <v>120</v>
      </c>
      <c r="BX104" s="132" t="s">
        <v>5</v>
      </c>
      <c r="CL104" s="132" t="s">
        <v>121</v>
      </c>
      <c r="CM104" s="132" t="s">
        <v>87</v>
      </c>
    </row>
    <row r="105" spans="1:91" s="7" customFormat="1" ht="16.5" customHeight="1">
      <c r="A105" s="120" t="s">
        <v>81</v>
      </c>
      <c r="B105" s="121"/>
      <c r="C105" s="122"/>
      <c r="D105" s="123" t="s">
        <v>122</v>
      </c>
      <c r="E105" s="123"/>
      <c r="F105" s="123"/>
      <c r="G105" s="123"/>
      <c r="H105" s="123"/>
      <c r="I105" s="124"/>
      <c r="J105" s="123" t="s">
        <v>123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'SO 303 - Přeložka vodovodu 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90</v>
      </c>
      <c r="AR105" s="127"/>
      <c r="AS105" s="128">
        <v>0</v>
      </c>
      <c r="AT105" s="129">
        <f>ROUND(SUM(AV105:AW105),2)</f>
        <v>0</v>
      </c>
      <c r="AU105" s="130">
        <f>'SO 303 - Přeložka vodovodu '!P126</f>
        <v>0</v>
      </c>
      <c r="AV105" s="129">
        <f>'SO 303 - Přeložka vodovodu '!J33</f>
        <v>0</v>
      </c>
      <c r="AW105" s="129">
        <f>'SO 303 - Přeložka vodovodu '!J34</f>
        <v>0</v>
      </c>
      <c r="AX105" s="129">
        <f>'SO 303 - Přeložka vodovodu '!J35</f>
        <v>0</v>
      </c>
      <c r="AY105" s="129">
        <f>'SO 303 - Přeložka vodovodu '!J36</f>
        <v>0</v>
      </c>
      <c r="AZ105" s="129">
        <f>'SO 303 - Přeložka vodovodu '!F33</f>
        <v>0</v>
      </c>
      <c r="BA105" s="129">
        <f>'SO 303 - Přeložka vodovodu '!F34</f>
        <v>0</v>
      </c>
      <c r="BB105" s="129">
        <f>'SO 303 - Přeložka vodovodu '!F35</f>
        <v>0</v>
      </c>
      <c r="BC105" s="129">
        <f>'SO 303 - Přeložka vodovodu '!F36</f>
        <v>0</v>
      </c>
      <c r="BD105" s="131">
        <f>'SO 303 - Přeložka vodovodu '!F37</f>
        <v>0</v>
      </c>
      <c r="BE105" s="7"/>
      <c r="BT105" s="132" t="s">
        <v>85</v>
      </c>
      <c r="BV105" s="132" t="s">
        <v>79</v>
      </c>
      <c r="BW105" s="132" t="s">
        <v>124</v>
      </c>
      <c r="BX105" s="132" t="s">
        <v>5</v>
      </c>
      <c r="CL105" s="132" t="s">
        <v>121</v>
      </c>
      <c r="CM105" s="132" t="s">
        <v>87</v>
      </c>
    </row>
    <row r="106" spans="1:91" s="7" customFormat="1" ht="16.5" customHeight="1">
      <c r="A106" s="120" t="s">
        <v>81</v>
      </c>
      <c r="B106" s="121"/>
      <c r="C106" s="122"/>
      <c r="D106" s="123" t="s">
        <v>125</v>
      </c>
      <c r="E106" s="123"/>
      <c r="F106" s="123"/>
      <c r="G106" s="123"/>
      <c r="H106" s="123"/>
      <c r="I106" s="124"/>
      <c r="J106" s="123" t="s">
        <v>126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'SO 401 - VEŘEJNÉ OSVĚTLENÍ 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127</v>
      </c>
      <c r="AR106" s="127"/>
      <c r="AS106" s="133">
        <v>0</v>
      </c>
      <c r="AT106" s="134">
        <f>ROUND(SUM(AV106:AW106),2)</f>
        <v>0</v>
      </c>
      <c r="AU106" s="135">
        <f>'SO 401 - VEŘEJNÉ OSVĚTLENÍ '!P132</f>
        <v>0</v>
      </c>
      <c r="AV106" s="134">
        <f>'SO 401 - VEŘEJNÉ OSVĚTLENÍ '!J33</f>
        <v>0</v>
      </c>
      <c r="AW106" s="134">
        <f>'SO 401 - VEŘEJNÉ OSVĚTLENÍ '!J34</f>
        <v>0</v>
      </c>
      <c r="AX106" s="134">
        <f>'SO 401 - VEŘEJNÉ OSVĚTLENÍ '!J35</f>
        <v>0</v>
      </c>
      <c r="AY106" s="134">
        <f>'SO 401 - VEŘEJNÉ OSVĚTLENÍ '!J36</f>
        <v>0</v>
      </c>
      <c r="AZ106" s="134">
        <f>'SO 401 - VEŘEJNÉ OSVĚTLENÍ '!F33</f>
        <v>0</v>
      </c>
      <c r="BA106" s="134">
        <f>'SO 401 - VEŘEJNÉ OSVĚTLENÍ '!F34</f>
        <v>0</v>
      </c>
      <c r="BB106" s="134">
        <f>'SO 401 - VEŘEJNÉ OSVĚTLENÍ '!F35</f>
        <v>0</v>
      </c>
      <c r="BC106" s="134">
        <f>'SO 401 - VEŘEJNÉ OSVĚTLENÍ '!F36</f>
        <v>0</v>
      </c>
      <c r="BD106" s="136">
        <f>'SO 401 - VEŘEJNÉ OSVĚTLENÍ '!F37</f>
        <v>0</v>
      </c>
      <c r="BE106" s="7"/>
      <c r="BT106" s="132" t="s">
        <v>85</v>
      </c>
      <c r="BV106" s="132" t="s">
        <v>79</v>
      </c>
      <c r="BW106" s="132" t="s">
        <v>128</v>
      </c>
      <c r="BX106" s="132" t="s">
        <v>5</v>
      </c>
      <c r="CL106" s="132" t="s">
        <v>129</v>
      </c>
      <c r="CM106" s="132" t="s">
        <v>87</v>
      </c>
    </row>
    <row r="107" spans="1:57" s="2" customFormat="1" ht="30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5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45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sheetProtection password="CC35" sheet="1" objects="1" scenarios="1" formatColumns="0" formatRows="0"/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94:AP94"/>
  </mergeCells>
  <hyperlinks>
    <hyperlink ref="A95" location="'SO 001 - Všeobecné a obec...'!C2" display="/"/>
    <hyperlink ref="A96" location="'SO 101 - Okružní křižovat...'!C2" display="/"/>
    <hyperlink ref="A97" location="'SO 102 - Místní komunikac...'!C2" display="/"/>
    <hyperlink ref="A98" location="'SO 103 - Místní komunikac...'!C2" display="/"/>
    <hyperlink ref="A99" location="'SO 104 - Parkoviště v uli...'!C2" display="/"/>
    <hyperlink ref="A100" location="'SO 105 - Chodníky – beton...'!C2" display="/"/>
    <hyperlink ref="A101" location="'SO 106 - Rameno k motorestu '!C2" display="/"/>
    <hyperlink ref="A102" location="'SO 201 - Protihluková stěna '!C2" display="/"/>
    <hyperlink ref="A103" location="'SO 301 - Odvodnění komuni...'!C2" display="/"/>
    <hyperlink ref="A104" location="'SO 302 - Prodloužení prop...'!C2" display="/"/>
    <hyperlink ref="A105" location="'SO 303 - Přeložka vodovodu '!C2" display="/"/>
    <hyperlink ref="A106" location="'SO 401 - VEŘEJNÉ OSVĚTLENÍ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972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117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ROUND((SUM(BE124:BE180)),2)</f>
        <v>0</v>
      </c>
      <c r="G33" s="39"/>
      <c r="H33" s="39"/>
      <c r="I33" s="156">
        <v>0.21</v>
      </c>
      <c r="J33" s="155">
        <f>ROUND(((SUM(BE124:BE180))*I33),2)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ROUND((SUM(BF124:BF180)),2)</f>
        <v>0</v>
      </c>
      <c r="G34" s="39"/>
      <c r="H34" s="39"/>
      <c r="I34" s="156">
        <v>0.15</v>
      </c>
      <c r="J34" s="155">
        <f>ROUND(((SUM(BF124:BF180))*I34),2)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ROUND((SUM(BG124:BG180)),2)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ROUND((SUM(BH124:BH180)),2)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ROUND((SUM(BI124:BI180)),2)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301 - Odvodnění komunikace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973</v>
      </c>
      <c r="E99" s="189"/>
      <c r="F99" s="189"/>
      <c r="G99" s="189"/>
      <c r="H99" s="189"/>
      <c r="I99" s="189"/>
      <c r="J99" s="190">
        <f>J148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974</v>
      </c>
      <c r="E100" s="189"/>
      <c r="F100" s="189"/>
      <c r="G100" s="189"/>
      <c r="H100" s="189"/>
      <c r="I100" s="189"/>
      <c r="J100" s="190">
        <f>J151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299</v>
      </c>
      <c r="E101" s="189"/>
      <c r="F101" s="189"/>
      <c r="G101" s="189"/>
      <c r="H101" s="189"/>
      <c r="I101" s="189"/>
      <c r="J101" s="190">
        <f>J156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975</v>
      </c>
      <c r="E102" s="189"/>
      <c r="F102" s="189"/>
      <c r="G102" s="189"/>
      <c r="H102" s="189"/>
      <c r="I102" s="189"/>
      <c r="J102" s="190">
        <f>J174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736</v>
      </c>
      <c r="E103" s="189"/>
      <c r="F103" s="189"/>
      <c r="G103" s="189"/>
      <c r="H103" s="189"/>
      <c r="I103" s="189"/>
      <c r="J103" s="190">
        <f>J176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976</v>
      </c>
      <c r="E104" s="183"/>
      <c r="F104" s="183"/>
      <c r="G104" s="183"/>
      <c r="H104" s="183"/>
      <c r="I104" s="183"/>
      <c r="J104" s="184">
        <f>J178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149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Kruhový objezd na silnici II/608 ulice Teplická v Postřižíně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131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 xml:space="preserve">SO 301 - Odvodnění komunikace 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Postřižín</v>
      </c>
      <c r="G118" s="41"/>
      <c r="H118" s="41"/>
      <c r="I118" s="33" t="s">
        <v>22</v>
      </c>
      <c r="J118" s="80" t="str">
        <f>IF(J12="","",J12)</f>
        <v>5. 8. 2018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3" t="s">
        <v>24</v>
      </c>
      <c r="D120" s="41"/>
      <c r="E120" s="41"/>
      <c r="F120" s="28" t="str">
        <f>E15</f>
        <v>Středočeský kraj</v>
      </c>
      <c r="G120" s="41"/>
      <c r="H120" s="41"/>
      <c r="I120" s="33" t="s">
        <v>30</v>
      </c>
      <c r="J120" s="37" t="str">
        <f>E21</f>
        <v>Ing. arch. Martin Jirovský, PhD., MBA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Ing. Barbora Baňárová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150</v>
      </c>
      <c r="D123" s="195" t="s">
        <v>62</v>
      </c>
      <c r="E123" s="195" t="s">
        <v>58</v>
      </c>
      <c r="F123" s="195" t="s">
        <v>59</v>
      </c>
      <c r="G123" s="195" t="s">
        <v>151</v>
      </c>
      <c r="H123" s="195" t="s">
        <v>152</v>
      </c>
      <c r="I123" s="195" t="s">
        <v>153</v>
      </c>
      <c r="J123" s="196" t="s">
        <v>136</v>
      </c>
      <c r="K123" s="197" t="s">
        <v>154</v>
      </c>
      <c r="L123" s="198"/>
      <c r="M123" s="101" t="s">
        <v>1</v>
      </c>
      <c r="N123" s="102" t="s">
        <v>41</v>
      </c>
      <c r="O123" s="102" t="s">
        <v>155</v>
      </c>
      <c r="P123" s="102" t="s">
        <v>156</v>
      </c>
      <c r="Q123" s="102" t="s">
        <v>157</v>
      </c>
      <c r="R123" s="102" t="s">
        <v>158</v>
      </c>
      <c r="S123" s="102" t="s">
        <v>159</v>
      </c>
      <c r="T123" s="103" t="s">
        <v>160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161</v>
      </c>
      <c r="D124" s="41"/>
      <c r="E124" s="41"/>
      <c r="F124" s="41"/>
      <c r="G124" s="41"/>
      <c r="H124" s="41"/>
      <c r="I124" s="41"/>
      <c r="J124" s="199">
        <f>BK124</f>
        <v>0</v>
      </c>
      <c r="K124" s="41"/>
      <c r="L124" s="45"/>
      <c r="M124" s="104"/>
      <c r="N124" s="200"/>
      <c r="O124" s="105"/>
      <c r="P124" s="201">
        <f>P125+P178</f>
        <v>0</v>
      </c>
      <c r="Q124" s="105"/>
      <c r="R124" s="201">
        <f>R125+R178</f>
        <v>6.982610000000001</v>
      </c>
      <c r="S124" s="105"/>
      <c r="T124" s="202">
        <f>T125+T178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138</v>
      </c>
      <c r="BK124" s="203">
        <f>BK125+BK178</f>
        <v>0</v>
      </c>
    </row>
    <row r="125" spans="1:63" s="12" customFormat="1" ht="25.9" customHeight="1">
      <c r="A125" s="12"/>
      <c r="B125" s="204"/>
      <c r="C125" s="205"/>
      <c r="D125" s="206" t="s">
        <v>76</v>
      </c>
      <c r="E125" s="207" t="s">
        <v>162</v>
      </c>
      <c r="F125" s="207" t="s">
        <v>163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P126+P148+P151+P156+P174+P176</f>
        <v>0</v>
      </c>
      <c r="Q125" s="212"/>
      <c r="R125" s="213">
        <f>R126+R148+R151+R156+R174+R176</f>
        <v>6.982610000000001</v>
      </c>
      <c r="S125" s="212"/>
      <c r="T125" s="214">
        <f>T126+T148+T151+T156+T174+T176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85</v>
      </c>
      <c r="AT125" s="216" t="s">
        <v>76</v>
      </c>
      <c r="AU125" s="216" t="s">
        <v>77</v>
      </c>
      <c r="AY125" s="215" t="s">
        <v>164</v>
      </c>
      <c r="BK125" s="217">
        <f>BK126+BK148+BK151+BK156+BK174+BK176</f>
        <v>0</v>
      </c>
    </row>
    <row r="126" spans="1:63" s="12" customFormat="1" ht="22.8" customHeight="1">
      <c r="A126" s="12"/>
      <c r="B126" s="204"/>
      <c r="C126" s="205"/>
      <c r="D126" s="206" t="s">
        <v>76</v>
      </c>
      <c r="E126" s="218" t="s">
        <v>85</v>
      </c>
      <c r="F126" s="218" t="s">
        <v>303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SUM(P127:P147)</f>
        <v>0</v>
      </c>
      <c r="Q126" s="212"/>
      <c r="R126" s="213">
        <f>SUM(R127:R147)</f>
        <v>0</v>
      </c>
      <c r="S126" s="212"/>
      <c r="T126" s="214">
        <f>SUM(T127:T147)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85</v>
      </c>
      <c r="AT126" s="216" t="s">
        <v>76</v>
      </c>
      <c r="AU126" s="216" t="s">
        <v>85</v>
      </c>
      <c r="AY126" s="215" t="s">
        <v>164</v>
      </c>
      <c r="BK126" s="217">
        <f>SUM(BK127:BK147)</f>
        <v>0</v>
      </c>
    </row>
    <row r="127" spans="1:65" s="2" customFormat="1" ht="24.15" customHeight="1">
      <c r="A127" s="39"/>
      <c r="B127" s="40"/>
      <c r="C127" s="220" t="s">
        <v>85</v>
      </c>
      <c r="D127" s="220" t="s">
        <v>167</v>
      </c>
      <c r="E127" s="221" t="s">
        <v>977</v>
      </c>
      <c r="F127" s="222" t="s">
        <v>978</v>
      </c>
      <c r="G127" s="223" t="s">
        <v>979</v>
      </c>
      <c r="H127" s="224">
        <v>40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980</v>
      </c>
    </row>
    <row r="128" spans="1:65" s="2" customFormat="1" ht="37.8" customHeight="1">
      <c r="A128" s="39"/>
      <c r="B128" s="40"/>
      <c r="C128" s="220" t="s">
        <v>87</v>
      </c>
      <c r="D128" s="220" t="s">
        <v>167</v>
      </c>
      <c r="E128" s="221" t="s">
        <v>981</v>
      </c>
      <c r="F128" s="222" t="s">
        <v>982</v>
      </c>
      <c r="G128" s="223" t="s">
        <v>983</v>
      </c>
      <c r="H128" s="224">
        <v>3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42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171</v>
      </c>
      <c r="AT128" s="232" t="s">
        <v>167</v>
      </c>
      <c r="AU128" s="232" t="s">
        <v>87</v>
      </c>
      <c r="AY128" s="18" t="s">
        <v>164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85</v>
      </c>
      <c r="BK128" s="233">
        <f>ROUND(I128*H128,2)</f>
        <v>0</v>
      </c>
      <c r="BL128" s="18" t="s">
        <v>171</v>
      </c>
      <c r="BM128" s="232" t="s">
        <v>984</v>
      </c>
    </row>
    <row r="129" spans="1:65" s="2" customFormat="1" ht="37.8" customHeight="1">
      <c r="A129" s="39"/>
      <c r="B129" s="40"/>
      <c r="C129" s="220" t="s">
        <v>184</v>
      </c>
      <c r="D129" s="220" t="s">
        <v>167</v>
      </c>
      <c r="E129" s="221" t="s">
        <v>985</v>
      </c>
      <c r="F129" s="222" t="s">
        <v>986</v>
      </c>
      <c r="G129" s="223" t="s">
        <v>317</v>
      </c>
      <c r="H129" s="224">
        <v>4.8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987</v>
      </c>
    </row>
    <row r="130" spans="1:65" s="2" customFormat="1" ht="37.8" customHeight="1">
      <c r="A130" s="39"/>
      <c r="B130" s="40"/>
      <c r="C130" s="220" t="s">
        <v>171</v>
      </c>
      <c r="D130" s="220" t="s">
        <v>167</v>
      </c>
      <c r="E130" s="221" t="s">
        <v>988</v>
      </c>
      <c r="F130" s="222" t="s">
        <v>989</v>
      </c>
      <c r="G130" s="223" t="s">
        <v>317</v>
      </c>
      <c r="H130" s="224">
        <v>16.1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990</v>
      </c>
    </row>
    <row r="131" spans="1:47" s="2" customFormat="1" ht="12">
      <c r="A131" s="39"/>
      <c r="B131" s="40"/>
      <c r="C131" s="41"/>
      <c r="D131" s="234" t="s">
        <v>173</v>
      </c>
      <c r="E131" s="41"/>
      <c r="F131" s="235" t="s">
        <v>991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173</v>
      </c>
      <c r="AU131" s="18" t="s">
        <v>87</v>
      </c>
    </row>
    <row r="132" spans="1:65" s="2" customFormat="1" ht="49.05" customHeight="1">
      <c r="A132" s="39"/>
      <c r="B132" s="40"/>
      <c r="C132" s="220" t="s">
        <v>177</v>
      </c>
      <c r="D132" s="220" t="s">
        <v>167</v>
      </c>
      <c r="E132" s="221" t="s">
        <v>992</v>
      </c>
      <c r="F132" s="222" t="s">
        <v>993</v>
      </c>
      <c r="G132" s="223" t="s">
        <v>317</v>
      </c>
      <c r="H132" s="224">
        <v>16.1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171</v>
      </c>
      <c r="AT132" s="232" t="s">
        <v>167</v>
      </c>
      <c r="AU132" s="232" t="s">
        <v>87</v>
      </c>
      <c r="AY132" s="18" t="s">
        <v>164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171</v>
      </c>
      <c r="BM132" s="232" t="s">
        <v>994</v>
      </c>
    </row>
    <row r="133" spans="1:65" s="2" customFormat="1" ht="49.05" customHeight="1">
      <c r="A133" s="39"/>
      <c r="B133" s="40"/>
      <c r="C133" s="220" t="s">
        <v>197</v>
      </c>
      <c r="D133" s="220" t="s">
        <v>167</v>
      </c>
      <c r="E133" s="221" t="s">
        <v>327</v>
      </c>
      <c r="F133" s="222" t="s">
        <v>995</v>
      </c>
      <c r="G133" s="223" t="s">
        <v>317</v>
      </c>
      <c r="H133" s="224">
        <v>15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87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996</v>
      </c>
    </row>
    <row r="134" spans="1:65" s="2" customFormat="1" ht="62.7" customHeight="1">
      <c r="A134" s="39"/>
      <c r="B134" s="40"/>
      <c r="C134" s="220" t="s">
        <v>201</v>
      </c>
      <c r="D134" s="220" t="s">
        <v>167</v>
      </c>
      <c r="E134" s="221" t="s">
        <v>332</v>
      </c>
      <c r="F134" s="222" t="s">
        <v>997</v>
      </c>
      <c r="G134" s="223" t="s">
        <v>317</v>
      </c>
      <c r="H134" s="224">
        <v>195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87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998</v>
      </c>
    </row>
    <row r="135" spans="1:47" s="2" customFormat="1" ht="12">
      <c r="A135" s="39"/>
      <c r="B135" s="40"/>
      <c r="C135" s="41"/>
      <c r="D135" s="234" t="s">
        <v>173</v>
      </c>
      <c r="E135" s="41"/>
      <c r="F135" s="235" t="s">
        <v>335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87</v>
      </c>
    </row>
    <row r="136" spans="1:51" s="13" customFormat="1" ht="12">
      <c r="A136" s="13"/>
      <c r="B136" s="243"/>
      <c r="C136" s="244"/>
      <c r="D136" s="234" t="s">
        <v>330</v>
      </c>
      <c r="E136" s="244"/>
      <c r="F136" s="246" t="s">
        <v>999</v>
      </c>
      <c r="G136" s="244"/>
      <c r="H136" s="247">
        <v>195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330</v>
      </c>
      <c r="AU136" s="253" t="s">
        <v>87</v>
      </c>
      <c r="AV136" s="13" t="s">
        <v>87</v>
      </c>
      <c r="AW136" s="13" t="s">
        <v>4</v>
      </c>
      <c r="AX136" s="13" t="s">
        <v>85</v>
      </c>
      <c r="AY136" s="253" t="s">
        <v>164</v>
      </c>
    </row>
    <row r="137" spans="1:65" s="2" customFormat="1" ht="37.8" customHeight="1">
      <c r="A137" s="39"/>
      <c r="B137" s="40"/>
      <c r="C137" s="220" t="s">
        <v>206</v>
      </c>
      <c r="D137" s="220" t="s">
        <v>167</v>
      </c>
      <c r="E137" s="221" t="s">
        <v>337</v>
      </c>
      <c r="F137" s="222" t="s">
        <v>338</v>
      </c>
      <c r="G137" s="223" t="s">
        <v>317</v>
      </c>
      <c r="H137" s="224">
        <v>15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1000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311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65" s="2" customFormat="1" ht="14.4" customHeight="1">
      <c r="A139" s="39"/>
      <c r="B139" s="40"/>
      <c r="C139" s="220" t="s">
        <v>165</v>
      </c>
      <c r="D139" s="220" t="s">
        <v>167</v>
      </c>
      <c r="E139" s="221" t="s">
        <v>344</v>
      </c>
      <c r="F139" s="222" t="s">
        <v>345</v>
      </c>
      <c r="G139" s="223" t="s">
        <v>317</v>
      </c>
      <c r="H139" s="224">
        <v>15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171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171</v>
      </c>
      <c r="BM139" s="232" t="s">
        <v>1001</v>
      </c>
    </row>
    <row r="140" spans="1:65" s="2" customFormat="1" ht="24.15" customHeight="1">
      <c r="A140" s="39"/>
      <c r="B140" s="40"/>
      <c r="C140" s="220" t="s">
        <v>213</v>
      </c>
      <c r="D140" s="220" t="s">
        <v>167</v>
      </c>
      <c r="E140" s="221" t="s">
        <v>347</v>
      </c>
      <c r="F140" s="222" t="s">
        <v>1002</v>
      </c>
      <c r="G140" s="223" t="s">
        <v>349</v>
      </c>
      <c r="H140" s="224">
        <v>26.25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1003</v>
      </c>
    </row>
    <row r="141" spans="1:51" s="13" customFormat="1" ht="12">
      <c r="A141" s="13"/>
      <c r="B141" s="243"/>
      <c r="C141" s="244"/>
      <c r="D141" s="234" t="s">
        <v>330</v>
      </c>
      <c r="E141" s="244"/>
      <c r="F141" s="246" t="s">
        <v>1004</v>
      </c>
      <c r="G141" s="244"/>
      <c r="H141" s="247">
        <v>26.25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330</v>
      </c>
      <c r="AU141" s="253" t="s">
        <v>87</v>
      </c>
      <c r="AV141" s="13" t="s">
        <v>87</v>
      </c>
      <c r="AW141" s="13" t="s">
        <v>4</v>
      </c>
      <c r="AX141" s="13" t="s">
        <v>85</v>
      </c>
      <c r="AY141" s="253" t="s">
        <v>164</v>
      </c>
    </row>
    <row r="142" spans="1:65" s="2" customFormat="1" ht="37.8" customHeight="1">
      <c r="A142" s="39"/>
      <c r="B142" s="40"/>
      <c r="C142" s="220" t="s">
        <v>217</v>
      </c>
      <c r="D142" s="220" t="s">
        <v>167</v>
      </c>
      <c r="E142" s="221" t="s">
        <v>1005</v>
      </c>
      <c r="F142" s="222" t="s">
        <v>1006</v>
      </c>
      <c r="G142" s="223" t="s">
        <v>317</v>
      </c>
      <c r="H142" s="224">
        <v>1.5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1007</v>
      </c>
    </row>
    <row r="143" spans="1:47" s="2" customFormat="1" ht="12">
      <c r="A143" s="39"/>
      <c r="B143" s="40"/>
      <c r="C143" s="41"/>
      <c r="D143" s="234" t="s">
        <v>173</v>
      </c>
      <c r="E143" s="41"/>
      <c r="F143" s="235" t="s">
        <v>311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173</v>
      </c>
      <c r="AU143" s="18" t="s">
        <v>87</v>
      </c>
    </row>
    <row r="144" spans="1:65" s="2" customFormat="1" ht="62.7" customHeight="1">
      <c r="A144" s="39"/>
      <c r="B144" s="40"/>
      <c r="C144" s="220" t="s">
        <v>223</v>
      </c>
      <c r="D144" s="220" t="s">
        <v>167</v>
      </c>
      <c r="E144" s="221" t="s">
        <v>1008</v>
      </c>
      <c r="F144" s="222" t="s">
        <v>1009</v>
      </c>
      <c r="G144" s="223" t="s">
        <v>317</v>
      </c>
      <c r="H144" s="224">
        <v>9.4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1010</v>
      </c>
    </row>
    <row r="145" spans="1:47" s="2" customFormat="1" ht="12">
      <c r="A145" s="39"/>
      <c r="B145" s="40"/>
      <c r="C145" s="41"/>
      <c r="D145" s="234" t="s">
        <v>173</v>
      </c>
      <c r="E145" s="41"/>
      <c r="F145" s="235" t="s">
        <v>1011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173</v>
      </c>
      <c r="AU145" s="18" t="s">
        <v>87</v>
      </c>
    </row>
    <row r="146" spans="1:65" s="2" customFormat="1" ht="14.4" customHeight="1">
      <c r="A146" s="39"/>
      <c r="B146" s="40"/>
      <c r="C146" s="265" t="s">
        <v>227</v>
      </c>
      <c r="D146" s="265" t="s">
        <v>373</v>
      </c>
      <c r="E146" s="266" t="s">
        <v>1012</v>
      </c>
      <c r="F146" s="267" t="s">
        <v>1013</v>
      </c>
      <c r="G146" s="268" t="s">
        <v>349</v>
      </c>
      <c r="H146" s="269">
        <v>18.8</v>
      </c>
      <c r="I146" s="270"/>
      <c r="J146" s="271">
        <f>ROUND(I146*H146,2)</f>
        <v>0</v>
      </c>
      <c r="K146" s="272"/>
      <c r="L146" s="273"/>
      <c r="M146" s="274" t="s">
        <v>1</v>
      </c>
      <c r="N146" s="275" t="s">
        <v>42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206</v>
      </c>
      <c r="AT146" s="232" t="s">
        <v>373</v>
      </c>
      <c r="AU146" s="232" t="s">
        <v>87</v>
      </c>
      <c r="AY146" s="18" t="s">
        <v>164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85</v>
      </c>
      <c r="BK146" s="233">
        <f>ROUND(I146*H146,2)</f>
        <v>0</v>
      </c>
      <c r="BL146" s="18" t="s">
        <v>171</v>
      </c>
      <c r="BM146" s="232" t="s">
        <v>1014</v>
      </c>
    </row>
    <row r="147" spans="1:51" s="13" customFormat="1" ht="12">
      <c r="A147" s="13"/>
      <c r="B147" s="243"/>
      <c r="C147" s="244"/>
      <c r="D147" s="234" t="s">
        <v>330</v>
      </c>
      <c r="E147" s="245" t="s">
        <v>1</v>
      </c>
      <c r="F147" s="246" t="s">
        <v>1015</v>
      </c>
      <c r="G147" s="244"/>
      <c r="H147" s="247">
        <v>18.8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330</v>
      </c>
      <c r="AU147" s="253" t="s">
        <v>87</v>
      </c>
      <c r="AV147" s="13" t="s">
        <v>87</v>
      </c>
      <c r="AW147" s="13" t="s">
        <v>32</v>
      </c>
      <c r="AX147" s="13" t="s">
        <v>85</v>
      </c>
      <c r="AY147" s="253" t="s">
        <v>164</v>
      </c>
    </row>
    <row r="148" spans="1:63" s="12" customFormat="1" ht="22.8" customHeight="1">
      <c r="A148" s="12"/>
      <c r="B148" s="204"/>
      <c r="C148" s="205"/>
      <c r="D148" s="206" t="s">
        <v>76</v>
      </c>
      <c r="E148" s="218" t="s">
        <v>184</v>
      </c>
      <c r="F148" s="218" t="s">
        <v>1016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SUM(P149:P150)</f>
        <v>0</v>
      </c>
      <c r="Q148" s="212"/>
      <c r="R148" s="213">
        <f>SUM(R149:R150)</f>
        <v>0</v>
      </c>
      <c r="S148" s="212"/>
      <c r="T148" s="214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85</v>
      </c>
      <c r="AT148" s="216" t="s">
        <v>76</v>
      </c>
      <c r="AU148" s="216" t="s">
        <v>85</v>
      </c>
      <c r="AY148" s="215" t="s">
        <v>164</v>
      </c>
      <c r="BK148" s="217">
        <f>SUM(BK149:BK150)</f>
        <v>0</v>
      </c>
    </row>
    <row r="149" spans="1:65" s="2" customFormat="1" ht="90" customHeight="1">
      <c r="A149" s="39"/>
      <c r="B149" s="40"/>
      <c r="C149" s="220" t="s">
        <v>231</v>
      </c>
      <c r="D149" s="220" t="s">
        <v>167</v>
      </c>
      <c r="E149" s="221" t="s">
        <v>1017</v>
      </c>
      <c r="F149" s="222" t="s">
        <v>1018</v>
      </c>
      <c r="G149" s="223" t="s">
        <v>317</v>
      </c>
      <c r="H149" s="224">
        <v>0.5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1019</v>
      </c>
    </row>
    <row r="150" spans="1:47" s="2" customFormat="1" ht="12">
      <c r="A150" s="39"/>
      <c r="B150" s="40"/>
      <c r="C150" s="41"/>
      <c r="D150" s="234" t="s">
        <v>173</v>
      </c>
      <c r="E150" s="41"/>
      <c r="F150" s="235" t="s">
        <v>1020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173</v>
      </c>
      <c r="AU150" s="18" t="s">
        <v>87</v>
      </c>
    </row>
    <row r="151" spans="1:63" s="12" customFormat="1" ht="22.8" customHeight="1">
      <c r="A151" s="12"/>
      <c r="B151" s="204"/>
      <c r="C151" s="205"/>
      <c r="D151" s="206" t="s">
        <v>76</v>
      </c>
      <c r="E151" s="218" t="s">
        <v>171</v>
      </c>
      <c r="F151" s="218" t="s">
        <v>1021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SUM(P152:P155)</f>
        <v>0</v>
      </c>
      <c r="Q151" s="212"/>
      <c r="R151" s="213">
        <f>SUM(R152:R155)</f>
        <v>0</v>
      </c>
      <c r="S151" s="212"/>
      <c r="T151" s="214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85</v>
      </c>
      <c r="AT151" s="216" t="s">
        <v>76</v>
      </c>
      <c r="AU151" s="216" t="s">
        <v>85</v>
      </c>
      <c r="AY151" s="215" t="s">
        <v>164</v>
      </c>
      <c r="BK151" s="217">
        <f>SUM(BK152:BK155)</f>
        <v>0</v>
      </c>
    </row>
    <row r="152" spans="1:65" s="2" customFormat="1" ht="24.15" customHeight="1">
      <c r="A152" s="39"/>
      <c r="B152" s="40"/>
      <c r="C152" s="220" t="s">
        <v>8</v>
      </c>
      <c r="D152" s="220" t="s">
        <v>167</v>
      </c>
      <c r="E152" s="221" t="s">
        <v>1022</v>
      </c>
      <c r="F152" s="222" t="s">
        <v>1023</v>
      </c>
      <c r="G152" s="223" t="s">
        <v>317</v>
      </c>
      <c r="H152" s="224">
        <v>2.2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42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171</v>
      </c>
      <c r="AT152" s="232" t="s">
        <v>167</v>
      </c>
      <c r="AU152" s="232" t="s">
        <v>87</v>
      </c>
      <c r="AY152" s="18" t="s">
        <v>164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85</v>
      </c>
      <c r="BK152" s="233">
        <f>ROUND(I152*H152,2)</f>
        <v>0</v>
      </c>
      <c r="BL152" s="18" t="s">
        <v>171</v>
      </c>
      <c r="BM152" s="232" t="s">
        <v>1024</v>
      </c>
    </row>
    <row r="153" spans="1:47" s="2" customFormat="1" ht="12">
      <c r="A153" s="39"/>
      <c r="B153" s="40"/>
      <c r="C153" s="41"/>
      <c r="D153" s="234" t="s">
        <v>173</v>
      </c>
      <c r="E153" s="41"/>
      <c r="F153" s="235" t="s">
        <v>1025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173</v>
      </c>
      <c r="AU153" s="18" t="s">
        <v>87</v>
      </c>
    </row>
    <row r="154" spans="1:65" s="2" customFormat="1" ht="37.8" customHeight="1">
      <c r="A154" s="39"/>
      <c r="B154" s="40"/>
      <c r="C154" s="220" t="s">
        <v>240</v>
      </c>
      <c r="D154" s="220" t="s">
        <v>167</v>
      </c>
      <c r="E154" s="221" t="s">
        <v>1026</v>
      </c>
      <c r="F154" s="222" t="s">
        <v>1027</v>
      </c>
      <c r="G154" s="223" t="s">
        <v>317</v>
      </c>
      <c r="H154" s="224">
        <v>0.44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1028</v>
      </c>
    </row>
    <row r="155" spans="1:51" s="13" customFormat="1" ht="12">
      <c r="A155" s="13"/>
      <c r="B155" s="243"/>
      <c r="C155" s="244"/>
      <c r="D155" s="234" t="s">
        <v>330</v>
      </c>
      <c r="E155" s="245" t="s">
        <v>1</v>
      </c>
      <c r="F155" s="246" t="s">
        <v>1029</v>
      </c>
      <c r="G155" s="244"/>
      <c r="H155" s="247">
        <v>0.44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330</v>
      </c>
      <c r="AU155" s="253" t="s">
        <v>87</v>
      </c>
      <c r="AV155" s="13" t="s">
        <v>87</v>
      </c>
      <c r="AW155" s="13" t="s">
        <v>32</v>
      </c>
      <c r="AX155" s="13" t="s">
        <v>85</v>
      </c>
      <c r="AY155" s="253" t="s">
        <v>164</v>
      </c>
    </row>
    <row r="156" spans="1:63" s="12" customFormat="1" ht="22.8" customHeight="1">
      <c r="A156" s="12"/>
      <c r="B156" s="204"/>
      <c r="C156" s="205"/>
      <c r="D156" s="206" t="s">
        <v>76</v>
      </c>
      <c r="E156" s="218" t="s">
        <v>206</v>
      </c>
      <c r="F156" s="218" t="s">
        <v>493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SUM(P157:P173)</f>
        <v>0</v>
      </c>
      <c r="Q156" s="212"/>
      <c r="R156" s="213">
        <f>SUM(R157:R173)</f>
        <v>6.982610000000001</v>
      </c>
      <c r="S156" s="212"/>
      <c r="T156" s="214">
        <f>SUM(T157:T173)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85</v>
      </c>
      <c r="AT156" s="216" t="s">
        <v>76</v>
      </c>
      <c r="AU156" s="216" t="s">
        <v>85</v>
      </c>
      <c r="AY156" s="215" t="s">
        <v>164</v>
      </c>
      <c r="BK156" s="217">
        <f>SUM(BK157:BK173)</f>
        <v>0</v>
      </c>
    </row>
    <row r="157" spans="1:65" s="2" customFormat="1" ht="24.15" customHeight="1">
      <c r="A157" s="39"/>
      <c r="B157" s="40"/>
      <c r="C157" s="220" t="s">
        <v>245</v>
      </c>
      <c r="D157" s="220" t="s">
        <v>167</v>
      </c>
      <c r="E157" s="221" t="s">
        <v>1030</v>
      </c>
      <c r="F157" s="222" t="s">
        <v>1031</v>
      </c>
      <c r="G157" s="223" t="s">
        <v>489</v>
      </c>
      <c r="H157" s="224">
        <v>55.5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1E-05</v>
      </c>
      <c r="R157" s="230">
        <f>Q157*H157</f>
        <v>0.000555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1032</v>
      </c>
    </row>
    <row r="158" spans="1:65" s="2" customFormat="1" ht="24.15" customHeight="1">
      <c r="A158" s="39"/>
      <c r="B158" s="40"/>
      <c r="C158" s="265" t="s">
        <v>250</v>
      </c>
      <c r="D158" s="265" t="s">
        <v>373</v>
      </c>
      <c r="E158" s="266" t="s">
        <v>1033</v>
      </c>
      <c r="F158" s="267" t="s">
        <v>1034</v>
      </c>
      <c r="G158" s="268" t="s">
        <v>381</v>
      </c>
      <c r="H158" s="269">
        <v>10</v>
      </c>
      <c r="I158" s="270"/>
      <c r="J158" s="271">
        <f>ROUND(I158*H158,2)</f>
        <v>0</v>
      </c>
      <c r="K158" s="272"/>
      <c r="L158" s="273"/>
      <c r="M158" s="274" t="s">
        <v>1</v>
      </c>
      <c r="N158" s="275" t="s">
        <v>42</v>
      </c>
      <c r="O158" s="92"/>
      <c r="P158" s="230">
        <f>O158*H158</f>
        <v>0</v>
      </c>
      <c r="Q158" s="230">
        <v>0.0128</v>
      </c>
      <c r="R158" s="230">
        <f>Q158*H158</f>
        <v>0.128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206</v>
      </c>
      <c r="AT158" s="232" t="s">
        <v>373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1035</v>
      </c>
    </row>
    <row r="159" spans="1:65" s="2" customFormat="1" ht="24.15" customHeight="1">
      <c r="A159" s="39"/>
      <c r="B159" s="40"/>
      <c r="C159" s="220" t="s">
        <v>255</v>
      </c>
      <c r="D159" s="220" t="s">
        <v>167</v>
      </c>
      <c r="E159" s="221" t="s">
        <v>1036</v>
      </c>
      <c r="F159" s="222" t="s">
        <v>1037</v>
      </c>
      <c r="G159" s="223" t="s">
        <v>381</v>
      </c>
      <c r="H159" s="224">
        <v>6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0.3409</v>
      </c>
      <c r="R159" s="230">
        <f>Q159*H159</f>
        <v>2.0454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1038</v>
      </c>
    </row>
    <row r="160" spans="1:65" s="2" customFormat="1" ht="37.8" customHeight="1">
      <c r="A160" s="39"/>
      <c r="B160" s="40"/>
      <c r="C160" s="265" t="s">
        <v>259</v>
      </c>
      <c r="D160" s="265" t="s">
        <v>373</v>
      </c>
      <c r="E160" s="266" t="s">
        <v>1039</v>
      </c>
      <c r="F160" s="267" t="s">
        <v>1040</v>
      </c>
      <c r="G160" s="268" t="s">
        <v>381</v>
      </c>
      <c r="H160" s="269">
        <v>6</v>
      </c>
      <c r="I160" s="270"/>
      <c r="J160" s="271">
        <f>ROUND(I160*H160,2)</f>
        <v>0</v>
      </c>
      <c r="K160" s="272"/>
      <c r="L160" s="273"/>
      <c r="M160" s="274" t="s">
        <v>1</v>
      </c>
      <c r="N160" s="275" t="s">
        <v>42</v>
      </c>
      <c r="O160" s="92"/>
      <c r="P160" s="230">
        <f>O160*H160</f>
        <v>0</v>
      </c>
      <c r="Q160" s="230">
        <v>0.072</v>
      </c>
      <c r="R160" s="230">
        <f>Q160*H160</f>
        <v>0.43199999999999994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206</v>
      </c>
      <c r="AT160" s="232" t="s">
        <v>373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1041</v>
      </c>
    </row>
    <row r="161" spans="1:65" s="2" customFormat="1" ht="24.15" customHeight="1">
      <c r="A161" s="39"/>
      <c r="B161" s="40"/>
      <c r="C161" s="265" t="s">
        <v>7</v>
      </c>
      <c r="D161" s="265" t="s">
        <v>373</v>
      </c>
      <c r="E161" s="266" t="s">
        <v>1042</v>
      </c>
      <c r="F161" s="267" t="s">
        <v>1043</v>
      </c>
      <c r="G161" s="268" t="s">
        <v>381</v>
      </c>
      <c r="H161" s="269">
        <v>6</v>
      </c>
      <c r="I161" s="270"/>
      <c r="J161" s="271">
        <f>ROUND(I161*H161,2)</f>
        <v>0</v>
      </c>
      <c r="K161" s="272"/>
      <c r="L161" s="273"/>
      <c r="M161" s="274" t="s">
        <v>1</v>
      </c>
      <c r="N161" s="275" t="s">
        <v>42</v>
      </c>
      <c r="O161" s="92"/>
      <c r="P161" s="230">
        <f>O161*H161</f>
        <v>0</v>
      </c>
      <c r="Q161" s="230">
        <v>0.08</v>
      </c>
      <c r="R161" s="230">
        <f>Q161*H161</f>
        <v>0.48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206</v>
      </c>
      <c r="AT161" s="232" t="s">
        <v>373</v>
      </c>
      <c r="AU161" s="232" t="s">
        <v>87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1044</v>
      </c>
    </row>
    <row r="162" spans="1:65" s="2" customFormat="1" ht="24.15" customHeight="1">
      <c r="A162" s="39"/>
      <c r="B162" s="40"/>
      <c r="C162" s="265" t="s">
        <v>271</v>
      </c>
      <c r="D162" s="265" t="s">
        <v>373</v>
      </c>
      <c r="E162" s="266" t="s">
        <v>1045</v>
      </c>
      <c r="F162" s="267" t="s">
        <v>1046</v>
      </c>
      <c r="G162" s="268" t="s">
        <v>381</v>
      </c>
      <c r="H162" s="269">
        <v>2</v>
      </c>
      <c r="I162" s="270"/>
      <c r="J162" s="271">
        <f>ROUND(I162*H162,2)</f>
        <v>0</v>
      </c>
      <c r="K162" s="272"/>
      <c r="L162" s="273"/>
      <c r="M162" s="274" t="s">
        <v>1</v>
      </c>
      <c r="N162" s="275" t="s">
        <v>42</v>
      </c>
      <c r="O162" s="92"/>
      <c r="P162" s="230">
        <f>O162*H162</f>
        <v>0</v>
      </c>
      <c r="Q162" s="230">
        <v>0.057</v>
      </c>
      <c r="R162" s="230">
        <f>Q162*H162</f>
        <v>0.114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206</v>
      </c>
      <c r="AT162" s="232" t="s">
        <v>373</v>
      </c>
      <c r="AU162" s="232" t="s">
        <v>87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1047</v>
      </c>
    </row>
    <row r="163" spans="1:65" s="2" customFormat="1" ht="14.4" customHeight="1">
      <c r="A163" s="39"/>
      <c r="B163" s="40"/>
      <c r="C163" s="265" t="s">
        <v>277</v>
      </c>
      <c r="D163" s="265" t="s">
        <v>373</v>
      </c>
      <c r="E163" s="266" t="s">
        <v>1048</v>
      </c>
      <c r="F163" s="267" t="s">
        <v>1049</v>
      </c>
      <c r="G163" s="268" t="s">
        <v>381</v>
      </c>
      <c r="H163" s="269">
        <v>6</v>
      </c>
      <c r="I163" s="270"/>
      <c r="J163" s="271">
        <f>ROUND(I163*H163,2)</f>
        <v>0</v>
      </c>
      <c r="K163" s="272"/>
      <c r="L163" s="273"/>
      <c r="M163" s="274" t="s">
        <v>1</v>
      </c>
      <c r="N163" s="275" t="s">
        <v>42</v>
      </c>
      <c r="O163" s="92"/>
      <c r="P163" s="230">
        <f>O163*H163</f>
        <v>0</v>
      </c>
      <c r="Q163" s="230">
        <v>0.111</v>
      </c>
      <c r="R163" s="230">
        <f>Q163*H163</f>
        <v>0.666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206</v>
      </c>
      <c r="AT163" s="232" t="s">
        <v>373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1050</v>
      </c>
    </row>
    <row r="164" spans="1:65" s="2" customFormat="1" ht="24.15" customHeight="1">
      <c r="A164" s="39"/>
      <c r="B164" s="40"/>
      <c r="C164" s="220" t="s">
        <v>283</v>
      </c>
      <c r="D164" s="220" t="s">
        <v>167</v>
      </c>
      <c r="E164" s="221" t="s">
        <v>1051</v>
      </c>
      <c r="F164" s="222" t="s">
        <v>1052</v>
      </c>
      <c r="G164" s="223" t="s">
        <v>381</v>
      </c>
      <c r="H164" s="224">
        <v>6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0.0066</v>
      </c>
      <c r="R164" s="230">
        <f>Q164*H164</f>
        <v>0.039599999999999996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171</v>
      </c>
      <c r="AT164" s="232" t="s">
        <v>167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1053</v>
      </c>
    </row>
    <row r="165" spans="1:65" s="2" customFormat="1" ht="24.15" customHeight="1">
      <c r="A165" s="39"/>
      <c r="B165" s="40"/>
      <c r="C165" s="265" t="s">
        <v>287</v>
      </c>
      <c r="D165" s="265" t="s">
        <v>373</v>
      </c>
      <c r="E165" s="266" t="s">
        <v>1054</v>
      </c>
      <c r="F165" s="267" t="s">
        <v>1055</v>
      </c>
      <c r="G165" s="268" t="s">
        <v>381</v>
      </c>
      <c r="H165" s="269">
        <v>6</v>
      </c>
      <c r="I165" s="270"/>
      <c r="J165" s="271">
        <f>ROUND(I165*H165,2)</f>
        <v>0</v>
      </c>
      <c r="K165" s="272"/>
      <c r="L165" s="273"/>
      <c r="M165" s="274" t="s">
        <v>1</v>
      </c>
      <c r="N165" s="275" t="s">
        <v>42</v>
      </c>
      <c r="O165" s="92"/>
      <c r="P165" s="230">
        <f>O165*H165</f>
        <v>0</v>
      </c>
      <c r="Q165" s="230">
        <v>0.027</v>
      </c>
      <c r="R165" s="230">
        <f>Q165*H165</f>
        <v>0.162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206</v>
      </c>
      <c r="AT165" s="232" t="s">
        <v>373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1056</v>
      </c>
    </row>
    <row r="166" spans="1:65" s="2" customFormat="1" ht="24.15" customHeight="1">
      <c r="A166" s="39"/>
      <c r="B166" s="40"/>
      <c r="C166" s="220" t="s">
        <v>291</v>
      </c>
      <c r="D166" s="220" t="s">
        <v>167</v>
      </c>
      <c r="E166" s="221" t="s">
        <v>1057</v>
      </c>
      <c r="F166" s="222" t="s">
        <v>1058</v>
      </c>
      <c r="G166" s="223" t="s">
        <v>381</v>
      </c>
      <c r="H166" s="224">
        <v>6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42</v>
      </c>
      <c r="O166" s="92"/>
      <c r="P166" s="230">
        <f>O166*H166</f>
        <v>0</v>
      </c>
      <c r="Q166" s="230">
        <v>0.00936</v>
      </c>
      <c r="R166" s="230">
        <f>Q166*H166</f>
        <v>0.05616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171</v>
      </c>
      <c r="AT166" s="232" t="s">
        <v>167</v>
      </c>
      <c r="AU166" s="232" t="s">
        <v>87</v>
      </c>
      <c r="AY166" s="18" t="s">
        <v>164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85</v>
      </c>
      <c r="BK166" s="233">
        <f>ROUND(I166*H166,2)</f>
        <v>0</v>
      </c>
      <c r="BL166" s="18" t="s">
        <v>171</v>
      </c>
      <c r="BM166" s="232" t="s">
        <v>1059</v>
      </c>
    </row>
    <row r="167" spans="1:65" s="2" customFormat="1" ht="14.4" customHeight="1">
      <c r="A167" s="39"/>
      <c r="B167" s="40"/>
      <c r="C167" s="265" t="s">
        <v>411</v>
      </c>
      <c r="D167" s="265" t="s">
        <v>373</v>
      </c>
      <c r="E167" s="266" t="s">
        <v>1060</v>
      </c>
      <c r="F167" s="267" t="s">
        <v>1061</v>
      </c>
      <c r="G167" s="268" t="s">
        <v>381</v>
      </c>
      <c r="H167" s="269">
        <v>6</v>
      </c>
      <c r="I167" s="270"/>
      <c r="J167" s="271">
        <f>ROUND(I167*H167,2)</f>
        <v>0</v>
      </c>
      <c r="K167" s="272"/>
      <c r="L167" s="273"/>
      <c r="M167" s="274" t="s">
        <v>1</v>
      </c>
      <c r="N167" s="275" t="s">
        <v>42</v>
      </c>
      <c r="O167" s="92"/>
      <c r="P167" s="230">
        <f>O167*H167</f>
        <v>0</v>
      </c>
      <c r="Q167" s="230">
        <v>0.0506</v>
      </c>
      <c r="R167" s="230">
        <f>Q167*H167</f>
        <v>0.3036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206</v>
      </c>
      <c r="AT167" s="232" t="s">
        <v>373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1062</v>
      </c>
    </row>
    <row r="168" spans="1:65" s="2" customFormat="1" ht="37.8" customHeight="1">
      <c r="A168" s="39"/>
      <c r="B168" s="40"/>
      <c r="C168" s="265" t="s">
        <v>419</v>
      </c>
      <c r="D168" s="265" t="s">
        <v>373</v>
      </c>
      <c r="E168" s="266" t="s">
        <v>1063</v>
      </c>
      <c r="F168" s="267" t="s">
        <v>1064</v>
      </c>
      <c r="G168" s="268" t="s">
        <v>381</v>
      </c>
      <c r="H168" s="269">
        <v>6</v>
      </c>
      <c r="I168" s="270"/>
      <c r="J168" s="271">
        <f>ROUND(I168*H168,2)</f>
        <v>0</v>
      </c>
      <c r="K168" s="272"/>
      <c r="L168" s="273"/>
      <c r="M168" s="274" t="s">
        <v>1</v>
      </c>
      <c r="N168" s="275" t="s">
        <v>42</v>
      </c>
      <c r="O168" s="92"/>
      <c r="P168" s="230">
        <f>O168*H168</f>
        <v>0</v>
      </c>
      <c r="Q168" s="230">
        <v>0.001</v>
      </c>
      <c r="R168" s="230">
        <f>Q168*H168</f>
        <v>0.006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206</v>
      </c>
      <c r="AT168" s="232" t="s">
        <v>373</v>
      </c>
      <c r="AU168" s="232" t="s">
        <v>87</v>
      </c>
      <c r="AY168" s="18" t="s">
        <v>164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171</v>
      </c>
      <c r="BM168" s="232" t="s">
        <v>1065</v>
      </c>
    </row>
    <row r="169" spans="1:65" s="2" customFormat="1" ht="24.15" customHeight="1">
      <c r="A169" s="39"/>
      <c r="B169" s="40"/>
      <c r="C169" s="220" t="s">
        <v>424</v>
      </c>
      <c r="D169" s="220" t="s">
        <v>167</v>
      </c>
      <c r="E169" s="221" t="s">
        <v>1066</v>
      </c>
      <c r="F169" s="222" t="s">
        <v>1067</v>
      </c>
      <c r="G169" s="223" t="s">
        <v>381</v>
      </c>
      <c r="H169" s="224">
        <v>6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42</v>
      </c>
      <c r="O169" s="92"/>
      <c r="P169" s="230">
        <f>O169*H169</f>
        <v>0</v>
      </c>
      <c r="Q169" s="230">
        <v>0.42368</v>
      </c>
      <c r="R169" s="230">
        <f>Q169*H169</f>
        <v>2.54208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171</v>
      </c>
      <c r="AT169" s="232" t="s">
        <v>167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1068</v>
      </c>
    </row>
    <row r="170" spans="1:51" s="13" customFormat="1" ht="12">
      <c r="A170" s="13"/>
      <c r="B170" s="243"/>
      <c r="C170" s="244"/>
      <c r="D170" s="234" t="s">
        <v>330</v>
      </c>
      <c r="E170" s="245" t="s">
        <v>1</v>
      </c>
      <c r="F170" s="246" t="s">
        <v>197</v>
      </c>
      <c r="G170" s="244"/>
      <c r="H170" s="247">
        <v>6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330</v>
      </c>
      <c r="AU170" s="253" t="s">
        <v>87</v>
      </c>
      <c r="AV170" s="13" t="s">
        <v>87</v>
      </c>
      <c r="AW170" s="13" t="s">
        <v>32</v>
      </c>
      <c r="AX170" s="13" t="s">
        <v>85</v>
      </c>
      <c r="AY170" s="253" t="s">
        <v>164</v>
      </c>
    </row>
    <row r="171" spans="1:65" s="2" customFormat="1" ht="24.15" customHeight="1">
      <c r="A171" s="39"/>
      <c r="B171" s="40"/>
      <c r="C171" s="220" t="s">
        <v>429</v>
      </c>
      <c r="D171" s="220" t="s">
        <v>167</v>
      </c>
      <c r="E171" s="221" t="s">
        <v>1069</v>
      </c>
      <c r="F171" s="222" t="s">
        <v>1070</v>
      </c>
      <c r="G171" s="223" t="s">
        <v>317</v>
      </c>
      <c r="H171" s="224">
        <v>4.357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42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171</v>
      </c>
      <c r="AT171" s="232" t="s">
        <v>167</v>
      </c>
      <c r="AU171" s="232" t="s">
        <v>87</v>
      </c>
      <c r="AY171" s="18" t="s">
        <v>164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85</v>
      </c>
      <c r="BK171" s="233">
        <f>ROUND(I171*H171,2)</f>
        <v>0</v>
      </c>
      <c r="BL171" s="18" t="s">
        <v>171</v>
      </c>
      <c r="BM171" s="232" t="s">
        <v>1071</v>
      </c>
    </row>
    <row r="172" spans="1:51" s="13" customFormat="1" ht="12">
      <c r="A172" s="13"/>
      <c r="B172" s="243"/>
      <c r="C172" s="244"/>
      <c r="D172" s="234" t="s">
        <v>330</v>
      </c>
      <c r="E172" s="245" t="s">
        <v>1</v>
      </c>
      <c r="F172" s="246" t="s">
        <v>1072</v>
      </c>
      <c r="G172" s="244"/>
      <c r="H172" s="247">
        <v>4.357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330</v>
      </c>
      <c r="AU172" s="253" t="s">
        <v>87</v>
      </c>
      <c r="AV172" s="13" t="s">
        <v>87</v>
      </c>
      <c r="AW172" s="13" t="s">
        <v>32</v>
      </c>
      <c r="AX172" s="13" t="s">
        <v>85</v>
      </c>
      <c r="AY172" s="253" t="s">
        <v>164</v>
      </c>
    </row>
    <row r="173" spans="1:65" s="2" customFormat="1" ht="14.4" customHeight="1">
      <c r="A173" s="39"/>
      <c r="B173" s="40"/>
      <c r="C173" s="220" t="s">
        <v>434</v>
      </c>
      <c r="D173" s="220" t="s">
        <v>167</v>
      </c>
      <c r="E173" s="221" t="s">
        <v>1073</v>
      </c>
      <c r="F173" s="222" t="s">
        <v>1074</v>
      </c>
      <c r="G173" s="223" t="s">
        <v>489</v>
      </c>
      <c r="H173" s="224">
        <v>55.5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0.00013</v>
      </c>
      <c r="R173" s="230">
        <f>Q173*H173</f>
        <v>0.007214999999999999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171</v>
      </c>
      <c r="AT173" s="232" t="s">
        <v>167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171</v>
      </c>
      <c r="BM173" s="232" t="s">
        <v>1075</v>
      </c>
    </row>
    <row r="174" spans="1:63" s="12" customFormat="1" ht="22.8" customHeight="1">
      <c r="A174" s="12"/>
      <c r="B174" s="204"/>
      <c r="C174" s="205"/>
      <c r="D174" s="206" t="s">
        <v>76</v>
      </c>
      <c r="E174" s="218" t="s">
        <v>623</v>
      </c>
      <c r="F174" s="218" t="s">
        <v>624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P175</f>
        <v>0</v>
      </c>
      <c r="Q174" s="212"/>
      <c r="R174" s="213">
        <f>R175</f>
        <v>0</v>
      </c>
      <c r="S174" s="212"/>
      <c r="T174" s="214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85</v>
      </c>
      <c r="AT174" s="216" t="s">
        <v>76</v>
      </c>
      <c r="AU174" s="216" t="s">
        <v>85</v>
      </c>
      <c r="AY174" s="215" t="s">
        <v>164</v>
      </c>
      <c r="BK174" s="217">
        <f>BK175</f>
        <v>0</v>
      </c>
    </row>
    <row r="175" spans="1:65" s="2" customFormat="1" ht="49.05" customHeight="1">
      <c r="A175" s="39"/>
      <c r="B175" s="40"/>
      <c r="C175" s="220" t="s">
        <v>442</v>
      </c>
      <c r="D175" s="220" t="s">
        <v>167</v>
      </c>
      <c r="E175" s="221" t="s">
        <v>1076</v>
      </c>
      <c r="F175" s="222" t="s">
        <v>1077</v>
      </c>
      <c r="G175" s="223" t="s">
        <v>349</v>
      </c>
      <c r="H175" s="224">
        <v>6.983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171</v>
      </c>
      <c r="AT175" s="232" t="s">
        <v>167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171</v>
      </c>
      <c r="BM175" s="232" t="s">
        <v>1078</v>
      </c>
    </row>
    <row r="176" spans="1:63" s="12" customFormat="1" ht="22.8" customHeight="1">
      <c r="A176" s="12"/>
      <c r="B176" s="204"/>
      <c r="C176" s="205"/>
      <c r="D176" s="206" t="s">
        <v>76</v>
      </c>
      <c r="E176" s="218" t="s">
        <v>785</v>
      </c>
      <c r="F176" s="218" t="s">
        <v>624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P177</f>
        <v>0</v>
      </c>
      <c r="Q176" s="212"/>
      <c r="R176" s="213">
        <f>R177</f>
        <v>0</v>
      </c>
      <c r="S176" s="212"/>
      <c r="T176" s="214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85</v>
      </c>
      <c r="AT176" s="216" t="s">
        <v>76</v>
      </c>
      <c r="AU176" s="216" t="s">
        <v>85</v>
      </c>
      <c r="AY176" s="215" t="s">
        <v>164</v>
      </c>
      <c r="BK176" s="217">
        <f>BK177</f>
        <v>0</v>
      </c>
    </row>
    <row r="177" spans="1:65" s="2" customFormat="1" ht="49.05" customHeight="1">
      <c r="A177" s="39"/>
      <c r="B177" s="40"/>
      <c r="C177" s="220" t="s">
        <v>448</v>
      </c>
      <c r="D177" s="220" t="s">
        <v>167</v>
      </c>
      <c r="E177" s="221" t="s">
        <v>1079</v>
      </c>
      <c r="F177" s="222" t="s">
        <v>1080</v>
      </c>
      <c r="G177" s="223" t="s">
        <v>349</v>
      </c>
      <c r="H177" s="224">
        <v>6.983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42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171</v>
      </c>
      <c r="AT177" s="232" t="s">
        <v>167</v>
      </c>
      <c r="AU177" s="232" t="s">
        <v>87</v>
      </c>
      <c r="AY177" s="18" t="s">
        <v>164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171</v>
      </c>
      <c r="BM177" s="232" t="s">
        <v>1081</v>
      </c>
    </row>
    <row r="178" spans="1:63" s="12" customFormat="1" ht="25.9" customHeight="1">
      <c r="A178" s="12"/>
      <c r="B178" s="204"/>
      <c r="C178" s="205"/>
      <c r="D178" s="206" t="s">
        <v>76</v>
      </c>
      <c r="E178" s="207" t="s">
        <v>1082</v>
      </c>
      <c r="F178" s="207" t="s">
        <v>1083</v>
      </c>
      <c r="G178" s="205"/>
      <c r="H178" s="205"/>
      <c r="I178" s="208"/>
      <c r="J178" s="209">
        <f>BK178</f>
        <v>0</v>
      </c>
      <c r="K178" s="205"/>
      <c r="L178" s="210"/>
      <c r="M178" s="211"/>
      <c r="N178" s="212"/>
      <c r="O178" s="212"/>
      <c r="P178" s="213">
        <f>SUM(P179:P180)</f>
        <v>0</v>
      </c>
      <c r="Q178" s="212"/>
      <c r="R178" s="213">
        <f>SUM(R179:R180)</f>
        <v>0</v>
      </c>
      <c r="S178" s="212"/>
      <c r="T178" s="214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5" t="s">
        <v>87</v>
      </c>
      <c r="AT178" s="216" t="s">
        <v>76</v>
      </c>
      <c r="AU178" s="216" t="s">
        <v>77</v>
      </c>
      <c r="AY178" s="215" t="s">
        <v>164</v>
      </c>
      <c r="BK178" s="217">
        <f>SUM(BK179:BK180)</f>
        <v>0</v>
      </c>
    </row>
    <row r="179" spans="1:65" s="2" customFormat="1" ht="24.15" customHeight="1">
      <c r="A179" s="39"/>
      <c r="B179" s="40"/>
      <c r="C179" s="220" t="s">
        <v>453</v>
      </c>
      <c r="D179" s="220" t="s">
        <v>167</v>
      </c>
      <c r="E179" s="221" t="s">
        <v>1084</v>
      </c>
      <c r="F179" s="222" t="s">
        <v>1085</v>
      </c>
      <c r="G179" s="223" t="s">
        <v>489</v>
      </c>
      <c r="H179" s="224">
        <v>55.5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42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240</v>
      </c>
      <c r="AT179" s="232" t="s">
        <v>167</v>
      </c>
      <c r="AU179" s="232" t="s">
        <v>85</v>
      </c>
      <c r="AY179" s="18" t="s">
        <v>164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85</v>
      </c>
      <c r="BK179" s="233">
        <f>ROUND(I179*H179,2)</f>
        <v>0</v>
      </c>
      <c r="BL179" s="18" t="s">
        <v>240</v>
      </c>
      <c r="BM179" s="232" t="s">
        <v>1086</v>
      </c>
    </row>
    <row r="180" spans="1:47" s="2" customFormat="1" ht="12">
      <c r="A180" s="39"/>
      <c r="B180" s="40"/>
      <c r="C180" s="41"/>
      <c r="D180" s="234" t="s">
        <v>173</v>
      </c>
      <c r="E180" s="41"/>
      <c r="F180" s="235" t="s">
        <v>1087</v>
      </c>
      <c r="G180" s="41"/>
      <c r="H180" s="41"/>
      <c r="I180" s="236"/>
      <c r="J180" s="41"/>
      <c r="K180" s="41"/>
      <c r="L180" s="45"/>
      <c r="M180" s="239"/>
      <c r="N180" s="240"/>
      <c r="O180" s="241"/>
      <c r="P180" s="241"/>
      <c r="Q180" s="241"/>
      <c r="R180" s="241"/>
      <c r="S180" s="241"/>
      <c r="T180" s="242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173</v>
      </c>
      <c r="AU180" s="18" t="s">
        <v>85</v>
      </c>
    </row>
    <row r="181" spans="1:31" s="2" customFormat="1" ht="6.95" customHeight="1">
      <c r="A181" s="39"/>
      <c r="B181" s="67"/>
      <c r="C181" s="68"/>
      <c r="D181" s="68"/>
      <c r="E181" s="68"/>
      <c r="F181" s="68"/>
      <c r="G181" s="68"/>
      <c r="H181" s="68"/>
      <c r="I181" s="68"/>
      <c r="J181" s="68"/>
      <c r="K181" s="68"/>
      <c r="L181" s="45"/>
      <c r="M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</sheetData>
  <sheetProtection password="CC35" sheet="1" objects="1" scenarios="1" formatColumns="0" formatRows="0" autoFilter="0"/>
  <autoFilter ref="C123:K18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1088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121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ROUND((SUM(BE125:BE169)),2)</f>
        <v>0</v>
      </c>
      <c r="G33" s="39"/>
      <c r="H33" s="39"/>
      <c r="I33" s="156">
        <v>0.21</v>
      </c>
      <c r="J33" s="155">
        <f>ROUND(((SUM(BE125:BE169))*I33),2)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ROUND((SUM(BF125:BF169)),2)</f>
        <v>0</v>
      </c>
      <c r="G34" s="39"/>
      <c r="H34" s="39"/>
      <c r="I34" s="156">
        <v>0.15</v>
      </c>
      <c r="J34" s="155">
        <f>ROUND(((SUM(BF125:BF169))*I34),2)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ROUND((SUM(BG125:BG169)),2)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ROUND((SUM(BH125:BH169)),2)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ROUND((SUM(BI125:BI169)),2)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302 - Prodloužení propustku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1089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1090</v>
      </c>
      <c r="E98" s="183"/>
      <c r="F98" s="183"/>
      <c r="G98" s="183"/>
      <c r="H98" s="183"/>
      <c r="I98" s="183"/>
      <c r="J98" s="184">
        <f>J129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139</v>
      </c>
      <c r="E99" s="183"/>
      <c r="F99" s="183"/>
      <c r="G99" s="183"/>
      <c r="H99" s="183"/>
      <c r="I99" s="183"/>
      <c r="J99" s="184">
        <f>J135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297</v>
      </c>
      <c r="E100" s="189"/>
      <c r="F100" s="189"/>
      <c r="G100" s="189"/>
      <c r="H100" s="189"/>
      <c r="I100" s="189"/>
      <c r="J100" s="190">
        <f>J136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1091</v>
      </c>
      <c r="E101" s="189"/>
      <c r="F101" s="189"/>
      <c r="G101" s="189"/>
      <c r="H101" s="189"/>
      <c r="I101" s="189"/>
      <c r="J101" s="190">
        <f>J153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300</v>
      </c>
      <c r="E102" s="189"/>
      <c r="F102" s="189"/>
      <c r="G102" s="189"/>
      <c r="H102" s="189"/>
      <c r="I102" s="189"/>
      <c r="J102" s="190">
        <f>J156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301</v>
      </c>
      <c r="E103" s="189"/>
      <c r="F103" s="189"/>
      <c r="G103" s="189"/>
      <c r="H103" s="189"/>
      <c r="I103" s="189"/>
      <c r="J103" s="190">
        <f>J159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21.8" customHeight="1">
      <c r="A104" s="10"/>
      <c r="B104" s="186"/>
      <c r="C104" s="187"/>
      <c r="D104" s="188" t="s">
        <v>302</v>
      </c>
      <c r="E104" s="189"/>
      <c r="F104" s="189"/>
      <c r="G104" s="189"/>
      <c r="H104" s="189"/>
      <c r="I104" s="189"/>
      <c r="J104" s="190">
        <f>J160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736</v>
      </c>
      <c r="E105" s="189"/>
      <c r="F105" s="189"/>
      <c r="G105" s="189"/>
      <c r="H105" s="189"/>
      <c r="I105" s="189"/>
      <c r="J105" s="190">
        <f>J168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149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5" t="str">
        <f>E7</f>
        <v>Kruhový objezd na silnici II/608 ulice Teplická v Postřižíně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131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 xml:space="preserve">SO 302 - Prodloužení propustku 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Postřižín</v>
      </c>
      <c r="G119" s="41"/>
      <c r="H119" s="41"/>
      <c r="I119" s="33" t="s">
        <v>22</v>
      </c>
      <c r="J119" s="80" t="str">
        <f>IF(J12="","",J12)</f>
        <v>5. 8. 2018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3" t="s">
        <v>24</v>
      </c>
      <c r="D121" s="41"/>
      <c r="E121" s="41"/>
      <c r="F121" s="28" t="str">
        <f>E15</f>
        <v>Středočeský kraj</v>
      </c>
      <c r="G121" s="41"/>
      <c r="H121" s="41"/>
      <c r="I121" s="33" t="s">
        <v>30</v>
      </c>
      <c r="J121" s="37" t="str">
        <f>E21</f>
        <v>Ing. arch. Martin Jirovský, PhD., MBA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>Ing. Barbora Baňárová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150</v>
      </c>
      <c r="D124" s="195" t="s">
        <v>62</v>
      </c>
      <c r="E124" s="195" t="s">
        <v>58</v>
      </c>
      <c r="F124" s="195" t="s">
        <v>59</v>
      </c>
      <c r="G124" s="195" t="s">
        <v>151</v>
      </c>
      <c r="H124" s="195" t="s">
        <v>152</v>
      </c>
      <c r="I124" s="195" t="s">
        <v>153</v>
      </c>
      <c r="J124" s="196" t="s">
        <v>136</v>
      </c>
      <c r="K124" s="197" t="s">
        <v>154</v>
      </c>
      <c r="L124" s="198"/>
      <c r="M124" s="101" t="s">
        <v>1</v>
      </c>
      <c r="N124" s="102" t="s">
        <v>41</v>
      </c>
      <c r="O124" s="102" t="s">
        <v>155</v>
      </c>
      <c r="P124" s="102" t="s">
        <v>156</v>
      </c>
      <c r="Q124" s="102" t="s">
        <v>157</v>
      </c>
      <c r="R124" s="102" t="s">
        <v>158</v>
      </c>
      <c r="S124" s="102" t="s">
        <v>159</v>
      </c>
      <c r="T124" s="103" t="s">
        <v>160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161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P126+P129+P135</f>
        <v>0</v>
      </c>
      <c r="Q125" s="105"/>
      <c r="R125" s="201">
        <f>R126+R129+R135</f>
        <v>28.70753888</v>
      </c>
      <c r="S125" s="105"/>
      <c r="T125" s="202">
        <f>T126+T129+T135</f>
        <v>16.75142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138</v>
      </c>
      <c r="BK125" s="203">
        <f>BK126+BK129+BK135</f>
        <v>0</v>
      </c>
    </row>
    <row r="126" spans="1:63" s="12" customFormat="1" ht="25.9" customHeight="1">
      <c r="A126" s="12"/>
      <c r="B126" s="204"/>
      <c r="C126" s="205"/>
      <c r="D126" s="206" t="s">
        <v>76</v>
      </c>
      <c r="E126" s="207" t="s">
        <v>87</v>
      </c>
      <c r="F126" s="207" t="s">
        <v>1092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SUM(P127:P128)</f>
        <v>0</v>
      </c>
      <c r="Q126" s="212"/>
      <c r="R126" s="213">
        <f>SUM(R127:R128)</f>
        <v>0.55118448</v>
      </c>
      <c r="S126" s="212"/>
      <c r="T126" s="214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85</v>
      </c>
      <c r="AT126" s="216" t="s">
        <v>76</v>
      </c>
      <c r="AU126" s="216" t="s">
        <v>77</v>
      </c>
      <c r="AY126" s="215" t="s">
        <v>164</v>
      </c>
      <c r="BK126" s="217">
        <f>SUM(BK127:BK128)</f>
        <v>0</v>
      </c>
    </row>
    <row r="127" spans="1:65" s="2" customFormat="1" ht="24.15" customHeight="1">
      <c r="A127" s="39"/>
      <c r="B127" s="40"/>
      <c r="C127" s="220" t="s">
        <v>85</v>
      </c>
      <c r="D127" s="220" t="s">
        <v>167</v>
      </c>
      <c r="E127" s="221" t="s">
        <v>1093</v>
      </c>
      <c r="F127" s="222" t="s">
        <v>1094</v>
      </c>
      <c r="G127" s="223" t="s">
        <v>317</v>
      </c>
      <c r="H127" s="224">
        <v>0.216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2.55178</v>
      </c>
      <c r="R127" s="230">
        <f>Q127*H127</f>
        <v>0.55118448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85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1095</v>
      </c>
    </row>
    <row r="128" spans="1:51" s="13" customFormat="1" ht="12">
      <c r="A128" s="13"/>
      <c r="B128" s="243"/>
      <c r="C128" s="244"/>
      <c r="D128" s="234" t="s">
        <v>330</v>
      </c>
      <c r="E128" s="245" t="s">
        <v>1</v>
      </c>
      <c r="F128" s="246" t="s">
        <v>1096</v>
      </c>
      <c r="G128" s="244"/>
      <c r="H128" s="247">
        <v>0.216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330</v>
      </c>
      <c r="AU128" s="253" t="s">
        <v>85</v>
      </c>
      <c r="AV128" s="13" t="s">
        <v>87</v>
      </c>
      <c r="AW128" s="13" t="s">
        <v>32</v>
      </c>
      <c r="AX128" s="13" t="s">
        <v>85</v>
      </c>
      <c r="AY128" s="253" t="s">
        <v>164</v>
      </c>
    </row>
    <row r="129" spans="1:63" s="12" customFormat="1" ht="25.9" customHeight="1">
      <c r="A129" s="12"/>
      <c r="B129" s="204"/>
      <c r="C129" s="205"/>
      <c r="D129" s="206" t="s">
        <v>76</v>
      </c>
      <c r="E129" s="207" t="s">
        <v>206</v>
      </c>
      <c r="F129" s="207" t="s">
        <v>493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SUM(P130:P134)</f>
        <v>0</v>
      </c>
      <c r="Q129" s="212"/>
      <c r="R129" s="213">
        <f>SUM(R130:R134)</f>
        <v>16.75142</v>
      </c>
      <c r="S129" s="212"/>
      <c r="T129" s="214">
        <f>SUM(T130:T134)</f>
        <v>16.75142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85</v>
      </c>
      <c r="AT129" s="216" t="s">
        <v>76</v>
      </c>
      <c r="AU129" s="216" t="s">
        <v>77</v>
      </c>
      <c r="AY129" s="215" t="s">
        <v>164</v>
      </c>
      <c r="BK129" s="217">
        <f>SUM(BK130:BK134)</f>
        <v>0</v>
      </c>
    </row>
    <row r="130" spans="1:65" s="2" customFormat="1" ht="37.8" customHeight="1">
      <c r="A130" s="39"/>
      <c r="B130" s="40"/>
      <c r="C130" s="220" t="s">
        <v>87</v>
      </c>
      <c r="D130" s="220" t="s">
        <v>167</v>
      </c>
      <c r="E130" s="221" t="s">
        <v>1097</v>
      </c>
      <c r="F130" s="222" t="s">
        <v>1098</v>
      </c>
      <c r="G130" s="223" t="s">
        <v>381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85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1099</v>
      </c>
    </row>
    <row r="131" spans="1:65" s="2" customFormat="1" ht="24.15" customHeight="1">
      <c r="A131" s="39"/>
      <c r="B131" s="40"/>
      <c r="C131" s="220" t="s">
        <v>184</v>
      </c>
      <c r="D131" s="220" t="s">
        <v>167</v>
      </c>
      <c r="E131" s="221" t="s">
        <v>1100</v>
      </c>
      <c r="F131" s="222" t="s">
        <v>1101</v>
      </c>
      <c r="G131" s="223" t="s">
        <v>381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16.75142</v>
      </c>
      <c r="R131" s="230">
        <f>Q131*H131</f>
        <v>16.75142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85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1102</v>
      </c>
    </row>
    <row r="132" spans="1:47" s="2" customFormat="1" ht="12">
      <c r="A132" s="39"/>
      <c r="B132" s="40"/>
      <c r="C132" s="41"/>
      <c r="D132" s="234" t="s">
        <v>173</v>
      </c>
      <c r="E132" s="41"/>
      <c r="F132" s="235" t="s">
        <v>1103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85</v>
      </c>
    </row>
    <row r="133" spans="1:65" s="2" customFormat="1" ht="14.4" customHeight="1">
      <c r="A133" s="39"/>
      <c r="B133" s="40"/>
      <c r="C133" s="220" t="s">
        <v>171</v>
      </c>
      <c r="D133" s="220" t="s">
        <v>167</v>
      </c>
      <c r="E133" s="221" t="s">
        <v>1104</v>
      </c>
      <c r="F133" s="222" t="s">
        <v>1105</v>
      </c>
      <c r="G133" s="223" t="s">
        <v>180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16.75142</v>
      </c>
      <c r="T133" s="231">
        <f>S133*H133</f>
        <v>16.75142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85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1106</v>
      </c>
    </row>
    <row r="134" spans="1:47" s="2" customFormat="1" ht="12">
      <c r="A134" s="39"/>
      <c r="B134" s="40"/>
      <c r="C134" s="41"/>
      <c r="D134" s="234" t="s">
        <v>173</v>
      </c>
      <c r="E134" s="41"/>
      <c r="F134" s="235" t="s">
        <v>1107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85</v>
      </c>
    </row>
    <row r="135" spans="1:63" s="12" customFormat="1" ht="25.9" customHeight="1">
      <c r="A135" s="12"/>
      <c r="B135" s="204"/>
      <c r="C135" s="205"/>
      <c r="D135" s="206" t="s">
        <v>76</v>
      </c>
      <c r="E135" s="207" t="s">
        <v>162</v>
      </c>
      <c r="F135" s="207" t="s">
        <v>163</v>
      </c>
      <c r="G135" s="205"/>
      <c r="H135" s="205"/>
      <c r="I135" s="208"/>
      <c r="J135" s="209">
        <f>BK135</f>
        <v>0</v>
      </c>
      <c r="K135" s="205"/>
      <c r="L135" s="210"/>
      <c r="M135" s="211"/>
      <c r="N135" s="212"/>
      <c r="O135" s="212"/>
      <c r="P135" s="213">
        <f>P136+P153+P156+P168</f>
        <v>0</v>
      </c>
      <c r="Q135" s="212"/>
      <c r="R135" s="213">
        <f>R136+R153+R156+R168</f>
        <v>11.4049344</v>
      </c>
      <c r="S135" s="212"/>
      <c r="T135" s="214">
        <f>T136+T153+T156+T168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85</v>
      </c>
      <c r="AT135" s="216" t="s">
        <v>76</v>
      </c>
      <c r="AU135" s="216" t="s">
        <v>77</v>
      </c>
      <c r="AY135" s="215" t="s">
        <v>164</v>
      </c>
      <c r="BK135" s="217">
        <f>BK136+BK153+BK156+BK168</f>
        <v>0</v>
      </c>
    </row>
    <row r="136" spans="1:63" s="12" customFormat="1" ht="22.8" customHeight="1">
      <c r="A136" s="12"/>
      <c r="B136" s="204"/>
      <c r="C136" s="205"/>
      <c r="D136" s="206" t="s">
        <v>76</v>
      </c>
      <c r="E136" s="218" t="s">
        <v>85</v>
      </c>
      <c r="F136" s="218" t="s">
        <v>303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SUM(P137:P152)</f>
        <v>0</v>
      </c>
      <c r="Q136" s="212"/>
      <c r="R136" s="213">
        <f>SUM(R137:R152)</f>
        <v>0</v>
      </c>
      <c r="S136" s="212"/>
      <c r="T136" s="214">
        <f>SUM(T137:T152)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85</v>
      </c>
      <c r="AT136" s="216" t="s">
        <v>76</v>
      </c>
      <c r="AU136" s="216" t="s">
        <v>85</v>
      </c>
      <c r="AY136" s="215" t="s">
        <v>164</v>
      </c>
      <c r="BK136" s="217">
        <f>SUM(BK137:BK152)</f>
        <v>0</v>
      </c>
    </row>
    <row r="137" spans="1:65" s="2" customFormat="1" ht="49.05" customHeight="1">
      <c r="A137" s="39"/>
      <c r="B137" s="40"/>
      <c r="C137" s="220" t="s">
        <v>177</v>
      </c>
      <c r="D137" s="220" t="s">
        <v>167</v>
      </c>
      <c r="E137" s="221" t="s">
        <v>315</v>
      </c>
      <c r="F137" s="222" t="s">
        <v>316</v>
      </c>
      <c r="G137" s="223" t="s">
        <v>317</v>
      </c>
      <c r="H137" s="224">
        <v>2.4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1108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1109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65" s="2" customFormat="1" ht="24.15" customHeight="1">
      <c r="A139" s="39"/>
      <c r="B139" s="40"/>
      <c r="C139" s="220" t="s">
        <v>197</v>
      </c>
      <c r="D139" s="220" t="s">
        <v>167</v>
      </c>
      <c r="E139" s="221" t="s">
        <v>927</v>
      </c>
      <c r="F139" s="222" t="s">
        <v>928</v>
      </c>
      <c r="G139" s="223" t="s">
        <v>317</v>
      </c>
      <c r="H139" s="224">
        <v>4.8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171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171</v>
      </c>
      <c r="BM139" s="232" t="s">
        <v>1110</v>
      </c>
    </row>
    <row r="140" spans="1:47" s="2" customFormat="1" ht="12">
      <c r="A140" s="39"/>
      <c r="B140" s="40"/>
      <c r="C140" s="41"/>
      <c r="D140" s="234" t="s">
        <v>173</v>
      </c>
      <c r="E140" s="41"/>
      <c r="F140" s="235" t="s">
        <v>1109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173</v>
      </c>
      <c r="AU140" s="18" t="s">
        <v>87</v>
      </c>
    </row>
    <row r="141" spans="1:65" s="2" customFormat="1" ht="37.8" customHeight="1">
      <c r="A141" s="39"/>
      <c r="B141" s="40"/>
      <c r="C141" s="220" t="s">
        <v>201</v>
      </c>
      <c r="D141" s="220" t="s">
        <v>167</v>
      </c>
      <c r="E141" s="221" t="s">
        <v>931</v>
      </c>
      <c r="F141" s="222" t="s">
        <v>932</v>
      </c>
      <c r="G141" s="223" t="s">
        <v>317</v>
      </c>
      <c r="H141" s="224">
        <v>4.8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171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171</v>
      </c>
      <c r="BM141" s="232" t="s">
        <v>1111</v>
      </c>
    </row>
    <row r="142" spans="1:65" s="2" customFormat="1" ht="24.15" customHeight="1">
      <c r="A142" s="39"/>
      <c r="B142" s="40"/>
      <c r="C142" s="220" t="s">
        <v>206</v>
      </c>
      <c r="D142" s="220" t="s">
        <v>167</v>
      </c>
      <c r="E142" s="221" t="s">
        <v>327</v>
      </c>
      <c r="F142" s="222" t="s">
        <v>328</v>
      </c>
      <c r="G142" s="223" t="s">
        <v>317</v>
      </c>
      <c r="H142" s="224">
        <v>4.72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1112</v>
      </c>
    </row>
    <row r="143" spans="1:51" s="13" customFormat="1" ht="12">
      <c r="A143" s="13"/>
      <c r="B143" s="243"/>
      <c r="C143" s="244"/>
      <c r="D143" s="234" t="s">
        <v>330</v>
      </c>
      <c r="E143" s="245" t="s">
        <v>1</v>
      </c>
      <c r="F143" s="246" t="s">
        <v>1113</v>
      </c>
      <c r="G143" s="244"/>
      <c r="H143" s="247">
        <v>4.72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330</v>
      </c>
      <c r="AU143" s="253" t="s">
        <v>87</v>
      </c>
      <c r="AV143" s="13" t="s">
        <v>87</v>
      </c>
      <c r="AW143" s="13" t="s">
        <v>32</v>
      </c>
      <c r="AX143" s="13" t="s">
        <v>85</v>
      </c>
      <c r="AY143" s="253" t="s">
        <v>164</v>
      </c>
    </row>
    <row r="144" spans="1:65" s="2" customFormat="1" ht="24.15" customHeight="1">
      <c r="A144" s="39"/>
      <c r="B144" s="40"/>
      <c r="C144" s="220" t="s">
        <v>165</v>
      </c>
      <c r="D144" s="220" t="s">
        <v>167</v>
      </c>
      <c r="E144" s="221" t="s">
        <v>332</v>
      </c>
      <c r="F144" s="222" t="s">
        <v>333</v>
      </c>
      <c r="G144" s="223" t="s">
        <v>317</v>
      </c>
      <c r="H144" s="224">
        <v>61.36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1114</v>
      </c>
    </row>
    <row r="145" spans="1:47" s="2" customFormat="1" ht="12">
      <c r="A145" s="39"/>
      <c r="B145" s="40"/>
      <c r="C145" s="41"/>
      <c r="D145" s="234" t="s">
        <v>173</v>
      </c>
      <c r="E145" s="41"/>
      <c r="F145" s="235" t="s">
        <v>335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173</v>
      </c>
      <c r="AU145" s="18" t="s">
        <v>87</v>
      </c>
    </row>
    <row r="146" spans="1:51" s="13" customFormat="1" ht="12">
      <c r="A146" s="13"/>
      <c r="B146" s="243"/>
      <c r="C146" s="244"/>
      <c r="D146" s="234" t="s">
        <v>330</v>
      </c>
      <c r="E146" s="244"/>
      <c r="F146" s="246" t="s">
        <v>1115</v>
      </c>
      <c r="G146" s="244"/>
      <c r="H146" s="247">
        <v>61.36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330</v>
      </c>
      <c r="AU146" s="253" t="s">
        <v>87</v>
      </c>
      <c r="AV146" s="13" t="s">
        <v>87</v>
      </c>
      <c r="AW146" s="13" t="s">
        <v>4</v>
      </c>
      <c r="AX146" s="13" t="s">
        <v>85</v>
      </c>
      <c r="AY146" s="253" t="s">
        <v>164</v>
      </c>
    </row>
    <row r="147" spans="1:65" s="2" customFormat="1" ht="14.4" customHeight="1">
      <c r="A147" s="39"/>
      <c r="B147" s="40"/>
      <c r="C147" s="220" t="s">
        <v>213</v>
      </c>
      <c r="D147" s="220" t="s">
        <v>167</v>
      </c>
      <c r="E147" s="221" t="s">
        <v>337</v>
      </c>
      <c r="F147" s="222" t="s">
        <v>1116</v>
      </c>
      <c r="G147" s="223" t="s">
        <v>317</v>
      </c>
      <c r="H147" s="224">
        <v>4.72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1117</v>
      </c>
    </row>
    <row r="148" spans="1:65" s="2" customFormat="1" ht="14.4" customHeight="1">
      <c r="A148" s="39"/>
      <c r="B148" s="40"/>
      <c r="C148" s="220" t="s">
        <v>217</v>
      </c>
      <c r="D148" s="220" t="s">
        <v>167</v>
      </c>
      <c r="E148" s="221" t="s">
        <v>344</v>
      </c>
      <c r="F148" s="222" t="s">
        <v>345</v>
      </c>
      <c r="G148" s="223" t="s">
        <v>317</v>
      </c>
      <c r="H148" s="224">
        <v>4.72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171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171</v>
      </c>
      <c r="BM148" s="232" t="s">
        <v>1118</v>
      </c>
    </row>
    <row r="149" spans="1:65" s="2" customFormat="1" ht="24.15" customHeight="1">
      <c r="A149" s="39"/>
      <c r="B149" s="40"/>
      <c r="C149" s="220" t="s">
        <v>223</v>
      </c>
      <c r="D149" s="220" t="s">
        <v>167</v>
      </c>
      <c r="E149" s="221" t="s">
        <v>347</v>
      </c>
      <c r="F149" s="222" t="s">
        <v>348</v>
      </c>
      <c r="G149" s="223" t="s">
        <v>349</v>
      </c>
      <c r="H149" s="224">
        <v>8.26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1119</v>
      </c>
    </row>
    <row r="150" spans="1:51" s="13" customFormat="1" ht="12">
      <c r="A150" s="13"/>
      <c r="B150" s="243"/>
      <c r="C150" s="244"/>
      <c r="D150" s="234" t="s">
        <v>330</v>
      </c>
      <c r="E150" s="244"/>
      <c r="F150" s="246" t="s">
        <v>1120</v>
      </c>
      <c r="G150" s="244"/>
      <c r="H150" s="247">
        <v>8.26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330</v>
      </c>
      <c r="AU150" s="253" t="s">
        <v>87</v>
      </c>
      <c r="AV150" s="13" t="s">
        <v>87</v>
      </c>
      <c r="AW150" s="13" t="s">
        <v>4</v>
      </c>
      <c r="AX150" s="13" t="s">
        <v>85</v>
      </c>
      <c r="AY150" s="253" t="s">
        <v>164</v>
      </c>
    </row>
    <row r="151" spans="1:65" s="2" customFormat="1" ht="24.15" customHeight="1">
      <c r="A151" s="39"/>
      <c r="B151" s="40"/>
      <c r="C151" s="220" t="s">
        <v>227</v>
      </c>
      <c r="D151" s="220" t="s">
        <v>167</v>
      </c>
      <c r="E151" s="221" t="s">
        <v>1005</v>
      </c>
      <c r="F151" s="222" t="s">
        <v>1121</v>
      </c>
      <c r="G151" s="223" t="s">
        <v>317</v>
      </c>
      <c r="H151" s="224">
        <v>2.48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42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171</v>
      </c>
      <c r="AT151" s="232" t="s">
        <v>167</v>
      </c>
      <c r="AU151" s="232" t="s">
        <v>87</v>
      </c>
      <c r="AY151" s="18" t="s">
        <v>164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171</v>
      </c>
      <c r="BM151" s="232" t="s">
        <v>1122</v>
      </c>
    </row>
    <row r="152" spans="1:47" s="2" customFormat="1" ht="12">
      <c r="A152" s="39"/>
      <c r="B152" s="40"/>
      <c r="C152" s="41"/>
      <c r="D152" s="234" t="s">
        <v>173</v>
      </c>
      <c r="E152" s="41"/>
      <c r="F152" s="235" t="s">
        <v>1123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173</v>
      </c>
      <c r="AU152" s="18" t="s">
        <v>87</v>
      </c>
    </row>
    <row r="153" spans="1:63" s="12" customFormat="1" ht="22.8" customHeight="1">
      <c r="A153" s="12"/>
      <c r="B153" s="204"/>
      <c r="C153" s="205"/>
      <c r="D153" s="206" t="s">
        <v>76</v>
      </c>
      <c r="E153" s="218" t="s">
        <v>177</v>
      </c>
      <c r="F153" s="218" t="s">
        <v>1124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SUM(P154:P155)</f>
        <v>0</v>
      </c>
      <c r="Q153" s="212"/>
      <c r="R153" s="213">
        <f>SUM(R154:R155)</f>
        <v>1.4736960000000001</v>
      </c>
      <c r="S153" s="212"/>
      <c r="T153" s="214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85</v>
      </c>
      <c r="AT153" s="216" t="s">
        <v>76</v>
      </c>
      <c r="AU153" s="216" t="s">
        <v>85</v>
      </c>
      <c r="AY153" s="215" t="s">
        <v>164</v>
      </c>
      <c r="BK153" s="217">
        <f>SUM(BK154:BK155)</f>
        <v>0</v>
      </c>
    </row>
    <row r="154" spans="1:65" s="2" customFormat="1" ht="49.05" customHeight="1">
      <c r="A154" s="39"/>
      <c r="B154" s="40"/>
      <c r="C154" s="220" t="s">
        <v>231</v>
      </c>
      <c r="D154" s="220" t="s">
        <v>167</v>
      </c>
      <c r="E154" s="221" t="s">
        <v>1125</v>
      </c>
      <c r="F154" s="222" t="s">
        <v>1126</v>
      </c>
      <c r="G154" s="223" t="s">
        <v>306</v>
      </c>
      <c r="H154" s="224">
        <v>2.4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0.61404</v>
      </c>
      <c r="R154" s="230">
        <f>Q154*H154</f>
        <v>1.4736960000000001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1127</v>
      </c>
    </row>
    <row r="155" spans="1:51" s="13" customFormat="1" ht="12">
      <c r="A155" s="13"/>
      <c r="B155" s="243"/>
      <c r="C155" s="244"/>
      <c r="D155" s="234" t="s">
        <v>330</v>
      </c>
      <c r="E155" s="245" t="s">
        <v>1</v>
      </c>
      <c r="F155" s="246" t="s">
        <v>1128</v>
      </c>
      <c r="G155" s="244"/>
      <c r="H155" s="247">
        <v>2.4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330</v>
      </c>
      <c r="AU155" s="253" t="s">
        <v>87</v>
      </c>
      <c r="AV155" s="13" t="s">
        <v>87</v>
      </c>
      <c r="AW155" s="13" t="s">
        <v>32</v>
      </c>
      <c r="AX155" s="13" t="s">
        <v>85</v>
      </c>
      <c r="AY155" s="253" t="s">
        <v>164</v>
      </c>
    </row>
    <row r="156" spans="1:63" s="12" customFormat="1" ht="22.8" customHeight="1">
      <c r="A156" s="12"/>
      <c r="B156" s="204"/>
      <c r="C156" s="205"/>
      <c r="D156" s="206" t="s">
        <v>76</v>
      </c>
      <c r="E156" s="218" t="s">
        <v>165</v>
      </c>
      <c r="F156" s="218" t="s">
        <v>498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P157+P158+P159</f>
        <v>0</v>
      </c>
      <c r="Q156" s="212"/>
      <c r="R156" s="213">
        <f>R157+R158+R159</f>
        <v>9.9312384</v>
      </c>
      <c r="S156" s="212"/>
      <c r="T156" s="214">
        <f>T157+T158+T159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85</v>
      </c>
      <c r="AT156" s="216" t="s">
        <v>76</v>
      </c>
      <c r="AU156" s="216" t="s">
        <v>85</v>
      </c>
      <c r="AY156" s="215" t="s">
        <v>164</v>
      </c>
      <c r="BK156" s="217">
        <f>BK157+BK158+BK159</f>
        <v>0</v>
      </c>
    </row>
    <row r="157" spans="1:65" s="2" customFormat="1" ht="24.15" customHeight="1">
      <c r="A157" s="39"/>
      <c r="B157" s="40"/>
      <c r="C157" s="220" t="s">
        <v>8</v>
      </c>
      <c r="D157" s="220" t="s">
        <v>167</v>
      </c>
      <c r="E157" s="221" t="s">
        <v>1129</v>
      </c>
      <c r="F157" s="222" t="s">
        <v>1130</v>
      </c>
      <c r="G157" s="223" t="s">
        <v>489</v>
      </c>
      <c r="H157" s="224">
        <v>4.28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1.36828</v>
      </c>
      <c r="R157" s="230">
        <f>Q157*H157</f>
        <v>5.8562384000000005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1131</v>
      </c>
    </row>
    <row r="158" spans="1:65" s="2" customFormat="1" ht="24.15" customHeight="1">
      <c r="A158" s="39"/>
      <c r="B158" s="40"/>
      <c r="C158" s="265" t="s">
        <v>240</v>
      </c>
      <c r="D158" s="265" t="s">
        <v>373</v>
      </c>
      <c r="E158" s="266" t="s">
        <v>1132</v>
      </c>
      <c r="F158" s="267" t="s">
        <v>1133</v>
      </c>
      <c r="G158" s="268" t="s">
        <v>381</v>
      </c>
      <c r="H158" s="269">
        <v>5</v>
      </c>
      <c r="I158" s="270"/>
      <c r="J158" s="271">
        <f>ROUND(I158*H158,2)</f>
        <v>0</v>
      </c>
      <c r="K158" s="272"/>
      <c r="L158" s="273"/>
      <c r="M158" s="274" t="s">
        <v>1</v>
      </c>
      <c r="N158" s="275" t="s">
        <v>42</v>
      </c>
      <c r="O158" s="92"/>
      <c r="P158" s="230">
        <f>O158*H158</f>
        <v>0</v>
      </c>
      <c r="Q158" s="230">
        <v>0.815</v>
      </c>
      <c r="R158" s="230">
        <f>Q158*H158</f>
        <v>4.074999999999999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206</v>
      </c>
      <c r="AT158" s="232" t="s">
        <v>373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1134</v>
      </c>
    </row>
    <row r="159" spans="1:63" s="12" customFormat="1" ht="20.85" customHeight="1">
      <c r="A159" s="12"/>
      <c r="B159" s="204"/>
      <c r="C159" s="205"/>
      <c r="D159" s="206" t="s">
        <v>76</v>
      </c>
      <c r="E159" s="218" t="s">
        <v>623</v>
      </c>
      <c r="F159" s="218" t="s">
        <v>624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P160</f>
        <v>0</v>
      </c>
      <c r="Q159" s="212"/>
      <c r="R159" s="213">
        <f>R160</f>
        <v>0</v>
      </c>
      <c r="S159" s="212"/>
      <c r="T159" s="214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85</v>
      </c>
      <c r="AT159" s="216" t="s">
        <v>76</v>
      </c>
      <c r="AU159" s="216" t="s">
        <v>87</v>
      </c>
      <c r="AY159" s="215" t="s">
        <v>164</v>
      </c>
      <c r="BK159" s="217">
        <f>BK160</f>
        <v>0</v>
      </c>
    </row>
    <row r="160" spans="1:63" s="16" customFormat="1" ht="20.85" customHeight="1">
      <c r="A160" s="16"/>
      <c r="B160" s="287"/>
      <c r="C160" s="288"/>
      <c r="D160" s="289" t="s">
        <v>76</v>
      </c>
      <c r="E160" s="289" t="s">
        <v>629</v>
      </c>
      <c r="F160" s="289" t="s">
        <v>630</v>
      </c>
      <c r="G160" s="288"/>
      <c r="H160" s="288"/>
      <c r="I160" s="290"/>
      <c r="J160" s="291">
        <f>BK160</f>
        <v>0</v>
      </c>
      <c r="K160" s="288"/>
      <c r="L160" s="292"/>
      <c r="M160" s="293"/>
      <c r="N160" s="294"/>
      <c r="O160" s="294"/>
      <c r="P160" s="295">
        <f>SUM(P161:P167)</f>
        <v>0</v>
      </c>
      <c r="Q160" s="294"/>
      <c r="R160" s="295">
        <f>SUM(R161:R167)</f>
        <v>0</v>
      </c>
      <c r="S160" s="294"/>
      <c r="T160" s="296">
        <f>SUM(T161:T167)</f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297" t="s">
        <v>85</v>
      </c>
      <c r="AT160" s="298" t="s">
        <v>76</v>
      </c>
      <c r="AU160" s="298" t="s">
        <v>184</v>
      </c>
      <c r="AY160" s="297" t="s">
        <v>164</v>
      </c>
      <c r="BK160" s="299">
        <f>SUM(BK161:BK167)</f>
        <v>0</v>
      </c>
    </row>
    <row r="161" spans="1:65" s="2" customFormat="1" ht="14.4" customHeight="1">
      <c r="A161" s="39"/>
      <c r="B161" s="40"/>
      <c r="C161" s="220" t="s">
        <v>245</v>
      </c>
      <c r="D161" s="220" t="s">
        <v>167</v>
      </c>
      <c r="E161" s="221" t="s">
        <v>642</v>
      </c>
      <c r="F161" s="222" t="s">
        <v>643</v>
      </c>
      <c r="G161" s="223" t="s">
        <v>349</v>
      </c>
      <c r="H161" s="224">
        <v>16.751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42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171</v>
      </c>
      <c r="AT161" s="232" t="s">
        <v>167</v>
      </c>
      <c r="AU161" s="232" t="s">
        <v>171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1135</v>
      </c>
    </row>
    <row r="162" spans="1:65" s="2" customFormat="1" ht="24.15" customHeight="1">
      <c r="A162" s="39"/>
      <c r="B162" s="40"/>
      <c r="C162" s="220" t="s">
        <v>250</v>
      </c>
      <c r="D162" s="220" t="s">
        <v>167</v>
      </c>
      <c r="E162" s="221" t="s">
        <v>1136</v>
      </c>
      <c r="F162" s="222" t="s">
        <v>1137</v>
      </c>
      <c r="G162" s="223" t="s">
        <v>349</v>
      </c>
      <c r="H162" s="224">
        <v>16.751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42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171</v>
      </c>
      <c r="AT162" s="232" t="s">
        <v>167</v>
      </c>
      <c r="AU162" s="232" t="s">
        <v>171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1138</v>
      </c>
    </row>
    <row r="163" spans="1:65" s="2" customFormat="1" ht="37.8" customHeight="1">
      <c r="A163" s="39"/>
      <c r="B163" s="40"/>
      <c r="C163" s="220" t="s">
        <v>255</v>
      </c>
      <c r="D163" s="220" t="s">
        <v>167</v>
      </c>
      <c r="E163" s="221" t="s">
        <v>1139</v>
      </c>
      <c r="F163" s="222" t="s">
        <v>1140</v>
      </c>
      <c r="G163" s="223" t="s">
        <v>349</v>
      </c>
      <c r="H163" s="224">
        <v>16.751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171</v>
      </c>
      <c r="AT163" s="232" t="s">
        <v>167</v>
      </c>
      <c r="AU163" s="232" t="s">
        <v>171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1141</v>
      </c>
    </row>
    <row r="164" spans="1:65" s="2" customFormat="1" ht="49.05" customHeight="1">
      <c r="A164" s="39"/>
      <c r="B164" s="40"/>
      <c r="C164" s="220" t="s">
        <v>259</v>
      </c>
      <c r="D164" s="220" t="s">
        <v>167</v>
      </c>
      <c r="E164" s="221" t="s">
        <v>1142</v>
      </c>
      <c r="F164" s="222" t="s">
        <v>1143</v>
      </c>
      <c r="G164" s="223" t="s">
        <v>349</v>
      </c>
      <c r="H164" s="224">
        <v>368.522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171</v>
      </c>
      <c r="AT164" s="232" t="s">
        <v>167</v>
      </c>
      <c r="AU164" s="232" t="s">
        <v>171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1144</v>
      </c>
    </row>
    <row r="165" spans="1:47" s="2" customFormat="1" ht="12">
      <c r="A165" s="39"/>
      <c r="B165" s="40"/>
      <c r="C165" s="41"/>
      <c r="D165" s="234" t="s">
        <v>173</v>
      </c>
      <c r="E165" s="41"/>
      <c r="F165" s="235" t="s">
        <v>335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173</v>
      </c>
      <c r="AU165" s="18" t="s">
        <v>171</v>
      </c>
    </row>
    <row r="166" spans="1:51" s="13" customFormat="1" ht="12">
      <c r="A166" s="13"/>
      <c r="B166" s="243"/>
      <c r="C166" s="244"/>
      <c r="D166" s="234" t="s">
        <v>330</v>
      </c>
      <c r="E166" s="244"/>
      <c r="F166" s="246" t="s">
        <v>1145</v>
      </c>
      <c r="G166" s="244"/>
      <c r="H166" s="247">
        <v>368.522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330</v>
      </c>
      <c r="AU166" s="253" t="s">
        <v>171</v>
      </c>
      <c r="AV166" s="13" t="s">
        <v>87</v>
      </c>
      <c r="AW166" s="13" t="s">
        <v>4</v>
      </c>
      <c r="AX166" s="13" t="s">
        <v>85</v>
      </c>
      <c r="AY166" s="253" t="s">
        <v>164</v>
      </c>
    </row>
    <row r="167" spans="1:65" s="2" customFormat="1" ht="24.15" customHeight="1">
      <c r="A167" s="39"/>
      <c r="B167" s="40"/>
      <c r="C167" s="220" t="s">
        <v>7</v>
      </c>
      <c r="D167" s="220" t="s">
        <v>167</v>
      </c>
      <c r="E167" s="221" t="s">
        <v>1146</v>
      </c>
      <c r="F167" s="222" t="s">
        <v>1147</v>
      </c>
      <c r="G167" s="223" t="s">
        <v>349</v>
      </c>
      <c r="H167" s="224">
        <v>16.751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171</v>
      </c>
      <c r="AT167" s="232" t="s">
        <v>167</v>
      </c>
      <c r="AU167" s="232" t="s">
        <v>171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1148</v>
      </c>
    </row>
    <row r="168" spans="1:63" s="12" customFormat="1" ht="22.8" customHeight="1">
      <c r="A168" s="12"/>
      <c r="B168" s="204"/>
      <c r="C168" s="205"/>
      <c r="D168" s="206" t="s">
        <v>76</v>
      </c>
      <c r="E168" s="218" t="s">
        <v>785</v>
      </c>
      <c r="F168" s="218" t="s">
        <v>624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P169</f>
        <v>0</v>
      </c>
      <c r="Q168" s="212"/>
      <c r="R168" s="213">
        <f>R169</f>
        <v>0</v>
      </c>
      <c r="S168" s="212"/>
      <c r="T168" s="214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85</v>
      </c>
      <c r="AT168" s="216" t="s">
        <v>76</v>
      </c>
      <c r="AU168" s="216" t="s">
        <v>85</v>
      </c>
      <c r="AY168" s="215" t="s">
        <v>164</v>
      </c>
      <c r="BK168" s="217">
        <f>BK169</f>
        <v>0</v>
      </c>
    </row>
    <row r="169" spans="1:65" s="2" customFormat="1" ht="49.05" customHeight="1">
      <c r="A169" s="39"/>
      <c r="B169" s="40"/>
      <c r="C169" s="220" t="s">
        <v>271</v>
      </c>
      <c r="D169" s="220" t="s">
        <v>167</v>
      </c>
      <c r="E169" s="221" t="s">
        <v>1149</v>
      </c>
      <c r="F169" s="222" t="s">
        <v>1150</v>
      </c>
      <c r="G169" s="223" t="s">
        <v>349</v>
      </c>
      <c r="H169" s="224">
        <v>28.708</v>
      </c>
      <c r="I169" s="225"/>
      <c r="J169" s="226">
        <f>ROUND(I169*H169,2)</f>
        <v>0</v>
      </c>
      <c r="K169" s="227"/>
      <c r="L169" s="45"/>
      <c r="M169" s="300" t="s">
        <v>1</v>
      </c>
      <c r="N169" s="301" t="s">
        <v>42</v>
      </c>
      <c r="O169" s="241"/>
      <c r="P169" s="302">
        <f>O169*H169</f>
        <v>0</v>
      </c>
      <c r="Q169" s="302">
        <v>0</v>
      </c>
      <c r="R169" s="302">
        <f>Q169*H169</f>
        <v>0</v>
      </c>
      <c r="S169" s="302">
        <v>0</v>
      </c>
      <c r="T169" s="30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171</v>
      </c>
      <c r="AT169" s="232" t="s">
        <v>167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1151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4:K16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121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07.25" customHeight="1">
      <c r="A27" s="146"/>
      <c r="B27" s="147"/>
      <c r="C27" s="146"/>
      <c r="D27" s="146"/>
      <c r="E27" s="148" t="s">
        <v>1153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ROUND((SUM(BE126:BE195)),2)</f>
        <v>0</v>
      </c>
      <c r="G33" s="39"/>
      <c r="H33" s="39"/>
      <c r="I33" s="156">
        <v>0.21</v>
      </c>
      <c r="J33" s="155">
        <f>ROUND(((SUM(BE126:BE195))*I33),2)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ROUND((SUM(BF126:BF195)),2)</f>
        <v>0</v>
      </c>
      <c r="G34" s="39"/>
      <c r="H34" s="39"/>
      <c r="I34" s="156">
        <v>0.15</v>
      </c>
      <c r="J34" s="155">
        <f>ROUND(((SUM(BF126:BF195))*I34),2)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ROUND((SUM(BG126:BG195)),2)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ROUND((SUM(BH126:BH195)),2)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ROUND((SUM(BI126:BI195)),2)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303 - Přeložka vodovodu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1154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139</v>
      </c>
      <c r="E98" s="183"/>
      <c r="F98" s="183"/>
      <c r="G98" s="183"/>
      <c r="H98" s="183"/>
      <c r="I98" s="183"/>
      <c r="J98" s="184">
        <f>J150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86"/>
      <c r="C99" s="187"/>
      <c r="D99" s="188" t="s">
        <v>299</v>
      </c>
      <c r="E99" s="189"/>
      <c r="F99" s="189"/>
      <c r="G99" s="189"/>
      <c r="H99" s="189"/>
      <c r="I99" s="189"/>
      <c r="J99" s="190">
        <f>J151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736</v>
      </c>
      <c r="E100" s="189"/>
      <c r="F100" s="189"/>
      <c r="G100" s="189"/>
      <c r="H100" s="189"/>
      <c r="I100" s="189"/>
      <c r="J100" s="190">
        <f>J181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976</v>
      </c>
      <c r="E101" s="183"/>
      <c r="F101" s="183"/>
      <c r="G101" s="183"/>
      <c r="H101" s="183"/>
      <c r="I101" s="183"/>
      <c r="J101" s="184">
        <f>J184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1155</v>
      </c>
      <c r="E102" s="189"/>
      <c r="F102" s="189"/>
      <c r="G102" s="189"/>
      <c r="H102" s="189"/>
      <c r="I102" s="189"/>
      <c r="J102" s="190">
        <f>J186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1156</v>
      </c>
      <c r="E103" s="183"/>
      <c r="F103" s="183"/>
      <c r="G103" s="183"/>
      <c r="H103" s="183"/>
      <c r="I103" s="183"/>
      <c r="J103" s="184">
        <f>J190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1157</v>
      </c>
      <c r="E104" s="189"/>
      <c r="F104" s="189"/>
      <c r="G104" s="189"/>
      <c r="H104" s="189"/>
      <c r="I104" s="189"/>
      <c r="J104" s="190">
        <f>J191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141</v>
      </c>
      <c r="E105" s="183"/>
      <c r="F105" s="183"/>
      <c r="G105" s="183"/>
      <c r="H105" s="183"/>
      <c r="I105" s="183"/>
      <c r="J105" s="184">
        <f>J193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1158</v>
      </c>
      <c r="E106" s="189"/>
      <c r="F106" s="189"/>
      <c r="G106" s="189"/>
      <c r="H106" s="189"/>
      <c r="I106" s="189"/>
      <c r="J106" s="190">
        <f>J194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149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Kruhový objezd na silnici II/608 ulice Teplická v Postřižíně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131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 xml:space="preserve">SO 303 - Přeložka vodovodu 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Postřižín</v>
      </c>
      <c r="G120" s="41"/>
      <c r="H120" s="41"/>
      <c r="I120" s="33" t="s">
        <v>22</v>
      </c>
      <c r="J120" s="80" t="str">
        <f>IF(J12="","",J12)</f>
        <v>5. 8. 2018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40.05" customHeight="1">
      <c r="A122" s="39"/>
      <c r="B122" s="40"/>
      <c r="C122" s="33" t="s">
        <v>24</v>
      </c>
      <c r="D122" s="41"/>
      <c r="E122" s="41"/>
      <c r="F122" s="28" t="str">
        <f>E15</f>
        <v>Středočeský kraj</v>
      </c>
      <c r="G122" s="41"/>
      <c r="H122" s="41"/>
      <c r="I122" s="33" t="s">
        <v>30</v>
      </c>
      <c r="J122" s="37" t="str">
        <f>E21</f>
        <v>Ing. arch. Martin Jirovský, PhD., MBA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>Ing. Barbora Baňárová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150</v>
      </c>
      <c r="D125" s="195" t="s">
        <v>62</v>
      </c>
      <c r="E125" s="195" t="s">
        <v>58</v>
      </c>
      <c r="F125" s="195" t="s">
        <v>59</v>
      </c>
      <c r="G125" s="195" t="s">
        <v>151</v>
      </c>
      <c r="H125" s="195" t="s">
        <v>152</v>
      </c>
      <c r="I125" s="195" t="s">
        <v>153</v>
      </c>
      <c r="J125" s="196" t="s">
        <v>136</v>
      </c>
      <c r="K125" s="197" t="s">
        <v>154</v>
      </c>
      <c r="L125" s="198"/>
      <c r="M125" s="101" t="s">
        <v>1</v>
      </c>
      <c r="N125" s="102" t="s">
        <v>41</v>
      </c>
      <c r="O125" s="102" t="s">
        <v>155</v>
      </c>
      <c r="P125" s="102" t="s">
        <v>156</v>
      </c>
      <c r="Q125" s="102" t="s">
        <v>157</v>
      </c>
      <c r="R125" s="102" t="s">
        <v>158</v>
      </c>
      <c r="S125" s="102" t="s">
        <v>159</v>
      </c>
      <c r="T125" s="103" t="s">
        <v>160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161</v>
      </c>
      <c r="D126" s="41"/>
      <c r="E126" s="41"/>
      <c r="F126" s="41"/>
      <c r="G126" s="41"/>
      <c r="H126" s="41"/>
      <c r="I126" s="41"/>
      <c r="J126" s="199">
        <f>BK126</f>
        <v>0</v>
      </c>
      <c r="K126" s="41"/>
      <c r="L126" s="45"/>
      <c r="M126" s="104"/>
      <c r="N126" s="200"/>
      <c r="O126" s="105"/>
      <c r="P126" s="201">
        <f>P127+P150+P184+P190+P193</f>
        <v>0</v>
      </c>
      <c r="Q126" s="105"/>
      <c r="R126" s="201">
        <f>R127+R150+R184+R190+R193</f>
        <v>1.9572599999999998</v>
      </c>
      <c r="S126" s="105"/>
      <c r="T126" s="202">
        <f>T127+T150+T184+T190+T193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138</v>
      </c>
      <c r="BK126" s="203">
        <f>BK127+BK150+BK184+BK190+BK193</f>
        <v>0</v>
      </c>
    </row>
    <row r="127" spans="1:63" s="12" customFormat="1" ht="25.9" customHeight="1">
      <c r="A127" s="12"/>
      <c r="B127" s="204"/>
      <c r="C127" s="205"/>
      <c r="D127" s="206" t="s">
        <v>76</v>
      </c>
      <c r="E127" s="207" t="s">
        <v>85</v>
      </c>
      <c r="F127" s="207" t="s">
        <v>303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SUM(P128:P149)</f>
        <v>0</v>
      </c>
      <c r="Q127" s="212"/>
      <c r="R127" s="213">
        <f>SUM(R128:R149)</f>
        <v>0.5145</v>
      </c>
      <c r="S127" s="212"/>
      <c r="T127" s="214">
        <f>SUM(T128:T149)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85</v>
      </c>
      <c r="AT127" s="216" t="s">
        <v>76</v>
      </c>
      <c r="AU127" s="216" t="s">
        <v>77</v>
      </c>
      <c r="AY127" s="215" t="s">
        <v>164</v>
      </c>
      <c r="BK127" s="217">
        <f>SUM(BK128:BK149)</f>
        <v>0</v>
      </c>
    </row>
    <row r="128" spans="1:65" s="2" customFormat="1" ht="24.15" customHeight="1">
      <c r="A128" s="39"/>
      <c r="B128" s="40"/>
      <c r="C128" s="220" t="s">
        <v>85</v>
      </c>
      <c r="D128" s="220" t="s">
        <v>167</v>
      </c>
      <c r="E128" s="221" t="s">
        <v>977</v>
      </c>
      <c r="F128" s="222" t="s">
        <v>978</v>
      </c>
      <c r="G128" s="223" t="s">
        <v>979</v>
      </c>
      <c r="H128" s="224">
        <v>10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42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171</v>
      </c>
      <c r="AT128" s="232" t="s">
        <v>167</v>
      </c>
      <c r="AU128" s="232" t="s">
        <v>85</v>
      </c>
      <c r="AY128" s="18" t="s">
        <v>164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85</v>
      </c>
      <c r="BK128" s="233">
        <f>ROUND(I128*H128,2)</f>
        <v>0</v>
      </c>
      <c r="BL128" s="18" t="s">
        <v>171</v>
      </c>
      <c r="BM128" s="232" t="s">
        <v>1159</v>
      </c>
    </row>
    <row r="129" spans="1:65" s="2" customFormat="1" ht="37.8" customHeight="1">
      <c r="A129" s="39"/>
      <c r="B129" s="40"/>
      <c r="C129" s="220" t="s">
        <v>87</v>
      </c>
      <c r="D129" s="220" t="s">
        <v>167</v>
      </c>
      <c r="E129" s="221" t="s">
        <v>981</v>
      </c>
      <c r="F129" s="222" t="s">
        <v>982</v>
      </c>
      <c r="G129" s="223" t="s">
        <v>983</v>
      </c>
      <c r="H129" s="224">
        <v>5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85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1160</v>
      </c>
    </row>
    <row r="130" spans="1:65" s="2" customFormat="1" ht="37.8" customHeight="1">
      <c r="A130" s="39"/>
      <c r="B130" s="40"/>
      <c r="C130" s="220" t="s">
        <v>184</v>
      </c>
      <c r="D130" s="220" t="s">
        <v>167</v>
      </c>
      <c r="E130" s="221" t="s">
        <v>985</v>
      </c>
      <c r="F130" s="222" t="s">
        <v>986</v>
      </c>
      <c r="G130" s="223" t="s">
        <v>317</v>
      </c>
      <c r="H130" s="224">
        <v>3.2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85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1161</v>
      </c>
    </row>
    <row r="131" spans="1:65" s="2" customFormat="1" ht="37.8" customHeight="1">
      <c r="A131" s="39"/>
      <c r="B131" s="40"/>
      <c r="C131" s="220" t="s">
        <v>171</v>
      </c>
      <c r="D131" s="220" t="s">
        <v>167</v>
      </c>
      <c r="E131" s="221" t="s">
        <v>1162</v>
      </c>
      <c r="F131" s="222" t="s">
        <v>1163</v>
      </c>
      <c r="G131" s="223" t="s">
        <v>317</v>
      </c>
      <c r="H131" s="224">
        <v>47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85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1164</v>
      </c>
    </row>
    <row r="132" spans="1:47" s="2" customFormat="1" ht="12">
      <c r="A132" s="39"/>
      <c r="B132" s="40"/>
      <c r="C132" s="41"/>
      <c r="D132" s="234" t="s">
        <v>173</v>
      </c>
      <c r="E132" s="41"/>
      <c r="F132" s="235" t="s">
        <v>311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85</v>
      </c>
    </row>
    <row r="133" spans="1:65" s="2" customFormat="1" ht="49.05" customHeight="1">
      <c r="A133" s="39"/>
      <c r="B133" s="40"/>
      <c r="C133" s="220" t="s">
        <v>177</v>
      </c>
      <c r="D133" s="220" t="s">
        <v>167</v>
      </c>
      <c r="E133" s="221" t="s">
        <v>1165</v>
      </c>
      <c r="F133" s="222" t="s">
        <v>1166</v>
      </c>
      <c r="G133" s="223" t="s">
        <v>317</v>
      </c>
      <c r="H133" s="224">
        <v>47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85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1167</v>
      </c>
    </row>
    <row r="134" spans="1:65" s="2" customFormat="1" ht="37.8" customHeight="1">
      <c r="A134" s="39"/>
      <c r="B134" s="40"/>
      <c r="C134" s="220" t="s">
        <v>197</v>
      </c>
      <c r="D134" s="220" t="s">
        <v>167</v>
      </c>
      <c r="E134" s="221" t="s">
        <v>1168</v>
      </c>
      <c r="F134" s="222" t="s">
        <v>1169</v>
      </c>
      <c r="G134" s="223" t="s">
        <v>489</v>
      </c>
      <c r="H134" s="224">
        <v>30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85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1170</v>
      </c>
    </row>
    <row r="135" spans="1:47" s="2" customFormat="1" ht="12">
      <c r="A135" s="39"/>
      <c r="B135" s="40"/>
      <c r="C135" s="41"/>
      <c r="D135" s="234" t="s">
        <v>173</v>
      </c>
      <c r="E135" s="41"/>
      <c r="F135" s="235" t="s">
        <v>1171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85</v>
      </c>
    </row>
    <row r="136" spans="1:65" s="2" customFormat="1" ht="24.15" customHeight="1">
      <c r="A136" s="39"/>
      <c r="B136" s="40"/>
      <c r="C136" s="265" t="s">
        <v>201</v>
      </c>
      <c r="D136" s="265" t="s">
        <v>373</v>
      </c>
      <c r="E136" s="266" t="s">
        <v>1172</v>
      </c>
      <c r="F136" s="267" t="s">
        <v>1173</v>
      </c>
      <c r="G136" s="268" t="s">
        <v>489</v>
      </c>
      <c r="H136" s="269">
        <v>30</v>
      </c>
      <c r="I136" s="270"/>
      <c r="J136" s="271">
        <f>ROUND(I136*H136,2)</f>
        <v>0</v>
      </c>
      <c r="K136" s="272"/>
      <c r="L136" s="273"/>
      <c r="M136" s="274" t="s">
        <v>1</v>
      </c>
      <c r="N136" s="275" t="s">
        <v>42</v>
      </c>
      <c r="O136" s="92"/>
      <c r="P136" s="230">
        <f>O136*H136</f>
        <v>0</v>
      </c>
      <c r="Q136" s="230">
        <v>0.01715</v>
      </c>
      <c r="R136" s="230">
        <f>Q136*H136</f>
        <v>0.5145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206</v>
      </c>
      <c r="AT136" s="232" t="s">
        <v>373</v>
      </c>
      <c r="AU136" s="232" t="s">
        <v>85</v>
      </c>
      <c r="AY136" s="18" t="s">
        <v>164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171</v>
      </c>
      <c r="BM136" s="232" t="s">
        <v>1174</v>
      </c>
    </row>
    <row r="137" spans="1:65" s="2" customFormat="1" ht="49.05" customHeight="1">
      <c r="A137" s="39"/>
      <c r="B137" s="40"/>
      <c r="C137" s="220" t="s">
        <v>206</v>
      </c>
      <c r="D137" s="220" t="s">
        <v>167</v>
      </c>
      <c r="E137" s="221" t="s">
        <v>1175</v>
      </c>
      <c r="F137" s="222" t="s">
        <v>1176</v>
      </c>
      <c r="G137" s="223" t="s">
        <v>317</v>
      </c>
      <c r="H137" s="224">
        <v>47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85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1177</v>
      </c>
    </row>
    <row r="138" spans="1:65" s="2" customFormat="1" ht="49.05" customHeight="1">
      <c r="A138" s="39"/>
      <c r="B138" s="40"/>
      <c r="C138" s="220" t="s">
        <v>165</v>
      </c>
      <c r="D138" s="220" t="s">
        <v>167</v>
      </c>
      <c r="E138" s="221" t="s">
        <v>327</v>
      </c>
      <c r="F138" s="222" t="s">
        <v>995</v>
      </c>
      <c r="G138" s="223" t="s">
        <v>317</v>
      </c>
      <c r="H138" s="224">
        <v>0.7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171</v>
      </c>
      <c r="AT138" s="232" t="s">
        <v>167</v>
      </c>
      <c r="AU138" s="232" t="s">
        <v>85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1178</v>
      </c>
    </row>
    <row r="139" spans="1:47" s="2" customFormat="1" ht="12">
      <c r="A139" s="39"/>
      <c r="B139" s="40"/>
      <c r="C139" s="41"/>
      <c r="D139" s="234" t="s">
        <v>173</v>
      </c>
      <c r="E139" s="41"/>
      <c r="F139" s="235" t="s">
        <v>1179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85</v>
      </c>
    </row>
    <row r="140" spans="1:65" s="2" customFormat="1" ht="62.7" customHeight="1">
      <c r="A140" s="39"/>
      <c r="B140" s="40"/>
      <c r="C140" s="220" t="s">
        <v>213</v>
      </c>
      <c r="D140" s="220" t="s">
        <v>167</v>
      </c>
      <c r="E140" s="221" t="s">
        <v>332</v>
      </c>
      <c r="F140" s="222" t="s">
        <v>997</v>
      </c>
      <c r="G140" s="223" t="s">
        <v>317</v>
      </c>
      <c r="H140" s="224">
        <v>9.1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85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1180</v>
      </c>
    </row>
    <row r="141" spans="1:47" s="2" customFormat="1" ht="12">
      <c r="A141" s="39"/>
      <c r="B141" s="40"/>
      <c r="C141" s="41"/>
      <c r="D141" s="234" t="s">
        <v>173</v>
      </c>
      <c r="E141" s="41"/>
      <c r="F141" s="235" t="s">
        <v>335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173</v>
      </c>
      <c r="AU141" s="18" t="s">
        <v>85</v>
      </c>
    </row>
    <row r="142" spans="1:51" s="13" customFormat="1" ht="12">
      <c r="A142" s="13"/>
      <c r="B142" s="243"/>
      <c r="C142" s="244"/>
      <c r="D142" s="234" t="s">
        <v>330</v>
      </c>
      <c r="E142" s="244"/>
      <c r="F142" s="246" t="s">
        <v>1181</v>
      </c>
      <c r="G142" s="244"/>
      <c r="H142" s="247">
        <v>9.1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330</v>
      </c>
      <c r="AU142" s="253" t="s">
        <v>85</v>
      </c>
      <c r="AV142" s="13" t="s">
        <v>87</v>
      </c>
      <c r="AW142" s="13" t="s">
        <v>4</v>
      </c>
      <c r="AX142" s="13" t="s">
        <v>85</v>
      </c>
      <c r="AY142" s="253" t="s">
        <v>164</v>
      </c>
    </row>
    <row r="143" spans="1:65" s="2" customFormat="1" ht="37.8" customHeight="1">
      <c r="A143" s="39"/>
      <c r="B143" s="40"/>
      <c r="C143" s="220" t="s">
        <v>217</v>
      </c>
      <c r="D143" s="220" t="s">
        <v>167</v>
      </c>
      <c r="E143" s="221" t="s">
        <v>1182</v>
      </c>
      <c r="F143" s="222" t="s">
        <v>1183</v>
      </c>
      <c r="G143" s="223" t="s">
        <v>317</v>
      </c>
      <c r="H143" s="224">
        <v>0.7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85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1184</v>
      </c>
    </row>
    <row r="144" spans="1:65" s="2" customFormat="1" ht="14.4" customHeight="1">
      <c r="A144" s="39"/>
      <c r="B144" s="40"/>
      <c r="C144" s="220" t="s">
        <v>223</v>
      </c>
      <c r="D144" s="220" t="s">
        <v>167</v>
      </c>
      <c r="E144" s="221" t="s">
        <v>344</v>
      </c>
      <c r="F144" s="222" t="s">
        <v>345</v>
      </c>
      <c r="G144" s="223" t="s">
        <v>317</v>
      </c>
      <c r="H144" s="224">
        <v>0.7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85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1185</v>
      </c>
    </row>
    <row r="145" spans="1:65" s="2" customFormat="1" ht="24.15" customHeight="1">
      <c r="A145" s="39"/>
      <c r="B145" s="40"/>
      <c r="C145" s="220" t="s">
        <v>227</v>
      </c>
      <c r="D145" s="220" t="s">
        <v>167</v>
      </c>
      <c r="E145" s="221" t="s">
        <v>347</v>
      </c>
      <c r="F145" s="222" t="s">
        <v>1186</v>
      </c>
      <c r="G145" s="223" t="s">
        <v>349</v>
      </c>
      <c r="H145" s="224">
        <v>1.225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171</v>
      </c>
      <c r="AT145" s="232" t="s">
        <v>167</v>
      </c>
      <c r="AU145" s="232" t="s">
        <v>85</v>
      </c>
      <c r="AY145" s="18" t="s">
        <v>164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171</v>
      </c>
      <c r="BM145" s="232" t="s">
        <v>1187</v>
      </c>
    </row>
    <row r="146" spans="1:51" s="13" customFormat="1" ht="12">
      <c r="A146" s="13"/>
      <c r="B146" s="243"/>
      <c r="C146" s="244"/>
      <c r="D146" s="234" t="s">
        <v>330</v>
      </c>
      <c r="E146" s="245" t="s">
        <v>1</v>
      </c>
      <c r="F146" s="246" t="s">
        <v>1188</v>
      </c>
      <c r="G146" s="244"/>
      <c r="H146" s="247">
        <v>1.225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330</v>
      </c>
      <c r="AU146" s="253" t="s">
        <v>85</v>
      </c>
      <c r="AV146" s="13" t="s">
        <v>87</v>
      </c>
      <c r="AW146" s="13" t="s">
        <v>32</v>
      </c>
      <c r="AX146" s="13" t="s">
        <v>85</v>
      </c>
      <c r="AY146" s="253" t="s">
        <v>164</v>
      </c>
    </row>
    <row r="147" spans="1:65" s="2" customFormat="1" ht="37.8" customHeight="1">
      <c r="A147" s="39"/>
      <c r="B147" s="40"/>
      <c r="C147" s="220" t="s">
        <v>231</v>
      </c>
      <c r="D147" s="220" t="s">
        <v>167</v>
      </c>
      <c r="E147" s="221" t="s">
        <v>1005</v>
      </c>
      <c r="F147" s="222" t="s">
        <v>1006</v>
      </c>
      <c r="G147" s="223" t="s">
        <v>317</v>
      </c>
      <c r="H147" s="224">
        <v>46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85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1189</v>
      </c>
    </row>
    <row r="148" spans="1:47" s="2" customFormat="1" ht="12">
      <c r="A148" s="39"/>
      <c r="B148" s="40"/>
      <c r="C148" s="41"/>
      <c r="D148" s="234" t="s">
        <v>173</v>
      </c>
      <c r="E148" s="41"/>
      <c r="F148" s="235" t="s">
        <v>1190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85</v>
      </c>
    </row>
    <row r="149" spans="1:65" s="2" customFormat="1" ht="62.7" customHeight="1">
      <c r="A149" s="39"/>
      <c r="B149" s="40"/>
      <c r="C149" s="220" t="s">
        <v>8</v>
      </c>
      <c r="D149" s="220" t="s">
        <v>167</v>
      </c>
      <c r="E149" s="221" t="s">
        <v>1191</v>
      </c>
      <c r="F149" s="222" t="s">
        <v>1192</v>
      </c>
      <c r="G149" s="223" t="s">
        <v>317</v>
      </c>
      <c r="H149" s="224">
        <v>46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85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1193</v>
      </c>
    </row>
    <row r="150" spans="1:63" s="12" customFormat="1" ht="25.9" customHeight="1">
      <c r="A150" s="12"/>
      <c r="B150" s="204"/>
      <c r="C150" s="205"/>
      <c r="D150" s="206" t="s">
        <v>76</v>
      </c>
      <c r="E150" s="207" t="s">
        <v>162</v>
      </c>
      <c r="F150" s="207" t="s">
        <v>163</v>
      </c>
      <c r="G150" s="205"/>
      <c r="H150" s="205"/>
      <c r="I150" s="208"/>
      <c r="J150" s="209">
        <f>BK150</f>
        <v>0</v>
      </c>
      <c r="K150" s="205"/>
      <c r="L150" s="210"/>
      <c r="M150" s="211"/>
      <c r="N150" s="212"/>
      <c r="O150" s="212"/>
      <c r="P150" s="213">
        <f>P151+P181</f>
        <v>0</v>
      </c>
      <c r="Q150" s="212"/>
      <c r="R150" s="213">
        <f>R151+R181</f>
        <v>1.293016</v>
      </c>
      <c r="S150" s="212"/>
      <c r="T150" s="214">
        <f>T151+T181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85</v>
      </c>
      <c r="AT150" s="216" t="s">
        <v>76</v>
      </c>
      <c r="AU150" s="216" t="s">
        <v>77</v>
      </c>
      <c r="AY150" s="215" t="s">
        <v>164</v>
      </c>
      <c r="BK150" s="217">
        <f>BK151+BK181</f>
        <v>0</v>
      </c>
    </row>
    <row r="151" spans="1:63" s="12" customFormat="1" ht="22.8" customHeight="1">
      <c r="A151" s="12"/>
      <c r="B151" s="204"/>
      <c r="C151" s="205"/>
      <c r="D151" s="206" t="s">
        <v>76</v>
      </c>
      <c r="E151" s="218" t="s">
        <v>206</v>
      </c>
      <c r="F151" s="218" t="s">
        <v>493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SUM(P152:P180)</f>
        <v>0</v>
      </c>
      <c r="Q151" s="212"/>
      <c r="R151" s="213">
        <f>SUM(R152:R180)</f>
        <v>1.293016</v>
      </c>
      <c r="S151" s="212"/>
      <c r="T151" s="214">
        <f>SUM(T152:T180)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85</v>
      </c>
      <c r="AT151" s="216" t="s">
        <v>76</v>
      </c>
      <c r="AU151" s="216" t="s">
        <v>85</v>
      </c>
      <c r="AY151" s="215" t="s">
        <v>164</v>
      </c>
      <c r="BK151" s="217">
        <f>SUM(BK152:BK180)</f>
        <v>0</v>
      </c>
    </row>
    <row r="152" spans="1:65" s="2" customFormat="1" ht="24.15" customHeight="1">
      <c r="A152" s="39"/>
      <c r="B152" s="40"/>
      <c r="C152" s="220" t="s">
        <v>240</v>
      </c>
      <c r="D152" s="220" t="s">
        <v>167</v>
      </c>
      <c r="E152" s="221" t="s">
        <v>1194</v>
      </c>
      <c r="F152" s="222" t="s">
        <v>1195</v>
      </c>
      <c r="G152" s="223" t="s">
        <v>381</v>
      </c>
      <c r="H152" s="224">
        <v>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42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171</v>
      </c>
      <c r="AT152" s="232" t="s">
        <v>167</v>
      </c>
      <c r="AU152" s="232" t="s">
        <v>87</v>
      </c>
      <c r="AY152" s="18" t="s">
        <v>164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85</v>
      </c>
      <c r="BK152" s="233">
        <f>ROUND(I152*H152,2)</f>
        <v>0</v>
      </c>
      <c r="BL152" s="18" t="s">
        <v>171</v>
      </c>
      <c r="BM152" s="232" t="s">
        <v>1196</v>
      </c>
    </row>
    <row r="153" spans="1:65" s="2" customFormat="1" ht="37.8" customHeight="1">
      <c r="A153" s="39"/>
      <c r="B153" s="40"/>
      <c r="C153" s="220" t="s">
        <v>245</v>
      </c>
      <c r="D153" s="220" t="s">
        <v>167</v>
      </c>
      <c r="E153" s="221" t="s">
        <v>1197</v>
      </c>
      <c r="F153" s="222" t="s">
        <v>1198</v>
      </c>
      <c r="G153" s="223" t="s">
        <v>489</v>
      </c>
      <c r="H153" s="224">
        <v>51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1199</v>
      </c>
    </row>
    <row r="154" spans="1:65" s="2" customFormat="1" ht="14.4" customHeight="1">
      <c r="A154" s="39"/>
      <c r="B154" s="40"/>
      <c r="C154" s="265" t="s">
        <v>250</v>
      </c>
      <c r="D154" s="265" t="s">
        <v>373</v>
      </c>
      <c r="E154" s="266" t="s">
        <v>1200</v>
      </c>
      <c r="F154" s="267" t="s">
        <v>1201</v>
      </c>
      <c r="G154" s="268" t="s">
        <v>489</v>
      </c>
      <c r="H154" s="269">
        <v>53.6</v>
      </c>
      <c r="I154" s="270"/>
      <c r="J154" s="271">
        <f>ROUND(I154*H154,2)</f>
        <v>0</v>
      </c>
      <c r="K154" s="272"/>
      <c r="L154" s="273"/>
      <c r="M154" s="274" t="s">
        <v>1</v>
      </c>
      <c r="N154" s="275" t="s">
        <v>42</v>
      </c>
      <c r="O154" s="92"/>
      <c r="P154" s="230">
        <f>O154*H154</f>
        <v>0</v>
      </c>
      <c r="Q154" s="230">
        <v>0.00318</v>
      </c>
      <c r="R154" s="230">
        <f>Q154*H154</f>
        <v>0.17044800000000002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206</v>
      </c>
      <c r="AT154" s="232" t="s">
        <v>373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1202</v>
      </c>
    </row>
    <row r="155" spans="1:65" s="2" customFormat="1" ht="37.8" customHeight="1">
      <c r="A155" s="39"/>
      <c r="B155" s="40"/>
      <c r="C155" s="220" t="s">
        <v>255</v>
      </c>
      <c r="D155" s="220" t="s">
        <v>167</v>
      </c>
      <c r="E155" s="221" t="s">
        <v>1203</v>
      </c>
      <c r="F155" s="222" t="s">
        <v>1204</v>
      </c>
      <c r="G155" s="223" t="s">
        <v>381</v>
      </c>
      <c r="H155" s="224">
        <v>5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42</v>
      </c>
      <c r="O155" s="92"/>
      <c r="P155" s="230">
        <f>O155*H155</f>
        <v>0</v>
      </c>
      <c r="Q155" s="230">
        <v>0.00161</v>
      </c>
      <c r="R155" s="230">
        <f>Q155*H155</f>
        <v>0.00805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171</v>
      </c>
      <c r="AT155" s="232" t="s">
        <v>167</v>
      </c>
      <c r="AU155" s="232" t="s">
        <v>87</v>
      </c>
      <c r="AY155" s="18" t="s">
        <v>164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85</v>
      </c>
      <c r="BK155" s="233">
        <f>ROUND(I155*H155,2)</f>
        <v>0</v>
      </c>
      <c r="BL155" s="18" t="s">
        <v>171</v>
      </c>
      <c r="BM155" s="232" t="s">
        <v>1205</v>
      </c>
    </row>
    <row r="156" spans="1:65" s="2" customFormat="1" ht="24.15" customHeight="1">
      <c r="A156" s="39"/>
      <c r="B156" s="40"/>
      <c r="C156" s="265" t="s">
        <v>259</v>
      </c>
      <c r="D156" s="265" t="s">
        <v>373</v>
      </c>
      <c r="E156" s="266" t="s">
        <v>1206</v>
      </c>
      <c r="F156" s="267" t="s">
        <v>1207</v>
      </c>
      <c r="G156" s="268" t="s">
        <v>381</v>
      </c>
      <c r="H156" s="269">
        <v>2</v>
      </c>
      <c r="I156" s="270"/>
      <c r="J156" s="271">
        <f>ROUND(I156*H156,2)</f>
        <v>0</v>
      </c>
      <c r="K156" s="272"/>
      <c r="L156" s="273"/>
      <c r="M156" s="274" t="s">
        <v>1</v>
      </c>
      <c r="N156" s="275" t="s">
        <v>42</v>
      </c>
      <c r="O156" s="92"/>
      <c r="P156" s="230">
        <f>O156*H156</f>
        <v>0</v>
      </c>
      <c r="Q156" s="230">
        <v>0.0042</v>
      </c>
      <c r="R156" s="230">
        <f>Q156*H156</f>
        <v>0.0084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206</v>
      </c>
      <c r="AT156" s="232" t="s">
        <v>373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1208</v>
      </c>
    </row>
    <row r="157" spans="1:65" s="2" customFormat="1" ht="24.15" customHeight="1">
      <c r="A157" s="39"/>
      <c r="B157" s="40"/>
      <c r="C157" s="265" t="s">
        <v>7</v>
      </c>
      <c r="D157" s="265" t="s">
        <v>373</v>
      </c>
      <c r="E157" s="266" t="s">
        <v>1209</v>
      </c>
      <c r="F157" s="267" t="s">
        <v>1210</v>
      </c>
      <c r="G157" s="268" t="s">
        <v>381</v>
      </c>
      <c r="H157" s="269">
        <v>1</v>
      </c>
      <c r="I157" s="270"/>
      <c r="J157" s="271">
        <f>ROUND(I157*H157,2)</f>
        <v>0</v>
      </c>
      <c r="K157" s="272"/>
      <c r="L157" s="273"/>
      <c r="M157" s="274" t="s">
        <v>1</v>
      </c>
      <c r="N157" s="275" t="s">
        <v>42</v>
      </c>
      <c r="O157" s="92"/>
      <c r="P157" s="230">
        <f>O157*H157</f>
        <v>0</v>
      </c>
      <c r="Q157" s="230">
        <v>0.0077</v>
      </c>
      <c r="R157" s="230">
        <f>Q157*H157</f>
        <v>0.0077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206</v>
      </c>
      <c r="AT157" s="232" t="s">
        <v>373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1211</v>
      </c>
    </row>
    <row r="158" spans="1:65" s="2" customFormat="1" ht="14.4" customHeight="1">
      <c r="A158" s="39"/>
      <c r="B158" s="40"/>
      <c r="C158" s="265" t="s">
        <v>271</v>
      </c>
      <c r="D158" s="265" t="s">
        <v>373</v>
      </c>
      <c r="E158" s="266" t="s">
        <v>1212</v>
      </c>
      <c r="F158" s="267" t="s">
        <v>1213</v>
      </c>
      <c r="G158" s="268" t="s">
        <v>381</v>
      </c>
      <c r="H158" s="269">
        <v>1</v>
      </c>
      <c r="I158" s="270"/>
      <c r="J158" s="271">
        <f>ROUND(I158*H158,2)</f>
        <v>0</v>
      </c>
      <c r="K158" s="272"/>
      <c r="L158" s="273"/>
      <c r="M158" s="274" t="s">
        <v>1</v>
      </c>
      <c r="N158" s="275" t="s">
        <v>42</v>
      </c>
      <c r="O158" s="92"/>
      <c r="P158" s="230">
        <f>O158*H158</f>
        <v>0</v>
      </c>
      <c r="Q158" s="230">
        <v>0.0112</v>
      </c>
      <c r="R158" s="230">
        <f>Q158*H158</f>
        <v>0.0112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206</v>
      </c>
      <c r="AT158" s="232" t="s">
        <v>373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1214</v>
      </c>
    </row>
    <row r="159" spans="1:65" s="2" customFormat="1" ht="24.9" customHeight="1">
      <c r="A159" s="39"/>
      <c r="B159" s="40"/>
      <c r="C159" s="265" t="s">
        <v>277</v>
      </c>
      <c r="D159" s="265" t="s">
        <v>373</v>
      </c>
      <c r="E159" s="266" t="s">
        <v>1215</v>
      </c>
      <c r="F159" s="267" t="s">
        <v>1216</v>
      </c>
      <c r="G159" s="268" t="s">
        <v>381</v>
      </c>
      <c r="H159" s="269">
        <v>1</v>
      </c>
      <c r="I159" s="270"/>
      <c r="J159" s="271">
        <f>ROUND(I159*H159,2)</f>
        <v>0</v>
      </c>
      <c r="K159" s="272"/>
      <c r="L159" s="273"/>
      <c r="M159" s="274" t="s">
        <v>1</v>
      </c>
      <c r="N159" s="275" t="s">
        <v>42</v>
      </c>
      <c r="O159" s="92"/>
      <c r="P159" s="230">
        <f>O159*H159</f>
        <v>0</v>
      </c>
      <c r="Q159" s="230">
        <v>0.0008</v>
      </c>
      <c r="R159" s="230">
        <f>Q159*H159</f>
        <v>0.0008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181</v>
      </c>
      <c r="AT159" s="232" t="s">
        <v>373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181</v>
      </c>
      <c r="BM159" s="232" t="s">
        <v>1217</v>
      </c>
    </row>
    <row r="160" spans="1:65" s="2" customFormat="1" ht="37.8" customHeight="1">
      <c r="A160" s="39"/>
      <c r="B160" s="40"/>
      <c r="C160" s="220" t="s">
        <v>283</v>
      </c>
      <c r="D160" s="220" t="s">
        <v>167</v>
      </c>
      <c r="E160" s="221" t="s">
        <v>1218</v>
      </c>
      <c r="F160" s="222" t="s">
        <v>1219</v>
      </c>
      <c r="G160" s="223" t="s">
        <v>381</v>
      </c>
      <c r="H160" s="224">
        <v>4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171</v>
      </c>
      <c r="AT160" s="232" t="s">
        <v>167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1220</v>
      </c>
    </row>
    <row r="161" spans="1:65" s="2" customFormat="1" ht="14.4" customHeight="1">
      <c r="A161" s="39"/>
      <c r="B161" s="40"/>
      <c r="C161" s="265" t="s">
        <v>287</v>
      </c>
      <c r="D161" s="265" t="s">
        <v>373</v>
      </c>
      <c r="E161" s="266" t="s">
        <v>1221</v>
      </c>
      <c r="F161" s="267" t="s">
        <v>1222</v>
      </c>
      <c r="G161" s="268" t="s">
        <v>381</v>
      </c>
      <c r="H161" s="269">
        <v>1</v>
      </c>
      <c r="I161" s="270"/>
      <c r="J161" s="271">
        <f>ROUND(I161*H161,2)</f>
        <v>0</v>
      </c>
      <c r="K161" s="272"/>
      <c r="L161" s="273"/>
      <c r="M161" s="274" t="s">
        <v>1</v>
      </c>
      <c r="N161" s="275" t="s">
        <v>42</v>
      </c>
      <c r="O161" s="92"/>
      <c r="P161" s="230">
        <f>O161*H161</f>
        <v>0</v>
      </c>
      <c r="Q161" s="230">
        <v>0.00056</v>
      </c>
      <c r="R161" s="230">
        <f>Q161*H161</f>
        <v>0.00056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206</v>
      </c>
      <c r="AT161" s="232" t="s">
        <v>373</v>
      </c>
      <c r="AU161" s="232" t="s">
        <v>87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1223</v>
      </c>
    </row>
    <row r="162" spans="1:65" s="2" customFormat="1" ht="14.4" customHeight="1">
      <c r="A162" s="39"/>
      <c r="B162" s="40"/>
      <c r="C162" s="265" t="s">
        <v>291</v>
      </c>
      <c r="D162" s="265" t="s">
        <v>373</v>
      </c>
      <c r="E162" s="266" t="s">
        <v>1224</v>
      </c>
      <c r="F162" s="267" t="s">
        <v>1225</v>
      </c>
      <c r="G162" s="268" t="s">
        <v>381</v>
      </c>
      <c r="H162" s="269">
        <v>1</v>
      </c>
      <c r="I162" s="270"/>
      <c r="J162" s="271">
        <f>ROUND(I162*H162,2)</f>
        <v>0</v>
      </c>
      <c r="K162" s="272"/>
      <c r="L162" s="273"/>
      <c r="M162" s="274" t="s">
        <v>1</v>
      </c>
      <c r="N162" s="275" t="s">
        <v>42</v>
      </c>
      <c r="O162" s="92"/>
      <c r="P162" s="230">
        <f>O162*H162</f>
        <v>0</v>
      </c>
      <c r="Q162" s="230">
        <v>0.00056</v>
      </c>
      <c r="R162" s="230">
        <f>Q162*H162</f>
        <v>0.00056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206</v>
      </c>
      <c r="AT162" s="232" t="s">
        <v>373</v>
      </c>
      <c r="AU162" s="232" t="s">
        <v>87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1226</v>
      </c>
    </row>
    <row r="163" spans="1:65" s="2" customFormat="1" ht="14.4" customHeight="1">
      <c r="A163" s="39"/>
      <c r="B163" s="40"/>
      <c r="C163" s="265" t="s">
        <v>411</v>
      </c>
      <c r="D163" s="265" t="s">
        <v>373</v>
      </c>
      <c r="E163" s="266" t="s">
        <v>1227</v>
      </c>
      <c r="F163" s="267" t="s">
        <v>1228</v>
      </c>
      <c r="G163" s="268" t="s">
        <v>381</v>
      </c>
      <c r="H163" s="269">
        <v>1</v>
      </c>
      <c r="I163" s="270"/>
      <c r="J163" s="271">
        <f>ROUND(I163*H163,2)</f>
        <v>0</v>
      </c>
      <c r="K163" s="272"/>
      <c r="L163" s="273"/>
      <c r="M163" s="274" t="s">
        <v>1</v>
      </c>
      <c r="N163" s="275" t="s">
        <v>42</v>
      </c>
      <c r="O163" s="92"/>
      <c r="P163" s="230">
        <f>O163*H163</f>
        <v>0</v>
      </c>
      <c r="Q163" s="230">
        <v>0.00056</v>
      </c>
      <c r="R163" s="230">
        <f>Q163*H163</f>
        <v>0.00056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206</v>
      </c>
      <c r="AT163" s="232" t="s">
        <v>373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1229</v>
      </c>
    </row>
    <row r="164" spans="1:65" s="2" customFormat="1" ht="14.4" customHeight="1">
      <c r="A164" s="39"/>
      <c r="B164" s="40"/>
      <c r="C164" s="265" t="s">
        <v>419</v>
      </c>
      <c r="D164" s="265" t="s">
        <v>373</v>
      </c>
      <c r="E164" s="266" t="s">
        <v>1230</v>
      </c>
      <c r="F164" s="267" t="s">
        <v>1231</v>
      </c>
      <c r="G164" s="268" t="s">
        <v>381</v>
      </c>
      <c r="H164" s="269">
        <v>1</v>
      </c>
      <c r="I164" s="270"/>
      <c r="J164" s="271">
        <f>ROUND(I164*H164,2)</f>
        <v>0</v>
      </c>
      <c r="K164" s="272"/>
      <c r="L164" s="273"/>
      <c r="M164" s="274" t="s">
        <v>1</v>
      </c>
      <c r="N164" s="275" t="s">
        <v>42</v>
      </c>
      <c r="O164" s="92"/>
      <c r="P164" s="230">
        <f>O164*H164</f>
        <v>0</v>
      </c>
      <c r="Q164" s="230">
        <v>0.00056</v>
      </c>
      <c r="R164" s="230">
        <f>Q164*H164</f>
        <v>0.00056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206</v>
      </c>
      <c r="AT164" s="232" t="s">
        <v>373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1232</v>
      </c>
    </row>
    <row r="165" spans="1:65" s="2" customFormat="1" ht="37.8" customHeight="1">
      <c r="A165" s="39"/>
      <c r="B165" s="40"/>
      <c r="C165" s="220" t="s">
        <v>424</v>
      </c>
      <c r="D165" s="220" t="s">
        <v>167</v>
      </c>
      <c r="E165" s="221" t="s">
        <v>1233</v>
      </c>
      <c r="F165" s="222" t="s">
        <v>1234</v>
      </c>
      <c r="G165" s="223" t="s">
        <v>381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171</v>
      </c>
      <c r="AT165" s="232" t="s">
        <v>167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1235</v>
      </c>
    </row>
    <row r="166" spans="1:65" s="2" customFormat="1" ht="14.4" customHeight="1">
      <c r="A166" s="39"/>
      <c r="B166" s="40"/>
      <c r="C166" s="265" t="s">
        <v>429</v>
      </c>
      <c r="D166" s="265" t="s">
        <v>373</v>
      </c>
      <c r="E166" s="266" t="s">
        <v>1236</v>
      </c>
      <c r="F166" s="267" t="s">
        <v>1237</v>
      </c>
      <c r="G166" s="268" t="s">
        <v>381</v>
      </c>
      <c r="H166" s="269">
        <v>1</v>
      </c>
      <c r="I166" s="270"/>
      <c r="J166" s="271">
        <f>ROUND(I166*H166,2)</f>
        <v>0</v>
      </c>
      <c r="K166" s="272"/>
      <c r="L166" s="273"/>
      <c r="M166" s="274" t="s">
        <v>1</v>
      </c>
      <c r="N166" s="275" t="s">
        <v>42</v>
      </c>
      <c r="O166" s="92"/>
      <c r="P166" s="230">
        <f>O166*H166</f>
        <v>0</v>
      </c>
      <c r="Q166" s="230">
        <v>0.00068</v>
      </c>
      <c r="R166" s="230">
        <f>Q166*H166</f>
        <v>0.00068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206</v>
      </c>
      <c r="AT166" s="232" t="s">
        <v>373</v>
      </c>
      <c r="AU166" s="232" t="s">
        <v>87</v>
      </c>
      <c r="AY166" s="18" t="s">
        <v>164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85</v>
      </c>
      <c r="BK166" s="233">
        <f>ROUND(I166*H166,2)</f>
        <v>0</v>
      </c>
      <c r="BL166" s="18" t="s">
        <v>171</v>
      </c>
      <c r="BM166" s="232" t="s">
        <v>1238</v>
      </c>
    </row>
    <row r="167" spans="1:65" s="2" customFormat="1" ht="24.9" customHeight="1">
      <c r="A167" s="39"/>
      <c r="B167" s="40"/>
      <c r="C167" s="220" t="s">
        <v>434</v>
      </c>
      <c r="D167" s="220" t="s">
        <v>167</v>
      </c>
      <c r="E167" s="221" t="s">
        <v>1239</v>
      </c>
      <c r="F167" s="222" t="s">
        <v>1240</v>
      </c>
      <c r="G167" s="223" t="s">
        <v>381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171</v>
      </c>
      <c r="AT167" s="232" t="s">
        <v>167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1241</v>
      </c>
    </row>
    <row r="168" spans="1:65" s="2" customFormat="1" ht="14.4" customHeight="1">
      <c r="A168" s="39"/>
      <c r="B168" s="40"/>
      <c r="C168" s="265" t="s">
        <v>442</v>
      </c>
      <c r="D168" s="265" t="s">
        <v>373</v>
      </c>
      <c r="E168" s="266" t="s">
        <v>1242</v>
      </c>
      <c r="F168" s="267" t="s">
        <v>1243</v>
      </c>
      <c r="G168" s="268" t="s">
        <v>381</v>
      </c>
      <c r="H168" s="269">
        <v>1</v>
      </c>
      <c r="I168" s="270"/>
      <c r="J168" s="271">
        <f>ROUND(I168*H168,2)</f>
        <v>0</v>
      </c>
      <c r="K168" s="272"/>
      <c r="L168" s="273"/>
      <c r="M168" s="274" t="s">
        <v>1</v>
      </c>
      <c r="N168" s="275" t="s">
        <v>42</v>
      </c>
      <c r="O168" s="92"/>
      <c r="P168" s="230">
        <f>O168*H168</f>
        <v>0</v>
      </c>
      <c r="Q168" s="230">
        <v>0.00048</v>
      </c>
      <c r="R168" s="230">
        <f>Q168*H168</f>
        <v>0.00048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181</v>
      </c>
      <c r="AT168" s="232" t="s">
        <v>373</v>
      </c>
      <c r="AU168" s="232" t="s">
        <v>87</v>
      </c>
      <c r="AY168" s="18" t="s">
        <v>164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181</v>
      </c>
      <c r="BM168" s="232" t="s">
        <v>1244</v>
      </c>
    </row>
    <row r="169" spans="1:65" s="2" customFormat="1" ht="49.05" customHeight="1">
      <c r="A169" s="39"/>
      <c r="B169" s="40"/>
      <c r="C169" s="220" t="s">
        <v>448</v>
      </c>
      <c r="D169" s="220" t="s">
        <v>167</v>
      </c>
      <c r="E169" s="221" t="s">
        <v>1245</v>
      </c>
      <c r="F169" s="222" t="s">
        <v>1246</v>
      </c>
      <c r="G169" s="223" t="s">
        <v>381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42</v>
      </c>
      <c r="O169" s="92"/>
      <c r="P169" s="230">
        <f>O169*H169</f>
        <v>0</v>
      </c>
      <c r="Q169" s="230">
        <v>0.00086</v>
      </c>
      <c r="R169" s="230">
        <f>Q169*H169</f>
        <v>0.00086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171</v>
      </c>
      <c r="AT169" s="232" t="s">
        <v>167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1247</v>
      </c>
    </row>
    <row r="170" spans="1:65" s="2" customFormat="1" ht="24.15" customHeight="1">
      <c r="A170" s="39"/>
      <c r="B170" s="40"/>
      <c r="C170" s="265" t="s">
        <v>453</v>
      </c>
      <c r="D170" s="265" t="s">
        <v>373</v>
      </c>
      <c r="E170" s="266" t="s">
        <v>1248</v>
      </c>
      <c r="F170" s="267" t="s">
        <v>1249</v>
      </c>
      <c r="G170" s="268" t="s">
        <v>381</v>
      </c>
      <c r="H170" s="269">
        <v>1</v>
      </c>
      <c r="I170" s="270"/>
      <c r="J170" s="271">
        <f>ROUND(I170*H170,2)</f>
        <v>0</v>
      </c>
      <c r="K170" s="272"/>
      <c r="L170" s="273"/>
      <c r="M170" s="274" t="s">
        <v>1</v>
      </c>
      <c r="N170" s="275" t="s">
        <v>42</v>
      </c>
      <c r="O170" s="92"/>
      <c r="P170" s="230">
        <f>O170*H170</f>
        <v>0</v>
      </c>
      <c r="Q170" s="230">
        <v>0.01555</v>
      </c>
      <c r="R170" s="230">
        <f>Q170*H170</f>
        <v>0.01555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206</v>
      </c>
      <c r="AT170" s="232" t="s">
        <v>373</v>
      </c>
      <c r="AU170" s="232" t="s">
        <v>87</v>
      </c>
      <c r="AY170" s="18" t="s">
        <v>164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85</v>
      </c>
      <c r="BK170" s="233">
        <f>ROUND(I170*H170,2)</f>
        <v>0</v>
      </c>
      <c r="BL170" s="18" t="s">
        <v>171</v>
      </c>
      <c r="BM170" s="232" t="s">
        <v>1250</v>
      </c>
    </row>
    <row r="171" spans="1:65" s="2" customFormat="1" ht="24.15" customHeight="1">
      <c r="A171" s="39"/>
      <c r="B171" s="40"/>
      <c r="C171" s="220" t="s">
        <v>457</v>
      </c>
      <c r="D171" s="220" t="s">
        <v>167</v>
      </c>
      <c r="E171" s="221" t="s">
        <v>1251</v>
      </c>
      <c r="F171" s="222" t="s">
        <v>1252</v>
      </c>
      <c r="G171" s="223" t="s">
        <v>489</v>
      </c>
      <c r="H171" s="224">
        <v>51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42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171</v>
      </c>
      <c r="AT171" s="232" t="s">
        <v>167</v>
      </c>
      <c r="AU171" s="232" t="s">
        <v>87</v>
      </c>
      <c r="AY171" s="18" t="s">
        <v>164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85</v>
      </c>
      <c r="BK171" s="233">
        <f>ROUND(I171*H171,2)</f>
        <v>0</v>
      </c>
      <c r="BL171" s="18" t="s">
        <v>171</v>
      </c>
      <c r="BM171" s="232" t="s">
        <v>1253</v>
      </c>
    </row>
    <row r="172" spans="1:65" s="2" customFormat="1" ht="24.15" customHeight="1">
      <c r="A172" s="39"/>
      <c r="B172" s="40"/>
      <c r="C172" s="220" t="s">
        <v>461</v>
      </c>
      <c r="D172" s="220" t="s">
        <v>167</v>
      </c>
      <c r="E172" s="221" t="s">
        <v>1254</v>
      </c>
      <c r="F172" s="222" t="s">
        <v>1255</v>
      </c>
      <c r="G172" s="223" t="s">
        <v>381</v>
      </c>
      <c r="H172" s="224">
        <v>2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0.45937</v>
      </c>
      <c r="R172" s="230">
        <f>Q172*H172</f>
        <v>0.91874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171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1256</v>
      </c>
    </row>
    <row r="173" spans="1:65" s="2" customFormat="1" ht="14.4" customHeight="1">
      <c r="A173" s="39"/>
      <c r="B173" s="40"/>
      <c r="C173" s="220" t="s">
        <v>467</v>
      </c>
      <c r="D173" s="220" t="s">
        <v>167</v>
      </c>
      <c r="E173" s="221" t="s">
        <v>1257</v>
      </c>
      <c r="F173" s="222" t="s">
        <v>1258</v>
      </c>
      <c r="G173" s="223" t="s">
        <v>381</v>
      </c>
      <c r="H173" s="224">
        <v>1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0.12303</v>
      </c>
      <c r="R173" s="230">
        <f>Q173*H173</f>
        <v>0.12303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171</v>
      </c>
      <c r="AT173" s="232" t="s">
        <v>167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171</v>
      </c>
      <c r="BM173" s="232" t="s">
        <v>1259</v>
      </c>
    </row>
    <row r="174" spans="1:65" s="2" customFormat="1" ht="24.15" customHeight="1">
      <c r="A174" s="39"/>
      <c r="B174" s="40"/>
      <c r="C174" s="265" t="s">
        <v>471</v>
      </c>
      <c r="D174" s="265" t="s">
        <v>373</v>
      </c>
      <c r="E174" s="266" t="s">
        <v>1260</v>
      </c>
      <c r="F174" s="267" t="s">
        <v>1261</v>
      </c>
      <c r="G174" s="268" t="s">
        <v>381</v>
      </c>
      <c r="H174" s="269">
        <v>1</v>
      </c>
      <c r="I174" s="270"/>
      <c r="J174" s="271">
        <f>ROUND(I174*H174,2)</f>
        <v>0</v>
      </c>
      <c r="K174" s="272"/>
      <c r="L174" s="273"/>
      <c r="M174" s="274" t="s">
        <v>1</v>
      </c>
      <c r="N174" s="275" t="s">
        <v>42</v>
      </c>
      <c r="O174" s="92"/>
      <c r="P174" s="230">
        <f>O174*H174</f>
        <v>0</v>
      </c>
      <c r="Q174" s="230">
        <v>0.0069</v>
      </c>
      <c r="R174" s="230">
        <f>Q174*H174</f>
        <v>0.0069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206</v>
      </c>
      <c r="AT174" s="232" t="s">
        <v>373</v>
      </c>
      <c r="AU174" s="232" t="s">
        <v>87</v>
      </c>
      <c r="AY174" s="18" t="s">
        <v>164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171</v>
      </c>
      <c r="BM174" s="232" t="s">
        <v>1262</v>
      </c>
    </row>
    <row r="175" spans="1:65" s="2" customFormat="1" ht="24.15" customHeight="1">
      <c r="A175" s="39"/>
      <c r="B175" s="40"/>
      <c r="C175" s="265" t="s">
        <v>475</v>
      </c>
      <c r="D175" s="265" t="s">
        <v>373</v>
      </c>
      <c r="E175" s="266" t="s">
        <v>1263</v>
      </c>
      <c r="F175" s="267" t="s">
        <v>1264</v>
      </c>
      <c r="G175" s="268" t="s">
        <v>381</v>
      </c>
      <c r="H175" s="269">
        <v>1</v>
      </c>
      <c r="I175" s="270"/>
      <c r="J175" s="271">
        <f>ROUND(I175*H175,2)</f>
        <v>0</v>
      </c>
      <c r="K175" s="272"/>
      <c r="L175" s="273"/>
      <c r="M175" s="274" t="s">
        <v>1</v>
      </c>
      <c r="N175" s="275" t="s">
        <v>42</v>
      </c>
      <c r="O175" s="92"/>
      <c r="P175" s="230">
        <f>O175*H175</f>
        <v>0</v>
      </c>
      <c r="Q175" s="230">
        <v>0.0009</v>
      </c>
      <c r="R175" s="230">
        <f>Q175*H175</f>
        <v>0.0009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206</v>
      </c>
      <c r="AT175" s="232" t="s">
        <v>373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171</v>
      </c>
      <c r="BM175" s="232" t="s">
        <v>1265</v>
      </c>
    </row>
    <row r="176" spans="1:65" s="2" customFormat="1" ht="24.15" customHeight="1">
      <c r="A176" s="39"/>
      <c r="B176" s="40"/>
      <c r="C176" s="220" t="s">
        <v>480</v>
      </c>
      <c r="D176" s="220" t="s">
        <v>167</v>
      </c>
      <c r="E176" s="221" t="s">
        <v>1266</v>
      </c>
      <c r="F176" s="222" t="s">
        <v>1267</v>
      </c>
      <c r="G176" s="223" t="s">
        <v>381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42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240</v>
      </c>
      <c r="AT176" s="232" t="s">
        <v>167</v>
      </c>
      <c r="AU176" s="232" t="s">
        <v>87</v>
      </c>
      <c r="AY176" s="18" t="s">
        <v>164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240</v>
      </c>
      <c r="BM176" s="232" t="s">
        <v>1268</v>
      </c>
    </row>
    <row r="177" spans="1:65" s="2" customFormat="1" ht="14.4" customHeight="1">
      <c r="A177" s="39"/>
      <c r="B177" s="40"/>
      <c r="C177" s="265" t="s">
        <v>486</v>
      </c>
      <c r="D177" s="265" t="s">
        <v>373</v>
      </c>
      <c r="E177" s="266" t="s">
        <v>1269</v>
      </c>
      <c r="F177" s="267" t="s">
        <v>1270</v>
      </c>
      <c r="G177" s="268" t="s">
        <v>381</v>
      </c>
      <c r="H177" s="269">
        <v>1</v>
      </c>
      <c r="I177" s="270"/>
      <c r="J177" s="271">
        <f>ROUND(I177*H177,2)</f>
        <v>0</v>
      </c>
      <c r="K177" s="272"/>
      <c r="L177" s="273"/>
      <c r="M177" s="274" t="s">
        <v>1</v>
      </c>
      <c r="N177" s="275" t="s">
        <v>42</v>
      </c>
      <c r="O177" s="92"/>
      <c r="P177" s="230">
        <f>O177*H177</f>
        <v>0</v>
      </c>
      <c r="Q177" s="230">
        <v>0.0035</v>
      </c>
      <c r="R177" s="230">
        <f>Q177*H177</f>
        <v>0.0035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442</v>
      </c>
      <c r="AT177" s="232" t="s">
        <v>373</v>
      </c>
      <c r="AU177" s="232" t="s">
        <v>87</v>
      </c>
      <c r="AY177" s="18" t="s">
        <v>164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240</v>
      </c>
      <c r="BM177" s="232" t="s">
        <v>1271</v>
      </c>
    </row>
    <row r="178" spans="1:65" s="2" customFormat="1" ht="14.4" customHeight="1">
      <c r="A178" s="39"/>
      <c r="B178" s="40"/>
      <c r="C178" s="220" t="s">
        <v>494</v>
      </c>
      <c r="D178" s="220" t="s">
        <v>167</v>
      </c>
      <c r="E178" s="221" t="s">
        <v>1272</v>
      </c>
      <c r="F178" s="222" t="s">
        <v>1273</v>
      </c>
      <c r="G178" s="223" t="s">
        <v>489</v>
      </c>
      <c r="H178" s="224">
        <v>53.6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42</v>
      </c>
      <c r="O178" s="92"/>
      <c r="P178" s="230">
        <f>O178*H178</f>
        <v>0</v>
      </c>
      <c r="Q178" s="230">
        <v>0.00013</v>
      </c>
      <c r="R178" s="230">
        <f>Q178*H178</f>
        <v>0.006967999999999999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171</v>
      </c>
      <c r="AT178" s="232" t="s">
        <v>167</v>
      </c>
      <c r="AU178" s="232" t="s">
        <v>87</v>
      </c>
      <c r="AY178" s="18" t="s">
        <v>164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85</v>
      </c>
      <c r="BK178" s="233">
        <f>ROUND(I178*H178,2)</f>
        <v>0</v>
      </c>
      <c r="BL178" s="18" t="s">
        <v>171</v>
      </c>
      <c r="BM178" s="232" t="s">
        <v>1274</v>
      </c>
    </row>
    <row r="179" spans="1:65" s="2" customFormat="1" ht="37.8" customHeight="1">
      <c r="A179" s="39"/>
      <c r="B179" s="40"/>
      <c r="C179" s="220" t="s">
        <v>499</v>
      </c>
      <c r="D179" s="220" t="s">
        <v>167</v>
      </c>
      <c r="E179" s="221" t="s">
        <v>1275</v>
      </c>
      <c r="F179" s="222" t="s">
        <v>1276</v>
      </c>
      <c r="G179" s="223" t="s">
        <v>381</v>
      </c>
      <c r="H179" s="224">
        <v>23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42</v>
      </c>
      <c r="O179" s="92"/>
      <c r="P179" s="230">
        <f>O179*H179</f>
        <v>0</v>
      </c>
      <c r="Q179" s="230">
        <v>0.00011</v>
      </c>
      <c r="R179" s="230">
        <f>Q179*H179</f>
        <v>0.00253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171</v>
      </c>
      <c r="AT179" s="232" t="s">
        <v>167</v>
      </c>
      <c r="AU179" s="232" t="s">
        <v>87</v>
      </c>
      <c r="AY179" s="18" t="s">
        <v>164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85</v>
      </c>
      <c r="BK179" s="233">
        <f>ROUND(I179*H179,2)</f>
        <v>0</v>
      </c>
      <c r="BL179" s="18" t="s">
        <v>171</v>
      </c>
      <c r="BM179" s="232" t="s">
        <v>1277</v>
      </c>
    </row>
    <row r="180" spans="1:65" s="2" customFormat="1" ht="24.15" customHeight="1">
      <c r="A180" s="39"/>
      <c r="B180" s="40"/>
      <c r="C180" s="220" t="s">
        <v>503</v>
      </c>
      <c r="D180" s="220" t="s">
        <v>167</v>
      </c>
      <c r="E180" s="221" t="s">
        <v>1278</v>
      </c>
      <c r="F180" s="222" t="s">
        <v>1279</v>
      </c>
      <c r="G180" s="223" t="s">
        <v>381</v>
      </c>
      <c r="H180" s="224">
        <v>4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0.00101</v>
      </c>
      <c r="R180" s="230">
        <f>Q180*H180</f>
        <v>0.00404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171</v>
      </c>
      <c r="AT180" s="232" t="s">
        <v>167</v>
      </c>
      <c r="AU180" s="232" t="s">
        <v>87</v>
      </c>
      <c r="AY180" s="18" t="s">
        <v>164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171</v>
      </c>
      <c r="BM180" s="232" t="s">
        <v>1280</v>
      </c>
    </row>
    <row r="181" spans="1:63" s="12" customFormat="1" ht="22.8" customHeight="1">
      <c r="A181" s="12"/>
      <c r="B181" s="204"/>
      <c r="C181" s="205"/>
      <c r="D181" s="206" t="s">
        <v>76</v>
      </c>
      <c r="E181" s="218" t="s">
        <v>785</v>
      </c>
      <c r="F181" s="218" t="s">
        <v>624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SUM(P182:P183)</f>
        <v>0</v>
      </c>
      <c r="Q181" s="212"/>
      <c r="R181" s="213">
        <f>SUM(R182:R183)</f>
        <v>0</v>
      </c>
      <c r="S181" s="212"/>
      <c r="T181" s="214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85</v>
      </c>
      <c r="AT181" s="216" t="s">
        <v>76</v>
      </c>
      <c r="AU181" s="216" t="s">
        <v>85</v>
      </c>
      <c r="AY181" s="215" t="s">
        <v>164</v>
      </c>
      <c r="BK181" s="217">
        <f>SUM(BK182:BK183)</f>
        <v>0</v>
      </c>
    </row>
    <row r="182" spans="1:65" s="2" customFormat="1" ht="37.8" customHeight="1">
      <c r="A182" s="39"/>
      <c r="B182" s="40"/>
      <c r="C182" s="220" t="s">
        <v>508</v>
      </c>
      <c r="D182" s="220" t="s">
        <v>167</v>
      </c>
      <c r="E182" s="221" t="s">
        <v>1281</v>
      </c>
      <c r="F182" s="222" t="s">
        <v>1282</v>
      </c>
      <c r="G182" s="223" t="s">
        <v>349</v>
      </c>
      <c r="H182" s="224">
        <v>1.803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42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171</v>
      </c>
      <c r="AT182" s="232" t="s">
        <v>167</v>
      </c>
      <c r="AU182" s="232" t="s">
        <v>87</v>
      </c>
      <c r="AY182" s="18" t="s">
        <v>164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85</v>
      </c>
      <c r="BK182" s="233">
        <f>ROUND(I182*H182,2)</f>
        <v>0</v>
      </c>
      <c r="BL182" s="18" t="s">
        <v>171</v>
      </c>
      <c r="BM182" s="232" t="s">
        <v>1283</v>
      </c>
    </row>
    <row r="183" spans="1:65" s="2" customFormat="1" ht="37.8" customHeight="1">
      <c r="A183" s="39"/>
      <c r="B183" s="40"/>
      <c r="C183" s="220" t="s">
        <v>512</v>
      </c>
      <c r="D183" s="220" t="s">
        <v>167</v>
      </c>
      <c r="E183" s="221" t="s">
        <v>1284</v>
      </c>
      <c r="F183" s="222" t="s">
        <v>1285</v>
      </c>
      <c r="G183" s="223" t="s">
        <v>349</v>
      </c>
      <c r="H183" s="224">
        <v>1.803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42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171</v>
      </c>
      <c r="AT183" s="232" t="s">
        <v>167</v>
      </c>
      <c r="AU183" s="232" t="s">
        <v>87</v>
      </c>
      <c r="AY183" s="18" t="s">
        <v>164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171</v>
      </c>
      <c r="BM183" s="232" t="s">
        <v>1286</v>
      </c>
    </row>
    <row r="184" spans="1:63" s="12" customFormat="1" ht="25.9" customHeight="1">
      <c r="A184" s="12"/>
      <c r="B184" s="204"/>
      <c r="C184" s="205"/>
      <c r="D184" s="206" t="s">
        <v>76</v>
      </c>
      <c r="E184" s="207" t="s">
        <v>1082</v>
      </c>
      <c r="F184" s="207" t="s">
        <v>1083</v>
      </c>
      <c r="G184" s="205"/>
      <c r="H184" s="205"/>
      <c r="I184" s="208"/>
      <c r="J184" s="209">
        <f>BK184</f>
        <v>0</v>
      </c>
      <c r="K184" s="205"/>
      <c r="L184" s="210"/>
      <c r="M184" s="211"/>
      <c r="N184" s="212"/>
      <c r="O184" s="212"/>
      <c r="P184" s="213">
        <f>P185+P186</f>
        <v>0</v>
      </c>
      <c r="Q184" s="212"/>
      <c r="R184" s="213">
        <f>R185+R186</f>
        <v>0.002144</v>
      </c>
      <c r="S184" s="212"/>
      <c r="T184" s="214">
        <f>T185+T186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5" t="s">
        <v>87</v>
      </c>
      <c r="AT184" s="216" t="s">
        <v>76</v>
      </c>
      <c r="AU184" s="216" t="s">
        <v>77</v>
      </c>
      <c r="AY184" s="215" t="s">
        <v>164</v>
      </c>
      <c r="BK184" s="217">
        <f>BK185+BK186</f>
        <v>0</v>
      </c>
    </row>
    <row r="185" spans="1:65" s="2" customFormat="1" ht="14.4" customHeight="1">
      <c r="A185" s="39"/>
      <c r="B185" s="40"/>
      <c r="C185" s="220" t="s">
        <v>517</v>
      </c>
      <c r="D185" s="220" t="s">
        <v>167</v>
      </c>
      <c r="E185" s="221" t="s">
        <v>1287</v>
      </c>
      <c r="F185" s="222" t="s">
        <v>1288</v>
      </c>
      <c r="G185" s="223" t="s">
        <v>489</v>
      </c>
      <c r="H185" s="224">
        <v>51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42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240</v>
      </c>
      <c r="AT185" s="232" t="s">
        <v>167</v>
      </c>
      <c r="AU185" s="232" t="s">
        <v>85</v>
      </c>
      <c r="AY185" s="18" t="s">
        <v>164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85</v>
      </c>
      <c r="BK185" s="233">
        <f>ROUND(I185*H185,2)</f>
        <v>0</v>
      </c>
      <c r="BL185" s="18" t="s">
        <v>240</v>
      </c>
      <c r="BM185" s="232" t="s">
        <v>1289</v>
      </c>
    </row>
    <row r="186" spans="1:63" s="12" customFormat="1" ht="22.8" customHeight="1">
      <c r="A186" s="12"/>
      <c r="B186" s="204"/>
      <c r="C186" s="205"/>
      <c r="D186" s="206" t="s">
        <v>76</v>
      </c>
      <c r="E186" s="218" t="s">
        <v>1290</v>
      </c>
      <c r="F186" s="218" t="s">
        <v>1291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SUM(P187:P189)</f>
        <v>0</v>
      </c>
      <c r="Q186" s="212"/>
      <c r="R186" s="213">
        <f>SUM(R187:R189)</f>
        <v>0.002144</v>
      </c>
      <c r="S186" s="212"/>
      <c r="T186" s="214">
        <f>SUM(T187:T189)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87</v>
      </c>
      <c r="AT186" s="216" t="s">
        <v>76</v>
      </c>
      <c r="AU186" s="216" t="s">
        <v>85</v>
      </c>
      <c r="AY186" s="215" t="s">
        <v>164</v>
      </c>
      <c r="BK186" s="217">
        <f>SUM(BK187:BK189)</f>
        <v>0</v>
      </c>
    </row>
    <row r="187" spans="1:65" s="2" customFormat="1" ht="14.4" customHeight="1">
      <c r="A187" s="39"/>
      <c r="B187" s="40"/>
      <c r="C187" s="220" t="s">
        <v>522</v>
      </c>
      <c r="D187" s="220" t="s">
        <v>167</v>
      </c>
      <c r="E187" s="221" t="s">
        <v>1292</v>
      </c>
      <c r="F187" s="222" t="s">
        <v>1293</v>
      </c>
      <c r="G187" s="223" t="s">
        <v>489</v>
      </c>
      <c r="H187" s="224">
        <v>53.6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181</v>
      </c>
      <c r="AT187" s="232" t="s">
        <v>167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181</v>
      </c>
      <c r="BM187" s="232" t="s">
        <v>1294</v>
      </c>
    </row>
    <row r="188" spans="1:65" s="2" customFormat="1" ht="37.8" customHeight="1">
      <c r="A188" s="39"/>
      <c r="B188" s="40"/>
      <c r="C188" s="220" t="s">
        <v>527</v>
      </c>
      <c r="D188" s="220" t="s">
        <v>167</v>
      </c>
      <c r="E188" s="221" t="s">
        <v>1295</v>
      </c>
      <c r="F188" s="222" t="s">
        <v>1296</v>
      </c>
      <c r="G188" s="223" t="s">
        <v>489</v>
      </c>
      <c r="H188" s="224">
        <v>53.6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42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240</v>
      </c>
      <c r="AT188" s="232" t="s">
        <v>167</v>
      </c>
      <c r="AU188" s="232" t="s">
        <v>87</v>
      </c>
      <c r="AY188" s="18" t="s">
        <v>164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85</v>
      </c>
      <c r="BK188" s="233">
        <f>ROUND(I188*H188,2)</f>
        <v>0</v>
      </c>
      <c r="BL188" s="18" t="s">
        <v>240</v>
      </c>
      <c r="BM188" s="232" t="s">
        <v>1297</v>
      </c>
    </row>
    <row r="189" spans="1:65" s="2" customFormat="1" ht="49.05" customHeight="1">
      <c r="A189" s="39"/>
      <c r="B189" s="40"/>
      <c r="C189" s="265" t="s">
        <v>532</v>
      </c>
      <c r="D189" s="265" t="s">
        <v>373</v>
      </c>
      <c r="E189" s="266" t="s">
        <v>1298</v>
      </c>
      <c r="F189" s="267" t="s">
        <v>1299</v>
      </c>
      <c r="G189" s="268" t="s">
        <v>489</v>
      </c>
      <c r="H189" s="269">
        <v>53.6</v>
      </c>
      <c r="I189" s="270"/>
      <c r="J189" s="271">
        <f>ROUND(I189*H189,2)</f>
        <v>0</v>
      </c>
      <c r="K189" s="272"/>
      <c r="L189" s="273"/>
      <c r="M189" s="274" t="s">
        <v>1</v>
      </c>
      <c r="N189" s="275" t="s">
        <v>42</v>
      </c>
      <c r="O189" s="92"/>
      <c r="P189" s="230">
        <f>O189*H189</f>
        <v>0</v>
      </c>
      <c r="Q189" s="230">
        <v>4E-05</v>
      </c>
      <c r="R189" s="230">
        <f>Q189*H189</f>
        <v>0.002144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442</v>
      </c>
      <c r="AT189" s="232" t="s">
        <v>373</v>
      </c>
      <c r="AU189" s="232" t="s">
        <v>87</v>
      </c>
      <c r="AY189" s="18" t="s">
        <v>164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240</v>
      </c>
      <c r="BM189" s="232" t="s">
        <v>1300</v>
      </c>
    </row>
    <row r="190" spans="1:63" s="12" customFormat="1" ht="25.9" customHeight="1">
      <c r="A190" s="12"/>
      <c r="B190" s="204"/>
      <c r="C190" s="205"/>
      <c r="D190" s="206" t="s">
        <v>76</v>
      </c>
      <c r="E190" s="207" t="s">
        <v>373</v>
      </c>
      <c r="F190" s="207" t="s">
        <v>1301</v>
      </c>
      <c r="G190" s="205"/>
      <c r="H190" s="205"/>
      <c r="I190" s="208"/>
      <c r="J190" s="209">
        <f>BK190</f>
        <v>0</v>
      </c>
      <c r="K190" s="205"/>
      <c r="L190" s="210"/>
      <c r="M190" s="211"/>
      <c r="N190" s="212"/>
      <c r="O190" s="212"/>
      <c r="P190" s="213">
        <f>P191</f>
        <v>0</v>
      </c>
      <c r="Q190" s="212"/>
      <c r="R190" s="213">
        <f>R191</f>
        <v>0.1476</v>
      </c>
      <c r="S190" s="212"/>
      <c r="T190" s="214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184</v>
      </c>
      <c r="AT190" s="216" t="s">
        <v>76</v>
      </c>
      <c r="AU190" s="216" t="s">
        <v>77</v>
      </c>
      <c r="AY190" s="215" t="s">
        <v>164</v>
      </c>
      <c r="BK190" s="217">
        <f>BK191</f>
        <v>0</v>
      </c>
    </row>
    <row r="191" spans="1:63" s="12" customFormat="1" ht="22.8" customHeight="1">
      <c r="A191" s="12"/>
      <c r="B191" s="204"/>
      <c r="C191" s="205"/>
      <c r="D191" s="206" t="s">
        <v>76</v>
      </c>
      <c r="E191" s="218" t="s">
        <v>1302</v>
      </c>
      <c r="F191" s="218" t="s">
        <v>1303</v>
      </c>
      <c r="G191" s="205"/>
      <c r="H191" s="205"/>
      <c r="I191" s="208"/>
      <c r="J191" s="219">
        <f>BK191</f>
        <v>0</v>
      </c>
      <c r="K191" s="205"/>
      <c r="L191" s="210"/>
      <c r="M191" s="211"/>
      <c r="N191" s="212"/>
      <c r="O191" s="212"/>
      <c r="P191" s="213">
        <f>P192</f>
        <v>0</v>
      </c>
      <c r="Q191" s="212"/>
      <c r="R191" s="213">
        <f>R192</f>
        <v>0.1476</v>
      </c>
      <c r="S191" s="212"/>
      <c r="T191" s="21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5" t="s">
        <v>184</v>
      </c>
      <c r="AT191" s="216" t="s">
        <v>76</v>
      </c>
      <c r="AU191" s="216" t="s">
        <v>85</v>
      </c>
      <c r="AY191" s="215" t="s">
        <v>164</v>
      </c>
      <c r="BK191" s="217">
        <f>BK192</f>
        <v>0</v>
      </c>
    </row>
    <row r="192" spans="1:65" s="2" customFormat="1" ht="24.15" customHeight="1">
      <c r="A192" s="39"/>
      <c r="B192" s="40"/>
      <c r="C192" s="220" t="s">
        <v>536</v>
      </c>
      <c r="D192" s="220" t="s">
        <v>167</v>
      </c>
      <c r="E192" s="221" t="s">
        <v>1304</v>
      </c>
      <c r="F192" s="222" t="s">
        <v>1305</v>
      </c>
      <c r="G192" s="223" t="s">
        <v>489</v>
      </c>
      <c r="H192" s="224">
        <v>30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42</v>
      </c>
      <c r="O192" s="92"/>
      <c r="P192" s="230">
        <f>O192*H192</f>
        <v>0</v>
      </c>
      <c r="Q192" s="230">
        <v>0.00492</v>
      </c>
      <c r="R192" s="230">
        <f>Q192*H192</f>
        <v>0.1476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600</v>
      </c>
      <c r="AT192" s="232" t="s">
        <v>167</v>
      </c>
      <c r="AU192" s="232" t="s">
        <v>87</v>
      </c>
      <c r="AY192" s="18" t="s">
        <v>164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85</v>
      </c>
      <c r="BK192" s="233">
        <f>ROUND(I192*H192,2)</f>
        <v>0</v>
      </c>
      <c r="BL192" s="18" t="s">
        <v>600</v>
      </c>
      <c r="BM192" s="232" t="s">
        <v>1306</v>
      </c>
    </row>
    <row r="193" spans="1:63" s="12" customFormat="1" ht="25.9" customHeight="1">
      <c r="A193" s="12"/>
      <c r="B193" s="204"/>
      <c r="C193" s="205"/>
      <c r="D193" s="206" t="s">
        <v>76</v>
      </c>
      <c r="E193" s="207" t="s">
        <v>175</v>
      </c>
      <c r="F193" s="207" t="s">
        <v>176</v>
      </c>
      <c r="G193" s="205"/>
      <c r="H193" s="205"/>
      <c r="I193" s="208"/>
      <c r="J193" s="209">
        <f>BK193</f>
        <v>0</v>
      </c>
      <c r="K193" s="205"/>
      <c r="L193" s="210"/>
      <c r="M193" s="211"/>
      <c r="N193" s="212"/>
      <c r="O193" s="212"/>
      <c r="P193" s="213">
        <f>P194</f>
        <v>0</v>
      </c>
      <c r="Q193" s="212"/>
      <c r="R193" s="213">
        <f>R194</f>
        <v>0</v>
      </c>
      <c r="S193" s="212"/>
      <c r="T193" s="214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177</v>
      </c>
      <c r="AT193" s="216" t="s">
        <v>76</v>
      </c>
      <c r="AU193" s="216" t="s">
        <v>77</v>
      </c>
      <c r="AY193" s="215" t="s">
        <v>164</v>
      </c>
      <c r="BK193" s="217">
        <f>BK194</f>
        <v>0</v>
      </c>
    </row>
    <row r="194" spans="1:63" s="12" customFormat="1" ht="22.8" customHeight="1">
      <c r="A194" s="12"/>
      <c r="B194" s="204"/>
      <c r="C194" s="205"/>
      <c r="D194" s="206" t="s">
        <v>76</v>
      </c>
      <c r="E194" s="218" t="s">
        <v>1307</v>
      </c>
      <c r="F194" s="218" t="s">
        <v>1308</v>
      </c>
      <c r="G194" s="205"/>
      <c r="H194" s="205"/>
      <c r="I194" s="208"/>
      <c r="J194" s="219">
        <f>BK194</f>
        <v>0</v>
      </c>
      <c r="K194" s="205"/>
      <c r="L194" s="210"/>
      <c r="M194" s="211"/>
      <c r="N194" s="212"/>
      <c r="O194" s="212"/>
      <c r="P194" s="213">
        <f>P195</f>
        <v>0</v>
      </c>
      <c r="Q194" s="212"/>
      <c r="R194" s="213">
        <f>R195</f>
        <v>0</v>
      </c>
      <c r="S194" s="212"/>
      <c r="T194" s="214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177</v>
      </c>
      <c r="AT194" s="216" t="s">
        <v>76</v>
      </c>
      <c r="AU194" s="216" t="s">
        <v>85</v>
      </c>
      <c r="AY194" s="215" t="s">
        <v>164</v>
      </c>
      <c r="BK194" s="217">
        <f>BK195</f>
        <v>0</v>
      </c>
    </row>
    <row r="195" spans="1:65" s="2" customFormat="1" ht="14.4" customHeight="1">
      <c r="A195" s="39"/>
      <c r="B195" s="40"/>
      <c r="C195" s="220" t="s">
        <v>541</v>
      </c>
      <c r="D195" s="220" t="s">
        <v>167</v>
      </c>
      <c r="E195" s="221" t="s">
        <v>1309</v>
      </c>
      <c r="F195" s="222" t="s">
        <v>1310</v>
      </c>
      <c r="G195" s="223" t="s">
        <v>180</v>
      </c>
      <c r="H195" s="224">
        <v>1</v>
      </c>
      <c r="I195" s="225"/>
      <c r="J195" s="226">
        <f>ROUND(I195*H195,2)</f>
        <v>0</v>
      </c>
      <c r="K195" s="227"/>
      <c r="L195" s="45"/>
      <c r="M195" s="300" t="s">
        <v>1</v>
      </c>
      <c r="N195" s="301" t="s">
        <v>42</v>
      </c>
      <c r="O195" s="241"/>
      <c r="P195" s="302">
        <f>O195*H195</f>
        <v>0</v>
      </c>
      <c r="Q195" s="302">
        <v>0</v>
      </c>
      <c r="R195" s="302">
        <f>Q195*H195</f>
        <v>0</v>
      </c>
      <c r="S195" s="302">
        <v>0</v>
      </c>
      <c r="T195" s="30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181</v>
      </c>
      <c r="AT195" s="232" t="s">
        <v>167</v>
      </c>
      <c r="AU195" s="232" t="s">
        <v>87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181</v>
      </c>
      <c r="BM195" s="232" t="s">
        <v>1311</v>
      </c>
    </row>
    <row r="196" spans="1:31" s="2" customFormat="1" ht="6.95" customHeight="1">
      <c r="A196" s="39"/>
      <c r="B196" s="67"/>
      <c r="C196" s="68"/>
      <c r="D196" s="68"/>
      <c r="E196" s="68"/>
      <c r="F196" s="68"/>
      <c r="G196" s="68"/>
      <c r="H196" s="68"/>
      <c r="I196" s="68"/>
      <c r="J196" s="68"/>
      <c r="K196" s="68"/>
      <c r="L196" s="45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125:K19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129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ROUND((SUM(BE132:BE217)),2)</f>
        <v>0</v>
      </c>
      <c r="G33" s="39"/>
      <c r="H33" s="39"/>
      <c r="I33" s="156">
        <v>0.21</v>
      </c>
      <c r="J33" s="155">
        <f>ROUND(((SUM(BE132:BE217))*I33),2)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ROUND((SUM(BF132:BF217)),2)</f>
        <v>0</v>
      </c>
      <c r="G34" s="39"/>
      <c r="H34" s="39"/>
      <c r="I34" s="156">
        <v>0.15</v>
      </c>
      <c r="J34" s="155">
        <f>ROUND(((SUM(BF132:BF217))*I34),2)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ROUND((SUM(BG132:BG217)),2)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ROUND((SUM(BH132:BH217)),2)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ROUND((SUM(BI132:BI217)),2)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401 - VEŘEJNÉ OSVĚTLENÍ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J134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1313</v>
      </c>
      <c r="E99" s="189"/>
      <c r="F99" s="189"/>
      <c r="G99" s="189"/>
      <c r="H99" s="189"/>
      <c r="I99" s="189"/>
      <c r="J99" s="190">
        <f>J161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974</v>
      </c>
      <c r="E100" s="189"/>
      <c r="F100" s="189"/>
      <c r="G100" s="189"/>
      <c r="H100" s="189"/>
      <c r="I100" s="189"/>
      <c r="J100" s="190">
        <f>J163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299</v>
      </c>
      <c r="E101" s="189"/>
      <c r="F101" s="189"/>
      <c r="G101" s="189"/>
      <c r="H101" s="189"/>
      <c r="I101" s="189"/>
      <c r="J101" s="190">
        <f>J166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975</v>
      </c>
      <c r="E102" s="189"/>
      <c r="F102" s="189"/>
      <c r="G102" s="189"/>
      <c r="H102" s="189"/>
      <c r="I102" s="189"/>
      <c r="J102" s="190">
        <f>J168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976</v>
      </c>
      <c r="E103" s="183"/>
      <c r="F103" s="183"/>
      <c r="G103" s="183"/>
      <c r="H103" s="183"/>
      <c r="I103" s="183"/>
      <c r="J103" s="184">
        <f>J170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1314</v>
      </c>
      <c r="E104" s="189"/>
      <c r="F104" s="189"/>
      <c r="G104" s="189"/>
      <c r="H104" s="189"/>
      <c r="I104" s="189"/>
      <c r="J104" s="190">
        <f>J171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1315</v>
      </c>
      <c r="E105" s="189"/>
      <c r="F105" s="189"/>
      <c r="G105" s="189"/>
      <c r="H105" s="189"/>
      <c r="I105" s="189"/>
      <c r="J105" s="190">
        <f>J176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1316</v>
      </c>
      <c r="E106" s="189"/>
      <c r="F106" s="189"/>
      <c r="G106" s="189"/>
      <c r="H106" s="189"/>
      <c r="I106" s="189"/>
      <c r="J106" s="190">
        <f>J182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1155</v>
      </c>
      <c r="E107" s="189"/>
      <c r="F107" s="189"/>
      <c r="G107" s="189"/>
      <c r="H107" s="189"/>
      <c r="I107" s="189"/>
      <c r="J107" s="190">
        <f>J185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1317</v>
      </c>
      <c r="E108" s="189"/>
      <c r="F108" s="189"/>
      <c r="G108" s="189"/>
      <c r="H108" s="189"/>
      <c r="I108" s="189"/>
      <c r="J108" s="190">
        <f>J190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1318</v>
      </c>
      <c r="E109" s="189"/>
      <c r="F109" s="189"/>
      <c r="G109" s="189"/>
      <c r="H109" s="189"/>
      <c r="I109" s="189"/>
      <c r="J109" s="190">
        <f>J195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0"/>
      <c r="C110" s="181"/>
      <c r="D110" s="182" t="s">
        <v>1156</v>
      </c>
      <c r="E110" s="183"/>
      <c r="F110" s="183"/>
      <c r="G110" s="183"/>
      <c r="H110" s="183"/>
      <c r="I110" s="183"/>
      <c r="J110" s="184">
        <f>J210</f>
        <v>0</v>
      </c>
      <c r="K110" s="181"/>
      <c r="L110" s="18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6"/>
      <c r="C111" s="187"/>
      <c r="D111" s="188" t="s">
        <v>1319</v>
      </c>
      <c r="E111" s="189"/>
      <c r="F111" s="189"/>
      <c r="G111" s="189"/>
      <c r="H111" s="189"/>
      <c r="I111" s="189"/>
      <c r="J111" s="190">
        <f>J211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1320</v>
      </c>
      <c r="E112" s="189"/>
      <c r="F112" s="189"/>
      <c r="G112" s="189"/>
      <c r="H112" s="189"/>
      <c r="I112" s="189"/>
      <c r="J112" s="190">
        <f>J216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149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5" t="str">
        <f>E7</f>
        <v>Kruhový objezd na silnici II/608 ulice Teplická v Postřižíně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131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 xml:space="preserve">SO 401 - VEŘEJNÉ OSVĚTLENÍ 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>Postřižín</v>
      </c>
      <c r="G126" s="41"/>
      <c r="H126" s="41"/>
      <c r="I126" s="33" t="s">
        <v>22</v>
      </c>
      <c r="J126" s="80" t="str">
        <f>IF(J12="","",J12)</f>
        <v>5. 8. 2018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40.05" customHeight="1">
      <c r="A128" s="39"/>
      <c r="B128" s="40"/>
      <c r="C128" s="33" t="s">
        <v>24</v>
      </c>
      <c r="D128" s="41"/>
      <c r="E128" s="41"/>
      <c r="F128" s="28" t="str">
        <f>E15</f>
        <v>Středočeský kraj</v>
      </c>
      <c r="G128" s="41"/>
      <c r="H128" s="41"/>
      <c r="I128" s="33" t="s">
        <v>30</v>
      </c>
      <c r="J128" s="37" t="str">
        <f>E21</f>
        <v>Ing. arch. Martin Jirovský, PhD., MBA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5.65" customHeight="1">
      <c r="A129" s="39"/>
      <c r="B129" s="40"/>
      <c r="C129" s="33" t="s">
        <v>28</v>
      </c>
      <c r="D129" s="41"/>
      <c r="E129" s="41"/>
      <c r="F129" s="28" t="str">
        <f>IF(E18="","",E18)</f>
        <v>Vyplň údaj</v>
      </c>
      <c r="G129" s="41"/>
      <c r="H129" s="41"/>
      <c r="I129" s="33" t="s">
        <v>33</v>
      </c>
      <c r="J129" s="37" t="str">
        <f>E24</f>
        <v>Ing. Barbora Baňárová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150</v>
      </c>
      <c r="D131" s="195" t="s">
        <v>62</v>
      </c>
      <c r="E131" s="195" t="s">
        <v>58</v>
      </c>
      <c r="F131" s="195" t="s">
        <v>59</v>
      </c>
      <c r="G131" s="195" t="s">
        <v>151</v>
      </c>
      <c r="H131" s="195" t="s">
        <v>152</v>
      </c>
      <c r="I131" s="195" t="s">
        <v>153</v>
      </c>
      <c r="J131" s="196" t="s">
        <v>136</v>
      </c>
      <c r="K131" s="197" t="s">
        <v>154</v>
      </c>
      <c r="L131" s="198"/>
      <c r="M131" s="101" t="s">
        <v>1</v>
      </c>
      <c r="N131" s="102" t="s">
        <v>41</v>
      </c>
      <c r="O131" s="102" t="s">
        <v>155</v>
      </c>
      <c r="P131" s="102" t="s">
        <v>156</v>
      </c>
      <c r="Q131" s="102" t="s">
        <v>157</v>
      </c>
      <c r="R131" s="102" t="s">
        <v>158</v>
      </c>
      <c r="S131" s="102" t="s">
        <v>159</v>
      </c>
      <c r="T131" s="103" t="s">
        <v>160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161</v>
      </c>
      <c r="D132" s="41"/>
      <c r="E132" s="41"/>
      <c r="F132" s="41"/>
      <c r="G132" s="41"/>
      <c r="H132" s="41"/>
      <c r="I132" s="41"/>
      <c r="J132" s="199">
        <f>BK132</f>
        <v>0</v>
      </c>
      <c r="K132" s="41"/>
      <c r="L132" s="45"/>
      <c r="M132" s="104"/>
      <c r="N132" s="200"/>
      <c r="O132" s="105"/>
      <c r="P132" s="201">
        <f>P133+P170+P210</f>
        <v>0</v>
      </c>
      <c r="Q132" s="105"/>
      <c r="R132" s="201">
        <f>R133+R170+R210</f>
        <v>30.15291</v>
      </c>
      <c r="S132" s="105"/>
      <c r="T132" s="202">
        <f>T133+T170+T210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76</v>
      </c>
      <c r="AU132" s="18" t="s">
        <v>138</v>
      </c>
      <c r="BK132" s="203">
        <f>BK133+BK170+BK210</f>
        <v>0</v>
      </c>
    </row>
    <row r="133" spans="1:63" s="12" customFormat="1" ht="25.9" customHeight="1">
      <c r="A133" s="12"/>
      <c r="B133" s="204"/>
      <c r="C133" s="205"/>
      <c r="D133" s="206" t="s">
        <v>76</v>
      </c>
      <c r="E133" s="207" t="s">
        <v>162</v>
      </c>
      <c r="F133" s="207" t="s">
        <v>163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P134+P161+P163+P166+P168</f>
        <v>0</v>
      </c>
      <c r="Q133" s="212"/>
      <c r="R133" s="213">
        <f>R134+R161+R163+R166+R168</f>
        <v>27.694029999999998</v>
      </c>
      <c r="S133" s="212"/>
      <c r="T133" s="214">
        <f>T134+T161+T163+T166+T168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85</v>
      </c>
      <c r="AT133" s="216" t="s">
        <v>76</v>
      </c>
      <c r="AU133" s="216" t="s">
        <v>77</v>
      </c>
      <c r="AY133" s="215" t="s">
        <v>164</v>
      </c>
      <c r="BK133" s="217">
        <f>BK134+BK161+BK163+BK166+BK168</f>
        <v>0</v>
      </c>
    </row>
    <row r="134" spans="1:63" s="12" customFormat="1" ht="22.8" customHeight="1">
      <c r="A134" s="12"/>
      <c r="B134" s="204"/>
      <c r="C134" s="205"/>
      <c r="D134" s="206" t="s">
        <v>76</v>
      </c>
      <c r="E134" s="218" t="s">
        <v>85</v>
      </c>
      <c r="F134" s="218" t="s">
        <v>303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SUM(P135:P160)</f>
        <v>0</v>
      </c>
      <c r="Q134" s="212"/>
      <c r="R134" s="213">
        <f>SUM(R135:R160)</f>
        <v>0.5750500000000001</v>
      </c>
      <c r="S134" s="212"/>
      <c r="T134" s="214">
        <f>SUM(T135:T160)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85</v>
      </c>
      <c r="AT134" s="216" t="s">
        <v>76</v>
      </c>
      <c r="AU134" s="216" t="s">
        <v>85</v>
      </c>
      <c r="AY134" s="215" t="s">
        <v>164</v>
      </c>
      <c r="BK134" s="217">
        <f>SUM(BK135:BK160)</f>
        <v>0</v>
      </c>
    </row>
    <row r="135" spans="1:65" s="2" customFormat="1" ht="24.15" customHeight="1">
      <c r="A135" s="39"/>
      <c r="B135" s="40"/>
      <c r="C135" s="220" t="s">
        <v>85</v>
      </c>
      <c r="D135" s="220" t="s">
        <v>167</v>
      </c>
      <c r="E135" s="221" t="s">
        <v>927</v>
      </c>
      <c r="F135" s="222" t="s">
        <v>928</v>
      </c>
      <c r="G135" s="223" t="s">
        <v>317</v>
      </c>
      <c r="H135" s="224">
        <v>80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1321</v>
      </c>
    </row>
    <row r="136" spans="1:51" s="13" customFormat="1" ht="12">
      <c r="A136" s="13"/>
      <c r="B136" s="243"/>
      <c r="C136" s="244"/>
      <c r="D136" s="234" t="s">
        <v>330</v>
      </c>
      <c r="E136" s="245" t="s">
        <v>1</v>
      </c>
      <c r="F136" s="246" t="s">
        <v>1322</v>
      </c>
      <c r="G136" s="244"/>
      <c r="H136" s="247">
        <v>80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330</v>
      </c>
      <c r="AU136" s="253" t="s">
        <v>87</v>
      </c>
      <c r="AV136" s="13" t="s">
        <v>87</v>
      </c>
      <c r="AW136" s="13" t="s">
        <v>32</v>
      </c>
      <c r="AX136" s="13" t="s">
        <v>77</v>
      </c>
      <c r="AY136" s="253" t="s">
        <v>164</v>
      </c>
    </row>
    <row r="137" spans="1:51" s="14" customFormat="1" ht="12">
      <c r="A137" s="14"/>
      <c r="B137" s="254"/>
      <c r="C137" s="255"/>
      <c r="D137" s="234" t="s">
        <v>330</v>
      </c>
      <c r="E137" s="256" t="s">
        <v>1</v>
      </c>
      <c r="F137" s="257" t="s">
        <v>361</v>
      </c>
      <c r="G137" s="255"/>
      <c r="H137" s="258">
        <v>80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4" t="s">
        <v>330</v>
      </c>
      <c r="AU137" s="264" t="s">
        <v>87</v>
      </c>
      <c r="AV137" s="14" t="s">
        <v>171</v>
      </c>
      <c r="AW137" s="14" t="s">
        <v>32</v>
      </c>
      <c r="AX137" s="14" t="s">
        <v>85</v>
      </c>
      <c r="AY137" s="264" t="s">
        <v>164</v>
      </c>
    </row>
    <row r="138" spans="1:65" s="2" customFormat="1" ht="37.8" customHeight="1">
      <c r="A138" s="39"/>
      <c r="B138" s="40"/>
      <c r="C138" s="220" t="s">
        <v>87</v>
      </c>
      <c r="D138" s="220" t="s">
        <v>167</v>
      </c>
      <c r="E138" s="221" t="s">
        <v>931</v>
      </c>
      <c r="F138" s="222" t="s">
        <v>932</v>
      </c>
      <c r="G138" s="223" t="s">
        <v>317</v>
      </c>
      <c r="H138" s="224">
        <v>80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171</v>
      </c>
      <c r="AT138" s="232" t="s">
        <v>167</v>
      </c>
      <c r="AU138" s="232" t="s">
        <v>87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1323</v>
      </c>
    </row>
    <row r="139" spans="1:65" s="2" customFormat="1" ht="49.05" customHeight="1">
      <c r="A139" s="39"/>
      <c r="B139" s="40"/>
      <c r="C139" s="220" t="s">
        <v>184</v>
      </c>
      <c r="D139" s="220" t="s">
        <v>167</v>
      </c>
      <c r="E139" s="221" t="s">
        <v>1324</v>
      </c>
      <c r="F139" s="222" t="s">
        <v>1325</v>
      </c>
      <c r="G139" s="223" t="s">
        <v>317</v>
      </c>
      <c r="H139" s="224">
        <v>12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171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171</v>
      </c>
      <c r="BM139" s="232" t="s">
        <v>1326</v>
      </c>
    </row>
    <row r="140" spans="1:51" s="13" customFormat="1" ht="12">
      <c r="A140" s="13"/>
      <c r="B140" s="243"/>
      <c r="C140" s="244"/>
      <c r="D140" s="234" t="s">
        <v>330</v>
      </c>
      <c r="E140" s="245" t="s">
        <v>1</v>
      </c>
      <c r="F140" s="246" t="s">
        <v>1327</v>
      </c>
      <c r="G140" s="244"/>
      <c r="H140" s="247">
        <v>12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330</v>
      </c>
      <c r="AU140" s="253" t="s">
        <v>87</v>
      </c>
      <c r="AV140" s="13" t="s">
        <v>87</v>
      </c>
      <c r="AW140" s="13" t="s">
        <v>32</v>
      </c>
      <c r="AX140" s="13" t="s">
        <v>85</v>
      </c>
      <c r="AY140" s="253" t="s">
        <v>164</v>
      </c>
    </row>
    <row r="141" spans="1:65" s="2" customFormat="1" ht="49.05" customHeight="1">
      <c r="A141" s="39"/>
      <c r="B141" s="40"/>
      <c r="C141" s="220" t="s">
        <v>171</v>
      </c>
      <c r="D141" s="220" t="s">
        <v>167</v>
      </c>
      <c r="E141" s="221" t="s">
        <v>1328</v>
      </c>
      <c r="F141" s="222" t="s">
        <v>1329</v>
      </c>
      <c r="G141" s="223" t="s">
        <v>317</v>
      </c>
      <c r="H141" s="224">
        <v>12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171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171</v>
      </c>
      <c r="BM141" s="232" t="s">
        <v>1330</v>
      </c>
    </row>
    <row r="142" spans="1:65" s="2" customFormat="1" ht="37.8" customHeight="1">
      <c r="A142" s="39"/>
      <c r="B142" s="40"/>
      <c r="C142" s="220" t="s">
        <v>177</v>
      </c>
      <c r="D142" s="220" t="s">
        <v>167</v>
      </c>
      <c r="E142" s="221" t="s">
        <v>1331</v>
      </c>
      <c r="F142" s="222" t="s">
        <v>1332</v>
      </c>
      <c r="G142" s="223" t="s">
        <v>317</v>
      </c>
      <c r="H142" s="224">
        <v>132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1333</v>
      </c>
    </row>
    <row r="143" spans="1:51" s="13" customFormat="1" ht="12">
      <c r="A143" s="13"/>
      <c r="B143" s="243"/>
      <c r="C143" s="244"/>
      <c r="D143" s="234" t="s">
        <v>330</v>
      </c>
      <c r="E143" s="245" t="s">
        <v>1</v>
      </c>
      <c r="F143" s="246" t="s">
        <v>1334</v>
      </c>
      <c r="G143" s="244"/>
      <c r="H143" s="247">
        <v>132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330</v>
      </c>
      <c r="AU143" s="253" t="s">
        <v>87</v>
      </c>
      <c r="AV143" s="13" t="s">
        <v>87</v>
      </c>
      <c r="AW143" s="13" t="s">
        <v>32</v>
      </c>
      <c r="AX143" s="13" t="s">
        <v>85</v>
      </c>
      <c r="AY143" s="253" t="s">
        <v>164</v>
      </c>
    </row>
    <row r="144" spans="1:65" s="2" customFormat="1" ht="49.05" customHeight="1">
      <c r="A144" s="39"/>
      <c r="B144" s="40"/>
      <c r="C144" s="220" t="s">
        <v>197</v>
      </c>
      <c r="D144" s="220" t="s">
        <v>167</v>
      </c>
      <c r="E144" s="221" t="s">
        <v>1335</v>
      </c>
      <c r="F144" s="222" t="s">
        <v>1336</v>
      </c>
      <c r="G144" s="223" t="s">
        <v>317</v>
      </c>
      <c r="H144" s="224">
        <v>132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1337</v>
      </c>
    </row>
    <row r="145" spans="1:65" s="2" customFormat="1" ht="37.8" customHeight="1">
      <c r="A145" s="39"/>
      <c r="B145" s="40"/>
      <c r="C145" s="220" t="s">
        <v>201</v>
      </c>
      <c r="D145" s="220" t="s">
        <v>167</v>
      </c>
      <c r="E145" s="221" t="s">
        <v>1338</v>
      </c>
      <c r="F145" s="222" t="s">
        <v>1339</v>
      </c>
      <c r="G145" s="223" t="s">
        <v>489</v>
      </c>
      <c r="H145" s="224">
        <v>53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171</v>
      </c>
      <c r="AT145" s="232" t="s">
        <v>167</v>
      </c>
      <c r="AU145" s="232" t="s">
        <v>87</v>
      </c>
      <c r="AY145" s="18" t="s">
        <v>164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171</v>
      </c>
      <c r="BM145" s="232" t="s">
        <v>1340</v>
      </c>
    </row>
    <row r="146" spans="1:51" s="13" customFormat="1" ht="12">
      <c r="A146" s="13"/>
      <c r="B146" s="243"/>
      <c r="C146" s="244"/>
      <c r="D146" s="234" t="s">
        <v>330</v>
      </c>
      <c r="E146" s="245" t="s">
        <v>1</v>
      </c>
      <c r="F146" s="246" t="s">
        <v>1341</v>
      </c>
      <c r="G146" s="244"/>
      <c r="H146" s="247">
        <v>53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330</v>
      </c>
      <c r="AU146" s="253" t="s">
        <v>87</v>
      </c>
      <c r="AV146" s="13" t="s">
        <v>87</v>
      </c>
      <c r="AW146" s="13" t="s">
        <v>32</v>
      </c>
      <c r="AX146" s="13" t="s">
        <v>85</v>
      </c>
      <c r="AY146" s="253" t="s">
        <v>164</v>
      </c>
    </row>
    <row r="147" spans="1:65" s="2" customFormat="1" ht="24.15" customHeight="1">
      <c r="A147" s="39"/>
      <c r="B147" s="40"/>
      <c r="C147" s="265" t="s">
        <v>206</v>
      </c>
      <c r="D147" s="265" t="s">
        <v>373</v>
      </c>
      <c r="E147" s="266" t="s">
        <v>1342</v>
      </c>
      <c r="F147" s="267" t="s">
        <v>1343</v>
      </c>
      <c r="G147" s="268" t="s">
        <v>489</v>
      </c>
      <c r="H147" s="269">
        <v>53</v>
      </c>
      <c r="I147" s="270"/>
      <c r="J147" s="271">
        <f>ROUND(I147*H147,2)</f>
        <v>0</v>
      </c>
      <c r="K147" s="272"/>
      <c r="L147" s="273"/>
      <c r="M147" s="274" t="s">
        <v>1</v>
      </c>
      <c r="N147" s="275" t="s">
        <v>42</v>
      </c>
      <c r="O147" s="92"/>
      <c r="P147" s="230">
        <f>O147*H147</f>
        <v>0</v>
      </c>
      <c r="Q147" s="230">
        <v>0.01085</v>
      </c>
      <c r="R147" s="230">
        <f>Q147*H147</f>
        <v>0.5750500000000001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206</v>
      </c>
      <c r="AT147" s="232" t="s">
        <v>373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1344</v>
      </c>
    </row>
    <row r="148" spans="1:65" s="2" customFormat="1" ht="24.15" customHeight="1">
      <c r="A148" s="39"/>
      <c r="B148" s="40"/>
      <c r="C148" s="220" t="s">
        <v>165</v>
      </c>
      <c r="D148" s="220" t="s">
        <v>167</v>
      </c>
      <c r="E148" s="221" t="s">
        <v>327</v>
      </c>
      <c r="F148" s="222" t="s">
        <v>328</v>
      </c>
      <c r="G148" s="223" t="s">
        <v>317</v>
      </c>
      <c r="H148" s="224">
        <v>45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171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171</v>
      </c>
      <c r="BM148" s="232" t="s">
        <v>1345</v>
      </c>
    </row>
    <row r="149" spans="1:51" s="13" customFormat="1" ht="12">
      <c r="A149" s="13"/>
      <c r="B149" s="243"/>
      <c r="C149" s="244"/>
      <c r="D149" s="234" t="s">
        <v>330</v>
      </c>
      <c r="E149" s="245" t="s">
        <v>1</v>
      </c>
      <c r="F149" s="246" t="s">
        <v>1346</v>
      </c>
      <c r="G149" s="244"/>
      <c r="H149" s="247">
        <v>45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330</v>
      </c>
      <c r="AU149" s="253" t="s">
        <v>87</v>
      </c>
      <c r="AV149" s="13" t="s">
        <v>87</v>
      </c>
      <c r="AW149" s="13" t="s">
        <v>32</v>
      </c>
      <c r="AX149" s="13" t="s">
        <v>85</v>
      </c>
      <c r="AY149" s="253" t="s">
        <v>164</v>
      </c>
    </row>
    <row r="150" spans="1:65" s="2" customFormat="1" ht="24.15" customHeight="1">
      <c r="A150" s="39"/>
      <c r="B150" s="40"/>
      <c r="C150" s="220" t="s">
        <v>213</v>
      </c>
      <c r="D150" s="220" t="s">
        <v>167</v>
      </c>
      <c r="E150" s="221" t="s">
        <v>332</v>
      </c>
      <c r="F150" s="222" t="s">
        <v>333</v>
      </c>
      <c r="G150" s="223" t="s">
        <v>317</v>
      </c>
      <c r="H150" s="224">
        <v>585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171</v>
      </c>
      <c r="AT150" s="232" t="s">
        <v>167</v>
      </c>
      <c r="AU150" s="232" t="s">
        <v>87</v>
      </c>
      <c r="AY150" s="18" t="s">
        <v>164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171</v>
      </c>
      <c r="BM150" s="232" t="s">
        <v>1347</v>
      </c>
    </row>
    <row r="151" spans="1:47" s="2" customFormat="1" ht="12">
      <c r="A151" s="39"/>
      <c r="B151" s="40"/>
      <c r="C151" s="41"/>
      <c r="D151" s="234" t="s">
        <v>173</v>
      </c>
      <c r="E151" s="41"/>
      <c r="F151" s="235" t="s">
        <v>335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173</v>
      </c>
      <c r="AU151" s="18" t="s">
        <v>87</v>
      </c>
    </row>
    <row r="152" spans="1:51" s="13" customFormat="1" ht="12">
      <c r="A152" s="13"/>
      <c r="B152" s="243"/>
      <c r="C152" s="244"/>
      <c r="D152" s="234" t="s">
        <v>330</v>
      </c>
      <c r="E152" s="244"/>
      <c r="F152" s="246" t="s">
        <v>1348</v>
      </c>
      <c r="G152" s="244"/>
      <c r="H152" s="247">
        <v>585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330</v>
      </c>
      <c r="AU152" s="253" t="s">
        <v>87</v>
      </c>
      <c r="AV152" s="13" t="s">
        <v>87</v>
      </c>
      <c r="AW152" s="13" t="s">
        <v>4</v>
      </c>
      <c r="AX152" s="13" t="s">
        <v>85</v>
      </c>
      <c r="AY152" s="253" t="s">
        <v>164</v>
      </c>
    </row>
    <row r="153" spans="1:65" s="2" customFormat="1" ht="14.4" customHeight="1">
      <c r="A153" s="39"/>
      <c r="B153" s="40"/>
      <c r="C153" s="220" t="s">
        <v>217</v>
      </c>
      <c r="D153" s="220" t="s">
        <v>167</v>
      </c>
      <c r="E153" s="221" t="s">
        <v>337</v>
      </c>
      <c r="F153" s="222" t="s">
        <v>1116</v>
      </c>
      <c r="G153" s="223" t="s">
        <v>317</v>
      </c>
      <c r="H153" s="224">
        <v>45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1349</v>
      </c>
    </row>
    <row r="154" spans="1:65" s="2" customFormat="1" ht="14.4" customHeight="1">
      <c r="A154" s="39"/>
      <c r="B154" s="40"/>
      <c r="C154" s="220" t="s">
        <v>223</v>
      </c>
      <c r="D154" s="220" t="s">
        <v>167</v>
      </c>
      <c r="E154" s="221" t="s">
        <v>344</v>
      </c>
      <c r="F154" s="222" t="s">
        <v>345</v>
      </c>
      <c r="G154" s="223" t="s">
        <v>317</v>
      </c>
      <c r="H154" s="224">
        <v>45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1350</v>
      </c>
    </row>
    <row r="155" spans="1:65" s="2" customFormat="1" ht="24.15" customHeight="1">
      <c r="A155" s="39"/>
      <c r="B155" s="40"/>
      <c r="C155" s="220" t="s">
        <v>227</v>
      </c>
      <c r="D155" s="220" t="s">
        <v>167</v>
      </c>
      <c r="E155" s="221" t="s">
        <v>347</v>
      </c>
      <c r="F155" s="222" t="s">
        <v>348</v>
      </c>
      <c r="G155" s="223" t="s">
        <v>349</v>
      </c>
      <c r="H155" s="224">
        <v>78.75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42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171</v>
      </c>
      <c r="AT155" s="232" t="s">
        <v>167</v>
      </c>
      <c r="AU155" s="232" t="s">
        <v>87</v>
      </c>
      <c r="AY155" s="18" t="s">
        <v>164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85</v>
      </c>
      <c r="BK155" s="233">
        <f>ROUND(I155*H155,2)</f>
        <v>0</v>
      </c>
      <c r="BL155" s="18" t="s">
        <v>171</v>
      </c>
      <c r="BM155" s="232" t="s">
        <v>1351</v>
      </c>
    </row>
    <row r="156" spans="1:51" s="13" customFormat="1" ht="12">
      <c r="A156" s="13"/>
      <c r="B156" s="243"/>
      <c r="C156" s="244"/>
      <c r="D156" s="234" t="s">
        <v>330</v>
      </c>
      <c r="E156" s="244"/>
      <c r="F156" s="246" t="s">
        <v>1352</v>
      </c>
      <c r="G156" s="244"/>
      <c r="H156" s="247">
        <v>78.75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330</v>
      </c>
      <c r="AU156" s="253" t="s">
        <v>87</v>
      </c>
      <c r="AV156" s="13" t="s">
        <v>87</v>
      </c>
      <c r="AW156" s="13" t="s">
        <v>4</v>
      </c>
      <c r="AX156" s="13" t="s">
        <v>85</v>
      </c>
      <c r="AY156" s="253" t="s">
        <v>164</v>
      </c>
    </row>
    <row r="157" spans="1:65" s="2" customFormat="1" ht="24.15" customHeight="1">
      <c r="A157" s="39"/>
      <c r="B157" s="40"/>
      <c r="C157" s="220" t="s">
        <v>231</v>
      </c>
      <c r="D157" s="220" t="s">
        <v>167</v>
      </c>
      <c r="E157" s="221" t="s">
        <v>1005</v>
      </c>
      <c r="F157" s="222" t="s">
        <v>1121</v>
      </c>
      <c r="G157" s="223" t="s">
        <v>317</v>
      </c>
      <c r="H157" s="224">
        <v>179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1353</v>
      </c>
    </row>
    <row r="158" spans="1:51" s="13" customFormat="1" ht="12">
      <c r="A158" s="13"/>
      <c r="B158" s="243"/>
      <c r="C158" s="244"/>
      <c r="D158" s="234" t="s">
        <v>330</v>
      </c>
      <c r="E158" s="245" t="s">
        <v>1</v>
      </c>
      <c r="F158" s="246" t="s">
        <v>1354</v>
      </c>
      <c r="G158" s="244"/>
      <c r="H158" s="247">
        <v>99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330</v>
      </c>
      <c r="AU158" s="253" t="s">
        <v>87</v>
      </c>
      <c r="AV158" s="13" t="s">
        <v>87</v>
      </c>
      <c r="AW158" s="13" t="s">
        <v>32</v>
      </c>
      <c r="AX158" s="13" t="s">
        <v>77</v>
      </c>
      <c r="AY158" s="253" t="s">
        <v>164</v>
      </c>
    </row>
    <row r="159" spans="1:51" s="13" customFormat="1" ht="12">
      <c r="A159" s="13"/>
      <c r="B159" s="243"/>
      <c r="C159" s="244"/>
      <c r="D159" s="234" t="s">
        <v>330</v>
      </c>
      <c r="E159" s="245" t="s">
        <v>1</v>
      </c>
      <c r="F159" s="246" t="s">
        <v>1355</v>
      </c>
      <c r="G159" s="244"/>
      <c r="H159" s="247">
        <v>80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330</v>
      </c>
      <c r="AU159" s="253" t="s">
        <v>87</v>
      </c>
      <c r="AV159" s="13" t="s">
        <v>87</v>
      </c>
      <c r="AW159" s="13" t="s">
        <v>32</v>
      </c>
      <c r="AX159" s="13" t="s">
        <v>77</v>
      </c>
      <c r="AY159" s="253" t="s">
        <v>164</v>
      </c>
    </row>
    <row r="160" spans="1:51" s="14" customFormat="1" ht="12">
      <c r="A160" s="14"/>
      <c r="B160" s="254"/>
      <c r="C160" s="255"/>
      <c r="D160" s="234" t="s">
        <v>330</v>
      </c>
      <c r="E160" s="256" t="s">
        <v>1</v>
      </c>
      <c r="F160" s="257" t="s">
        <v>361</v>
      </c>
      <c r="G160" s="255"/>
      <c r="H160" s="258">
        <v>179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4" t="s">
        <v>330</v>
      </c>
      <c r="AU160" s="264" t="s">
        <v>87</v>
      </c>
      <c r="AV160" s="14" t="s">
        <v>171</v>
      </c>
      <c r="AW160" s="14" t="s">
        <v>32</v>
      </c>
      <c r="AX160" s="14" t="s">
        <v>85</v>
      </c>
      <c r="AY160" s="264" t="s">
        <v>164</v>
      </c>
    </row>
    <row r="161" spans="1:63" s="12" customFormat="1" ht="22.8" customHeight="1">
      <c r="A161" s="12"/>
      <c r="B161" s="204"/>
      <c r="C161" s="205"/>
      <c r="D161" s="206" t="s">
        <v>76</v>
      </c>
      <c r="E161" s="218" t="s">
        <v>87</v>
      </c>
      <c r="F161" s="218" t="s">
        <v>1092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P162</f>
        <v>0</v>
      </c>
      <c r="Q161" s="212"/>
      <c r="R161" s="213">
        <f>R162</f>
        <v>27.076079999999997</v>
      </c>
      <c r="S161" s="212"/>
      <c r="T161" s="21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85</v>
      </c>
      <c r="AT161" s="216" t="s">
        <v>76</v>
      </c>
      <c r="AU161" s="216" t="s">
        <v>85</v>
      </c>
      <c r="AY161" s="215" t="s">
        <v>164</v>
      </c>
      <c r="BK161" s="217">
        <f>BK162</f>
        <v>0</v>
      </c>
    </row>
    <row r="162" spans="1:65" s="2" customFormat="1" ht="14.4" customHeight="1">
      <c r="A162" s="39"/>
      <c r="B162" s="40"/>
      <c r="C162" s="220" t="s">
        <v>8</v>
      </c>
      <c r="D162" s="220" t="s">
        <v>167</v>
      </c>
      <c r="E162" s="221" t="s">
        <v>1356</v>
      </c>
      <c r="F162" s="222" t="s">
        <v>1357</v>
      </c>
      <c r="G162" s="223" t="s">
        <v>317</v>
      </c>
      <c r="H162" s="224">
        <v>12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42</v>
      </c>
      <c r="O162" s="92"/>
      <c r="P162" s="230">
        <f>O162*H162</f>
        <v>0</v>
      </c>
      <c r="Q162" s="230">
        <v>2.25634</v>
      </c>
      <c r="R162" s="230">
        <f>Q162*H162</f>
        <v>27.076079999999997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171</v>
      </c>
      <c r="AT162" s="232" t="s">
        <v>167</v>
      </c>
      <c r="AU162" s="232" t="s">
        <v>87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1358</v>
      </c>
    </row>
    <row r="163" spans="1:63" s="12" customFormat="1" ht="22.8" customHeight="1">
      <c r="A163" s="12"/>
      <c r="B163" s="204"/>
      <c r="C163" s="205"/>
      <c r="D163" s="206" t="s">
        <v>76</v>
      </c>
      <c r="E163" s="218" t="s">
        <v>171</v>
      </c>
      <c r="F163" s="218" t="s">
        <v>1021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SUM(P164:P165)</f>
        <v>0</v>
      </c>
      <c r="Q163" s="212"/>
      <c r="R163" s="213">
        <f>SUM(R164:R165)</f>
        <v>0</v>
      </c>
      <c r="S163" s="212"/>
      <c r="T163" s="214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85</v>
      </c>
      <c r="AT163" s="216" t="s">
        <v>76</v>
      </c>
      <c r="AU163" s="216" t="s">
        <v>85</v>
      </c>
      <c r="AY163" s="215" t="s">
        <v>164</v>
      </c>
      <c r="BK163" s="217">
        <f>SUM(BK164:BK165)</f>
        <v>0</v>
      </c>
    </row>
    <row r="164" spans="1:65" s="2" customFormat="1" ht="24.15" customHeight="1">
      <c r="A164" s="39"/>
      <c r="B164" s="40"/>
      <c r="C164" s="220" t="s">
        <v>240</v>
      </c>
      <c r="D164" s="220" t="s">
        <v>167</v>
      </c>
      <c r="E164" s="221" t="s">
        <v>1022</v>
      </c>
      <c r="F164" s="222" t="s">
        <v>1023</v>
      </c>
      <c r="G164" s="223" t="s">
        <v>317</v>
      </c>
      <c r="H164" s="224">
        <v>33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171</v>
      </c>
      <c r="AT164" s="232" t="s">
        <v>167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1359</v>
      </c>
    </row>
    <row r="165" spans="1:51" s="13" customFormat="1" ht="12">
      <c r="A165" s="13"/>
      <c r="B165" s="243"/>
      <c r="C165" s="244"/>
      <c r="D165" s="234" t="s">
        <v>330</v>
      </c>
      <c r="E165" s="245" t="s">
        <v>1</v>
      </c>
      <c r="F165" s="246" t="s">
        <v>1360</v>
      </c>
      <c r="G165" s="244"/>
      <c r="H165" s="247">
        <v>33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330</v>
      </c>
      <c r="AU165" s="253" t="s">
        <v>87</v>
      </c>
      <c r="AV165" s="13" t="s">
        <v>87</v>
      </c>
      <c r="AW165" s="13" t="s">
        <v>32</v>
      </c>
      <c r="AX165" s="13" t="s">
        <v>85</v>
      </c>
      <c r="AY165" s="253" t="s">
        <v>164</v>
      </c>
    </row>
    <row r="166" spans="1:63" s="12" customFormat="1" ht="22.8" customHeight="1">
      <c r="A166" s="12"/>
      <c r="B166" s="204"/>
      <c r="C166" s="205"/>
      <c r="D166" s="206" t="s">
        <v>76</v>
      </c>
      <c r="E166" s="218" t="s">
        <v>206</v>
      </c>
      <c r="F166" s="218" t="s">
        <v>493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P167</f>
        <v>0</v>
      </c>
      <c r="Q166" s="212"/>
      <c r="R166" s="213">
        <f>R167</f>
        <v>0.042899999999999994</v>
      </c>
      <c r="S166" s="212"/>
      <c r="T166" s="214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85</v>
      </c>
      <c r="AT166" s="216" t="s">
        <v>76</v>
      </c>
      <c r="AU166" s="216" t="s">
        <v>85</v>
      </c>
      <c r="AY166" s="215" t="s">
        <v>164</v>
      </c>
      <c r="BK166" s="217">
        <f>BK167</f>
        <v>0</v>
      </c>
    </row>
    <row r="167" spans="1:65" s="2" customFormat="1" ht="14.4" customHeight="1">
      <c r="A167" s="39"/>
      <c r="B167" s="40"/>
      <c r="C167" s="220" t="s">
        <v>245</v>
      </c>
      <c r="D167" s="220" t="s">
        <v>167</v>
      </c>
      <c r="E167" s="221" t="s">
        <v>1073</v>
      </c>
      <c r="F167" s="222" t="s">
        <v>1074</v>
      </c>
      <c r="G167" s="223" t="s">
        <v>489</v>
      </c>
      <c r="H167" s="224">
        <v>330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0.00013</v>
      </c>
      <c r="R167" s="230">
        <f>Q167*H167</f>
        <v>0.042899999999999994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171</v>
      </c>
      <c r="AT167" s="232" t="s">
        <v>167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1361</v>
      </c>
    </row>
    <row r="168" spans="1:63" s="12" customFormat="1" ht="22.8" customHeight="1">
      <c r="A168" s="12"/>
      <c r="B168" s="204"/>
      <c r="C168" s="205"/>
      <c r="D168" s="206" t="s">
        <v>76</v>
      </c>
      <c r="E168" s="218" t="s">
        <v>623</v>
      </c>
      <c r="F168" s="218" t="s">
        <v>624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P169</f>
        <v>0</v>
      </c>
      <c r="Q168" s="212"/>
      <c r="R168" s="213">
        <f>R169</f>
        <v>0</v>
      </c>
      <c r="S168" s="212"/>
      <c r="T168" s="214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85</v>
      </c>
      <c r="AT168" s="216" t="s">
        <v>76</v>
      </c>
      <c r="AU168" s="216" t="s">
        <v>85</v>
      </c>
      <c r="AY168" s="215" t="s">
        <v>164</v>
      </c>
      <c r="BK168" s="217">
        <f>BK169</f>
        <v>0</v>
      </c>
    </row>
    <row r="169" spans="1:65" s="2" customFormat="1" ht="24.15" customHeight="1">
      <c r="A169" s="39"/>
      <c r="B169" s="40"/>
      <c r="C169" s="220" t="s">
        <v>250</v>
      </c>
      <c r="D169" s="220" t="s">
        <v>167</v>
      </c>
      <c r="E169" s="221" t="s">
        <v>1362</v>
      </c>
      <c r="F169" s="222" t="s">
        <v>1363</v>
      </c>
      <c r="G169" s="223" t="s">
        <v>349</v>
      </c>
      <c r="H169" s="224">
        <v>27.694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42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171</v>
      </c>
      <c r="AT169" s="232" t="s">
        <v>167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1364</v>
      </c>
    </row>
    <row r="170" spans="1:63" s="12" customFormat="1" ht="25.9" customHeight="1">
      <c r="A170" s="12"/>
      <c r="B170" s="204"/>
      <c r="C170" s="205"/>
      <c r="D170" s="206" t="s">
        <v>76</v>
      </c>
      <c r="E170" s="207" t="s">
        <v>1082</v>
      </c>
      <c r="F170" s="207" t="s">
        <v>1083</v>
      </c>
      <c r="G170" s="205"/>
      <c r="H170" s="205"/>
      <c r="I170" s="208"/>
      <c r="J170" s="209">
        <f>BK170</f>
        <v>0</v>
      </c>
      <c r="K170" s="205"/>
      <c r="L170" s="210"/>
      <c r="M170" s="211"/>
      <c r="N170" s="212"/>
      <c r="O170" s="212"/>
      <c r="P170" s="213">
        <f>P171+P176+P182+P185+P190+P195</f>
        <v>0</v>
      </c>
      <c r="Q170" s="212"/>
      <c r="R170" s="213">
        <f>R171+R176+R182+R185+R190+R195</f>
        <v>2.4588799999999997</v>
      </c>
      <c r="S170" s="212"/>
      <c r="T170" s="214">
        <f>T171+T176+T182+T185+T190+T195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5" t="s">
        <v>87</v>
      </c>
      <c r="AT170" s="216" t="s">
        <v>76</v>
      </c>
      <c r="AU170" s="216" t="s">
        <v>77</v>
      </c>
      <c r="AY170" s="215" t="s">
        <v>164</v>
      </c>
      <c r="BK170" s="217">
        <f>BK171+BK176+BK182+BK185+BK190+BK195</f>
        <v>0</v>
      </c>
    </row>
    <row r="171" spans="1:63" s="12" customFormat="1" ht="22.8" customHeight="1">
      <c r="A171" s="12"/>
      <c r="B171" s="204"/>
      <c r="C171" s="205"/>
      <c r="D171" s="206" t="s">
        <v>76</v>
      </c>
      <c r="E171" s="218" t="s">
        <v>1365</v>
      </c>
      <c r="F171" s="218" t="s">
        <v>1366</v>
      </c>
      <c r="G171" s="205"/>
      <c r="H171" s="205"/>
      <c r="I171" s="208"/>
      <c r="J171" s="219">
        <f>BK171</f>
        <v>0</v>
      </c>
      <c r="K171" s="205"/>
      <c r="L171" s="210"/>
      <c r="M171" s="211"/>
      <c r="N171" s="212"/>
      <c r="O171" s="212"/>
      <c r="P171" s="213">
        <f>SUM(P172:P175)</f>
        <v>0</v>
      </c>
      <c r="Q171" s="212"/>
      <c r="R171" s="213">
        <f>SUM(R172:R175)</f>
        <v>0.09798000000000001</v>
      </c>
      <c r="S171" s="212"/>
      <c r="T171" s="214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5" t="s">
        <v>87</v>
      </c>
      <c r="AT171" s="216" t="s">
        <v>76</v>
      </c>
      <c r="AU171" s="216" t="s">
        <v>85</v>
      </c>
      <c r="AY171" s="215" t="s">
        <v>164</v>
      </c>
      <c r="BK171" s="217">
        <f>SUM(BK172:BK175)</f>
        <v>0</v>
      </c>
    </row>
    <row r="172" spans="1:65" s="2" customFormat="1" ht="37.8" customHeight="1">
      <c r="A172" s="39"/>
      <c r="B172" s="40"/>
      <c r="C172" s="220" t="s">
        <v>255</v>
      </c>
      <c r="D172" s="220" t="s">
        <v>167</v>
      </c>
      <c r="E172" s="221" t="s">
        <v>1367</v>
      </c>
      <c r="F172" s="222" t="s">
        <v>1368</v>
      </c>
      <c r="G172" s="223" t="s">
        <v>489</v>
      </c>
      <c r="H172" s="224">
        <v>330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240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240</v>
      </c>
      <c r="BM172" s="232" t="s">
        <v>1369</v>
      </c>
    </row>
    <row r="173" spans="1:65" s="2" customFormat="1" ht="24.15" customHeight="1">
      <c r="A173" s="39"/>
      <c r="B173" s="40"/>
      <c r="C173" s="265" t="s">
        <v>259</v>
      </c>
      <c r="D173" s="265" t="s">
        <v>373</v>
      </c>
      <c r="E173" s="266" t="s">
        <v>1370</v>
      </c>
      <c r="F173" s="267" t="s">
        <v>1371</v>
      </c>
      <c r="G173" s="268" t="s">
        <v>489</v>
      </c>
      <c r="H173" s="269">
        <v>330</v>
      </c>
      <c r="I173" s="270"/>
      <c r="J173" s="271">
        <f>ROUND(I173*H173,2)</f>
        <v>0</v>
      </c>
      <c r="K173" s="272"/>
      <c r="L173" s="273"/>
      <c r="M173" s="274" t="s">
        <v>1</v>
      </c>
      <c r="N173" s="275" t="s">
        <v>42</v>
      </c>
      <c r="O173" s="92"/>
      <c r="P173" s="230">
        <f>O173*H173</f>
        <v>0</v>
      </c>
      <c r="Q173" s="230">
        <v>0.00023</v>
      </c>
      <c r="R173" s="230">
        <f>Q173*H173</f>
        <v>0.07590000000000001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442</v>
      </c>
      <c r="AT173" s="232" t="s">
        <v>373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240</v>
      </c>
      <c r="BM173" s="232" t="s">
        <v>1372</v>
      </c>
    </row>
    <row r="174" spans="1:65" s="2" customFormat="1" ht="37.8" customHeight="1">
      <c r="A174" s="39"/>
      <c r="B174" s="40"/>
      <c r="C174" s="220" t="s">
        <v>7</v>
      </c>
      <c r="D174" s="220" t="s">
        <v>167</v>
      </c>
      <c r="E174" s="221" t="s">
        <v>1373</v>
      </c>
      <c r="F174" s="222" t="s">
        <v>1374</v>
      </c>
      <c r="G174" s="223" t="s">
        <v>489</v>
      </c>
      <c r="H174" s="224">
        <v>24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42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240</v>
      </c>
      <c r="AT174" s="232" t="s">
        <v>167</v>
      </c>
      <c r="AU174" s="232" t="s">
        <v>87</v>
      </c>
      <c r="AY174" s="18" t="s">
        <v>164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240</v>
      </c>
      <c r="BM174" s="232" t="s">
        <v>1375</v>
      </c>
    </row>
    <row r="175" spans="1:65" s="2" customFormat="1" ht="24.15" customHeight="1">
      <c r="A175" s="39"/>
      <c r="B175" s="40"/>
      <c r="C175" s="265" t="s">
        <v>271</v>
      </c>
      <c r="D175" s="265" t="s">
        <v>373</v>
      </c>
      <c r="E175" s="266" t="s">
        <v>1376</v>
      </c>
      <c r="F175" s="267" t="s">
        <v>1377</v>
      </c>
      <c r="G175" s="268" t="s">
        <v>489</v>
      </c>
      <c r="H175" s="269">
        <v>24</v>
      </c>
      <c r="I175" s="270"/>
      <c r="J175" s="271">
        <f>ROUND(I175*H175,2)</f>
        <v>0</v>
      </c>
      <c r="K175" s="272"/>
      <c r="L175" s="273"/>
      <c r="M175" s="274" t="s">
        <v>1</v>
      </c>
      <c r="N175" s="275" t="s">
        <v>42</v>
      </c>
      <c r="O175" s="92"/>
      <c r="P175" s="230">
        <f>O175*H175</f>
        <v>0</v>
      </c>
      <c r="Q175" s="230">
        <v>0.00092</v>
      </c>
      <c r="R175" s="230">
        <f>Q175*H175</f>
        <v>0.022080000000000002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442</v>
      </c>
      <c r="AT175" s="232" t="s">
        <v>373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240</v>
      </c>
      <c r="BM175" s="232" t="s">
        <v>1378</v>
      </c>
    </row>
    <row r="176" spans="1:63" s="12" customFormat="1" ht="22.8" customHeight="1">
      <c r="A176" s="12"/>
      <c r="B176" s="204"/>
      <c r="C176" s="205"/>
      <c r="D176" s="206" t="s">
        <v>76</v>
      </c>
      <c r="E176" s="218" t="s">
        <v>1379</v>
      </c>
      <c r="F176" s="218" t="s">
        <v>1380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SUM(P177:P181)</f>
        <v>0</v>
      </c>
      <c r="Q176" s="212"/>
      <c r="R176" s="213">
        <f>SUM(R177:R181)</f>
        <v>0</v>
      </c>
      <c r="S176" s="212"/>
      <c r="T176" s="214">
        <f>SUM(T177:T181)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87</v>
      </c>
      <c r="AT176" s="216" t="s">
        <v>76</v>
      </c>
      <c r="AU176" s="216" t="s">
        <v>85</v>
      </c>
      <c r="AY176" s="215" t="s">
        <v>164</v>
      </c>
      <c r="BK176" s="217">
        <f>SUM(BK177:BK181)</f>
        <v>0</v>
      </c>
    </row>
    <row r="177" spans="1:65" s="2" customFormat="1" ht="24.15" customHeight="1">
      <c r="A177" s="39"/>
      <c r="B177" s="40"/>
      <c r="C177" s="220" t="s">
        <v>277</v>
      </c>
      <c r="D177" s="220" t="s">
        <v>167</v>
      </c>
      <c r="E177" s="221" t="s">
        <v>1381</v>
      </c>
      <c r="F177" s="222" t="s">
        <v>1382</v>
      </c>
      <c r="G177" s="223" t="s">
        <v>381</v>
      </c>
      <c r="H177" s="224">
        <v>12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42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240</v>
      </c>
      <c r="AT177" s="232" t="s">
        <v>167</v>
      </c>
      <c r="AU177" s="232" t="s">
        <v>87</v>
      </c>
      <c r="AY177" s="18" t="s">
        <v>164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240</v>
      </c>
      <c r="BM177" s="232" t="s">
        <v>1383</v>
      </c>
    </row>
    <row r="178" spans="1:65" s="2" customFormat="1" ht="24.15" customHeight="1">
      <c r="A178" s="39"/>
      <c r="B178" s="40"/>
      <c r="C178" s="265" t="s">
        <v>283</v>
      </c>
      <c r="D178" s="265" t="s">
        <v>373</v>
      </c>
      <c r="E178" s="266" t="s">
        <v>1384</v>
      </c>
      <c r="F178" s="267" t="s">
        <v>1385</v>
      </c>
      <c r="G178" s="268" t="s">
        <v>1386</v>
      </c>
      <c r="H178" s="269">
        <v>12</v>
      </c>
      <c r="I178" s="270"/>
      <c r="J178" s="271">
        <f>ROUND(I178*H178,2)</f>
        <v>0</v>
      </c>
      <c r="K178" s="272"/>
      <c r="L178" s="273"/>
      <c r="M178" s="274" t="s">
        <v>1</v>
      </c>
      <c r="N178" s="275" t="s">
        <v>42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442</v>
      </c>
      <c r="AT178" s="232" t="s">
        <v>373</v>
      </c>
      <c r="AU178" s="232" t="s">
        <v>87</v>
      </c>
      <c r="AY178" s="18" t="s">
        <v>164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85</v>
      </c>
      <c r="BK178" s="233">
        <f>ROUND(I178*H178,2)</f>
        <v>0</v>
      </c>
      <c r="BL178" s="18" t="s">
        <v>240</v>
      </c>
      <c r="BM178" s="232" t="s">
        <v>1387</v>
      </c>
    </row>
    <row r="179" spans="1:65" s="2" customFormat="1" ht="24.15" customHeight="1">
      <c r="A179" s="39"/>
      <c r="B179" s="40"/>
      <c r="C179" s="220" t="s">
        <v>287</v>
      </c>
      <c r="D179" s="220" t="s">
        <v>167</v>
      </c>
      <c r="E179" s="221" t="s">
        <v>1388</v>
      </c>
      <c r="F179" s="222" t="s">
        <v>1389</v>
      </c>
      <c r="G179" s="223" t="s">
        <v>180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42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240</v>
      </c>
      <c r="AT179" s="232" t="s">
        <v>167</v>
      </c>
      <c r="AU179" s="232" t="s">
        <v>87</v>
      </c>
      <c r="AY179" s="18" t="s">
        <v>164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85</v>
      </c>
      <c r="BK179" s="233">
        <f>ROUND(I179*H179,2)</f>
        <v>0</v>
      </c>
      <c r="BL179" s="18" t="s">
        <v>240</v>
      </c>
      <c r="BM179" s="232" t="s">
        <v>1390</v>
      </c>
    </row>
    <row r="180" spans="1:65" s="2" customFormat="1" ht="37.8" customHeight="1">
      <c r="A180" s="39"/>
      <c r="B180" s="40"/>
      <c r="C180" s="220" t="s">
        <v>291</v>
      </c>
      <c r="D180" s="220" t="s">
        <v>167</v>
      </c>
      <c r="E180" s="221" t="s">
        <v>1391</v>
      </c>
      <c r="F180" s="222" t="s">
        <v>1392</v>
      </c>
      <c r="G180" s="223" t="s">
        <v>381</v>
      </c>
      <c r="H180" s="224">
        <v>5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240</v>
      </c>
      <c r="AT180" s="232" t="s">
        <v>167</v>
      </c>
      <c r="AU180" s="232" t="s">
        <v>87</v>
      </c>
      <c r="AY180" s="18" t="s">
        <v>164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240</v>
      </c>
      <c r="BM180" s="232" t="s">
        <v>1393</v>
      </c>
    </row>
    <row r="181" spans="1:65" s="2" customFormat="1" ht="14.4" customHeight="1">
      <c r="A181" s="39"/>
      <c r="B181" s="40"/>
      <c r="C181" s="220" t="s">
        <v>411</v>
      </c>
      <c r="D181" s="220" t="s">
        <v>167</v>
      </c>
      <c r="E181" s="221" t="s">
        <v>1394</v>
      </c>
      <c r="F181" s="222" t="s">
        <v>1395</v>
      </c>
      <c r="G181" s="223" t="s">
        <v>180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42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240</v>
      </c>
      <c r="AT181" s="232" t="s">
        <v>167</v>
      </c>
      <c r="AU181" s="232" t="s">
        <v>87</v>
      </c>
      <c r="AY181" s="18" t="s">
        <v>164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85</v>
      </c>
      <c r="BK181" s="233">
        <f>ROUND(I181*H181,2)</f>
        <v>0</v>
      </c>
      <c r="BL181" s="18" t="s">
        <v>240</v>
      </c>
      <c r="BM181" s="232" t="s">
        <v>1396</v>
      </c>
    </row>
    <row r="182" spans="1:63" s="12" customFormat="1" ht="22.8" customHeight="1">
      <c r="A182" s="12"/>
      <c r="B182" s="204"/>
      <c r="C182" s="205"/>
      <c r="D182" s="206" t="s">
        <v>76</v>
      </c>
      <c r="E182" s="218" t="s">
        <v>1397</v>
      </c>
      <c r="F182" s="218" t="s">
        <v>1398</v>
      </c>
      <c r="G182" s="205"/>
      <c r="H182" s="205"/>
      <c r="I182" s="208"/>
      <c r="J182" s="219">
        <f>BK182</f>
        <v>0</v>
      </c>
      <c r="K182" s="205"/>
      <c r="L182" s="210"/>
      <c r="M182" s="211"/>
      <c r="N182" s="212"/>
      <c r="O182" s="212"/>
      <c r="P182" s="213">
        <f>SUM(P183:P184)</f>
        <v>0</v>
      </c>
      <c r="Q182" s="212"/>
      <c r="R182" s="213">
        <f>SUM(R183:R184)</f>
        <v>0.33</v>
      </c>
      <c r="S182" s="212"/>
      <c r="T182" s="214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5" t="s">
        <v>87</v>
      </c>
      <c r="AT182" s="216" t="s">
        <v>76</v>
      </c>
      <c r="AU182" s="216" t="s">
        <v>85</v>
      </c>
      <c r="AY182" s="215" t="s">
        <v>164</v>
      </c>
      <c r="BK182" s="217">
        <f>SUM(BK183:BK184)</f>
        <v>0</v>
      </c>
    </row>
    <row r="183" spans="1:65" s="2" customFormat="1" ht="49.05" customHeight="1">
      <c r="A183" s="39"/>
      <c r="B183" s="40"/>
      <c r="C183" s="220" t="s">
        <v>419</v>
      </c>
      <c r="D183" s="220" t="s">
        <v>167</v>
      </c>
      <c r="E183" s="221" t="s">
        <v>1399</v>
      </c>
      <c r="F183" s="222" t="s">
        <v>1400</v>
      </c>
      <c r="G183" s="223" t="s">
        <v>489</v>
      </c>
      <c r="H183" s="224">
        <v>330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42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240</v>
      </c>
      <c r="AT183" s="232" t="s">
        <v>167</v>
      </c>
      <c r="AU183" s="232" t="s">
        <v>87</v>
      </c>
      <c r="AY183" s="18" t="s">
        <v>164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240</v>
      </c>
      <c r="BM183" s="232" t="s">
        <v>1401</v>
      </c>
    </row>
    <row r="184" spans="1:65" s="2" customFormat="1" ht="24.15" customHeight="1">
      <c r="A184" s="39"/>
      <c r="B184" s="40"/>
      <c r="C184" s="265" t="s">
        <v>424</v>
      </c>
      <c r="D184" s="265" t="s">
        <v>373</v>
      </c>
      <c r="E184" s="266" t="s">
        <v>1402</v>
      </c>
      <c r="F184" s="267" t="s">
        <v>1403</v>
      </c>
      <c r="G184" s="268" t="s">
        <v>376</v>
      </c>
      <c r="H184" s="269">
        <v>330</v>
      </c>
      <c r="I184" s="270"/>
      <c r="J184" s="271">
        <f>ROUND(I184*H184,2)</f>
        <v>0</v>
      </c>
      <c r="K184" s="272"/>
      <c r="L184" s="273"/>
      <c r="M184" s="274" t="s">
        <v>1</v>
      </c>
      <c r="N184" s="275" t="s">
        <v>42</v>
      </c>
      <c r="O184" s="92"/>
      <c r="P184" s="230">
        <f>O184*H184</f>
        <v>0</v>
      </c>
      <c r="Q184" s="230">
        <v>0.001</v>
      </c>
      <c r="R184" s="230">
        <f>Q184*H184</f>
        <v>0.33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442</v>
      </c>
      <c r="AT184" s="232" t="s">
        <v>373</v>
      </c>
      <c r="AU184" s="232" t="s">
        <v>87</v>
      </c>
      <c r="AY184" s="18" t="s">
        <v>164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85</v>
      </c>
      <c r="BK184" s="233">
        <f>ROUND(I184*H184,2)</f>
        <v>0</v>
      </c>
      <c r="BL184" s="18" t="s">
        <v>240</v>
      </c>
      <c r="BM184" s="232" t="s">
        <v>1404</v>
      </c>
    </row>
    <row r="185" spans="1:63" s="12" customFormat="1" ht="22.8" customHeight="1">
      <c r="A185" s="12"/>
      <c r="B185" s="204"/>
      <c r="C185" s="205"/>
      <c r="D185" s="206" t="s">
        <v>76</v>
      </c>
      <c r="E185" s="218" t="s">
        <v>1290</v>
      </c>
      <c r="F185" s="218" t="s">
        <v>1291</v>
      </c>
      <c r="G185" s="205"/>
      <c r="H185" s="205"/>
      <c r="I185" s="208"/>
      <c r="J185" s="219">
        <f>BK185</f>
        <v>0</v>
      </c>
      <c r="K185" s="205"/>
      <c r="L185" s="210"/>
      <c r="M185" s="211"/>
      <c r="N185" s="212"/>
      <c r="O185" s="212"/>
      <c r="P185" s="213">
        <f>SUM(P186:P189)</f>
        <v>0</v>
      </c>
      <c r="Q185" s="212"/>
      <c r="R185" s="213">
        <f>SUM(R186:R189)</f>
        <v>0.2223</v>
      </c>
      <c r="S185" s="212"/>
      <c r="T185" s="214">
        <f>SUM(T186:T189)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87</v>
      </c>
      <c r="AT185" s="216" t="s">
        <v>76</v>
      </c>
      <c r="AU185" s="216" t="s">
        <v>85</v>
      </c>
      <c r="AY185" s="215" t="s">
        <v>164</v>
      </c>
      <c r="BK185" s="217">
        <f>SUM(BK186:BK189)</f>
        <v>0</v>
      </c>
    </row>
    <row r="186" spans="1:65" s="2" customFormat="1" ht="49.05" customHeight="1">
      <c r="A186" s="39"/>
      <c r="B186" s="40"/>
      <c r="C186" s="220" t="s">
        <v>429</v>
      </c>
      <c r="D186" s="220" t="s">
        <v>167</v>
      </c>
      <c r="E186" s="221" t="s">
        <v>1405</v>
      </c>
      <c r="F186" s="222" t="s">
        <v>1406</v>
      </c>
      <c r="G186" s="223" t="s">
        <v>489</v>
      </c>
      <c r="H186" s="224">
        <v>120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42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240</v>
      </c>
      <c r="AT186" s="232" t="s">
        <v>167</v>
      </c>
      <c r="AU186" s="232" t="s">
        <v>87</v>
      </c>
      <c r="AY186" s="18" t="s">
        <v>164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85</v>
      </c>
      <c r="BK186" s="233">
        <f>ROUND(I186*H186,2)</f>
        <v>0</v>
      </c>
      <c r="BL186" s="18" t="s">
        <v>240</v>
      </c>
      <c r="BM186" s="232" t="s">
        <v>1407</v>
      </c>
    </row>
    <row r="187" spans="1:65" s="2" customFormat="1" ht="37.8" customHeight="1">
      <c r="A187" s="39"/>
      <c r="B187" s="40"/>
      <c r="C187" s="265" t="s">
        <v>434</v>
      </c>
      <c r="D187" s="265" t="s">
        <v>373</v>
      </c>
      <c r="E187" s="266" t="s">
        <v>1408</v>
      </c>
      <c r="F187" s="267" t="s">
        <v>1409</v>
      </c>
      <c r="G187" s="268" t="s">
        <v>489</v>
      </c>
      <c r="H187" s="269">
        <v>120</v>
      </c>
      <c r="I187" s="270"/>
      <c r="J187" s="271">
        <f>ROUND(I187*H187,2)</f>
        <v>0</v>
      </c>
      <c r="K187" s="272"/>
      <c r="L187" s="273"/>
      <c r="M187" s="274" t="s">
        <v>1</v>
      </c>
      <c r="N187" s="275" t="s">
        <v>42</v>
      </c>
      <c r="O187" s="92"/>
      <c r="P187" s="230">
        <f>O187*H187</f>
        <v>0</v>
      </c>
      <c r="Q187" s="230">
        <v>0.00012</v>
      </c>
      <c r="R187" s="230">
        <f>Q187*H187</f>
        <v>0.0144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442</v>
      </c>
      <c r="AT187" s="232" t="s">
        <v>373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240</v>
      </c>
      <c r="BM187" s="232" t="s">
        <v>1410</v>
      </c>
    </row>
    <row r="188" spans="1:65" s="2" customFormat="1" ht="37.8" customHeight="1">
      <c r="A188" s="39"/>
      <c r="B188" s="40"/>
      <c r="C188" s="220" t="s">
        <v>442</v>
      </c>
      <c r="D188" s="220" t="s">
        <v>167</v>
      </c>
      <c r="E188" s="221" t="s">
        <v>1411</v>
      </c>
      <c r="F188" s="222" t="s">
        <v>1412</v>
      </c>
      <c r="G188" s="223" t="s">
        <v>489</v>
      </c>
      <c r="H188" s="224">
        <v>330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42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240</v>
      </c>
      <c r="AT188" s="232" t="s">
        <v>167</v>
      </c>
      <c r="AU188" s="232" t="s">
        <v>87</v>
      </c>
      <c r="AY188" s="18" t="s">
        <v>164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85</v>
      </c>
      <c r="BK188" s="233">
        <f>ROUND(I188*H188,2)</f>
        <v>0</v>
      </c>
      <c r="BL188" s="18" t="s">
        <v>240</v>
      </c>
      <c r="BM188" s="232" t="s">
        <v>1413</v>
      </c>
    </row>
    <row r="189" spans="1:65" s="2" customFormat="1" ht="14.4" customHeight="1">
      <c r="A189" s="39"/>
      <c r="B189" s="40"/>
      <c r="C189" s="265" t="s">
        <v>448</v>
      </c>
      <c r="D189" s="265" t="s">
        <v>373</v>
      </c>
      <c r="E189" s="266" t="s">
        <v>1414</v>
      </c>
      <c r="F189" s="267" t="s">
        <v>1415</v>
      </c>
      <c r="G189" s="268" t="s">
        <v>489</v>
      </c>
      <c r="H189" s="269">
        <v>330</v>
      </c>
      <c r="I189" s="270"/>
      <c r="J189" s="271">
        <f>ROUND(I189*H189,2)</f>
        <v>0</v>
      </c>
      <c r="K189" s="272"/>
      <c r="L189" s="273"/>
      <c r="M189" s="274" t="s">
        <v>1</v>
      </c>
      <c r="N189" s="275" t="s">
        <v>42</v>
      </c>
      <c r="O189" s="92"/>
      <c r="P189" s="230">
        <f>O189*H189</f>
        <v>0</v>
      </c>
      <c r="Q189" s="230">
        <v>0.00063</v>
      </c>
      <c r="R189" s="230">
        <f>Q189*H189</f>
        <v>0.2079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442</v>
      </c>
      <c r="AT189" s="232" t="s">
        <v>373</v>
      </c>
      <c r="AU189" s="232" t="s">
        <v>87</v>
      </c>
      <c r="AY189" s="18" t="s">
        <v>164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240</v>
      </c>
      <c r="BM189" s="232" t="s">
        <v>1416</v>
      </c>
    </row>
    <row r="190" spans="1:63" s="12" customFormat="1" ht="22.8" customHeight="1">
      <c r="A190" s="12"/>
      <c r="B190" s="204"/>
      <c r="C190" s="205"/>
      <c r="D190" s="206" t="s">
        <v>76</v>
      </c>
      <c r="E190" s="218" t="s">
        <v>1417</v>
      </c>
      <c r="F190" s="218" t="s">
        <v>1418</v>
      </c>
      <c r="G190" s="205"/>
      <c r="H190" s="205"/>
      <c r="I190" s="208"/>
      <c r="J190" s="219">
        <f>BK190</f>
        <v>0</v>
      </c>
      <c r="K190" s="205"/>
      <c r="L190" s="210"/>
      <c r="M190" s="211"/>
      <c r="N190" s="212"/>
      <c r="O190" s="212"/>
      <c r="P190" s="213">
        <f>SUM(P191:P194)</f>
        <v>0</v>
      </c>
      <c r="Q190" s="212"/>
      <c r="R190" s="213">
        <f>SUM(R191:R194)</f>
        <v>0</v>
      </c>
      <c r="S190" s="212"/>
      <c r="T190" s="214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87</v>
      </c>
      <c r="AT190" s="216" t="s">
        <v>76</v>
      </c>
      <c r="AU190" s="216" t="s">
        <v>85</v>
      </c>
      <c r="AY190" s="215" t="s">
        <v>164</v>
      </c>
      <c r="BK190" s="217">
        <f>SUM(BK191:BK194)</f>
        <v>0</v>
      </c>
    </row>
    <row r="191" spans="1:65" s="2" customFormat="1" ht="37.8" customHeight="1">
      <c r="A191" s="39"/>
      <c r="B191" s="40"/>
      <c r="C191" s="220" t="s">
        <v>453</v>
      </c>
      <c r="D191" s="220" t="s">
        <v>167</v>
      </c>
      <c r="E191" s="221" t="s">
        <v>1419</v>
      </c>
      <c r="F191" s="222" t="s">
        <v>1420</v>
      </c>
      <c r="G191" s="223" t="s">
        <v>381</v>
      </c>
      <c r="H191" s="224">
        <v>72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240</v>
      </c>
      <c r="AT191" s="232" t="s">
        <v>167</v>
      </c>
      <c r="AU191" s="232" t="s">
        <v>87</v>
      </c>
      <c r="AY191" s="18" t="s">
        <v>164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240</v>
      </c>
      <c r="BM191" s="232" t="s">
        <v>1421</v>
      </c>
    </row>
    <row r="192" spans="1:65" s="2" customFormat="1" ht="37.8" customHeight="1">
      <c r="A192" s="39"/>
      <c r="B192" s="40"/>
      <c r="C192" s="220" t="s">
        <v>457</v>
      </c>
      <c r="D192" s="220" t="s">
        <v>167</v>
      </c>
      <c r="E192" s="221" t="s">
        <v>1422</v>
      </c>
      <c r="F192" s="222" t="s">
        <v>1423</v>
      </c>
      <c r="G192" s="223" t="s">
        <v>381</v>
      </c>
      <c r="H192" s="224">
        <v>72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42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240</v>
      </c>
      <c r="AT192" s="232" t="s">
        <v>167</v>
      </c>
      <c r="AU192" s="232" t="s">
        <v>87</v>
      </c>
      <c r="AY192" s="18" t="s">
        <v>164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85</v>
      </c>
      <c r="BK192" s="233">
        <f>ROUND(I192*H192,2)</f>
        <v>0</v>
      </c>
      <c r="BL192" s="18" t="s">
        <v>240</v>
      </c>
      <c r="BM192" s="232" t="s">
        <v>1424</v>
      </c>
    </row>
    <row r="193" spans="1:65" s="2" customFormat="1" ht="24.15" customHeight="1">
      <c r="A193" s="39"/>
      <c r="B193" s="40"/>
      <c r="C193" s="220" t="s">
        <v>461</v>
      </c>
      <c r="D193" s="220" t="s">
        <v>167</v>
      </c>
      <c r="E193" s="221" t="s">
        <v>1425</v>
      </c>
      <c r="F193" s="222" t="s">
        <v>1426</v>
      </c>
      <c r="G193" s="223" t="s">
        <v>381</v>
      </c>
      <c r="H193" s="224">
        <v>12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42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240</v>
      </c>
      <c r="AT193" s="232" t="s">
        <v>167</v>
      </c>
      <c r="AU193" s="232" t="s">
        <v>87</v>
      </c>
      <c r="AY193" s="18" t="s">
        <v>164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240</v>
      </c>
      <c r="BM193" s="232" t="s">
        <v>1427</v>
      </c>
    </row>
    <row r="194" spans="1:47" s="2" customFormat="1" ht="12">
      <c r="A194" s="39"/>
      <c r="B194" s="40"/>
      <c r="C194" s="41"/>
      <c r="D194" s="234" t="s">
        <v>173</v>
      </c>
      <c r="E194" s="41"/>
      <c r="F194" s="235" t="s">
        <v>1428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173</v>
      </c>
      <c r="AU194" s="18" t="s">
        <v>87</v>
      </c>
    </row>
    <row r="195" spans="1:63" s="12" customFormat="1" ht="22.8" customHeight="1">
      <c r="A195" s="12"/>
      <c r="B195" s="204"/>
      <c r="C195" s="205"/>
      <c r="D195" s="206" t="s">
        <v>76</v>
      </c>
      <c r="E195" s="218" t="s">
        <v>1429</v>
      </c>
      <c r="F195" s="218" t="s">
        <v>1430</v>
      </c>
      <c r="G195" s="205"/>
      <c r="H195" s="205"/>
      <c r="I195" s="208"/>
      <c r="J195" s="219">
        <f>BK195</f>
        <v>0</v>
      </c>
      <c r="K195" s="205"/>
      <c r="L195" s="210"/>
      <c r="M195" s="211"/>
      <c r="N195" s="212"/>
      <c r="O195" s="212"/>
      <c r="P195" s="213">
        <f>SUM(P196:P209)</f>
        <v>0</v>
      </c>
      <c r="Q195" s="212"/>
      <c r="R195" s="213">
        <f>SUM(R196:R209)</f>
        <v>1.8086</v>
      </c>
      <c r="S195" s="212"/>
      <c r="T195" s="214">
        <f>SUM(T196:T209)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87</v>
      </c>
      <c r="AT195" s="216" t="s">
        <v>76</v>
      </c>
      <c r="AU195" s="216" t="s">
        <v>85</v>
      </c>
      <c r="AY195" s="215" t="s">
        <v>164</v>
      </c>
      <c r="BK195" s="217">
        <f>SUM(BK196:BK209)</f>
        <v>0</v>
      </c>
    </row>
    <row r="196" spans="1:65" s="2" customFormat="1" ht="24.15" customHeight="1">
      <c r="A196" s="39"/>
      <c r="B196" s="40"/>
      <c r="C196" s="220" t="s">
        <v>467</v>
      </c>
      <c r="D196" s="220" t="s">
        <v>167</v>
      </c>
      <c r="E196" s="221" t="s">
        <v>1431</v>
      </c>
      <c r="F196" s="222" t="s">
        <v>1432</v>
      </c>
      <c r="G196" s="223" t="s">
        <v>381</v>
      </c>
      <c r="H196" s="224">
        <v>2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42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240</v>
      </c>
      <c r="AT196" s="232" t="s">
        <v>167</v>
      </c>
      <c r="AU196" s="232" t="s">
        <v>87</v>
      </c>
      <c r="AY196" s="18" t="s">
        <v>164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85</v>
      </c>
      <c r="BK196" s="233">
        <f>ROUND(I196*H196,2)</f>
        <v>0</v>
      </c>
      <c r="BL196" s="18" t="s">
        <v>240</v>
      </c>
      <c r="BM196" s="232" t="s">
        <v>1433</v>
      </c>
    </row>
    <row r="197" spans="1:65" s="2" customFormat="1" ht="24.15" customHeight="1">
      <c r="A197" s="39"/>
      <c r="B197" s="40"/>
      <c r="C197" s="220" t="s">
        <v>471</v>
      </c>
      <c r="D197" s="220" t="s">
        <v>167</v>
      </c>
      <c r="E197" s="221" t="s">
        <v>1434</v>
      </c>
      <c r="F197" s="222" t="s">
        <v>1435</v>
      </c>
      <c r="G197" s="223" t="s">
        <v>381</v>
      </c>
      <c r="H197" s="224">
        <v>10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42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240</v>
      </c>
      <c r="AT197" s="232" t="s">
        <v>167</v>
      </c>
      <c r="AU197" s="232" t="s">
        <v>87</v>
      </c>
      <c r="AY197" s="18" t="s">
        <v>164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85</v>
      </c>
      <c r="BK197" s="233">
        <f>ROUND(I197*H197,2)</f>
        <v>0</v>
      </c>
      <c r="BL197" s="18" t="s">
        <v>240</v>
      </c>
      <c r="BM197" s="232" t="s">
        <v>1436</v>
      </c>
    </row>
    <row r="198" spans="1:65" s="2" customFormat="1" ht="14.4" customHeight="1">
      <c r="A198" s="39"/>
      <c r="B198" s="40"/>
      <c r="C198" s="265" t="s">
        <v>475</v>
      </c>
      <c r="D198" s="265" t="s">
        <v>373</v>
      </c>
      <c r="E198" s="266" t="s">
        <v>1437</v>
      </c>
      <c r="F198" s="267" t="s">
        <v>1438</v>
      </c>
      <c r="G198" s="268" t="s">
        <v>381</v>
      </c>
      <c r="H198" s="269">
        <v>8</v>
      </c>
      <c r="I198" s="270"/>
      <c r="J198" s="271">
        <f>ROUND(I198*H198,2)</f>
        <v>0</v>
      </c>
      <c r="K198" s="272"/>
      <c r="L198" s="273"/>
      <c r="M198" s="274" t="s">
        <v>1</v>
      </c>
      <c r="N198" s="275" t="s">
        <v>42</v>
      </c>
      <c r="O198" s="92"/>
      <c r="P198" s="230">
        <f>O198*H198</f>
        <v>0</v>
      </c>
      <c r="Q198" s="230">
        <v>0.0008</v>
      </c>
      <c r="R198" s="230">
        <f>Q198*H198</f>
        <v>0.0064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442</v>
      </c>
      <c r="AT198" s="232" t="s">
        <v>373</v>
      </c>
      <c r="AU198" s="232" t="s">
        <v>87</v>
      </c>
      <c r="AY198" s="18" t="s">
        <v>164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85</v>
      </c>
      <c r="BK198" s="233">
        <f>ROUND(I198*H198,2)</f>
        <v>0</v>
      </c>
      <c r="BL198" s="18" t="s">
        <v>240</v>
      </c>
      <c r="BM198" s="232" t="s">
        <v>1439</v>
      </c>
    </row>
    <row r="199" spans="1:65" s="2" customFormat="1" ht="14.4" customHeight="1">
      <c r="A199" s="39"/>
      <c r="B199" s="40"/>
      <c r="C199" s="265" t="s">
        <v>480</v>
      </c>
      <c r="D199" s="265" t="s">
        <v>373</v>
      </c>
      <c r="E199" s="266" t="s">
        <v>1440</v>
      </c>
      <c r="F199" s="267" t="s">
        <v>1441</v>
      </c>
      <c r="G199" s="268" t="s">
        <v>381</v>
      </c>
      <c r="H199" s="269">
        <v>2</v>
      </c>
      <c r="I199" s="270"/>
      <c r="J199" s="271">
        <f>ROUND(I199*H199,2)</f>
        <v>0</v>
      </c>
      <c r="K199" s="272"/>
      <c r="L199" s="273"/>
      <c r="M199" s="274" t="s">
        <v>1</v>
      </c>
      <c r="N199" s="275" t="s">
        <v>42</v>
      </c>
      <c r="O199" s="92"/>
      <c r="P199" s="230">
        <f>O199*H199</f>
        <v>0</v>
      </c>
      <c r="Q199" s="230">
        <v>0.0008</v>
      </c>
      <c r="R199" s="230">
        <f>Q199*H199</f>
        <v>0.0016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442</v>
      </c>
      <c r="AT199" s="232" t="s">
        <v>373</v>
      </c>
      <c r="AU199" s="232" t="s">
        <v>87</v>
      </c>
      <c r="AY199" s="18" t="s">
        <v>164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85</v>
      </c>
      <c r="BK199" s="233">
        <f>ROUND(I199*H199,2)</f>
        <v>0</v>
      </c>
      <c r="BL199" s="18" t="s">
        <v>240</v>
      </c>
      <c r="BM199" s="232" t="s">
        <v>1442</v>
      </c>
    </row>
    <row r="200" spans="1:65" s="2" customFormat="1" ht="14.4" customHeight="1">
      <c r="A200" s="39"/>
      <c r="B200" s="40"/>
      <c r="C200" s="265" t="s">
        <v>486</v>
      </c>
      <c r="D200" s="265" t="s">
        <v>373</v>
      </c>
      <c r="E200" s="266" t="s">
        <v>1443</v>
      </c>
      <c r="F200" s="267" t="s">
        <v>1444</v>
      </c>
      <c r="G200" s="268" t="s">
        <v>381</v>
      </c>
      <c r="H200" s="269">
        <v>2</v>
      </c>
      <c r="I200" s="270"/>
      <c r="J200" s="271">
        <f>ROUND(I200*H200,2)</f>
        <v>0</v>
      </c>
      <c r="K200" s="272"/>
      <c r="L200" s="273"/>
      <c r="M200" s="274" t="s">
        <v>1</v>
      </c>
      <c r="N200" s="275" t="s">
        <v>42</v>
      </c>
      <c r="O200" s="92"/>
      <c r="P200" s="230">
        <f>O200*H200</f>
        <v>0</v>
      </c>
      <c r="Q200" s="230">
        <v>0.0008</v>
      </c>
      <c r="R200" s="230">
        <f>Q200*H200</f>
        <v>0.0016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442</v>
      </c>
      <c r="AT200" s="232" t="s">
        <v>373</v>
      </c>
      <c r="AU200" s="232" t="s">
        <v>87</v>
      </c>
      <c r="AY200" s="18" t="s">
        <v>164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240</v>
      </c>
      <c r="BM200" s="232" t="s">
        <v>1445</v>
      </c>
    </row>
    <row r="201" spans="1:65" s="2" customFormat="1" ht="24.15" customHeight="1">
      <c r="A201" s="39"/>
      <c r="B201" s="40"/>
      <c r="C201" s="220" t="s">
        <v>494</v>
      </c>
      <c r="D201" s="220" t="s">
        <v>167</v>
      </c>
      <c r="E201" s="221" t="s">
        <v>1446</v>
      </c>
      <c r="F201" s="222" t="s">
        <v>1447</v>
      </c>
      <c r="G201" s="223" t="s">
        <v>381</v>
      </c>
      <c r="H201" s="224">
        <v>12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42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240</v>
      </c>
      <c r="AT201" s="232" t="s">
        <v>167</v>
      </c>
      <c r="AU201" s="232" t="s">
        <v>87</v>
      </c>
      <c r="AY201" s="18" t="s">
        <v>164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240</v>
      </c>
      <c r="BM201" s="232" t="s">
        <v>1448</v>
      </c>
    </row>
    <row r="202" spans="1:65" s="2" customFormat="1" ht="14.4" customHeight="1">
      <c r="A202" s="39"/>
      <c r="B202" s="40"/>
      <c r="C202" s="265" t="s">
        <v>499</v>
      </c>
      <c r="D202" s="265" t="s">
        <v>373</v>
      </c>
      <c r="E202" s="266" t="s">
        <v>1449</v>
      </c>
      <c r="F202" s="267" t="s">
        <v>1450</v>
      </c>
      <c r="G202" s="268" t="s">
        <v>381</v>
      </c>
      <c r="H202" s="269">
        <v>8</v>
      </c>
      <c r="I202" s="270"/>
      <c r="J202" s="271">
        <f>ROUND(I202*H202,2)</f>
        <v>0</v>
      </c>
      <c r="K202" s="272"/>
      <c r="L202" s="273"/>
      <c r="M202" s="274" t="s">
        <v>1</v>
      </c>
      <c r="N202" s="275" t="s">
        <v>42</v>
      </c>
      <c r="O202" s="92"/>
      <c r="P202" s="230">
        <f>O202*H202</f>
        <v>0</v>
      </c>
      <c r="Q202" s="230">
        <v>0.177</v>
      </c>
      <c r="R202" s="230">
        <f>Q202*H202</f>
        <v>1.416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442</v>
      </c>
      <c r="AT202" s="232" t="s">
        <v>373</v>
      </c>
      <c r="AU202" s="232" t="s">
        <v>87</v>
      </c>
      <c r="AY202" s="18" t="s">
        <v>164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240</v>
      </c>
      <c r="BM202" s="232" t="s">
        <v>1451</v>
      </c>
    </row>
    <row r="203" spans="1:65" s="2" customFormat="1" ht="14.4" customHeight="1">
      <c r="A203" s="39"/>
      <c r="B203" s="40"/>
      <c r="C203" s="265" t="s">
        <v>503</v>
      </c>
      <c r="D203" s="265" t="s">
        <v>373</v>
      </c>
      <c r="E203" s="266" t="s">
        <v>1452</v>
      </c>
      <c r="F203" s="267" t="s">
        <v>1453</v>
      </c>
      <c r="G203" s="268" t="s">
        <v>381</v>
      </c>
      <c r="H203" s="269">
        <v>2</v>
      </c>
      <c r="I203" s="270"/>
      <c r="J203" s="271">
        <f>ROUND(I203*H203,2)</f>
        <v>0</v>
      </c>
      <c r="K203" s="272"/>
      <c r="L203" s="273"/>
      <c r="M203" s="274" t="s">
        <v>1</v>
      </c>
      <c r="N203" s="275" t="s">
        <v>42</v>
      </c>
      <c r="O203" s="92"/>
      <c r="P203" s="230">
        <f>O203*H203</f>
        <v>0</v>
      </c>
      <c r="Q203" s="230">
        <v>0.062</v>
      </c>
      <c r="R203" s="230">
        <f>Q203*H203</f>
        <v>0.124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442</v>
      </c>
      <c r="AT203" s="232" t="s">
        <v>373</v>
      </c>
      <c r="AU203" s="232" t="s">
        <v>87</v>
      </c>
      <c r="AY203" s="18" t="s">
        <v>164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85</v>
      </c>
      <c r="BK203" s="233">
        <f>ROUND(I203*H203,2)</f>
        <v>0</v>
      </c>
      <c r="BL203" s="18" t="s">
        <v>240</v>
      </c>
      <c r="BM203" s="232" t="s">
        <v>1454</v>
      </c>
    </row>
    <row r="204" spans="1:65" s="2" customFormat="1" ht="14.4" customHeight="1">
      <c r="A204" s="39"/>
      <c r="B204" s="40"/>
      <c r="C204" s="265" t="s">
        <v>508</v>
      </c>
      <c r="D204" s="265" t="s">
        <v>373</v>
      </c>
      <c r="E204" s="266" t="s">
        <v>1455</v>
      </c>
      <c r="F204" s="267" t="s">
        <v>1456</v>
      </c>
      <c r="G204" s="268" t="s">
        <v>381</v>
      </c>
      <c r="H204" s="269">
        <v>2</v>
      </c>
      <c r="I204" s="270"/>
      <c r="J204" s="271">
        <f>ROUND(I204*H204,2)</f>
        <v>0</v>
      </c>
      <c r="K204" s="272"/>
      <c r="L204" s="273"/>
      <c r="M204" s="274" t="s">
        <v>1</v>
      </c>
      <c r="N204" s="275" t="s">
        <v>42</v>
      </c>
      <c r="O204" s="92"/>
      <c r="P204" s="230">
        <f>O204*H204</f>
        <v>0</v>
      </c>
      <c r="Q204" s="230">
        <v>0.127</v>
      </c>
      <c r="R204" s="230">
        <f>Q204*H204</f>
        <v>0.254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442</v>
      </c>
      <c r="AT204" s="232" t="s">
        <v>373</v>
      </c>
      <c r="AU204" s="232" t="s">
        <v>87</v>
      </c>
      <c r="AY204" s="18" t="s">
        <v>164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85</v>
      </c>
      <c r="BK204" s="233">
        <f>ROUND(I204*H204,2)</f>
        <v>0</v>
      </c>
      <c r="BL204" s="18" t="s">
        <v>240</v>
      </c>
      <c r="BM204" s="232" t="s">
        <v>1457</v>
      </c>
    </row>
    <row r="205" spans="1:65" s="2" customFormat="1" ht="24.15" customHeight="1">
      <c r="A205" s="39"/>
      <c r="B205" s="40"/>
      <c r="C205" s="220" t="s">
        <v>512</v>
      </c>
      <c r="D205" s="220" t="s">
        <v>167</v>
      </c>
      <c r="E205" s="221" t="s">
        <v>1458</v>
      </c>
      <c r="F205" s="222" t="s">
        <v>1459</v>
      </c>
      <c r="G205" s="223" t="s">
        <v>381</v>
      </c>
      <c r="H205" s="224">
        <v>10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42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240</v>
      </c>
      <c r="AT205" s="232" t="s">
        <v>167</v>
      </c>
      <c r="AU205" s="232" t="s">
        <v>87</v>
      </c>
      <c r="AY205" s="18" t="s">
        <v>164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85</v>
      </c>
      <c r="BK205" s="233">
        <f>ROUND(I205*H205,2)</f>
        <v>0</v>
      </c>
      <c r="BL205" s="18" t="s">
        <v>240</v>
      </c>
      <c r="BM205" s="232" t="s">
        <v>1460</v>
      </c>
    </row>
    <row r="206" spans="1:47" s="2" customFormat="1" ht="12">
      <c r="A206" s="39"/>
      <c r="B206" s="40"/>
      <c r="C206" s="41"/>
      <c r="D206" s="234" t="s">
        <v>173</v>
      </c>
      <c r="E206" s="41"/>
      <c r="F206" s="235" t="s">
        <v>1461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173</v>
      </c>
      <c r="AU206" s="18" t="s">
        <v>87</v>
      </c>
    </row>
    <row r="207" spans="1:65" s="2" customFormat="1" ht="24.15" customHeight="1">
      <c r="A207" s="39"/>
      <c r="B207" s="40"/>
      <c r="C207" s="265" t="s">
        <v>517</v>
      </c>
      <c r="D207" s="265" t="s">
        <v>373</v>
      </c>
      <c r="E207" s="266" t="s">
        <v>1462</v>
      </c>
      <c r="F207" s="267" t="s">
        <v>1463</v>
      </c>
      <c r="G207" s="268" t="s">
        <v>381</v>
      </c>
      <c r="H207" s="269">
        <v>8</v>
      </c>
      <c r="I207" s="270"/>
      <c r="J207" s="271">
        <f>ROUND(I207*H207,2)</f>
        <v>0</v>
      </c>
      <c r="K207" s="272"/>
      <c r="L207" s="273"/>
      <c r="M207" s="274" t="s">
        <v>1</v>
      </c>
      <c r="N207" s="275" t="s">
        <v>42</v>
      </c>
      <c r="O207" s="92"/>
      <c r="P207" s="230">
        <f>O207*H207</f>
        <v>0</v>
      </c>
      <c r="Q207" s="230">
        <v>0.0005</v>
      </c>
      <c r="R207" s="230">
        <f>Q207*H207</f>
        <v>0.004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442</v>
      </c>
      <c r="AT207" s="232" t="s">
        <v>373</v>
      </c>
      <c r="AU207" s="232" t="s">
        <v>87</v>
      </c>
      <c r="AY207" s="18" t="s">
        <v>164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85</v>
      </c>
      <c r="BK207" s="233">
        <f>ROUND(I207*H207,2)</f>
        <v>0</v>
      </c>
      <c r="BL207" s="18" t="s">
        <v>240</v>
      </c>
      <c r="BM207" s="232" t="s">
        <v>1464</v>
      </c>
    </row>
    <row r="208" spans="1:47" s="2" customFormat="1" ht="12">
      <c r="A208" s="39"/>
      <c r="B208" s="40"/>
      <c r="C208" s="41"/>
      <c r="D208" s="234" t="s">
        <v>173</v>
      </c>
      <c r="E208" s="41"/>
      <c r="F208" s="235" t="s">
        <v>1465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173</v>
      </c>
      <c r="AU208" s="18" t="s">
        <v>87</v>
      </c>
    </row>
    <row r="209" spans="1:65" s="2" customFormat="1" ht="24.9" customHeight="1">
      <c r="A209" s="39"/>
      <c r="B209" s="40"/>
      <c r="C209" s="265" t="s">
        <v>522</v>
      </c>
      <c r="D209" s="265" t="s">
        <v>373</v>
      </c>
      <c r="E209" s="266" t="s">
        <v>1466</v>
      </c>
      <c r="F209" s="267" t="s">
        <v>1467</v>
      </c>
      <c r="G209" s="268" t="s">
        <v>381</v>
      </c>
      <c r="H209" s="269">
        <v>2</v>
      </c>
      <c r="I209" s="270"/>
      <c r="J209" s="271">
        <f>ROUND(I209*H209,2)</f>
        <v>0</v>
      </c>
      <c r="K209" s="272"/>
      <c r="L209" s="273"/>
      <c r="M209" s="274" t="s">
        <v>1</v>
      </c>
      <c r="N209" s="275" t="s">
        <v>42</v>
      </c>
      <c r="O209" s="92"/>
      <c r="P209" s="230">
        <f>O209*H209</f>
        <v>0</v>
      </c>
      <c r="Q209" s="230">
        <v>0.0005</v>
      </c>
      <c r="R209" s="230">
        <f>Q209*H209</f>
        <v>0.001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442</v>
      </c>
      <c r="AT209" s="232" t="s">
        <v>373</v>
      </c>
      <c r="AU209" s="232" t="s">
        <v>87</v>
      </c>
      <c r="AY209" s="18" t="s">
        <v>164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85</v>
      </c>
      <c r="BK209" s="233">
        <f>ROUND(I209*H209,2)</f>
        <v>0</v>
      </c>
      <c r="BL209" s="18" t="s">
        <v>240</v>
      </c>
      <c r="BM209" s="232" t="s">
        <v>1468</v>
      </c>
    </row>
    <row r="210" spans="1:63" s="12" customFormat="1" ht="25.9" customHeight="1">
      <c r="A210" s="12"/>
      <c r="B210" s="204"/>
      <c r="C210" s="205"/>
      <c r="D210" s="206" t="s">
        <v>76</v>
      </c>
      <c r="E210" s="207" t="s">
        <v>373</v>
      </c>
      <c r="F210" s="207" t="s">
        <v>1301</v>
      </c>
      <c r="G210" s="205"/>
      <c r="H210" s="205"/>
      <c r="I210" s="208"/>
      <c r="J210" s="209">
        <f>BK210</f>
        <v>0</v>
      </c>
      <c r="K210" s="205"/>
      <c r="L210" s="210"/>
      <c r="M210" s="211"/>
      <c r="N210" s="212"/>
      <c r="O210" s="212"/>
      <c r="P210" s="213">
        <f>P211+P216</f>
        <v>0</v>
      </c>
      <c r="Q210" s="212"/>
      <c r="R210" s="213">
        <f>R211+R216</f>
        <v>0</v>
      </c>
      <c r="S210" s="212"/>
      <c r="T210" s="214">
        <f>T211+T216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5" t="s">
        <v>184</v>
      </c>
      <c r="AT210" s="216" t="s">
        <v>76</v>
      </c>
      <c r="AU210" s="216" t="s">
        <v>77</v>
      </c>
      <c r="AY210" s="215" t="s">
        <v>164</v>
      </c>
      <c r="BK210" s="217">
        <f>BK211+BK216</f>
        <v>0</v>
      </c>
    </row>
    <row r="211" spans="1:63" s="12" customFormat="1" ht="22.8" customHeight="1">
      <c r="A211" s="12"/>
      <c r="B211" s="204"/>
      <c r="C211" s="205"/>
      <c r="D211" s="206" t="s">
        <v>76</v>
      </c>
      <c r="E211" s="218" t="s">
        <v>1469</v>
      </c>
      <c r="F211" s="218" t="s">
        <v>1470</v>
      </c>
      <c r="G211" s="205"/>
      <c r="H211" s="205"/>
      <c r="I211" s="208"/>
      <c r="J211" s="219">
        <f>BK211</f>
        <v>0</v>
      </c>
      <c r="K211" s="205"/>
      <c r="L211" s="210"/>
      <c r="M211" s="211"/>
      <c r="N211" s="212"/>
      <c r="O211" s="212"/>
      <c r="P211" s="213">
        <f>SUM(P212:P215)</f>
        <v>0</v>
      </c>
      <c r="Q211" s="212"/>
      <c r="R211" s="213">
        <f>SUM(R212:R215)</f>
        <v>0</v>
      </c>
      <c r="S211" s="212"/>
      <c r="T211" s="214">
        <f>SUM(T212:T215)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5" t="s">
        <v>184</v>
      </c>
      <c r="AT211" s="216" t="s">
        <v>76</v>
      </c>
      <c r="AU211" s="216" t="s">
        <v>85</v>
      </c>
      <c r="AY211" s="215" t="s">
        <v>164</v>
      </c>
      <c r="BK211" s="217">
        <f>SUM(BK212:BK215)</f>
        <v>0</v>
      </c>
    </row>
    <row r="212" spans="1:65" s="2" customFormat="1" ht="24.15" customHeight="1">
      <c r="A212" s="39"/>
      <c r="B212" s="40"/>
      <c r="C212" s="220" t="s">
        <v>527</v>
      </c>
      <c r="D212" s="220" t="s">
        <v>167</v>
      </c>
      <c r="E212" s="221" t="s">
        <v>1471</v>
      </c>
      <c r="F212" s="222" t="s">
        <v>1472</v>
      </c>
      <c r="G212" s="223" t="s">
        <v>381</v>
      </c>
      <c r="H212" s="224">
        <v>12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42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600</v>
      </c>
      <c r="AT212" s="232" t="s">
        <v>167</v>
      </c>
      <c r="AU212" s="232" t="s">
        <v>87</v>
      </c>
      <c r="AY212" s="18" t="s">
        <v>164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85</v>
      </c>
      <c r="BK212" s="233">
        <f>ROUND(I212*H212,2)</f>
        <v>0</v>
      </c>
      <c r="BL212" s="18" t="s">
        <v>600</v>
      </c>
      <c r="BM212" s="232" t="s">
        <v>1473</v>
      </c>
    </row>
    <row r="213" spans="1:65" s="2" customFormat="1" ht="24.15" customHeight="1">
      <c r="A213" s="39"/>
      <c r="B213" s="40"/>
      <c r="C213" s="220" t="s">
        <v>532</v>
      </c>
      <c r="D213" s="220" t="s">
        <v>167</v>
      </c>
      <c r="E213" s="221" t="s">
        <v>1474</v>
      </c>
      <c r="F213" s="222" t="s">
        <v>1475</v>
      </c>
      <c r="G213" s="223" t="s">
        <v>1476</v>
      </c>
      <c r="H213" s="224">
        <v>1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42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600</v>
      </c>
      <c r="AT213" s="232" t="s">
        <v>167</v>
      </c>
      <c r="AU213" s="232" t="s">
        <v>87</v>
      </c>
      <c r="AY213" s="18" t="s">
        <v>164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600</v>
      </c>
      <c r="BM213" s="232" t="s">
        <v>1477</v>
      </c>
    </row>
    <row r="214" spans="1:47" s="2" customFormat="1" ht="12">
      <c r="A214" s="39"/>
      <c r="B214" s="40"/>
      <c r="C214" s="41"/>
      <c r="D214" s="234" t="s">
        <v>173</v>
      </c>
      <c r="E214" s="41"/>
      <c r="F214" s="235" t="s">
        <v>1478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173</v>
      </c>
      <c r="AU214" s="18" t="s">
        <v>87</v>
      </c>
    </row>
    <row r="215" spans="1:65" s="2" customFormat="1" ht="37.8" customHeight="1">
      <c r="A215" s="39"/>
      <c r="B215" s="40"/>
      <c r="C215" s="220" t="s">
        <v>536</v>
      </c>
      <c r="D215" s="220" t="s">
        <v>167</v>
      </c>
      <c r="E215" s="221" t="s">
        <v>1479</v>
      </c>
      <c r="F215" s="222" t="s">
        <v>1480</v>
      </c>
      <c r="G215" s="223" t="s">
        <v>381</v>
      </c>
      <c r="H215" s="224">
        <v>1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42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240</v>
      </c>
      <c r="AT215" s="232" t="s">
        <v>167</v>
      </c>
      <c r="AU215" s="232" t="s">
        <v>87</v>
      </c>
      <c r="AY215" s="18" t="s">
        <v>164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240</v>
      </c>
      <c r="BM215" s="232" t="s">
        <v>1481</v>
      </c>
    </row>
    <row r="216" spans="1:63" s="12" customFormat="1" ht="22.8" customHeight="1">
      <c r="A216" s="12"/>
      <c r="B216" s="204"/>
      <c r="C216" s="205"/>
      <c r="D216" s="206" t="s">
        <v>76</v>
      </c>
      <c r="E216" s="218" t="s">
        <v>1482</v>
      </c>
      <c r="F216" s="218" t="s">
        <v>1483</v>
      </c>
      <c r="G216" s="205"/>
      <c r="H216" s="205"/>
      <c r="I216" s="208"/>
      <c r="J216" s="219">
        <f>BK216</f>
        <v>0</v>
      </c>
      <c r="K216" s="205"/>
      <c r="L216" s="210"/>
      <c r="M216" s="211"/>
      <c r="N216" s="212"/>
      <c r="O216" s="212"/>
      <c r="P216" s="213">
        <f>P217</f>
        <v>0</v>
      </c>
      <c r="Q216" s="212"/>
      <c r="R216" s="213">
        <f>R217</f>
        <v>0</v>
      </c>
      <c r="S216" s="212"/>
      <c r="T216" s="214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5" t="s">
        <v>184</v>
      </c>
      <c r="AT216" s="216" t="s">
        <v>76</v>
      </c>
      <c r="AU216" s="216" t="s">
        <v>85</v>
      </c>
      <c r="AY216" s="215" t="s">
        <v>164</v>
      </c>
      <c r="BK216" s="217">
        <f>BK217</f>
        <v>0</v>
      </c>
    </row>
    <row r="217" spans="1:65" s="2" customFormat="1" ht="37.8" customHeight="1">
      <c r="A217" s="39"/>
      <c r="B217" s="40"/>
      <c r="C217" s="220" t="s">
        <v>541</v>
      </c>
      <c r="D217" s="220" t="s">
        <v>167</v>
      </c>
      <c r="E217" s="221" t="s">
        <v>1484</v>
      </c>
      <c r="F217" s="222" t="s">
        <v>1485</v>
      </c>
      <c r="G217" s="223" t="s">
        <v>381</v>
      </c>
      <c r="H217" s="224">
        <v>12</v>
      </c>
      <c r="I217" s="225"/>
      <c r="J217" s="226">
        <f>ROUND(I217*H217,2)</f>
        <v>0</v>
      </c>
      <c r="K217" s="227"/>
      <c r="L217" s="45"/>
      <c r="M217" s="300" t="s">
        <v>1</v>
      </c>
      <c r="N217" s="301" t="s">
        <v>42</v>
      </c>
      <c r="O217" s="241"/>
      <c r="P217" s="302">
        <f>O217*H217</f>
        <v>0</v>
      </c>
      <c r="Q217" s="302">
        <v>0</v>
      </c>
      <c r="R217" s="302">
        <f>Q217*H217</f>
        <v>0</v>
      </c>
      <c r="S217" s="302">
        <v>0</v>
      </c>
      <c r="T217" s="30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600</v>
      </c>
      <c r="AT217" s="232" t="s">
        <v>167</v>
      </c>
      <c r="AU217" s="232" t="s">
        <v>87</v>
      </c>
      <c r="AY217" s="18" t="s">
        <v>164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85</v>
      </c>
      <c r="BK217" s="233">
        <f>ROUND(I217*H217,2)</f>
        <v>0</v>
      </c>
      <c r="BL217" s="18" t="s">
        <v>600</v>
      </c>
      <c r="BM217" s="232" t="s">
        <v>1486</v>
      </c>
    </row>
    <row r="218" spans="1:31" s="2" customFormat="1" ht="6.95" customHeight="1">
      <c r="A218" s="39"/>
      <c r="B218" s="67"/>
      <c r="C218" s="68"/>
      <c r="D218" s="68"/>
      <c r="E218" s="68"/>
      <c r="F218" s="68"/>
      <c r="G218" s="68"/>
      <c r="H218" s="68"/>
      <c r="I218" s="68"/>
      <c r="J218" s="68"/>
      <c r="K218" s="68"/>
      <c r="L218" s="45"/>
      <c r="M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</sheetData>
  <sheetProtection password="CC35" sheet="1" objects="1" scenarios="1" formatColumns="0" formatRows="0" autoFilter="0"/>
  <autoFilter ref="C131:K217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ROUND((SUM(BE126:BE177)),2)</f>
        <v>0</v>
      </c>
      <c r="G33" s="39"/>
      <c r="H33" s="39"/>
      <c r="I33" s="156">
        <v>0.21</v>
      </c>
      <c r="J33" s="155">
        <f>ROUND(((SUM(BE126:BE177))*I33),2)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ROUND((SUM(BF126:BF177)),2)</f>
        <v>0</v>
      </c>
      <c r="G34" s="39"/>
      <c r="H34" s="39"/>
      <c r="I34" s="156">
        <v>0.15</v>
      </c>
      <c r="J34" s="155">
        <f>ROUND(((SUM(BF126:BF177))*I34),2)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ROUND((SUM(BG126:BG177)),2)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ROUND((SUM(BH126:BH177)),2)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ROUND((SUM(BI126:BI177)),2)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001 - Všeobecné a obecné náklady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140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141</v>
      </c>
      <c r="E99" s="183"/>
      <c r="F99" s="183"/>
      <c r="G99" s="183"/>
      <c r="H99" s="183"/>
      <c r="I99" s="183"/>
      <c r="J99" s="184">
        <f>J131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142</v>
      </c>
      <c r="E100" s="189"/>
      <c r="F100" s="189"/>
      <c r="G100" s="189"/>
      <c r="H100" s="189"/>
      <c r="I100" s="189"/>
      <c r="J100" s="190">
        <f>J132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143</v>
      </c>
      <c r="E101" s="189"/>
      <c r="F101" s="189"/>
      <c r="G101" s="189"/>
      <c r="H101" s="189"/>
      <c r="I101" s="189"/>
      <c r="J101" s="190">
        <f>J152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144</v>
      </c>
      <c r="E102" s="189"/>
      <c r="F102" s="189"/>
      <c r="G102" s="189"/>
      <c r="H102" s="189"/>
      <c r="I102" s="189"/>
      <c r="J102" s="190">
        <f>J156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145</v>
      </c>
      <c r="E103" s="189"/>
      <c r="F103" s="189"/>
      <c r="G103" s="189"/>
      <c r="H103" s="189"/>
      <c r="I103" s="189"/>
      <c r="J103" s="190">
        <f>J166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146</v>
      </c>
      <c r="E104" s="189"/>
      <c r="F104" s="189"/>
      <c r="G104" s="189"/>
      <c r="H104" s="189"/>
      <c r="I104" s="189"/>
      <c r="J104" s="190">
        <f>J169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147</v>
      </c>
      <c r="E105" s="189"/>
      <c r="F105" s="189"/>
      <c r="G105" s="189"/>
      <c r="H105" s="189"/>
      <c r="I105" s="189"/>
      <c r="J105" s="190">
        <f>J171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148</v>
      </c>
      <c r="E106" s="189"/>
      <c r="F106" s="189"/>
      <c r="G106" s="189"/>
      <c r="H106" s="189"/>
      <c r="I106" s="189"/>
      <c r="J106" s="190">
        <f>J173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149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Kruhový objezd na silnici II/608 ulice Teplická v Postřižíně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131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 xml:space="preserve">SO 001 - Všeobecné a obecné náklady 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Postřižín</v>
      </c>
      <c r="G120" s="41"/>
      <c r="H120" s="41"/>
      <c r="I120" s="33" t="s">
        <v>22</v>
      </c>
      <c r="J120" s="80" t="str">
        <f>IF(J12="","",J12)</f>
        <v>5. 8. 2018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40.05" customHeight="1">
      <c r="A122" s="39"/>
      <c r="B122" s="40"/>
      <c r="C122" s="33" t="s">
        <v>24</v>
      </c>
      <c r="D122" s="41"/>
      <c r="E122" s="41"/>
      <c r="F122" s="28" t="str">
        <f>E15</f>
        <v>Středočeský kraj</v>
      </c>
      <c r="G122" s="41"/>
      <c r="H122" s="41"/>
      <c r="I122" s="33" t="s">
        <v>30</v>
      </c>
      <c r="J122" s="37" t="str">
        <f>E21</f>
        <v>Ing. arch. Martin Jirovský, PhD., MBA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>Ing. Barbora Baňárová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150</v>
      </c>
      <c r="D125" s="195" t="s">
        <v>62</v>
      </c>
      <c r="E125" s="195" t="s">
        <v>58</v>
      </c>
      <c r="F125" s="195" t="s">
        <v>59</v>
      </c>
      <c r="G125" s="195" t="s">
        <v>151</v>
      </c>
      <c r="H125" s="195" t="s">
        <v>152</v>
      </c>
      <c r="I125" s="195" t="s">
        <v>153</v>
      </c>
      <c r="J125" s="196" t="s">
        <v>136</v>
      </c>
      <c r="K125" s="197" t="s">
        <v>154</v>
      </c>
      <c r="L125" s="198"/>
      <c r="M125" s="101" t="s">
        <v>1</v>
      </c>
      <c r="N125" s="102" t="s">
        <v>41</v>
      </c>
      <c r="O125" s="102" t="s">
        <v>155</v>
      </c>
      <c r="P125" s="102" t="s">
        <v>156</v>
      </c>
      <c r="Q125" s="102" t="s">
        <v>157</v>
      </c>
      <c r="R125" s="102" t="s">
        <v>158</v>
      </c>
      <c r="S125" s="102" t="s">
        <v>159</v>
      </c>
      <c r="T125" s="103" t="s">
        <v>160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161</v>
      </c>
      <c r="D126" s="41"/>
      <c r="E126" s="41"/>
      <c r="F126" s="41"/>
      <c r="G126" s="41"/>
      <c r="H126" s="41"/>
      <c r="I126" s="41"/>
      <c r="J126" s="199">
        <f>BK126</f>
        <v>0</v>
      </c>
      <c r="K126" s="41"/>
      <c r="L126" s="45"/>
      <c r="M126" s="104"/>
      <c r="N126" s="200"/>
      <c r="O126" s="105"/>
      <c r="P126" s="201">
        <f>P127+P131</f>
        <v>0</v>
      </c>
      <c r="Q126" s="105"/>
      <c r="R126" s="201">
        <f>R127+R131</f>
        <v>0</v>
      </c>
      <c r="S126" s="105"/>
      <c r="T126" s="202">
        <f>T127+T131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138</v>
      </c>
      <c r="BK126" s="203">
        <f>BK127+BK131</f>
        <v>0</v>
      </c>
    </row>
    <row r="127" spans="1:63" s="12" customFormat="1" ht="25.9" customHeight="1">
      <c r="A127" s="12"/>
      <c r="B127" s="204"/>
      <c r="C127" s="205"/>
      <c r="D127" s="206" t="s">
        <v>76</v>
      </c>
      <c r="E127" s="207" t="s">
        <v>162</v>
      </c>
      <c r="F127" s="207" t="s">
        <v>163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P128</f>
        <v>0</v>
      </c>
      <c r="Q127" s="212"/>
      <c r="R127" s="213">
        <f>R128</f>
        <v>0</v>
      </c>
      <c r="S127" s="212"/>
      <c r="T127" s="21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85</v>
      </c>
      <c r="AT127" s="216" t="s">
        <v>76</v>
      </c>
      <c r="AU127" s="216" t="s">
        <v>77</v>
      </c>
      <c r="AY127" s="215" t="s">
        <v>164</v>
      </c>
      <c r="BK127" s="217">
        <f>BK128</f>
        <v>0</v>
      </c>
    </row>
    <row r="128" spans="1:63" s="12" customFormat="1" ht="22.8" customHeight="1">
      <c r="A128" s="12"/>
      <c r="B128" s="204"/>
      <c r="C128" s="205"/>
      <c r="D128" s="206" t="s">
        <v>76</v>
      </c>
      <c r="E128" s="218" t="s">
        <v>165</v>
      </c>
      <c r="F128" s="218" t="s">
        <v>166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SUM(P129:P130)</f>
        <v>0</v>
      </c>
      <c r="Q128" s="212"/>
      <c r="R128" s="213">
        <f>SUM(R129:R130)</f>
        <v>0</v>
      </c>
      <c r="S128" s="212"/>
      <c r="T128" s="214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85</v>
      </c>
      <c r="AT128" s="216" t="s">
        <v>76</v>
      </c>
      <c r="AU128" s="216" t="s">
        <v>85</v>
      </c>
      <c r="AY128" s="215" t="s">
        <v>164</v>
      </c>
      <c r="BK128" s="217">
        <f>SUM(BK129:BK130)</f>
        <v>0</v>
      </c>
    </row>
    <row r="129" spans="1:65" s="2" customFormat="1" ht="49.05" customHeight="1">
      <c r="A129" s="39"/>
      <c r="B129" s="40"/>
      <c r="C129" s="220" t="s">
        <v>85</v>
      </c>
      <c r="D129" s="220" t="s">
        <v>167</v>
      </c>
      <c r="E129" s="221" t="s">
        <v>168</v>
      </c>
      <c r="F129" s="222" t="s">
        <v>169</v>
      </c>
      <c r="G129" s="223" t="s">
        <v>170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172</v>
      </c>
    </row>
    <row r="130" spans="1:47" s="2" customFormat="1" ht="12">
      <c r="A130" s="39"/>
      <c r="B130" s="40"/>
      <c r="C130" s="41"/>
      <c r="D130" s="234" t="s">
        <v>173</v>
      </c>
      <c r="E130" s="41"/>
      <c r="F130" s="235" t="s">
        <v>174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173</v>
      </c>
      <c r="AU130" s="18" t="s">
        <v>87</v>
      </c>
    </row>
    <row r="131" spans="1:63" s="12" customFormat="1" ht="25.9" customHeight="1">
      <c r="A131" s="12"/>
      <c r="B131" s="204"/>
      <c r="C131" s="205"/>
      <c r="D131" s="206" t="s">
        <v>76</v>
      </c>
      <c r="E131" s="207" t="s">
        <v>175</v>
      </c>
      <c r="F131" s="207" t="s">
        <v>176</v>
      </c>
      <c r="G131" s="205"/>
      <c r="H131" s="205"/>
      <c r="I131" s="208"/>
      <c r="J131" s="209">
        <f>BK131</f>
        <v>0</v>
      </c>
      <c r="K131" s="205"/>
      <c r="L131" s="210"/>
      <c r="M131" s="211"/>
      <c r="N131" s="212"/>
      <c r="O131" s="212"/>
      <c r="P131" s="213">
        <f>P132+P152+P156+P166+P169+P171+P173</f>
        <v>0</v>
      </c>
      <c r="Q131" s="212"/>
      <c r="R131" s="213">
        <f>R132+R152+R156+R166+R169+R171+R173</f>
        <v>0</v>
      </c>
      <c r="S131" s="212"/>
      <c r="T131" s="214">
        <f>T132+T152+T156+T166+T169+T171+T173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177</v>
      </c>
      <c r="AT131" s="216" t="s">
        <v>76</v>
      </c>
      <c r="AU131" s="216" t="s">
        <v>77</v>
      </c>
      <c r="AY131" s="215" t="s">
        <v>164</v>
      </c>
      <c r="BK131" s="217">
        <f>BK132+BK152+BK156+BK166+BK169+BK171+BK173</f>
        <v>0</v>
      </c>
    </row>
    <row r="132" spans="1:63" s="12" customFormat="1" ht="22.8" customHeight="1">
      <c r="A132" s="12"/>
      <c r="B132" s="204"/>
      <c r="C132" s="205"/>
      <c r="D132" s="206" t="s">
        <v>76</v>
      </c>
      <c r="E132" s="218" t="s">
        <v>77</v>
      </c>
      <c r="F132" s="218" t="s">
        <v>176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SUM(P133:P151)</f>
        <v>0</v>
      </c>
      <c r="Q132" s="212"/>
      <c r="R132" s="213">
        <f>SUM(R133:R151)</f>
        <v>0</v>
      </c>
      <c r="S132" s="212"/>
      <c r="T132" s="214">
        <f>SUM(T133:T151)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177</v>
      </c>
      <c r="AT132" s="216" t="s">
        <v>76</v>
      </c>
      <c r="AU132" s="216" t="s">
        <v>85</v>
      </c>
      <c r="AY132" s="215" t="s">
        <v>164</v>
      </c>
      <c r="BK132" s="217">
        <f>SUM(BK133:BK151)</f>
        <v>0</v>
      </c>
    </row>
    <row r="133" spans="1:65" s="2" customFormat="1" ht="24.15" customHeight="1">
      <c r="A133" s="39"/>
      <c r="B133" s="40"/>
      <c r="C133" s="220" t="s">
        <v>87</v>
      </c>
      <c r="D133" s="220" t="s">
        <v>167</v>
      </c>
      <c r="E133" s="221" t="s">
        <v>178</v>
      </c>
      <c r="F133" s="222" t="s">
        <v>179</v>
      </c>
      <c r="G133" s="223" t="s">
        <v>180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181</v>
      </c>
      <c r="AT133" s="232" t="s">
        <v>167</v>
      </c>
      <c r="AU133" s="232" t="s">
        <v>87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181</v>
      </c>
      <c r="BM133" s="232" t="s">
        <v>182</v>
      </c>
    </row>
    <row r="134" spans="1:47" s="2" customFormat="1" ht="12">
      <c r="A134" s="39"/>
      <c r="B134" s="40"/>
      <c r="C134" s="41"/>
      <c r="D134" s="234" t="s">
        <v>173</v>
      </c>
      <c r="E134" s="41"/>
      <c r="F134" s="235" t="s">
        <v>183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87</v>
      </c>
    </row>
    <row r="135" spans="1:65" s="2" customFormat="1" ht="38.55" customHeight="1">
      <c r="A135" s="39"/>
      <c r="B135" s="40"/>
      <c r="C135" s="220" t="s">
        <v>184</v>
      </c>
      <c r="D135" s="220" t="s">
        <v>167</v>
      </c>
      <c r="E135" s="221" t="s">
        <v>185</v>
      </c>
      <c r="F135" s="222" t="s">
        <v>186</v>
      </c>
      <c r="G135" s="223" t="s">
        <v>180</v>
      </c>
      <c r="H135" s="224">
        <v>1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181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181</v>
      </c>
      <c r="BM135" s="232" t="s">
        <v>187</v>
      </c>
    </row>
    <row r="136" spans="1:47" s="2" customFormat="1" ht="12">
      <c r="A136" s="39"/>
      <c r="B136" s="40"/>
      <c r="C136" s="41"/>
      <c r="D136" s="234" t="s">
        <v>173</v>
      </c>
      <c r="E136" s="41"/>
      <c r="F136" s="235" t="s">
        <v>188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173</v>
      </c>
      <c r="AU136" s="18" t="s">
        <v>87</v>
      </c>
    </row>
    <row r="137" spans="1:65" s="2" customFormat="1" ht="37.8" customHeight="1">
      <c r="A137" s="39"/>
      <c r="B137" s="40"/>
      <c r="C137" s="220" t="s">
        <v>171</v>
      </c>
      <c r="D137" s="220" t="s">
        <v>167</v>
      </c>
      <c r="E137" s="221" t="s">
        <v>189</v>
      </c>
      <c r="F137" s="222" t="s">
        <v>190</v>
      </c>
      <c r="G137" s="223" t="s">
        <v>180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181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181</v>
      </c>
      <c r="BM137" s="232" t="s">
        <v>191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192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65" s="2" customFormat="1" ht="14.4" customHeight="1">
      <c r="A139" s="39"/>
      <c r="B139" s="40"/>
      <c r="C139" s="220" t="s">
        <v>177</v>
      </c>
      <c r="D139" s="220" t="s">
        <v>167</v>
      </c>
      <c r="E139" s="221" t="s">
        <v>193</v>
      </c>
      <c r="F139" s="222" t="s">
        <v>194</v>
      </c>
      <c r="G139" s="223" t="s">
        <v>180</v>
      </c>
      <c r="H139" s="224">
        <v>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181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181</v>
      </c>
      <c r="BM139" s="232" t="s">
        <v>195</v>
      </c>
    </row>
    <row r="140" spans="1:47" s="2" customFormat="1" ht="12">
      <c r="A140" s="39"/>
      <c r="B140" s="40"/>
      <c r="C140" s="41"/>
      <c r="D140" s="234" t="s">
        <v>173</v>
      </c>
      <c r="E140" s="41"/>
      <c r="F140" s="235" t="s">
        <v>196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173</v>
      </c>
      <c r="AU140" s="18" t="s">
        <v>87</v>
      </c>
    </row>
    <row r="141" spans="1:65" s="2" customFormat="1" ht="24.15" customHeight="1">
      <c r="A141" s="39"/>
      <c r="B141" s="40"/>
      <c r="C141" s="220" t="s">
        <v>197</v>
      </c>
      <c r="D141" s="220" t="s">
        <v>167</v>
      </c>
      <c r="E141" s="221" t="s">
        <v>198</v>
      </c>
      <c r="F141" s="222" t="s">
        <v>199</v>
      </c>
      <c r="G141" s="223" t="s">
        <v>180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181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181</v>
      </c>
      <c r="BM141" s="232" t="s">
        <v>200</v>
      </c>
    </row>
    <row r="142" spans="1:65" s="2" customFormat="1" ht="14.4" customHeight="1">
      <c r="A142" s="39"/>
      <c r="B142" s="40"/>
      <c r="C142" s="220" t="s">
        <v>201</v>
      </c>
      <c r="D142" s="220" t="s">
        <v>167</v>
      </c>
      <c r="E142" s="221" t="s">
        <v>202</v>
      </c>
      <c r="F142" s="222" t="s">
        <v>203</v>
      </c>
      <c r="G142" s="223" t="s">
        <v>180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181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181</v>
      </c>
      <c r="BM142" s="232" t="s">
        <v>204</v>
      </c>
    </row>
    <row r="143" spans="1:47" s="2" customFormat="1" ht="12">
      <c r="A143" s="39"/>
      <c r="B143" s="40"/>
      <c r="C143" s="41"/>
      <c r="D143" s="234" t="s">
        <v>173</v>
      </c>
      <c r="E143" s="41"/>
      <c r="F143" s="235" t="s">
        <v>205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173</v>
      </c>
      <c r="AU143" s="18" t="s">
        <v>87</v>
      </c>
    </row>
    <row r="144" spans="1:65" s="2" customFormat="1" ht="14.4" customHeight="1">
      <c r="A144" s="39"/>
      <c r="B144" s="40"/>
      <c r="C144" s="220" t="s">
        <v>206</v>
      </c>
      <c r="D144" s="220" t="s">
        <v>167</v>
      </c>
      <c r="E144" s="221" t="s">
        <v>207</v>
      </c>
      <c r="F144" s="222" t="s">
        <v>208</v>
      </c>
      <c r="G144" s="223" t="s">
        <v>180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181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181</v>
      </c>
      <c r="BM144" s="232" t="s">
        <v>209</v>
      </c>
    </row>
    <row r="145" spans="1:47" s="2" customFormat="1" ht="12">
      <c r="A145" s="39"/>
      <c r="B145" s="40"/>
      <c r="C145" s="41"/>
      <c r="D145" s="234" t="s">
        <v>173</v>
      </c>
      <c r="E145" s="41"/>
      <c r="F145" s="235" t="s">
        <v>205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173</v>
      </c>
      <c r="AU145" s="18" t="s">
        <v>87</v>
      </c>
    </row>
    <row r="146" spans="1:65" s="2" customFormat="1" ht="14.4" customHeight="1">
      <c r="A146" s="39"/>
      <c r="B146" s="40"/>
      <c r="C146" s="220" t="s">
        <v>165</v>
      </c>
      <c r="D146" s="220" t="s">
        <v>167</v>
      </c>
      <c r="E146" s="221" t="s">
        <v>210</v>
      </c>
      <c r="F146" s="222" t="s">
        <v>211</v>
      </c>
      <c r="G146" s="223" t="s">
        <v>180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42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181</v>
      </c>
      <c r="AT146" s="232" t="s">
        <v>167</v>
      </c>
      <c r="AU146" s="232" t="s">
        <v>87</v>
      </c>
      <c r="AY146" s="18" t="s">
        <v>164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85</v>
      </c>
      <c r="BK146" s="233">
        <f>ROUND(I146*H146,2)</f>
        <v>0</v>
      </c>
      <c r="BL146" s="18" t="s">
        <v>181</v>
      </c>
      <c r="BM146" s="232" t="s">
        <v>212</v>
      </c>
    </row>
    <row r="147" spans="1:47" s="2" customFormat="1" ht="12">
      <c r="A147" s="39"/>
      <c r="B147" s="40"/>
      <c r="C147" s="41"/>
      <c r="D147" s="234" t="s">
        <v>173</v>
      </c>
      <c r="E147" s="41"/>
      <c r="F147" s="235" t="s">
        <v>205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173</v>
      </c>
      <c r="AU147" s="18" t="s">
        <v>87</v>
      </c>
    </row>
    <row r="148" spans="1:65" s="2" customFormat="1" ht="14.4" customHeight="1">
      <c r="A148" s="39"/>
      <c r="B148" s="40"/>
      <c r="C148" s="220" t="s">
        <v>213</v>
      </c>
      <c r="D148" s="220" t="s">
        <v>167</v>
      </c>
      <c r="E148" s="221" t="s">
        <v>214</v>
      </c>
      <c r="F148" s="222" t="s">
        <v>215</v>
      </c>
      <c r="G148" s="223" t="s">
        <v>180</v>
      </c>
      <c r="H148" s="224">
        <v>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181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181</v>
      </c>
      <c r="BM148" s="232" t="s">
        <v>216</v>
      </c>
    </row>
    <row r="149" spans="1:47" s="2" customFormat="1" ht="12">
      <c r="A149" s="39"/>
      <c r="B149" s="40"/>
      <c r="C149" s="41"/>
      <c r="D149" s="234" t="s">
        <v>173</v>
      </c>
      <c r="E149" s="41"/>
      <c r="F149" s="235" t="s">
        <v>205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173</v>
      </c>
      <c r="AU149" s="18" t="s">
        <v>87</v>
      </c>
    </row>
    <row r="150" spans="1:65" s="2" customFormat="1" ht="14.4" customHeight="1">
      <c r="A150" s="39"/>
      <c r="B150" s="40"/>
      <c r="C150" s="220" t="s">
        <v>217</v>
      </c>
      <c r="D150" s="220" t="s">
        <v>167</v>
      </c>
      <c r="E150" s="221" t="s">
        <v>218</v>
      </c>
      <c r="F150" s="222" t="s">
        <v>219</v>
      </c>
      <c r="G150" s="223" t="s">
        <v>180</v>
      </c>
      <c r="H150" s="224">
        <v>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181</v>
      </c>
      <c r="AT150" s="232" t="s">
        <v>167</v>
      </c>
      <c r="AU150" s="232" t="s">
        <v>87</v>
      </c>
      <c r="AY150" s="18" t="s">
        <v>164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181</v>
      </c>
      <c r="BM150" s="232" t="s">
        <v>220</v>
      </c>
    </row>
    <row r="151" spans="1:47" s="2" customFormat="1" ht="12">
      <c r="A151" s="39"/>
      <c r="B151" s="40"/>
      <c r="C151" s="41"/>
      <c r="D151" s="234" t="s">
        <v>173</v>
      </c>
      <c r="E151" s="41"/>
      <c r="F151" s="235" t="s">
        <v>205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173</v>
      </c>
      <c r="AU151" s="18" t="s">
        <v>87</v>
      </c>
    </row>
    <row r="152" spans="1:63" s="12" customFormat="1" ht="22.8" customHeight="1">
      <c r="A152" s="12"/>
      <c r="B152" s="204"/>
      <c r="C152" s="205"/>
      <c r="D152" s="206" t="s">
        <v>76</v>
      </c>
      <c r="E152" s="218" t="s">
        <v>221</v>
      </c>
      <c r="F152" s="218" t="s">
        <v>222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SUM(P153:P155)</f>
        <v>0</v>
      </c>
      <c r="Q152" s="212"/>
      <c r="R152" s="213">
        <f>SUM(R153:R155)</f>
        <v>0</v>
      </c>
      <c r="S152" s="212"/>
      <c r="T152" s="214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177</v>
      </c>
      <c r="AT152" s="216" t="s">
        <v>76</v>
      </c>
      <c r="AU152" s="216" t="s">
        <v>85</v>
      </c>
      <c r="AY152" s="215" t="s">
        <v>164</v>
      </c>
      <c r="BK152" s="217">
        <f>SUM(BK153:BK155)</f>
        <v>0</v>
      </c>
    </row>
    <row r="153" spans="1:65" s="2" customFormat="1" ht="24.15" customHeight="1">
      <c r="A153" s="39"/>
      <c r="B153" s="40"/>
      <c r="C153" s="220" t="s">
        <v>223</v>
      </c>
      <c r="D153" s="220" t="s">
        <v>167</v>
      </c>
      <c r="E153" s="221" t="s">
        <v>224</v>
      </c>
      <c r="F153" s="222" t="s">
        <v>225</v>
      </c>
      <c r="G153" s="223" t="s">
        <v>180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181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181</v>
      </c>
      <c r="BM153" s="232" t="s">
        <v>226</v>
      </c>
    </row>
    <row r="154" spans="1:65" s="2" customFormat="1" ht="37.8" customHeight="1">
      <c r="A154" s="39"/>
      <c r="B154" s="40"/>
      <c r="C154" s="220" t="s">
        <v>227</v>
      </c>
      <c r="D154" s="220" t="s">
        <v>167</v>
      </c>
      <c r="E154" s="221" t="s">
        <v>228</v>
      </c>
      <c r="F154" s="222" t="s">
        <v>229</v>
      </c>
      <c r="G154" s="223" t="s">
        <v>180</v>
      </c>
      <c r="H154" s="224">
        <v>1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181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181</v>
      </c>
      <c r="BM154" s="232" t="s">
        <v>230</v>
      </c>
    </row>
    <row r="155" spans="1:65" s="2" customFormat="1" ht="14.4" customHeight="1">
      <c r="A155" s="39"/>
      <c r="B155" s="40"/>
      <c r="C155" s="220" t="s">
        <v>231</v>
      </c>
      <c r="D155" s="220" t="s">
        <v>167</v>
      </c>
      <c r="E155" s="221" t="s">
        <v>232</v>
      </c>
      <c r="F155" s="222" t="s">
        <v>233</v>
      </c>
      <c r="G155" s="223" t="s">
        <v>180</v>
      </c>
      <c r="H155" s="224">
        <v>1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42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181</v>
      </c>
      <c r="AT155" s="232" t="s">
        <v>167</v>
      </c>
      <c r="AU155" s="232" t="s">
        <v>87</v>
      </c>
      <c r="AY155" s="18" t="s">
        <v>164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85</v>
      </c>
      <c r="BK155" s="233">
        <f>ROUND(I155*H155,2)</f>
        <v>0</v>
      </c>
      <c r="BL155" s="18" t="s">
        <v>181</v>
      </c>
      <c r="BM155" s="232" t="s">
        <v>234</v>
      </c>
    </row>
    <row r="156" spans="1:63" s="12" customFormat="1" ht="22.8" customHeight="1">
      <c r="A156" s="12"/>
      <c r="B156" s="204"/>
      <c r="C156" s="205"/>
      <c r="D156" s="206" t="s">
        <v>76</v>
      </c>
      <c r="E156" s="218" t="s">
        <v>235</v>
      </c>
      <c r="F156" s="218" t="s">
        <v>236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SUM(P157:P165)</f>
        <v>0</v>
      </c>
      <c r="Q156" s="212"/>
      <c r="R156" s="213">
        <f>SUM(R157:R165)</f>
        <v>0</v>
      </c>
      <c r="S156" s="212"/>
      <c r="T156" s="214">
        <f>SUM(T157:T165)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177</v>
      </c>
      <c r="AT156" s="216" t="s">
        <v>76</v>
      </c>
      <c r="AU156" s="216" t="s">
        <v>85</v>
      </c>
      <c r="AY156" s="215" t="s">
        <v>164</v>
      </c>
      <c r="BK156" s="217">
        <f>SUM(BK157:BK165)</f>
        <v>0</v>
      </c>
    </row>
    <row r="157" spans="1:65" s="2" customFormat="1" ht="37.8" customHeight="1">
      <c r="A157" s="39"/>
      <c r="B157" s="40"/>
      <c r="C157" s="220" t="s">
        <v>8</v>
      </c>
      <c r="D157" s="220" t="s">
        <v>167</v>
      </c>
      <c r="E157" s="221" t="s">
        <v>237</v>
      </c>
      <c r="F157" s="222" t="s">
        <v>238</v>
      </c>
      <c r="G157" s="223" t="s">
        <v>180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181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181</v>
      </c>
      <c r="BM157" s="232" t="s">
        <v>239</v>
      </c>
    </row>
    <row r="158" spans="1:65" s="2" customFormat="1" ht="24.15" customHeight="1">
      <c r="A158" s="39"/>
      <c r="B158" s="40"/>
      <c r="C158" s="220" t="s">
        <v>240</v>
      </c>
      <c r="D158" s="220" t="s">
        <v>167</v>
      </c>
      <c r="E158" s="221" t="s">
        <v>241</v>
      </c>
      <c r="F158" s="222" t="s">
        <v>242</v>
      </c>
      <c r="G158" s="223" t="s">
        <v>180</v>
      </c>
      <c r="H158" s="224">
        <v>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181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181</v>
      </c>
      <c r="BM158" s="232" t="s">
        <v>243</v>
      </c>
    </row>
    <row r="159" spans="1:47" s="2" customFormat="1" ht="12">
      <c r="A159" s="39"/>
      <c r="B159" s="40"/>
      <c r="C159" s="41"/>
      <c r="D159" s="234" t="s">
        <v>173</v>
      </c>
      <c r="E159" s="41"/>
      <c r="F159" s="235" t="s">
        <v>244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173</v>
      </c>
      <c r="AU159" s="18" t="s">
        <v>87</v>
      </c>
    </row>
    <row r="160" spans="1:65" s="2" customFormat="1" ht="24.15" customHeight="1">
      <c r="A160" s="39"/>
      <c r="B160" s="40"/>
      <c r="C160" s="220" t="s">
        <v>245</v>
      </c>
      <c r="D160" s="220" t="s">
        <v>167</v>
      </c>
      <c r="E160" s="221" t="s">
        <v>246</v>
      </c>
      <c r="F160" s="222" t="s">
        <v>247</v>
      </c>
      <c r="G160" s="223" t="s">
        <v>180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181</v>
      </c>
      <c r="AT160" s="232" t="s">
        <v>167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181</v>
      </c>
      <c r="BM160" s="232" t="s">
        <v>248</v>
      </c>
    </row>
    <row r="161" spans="1:47" s="2" customFormat="1" ht="12">
      <c r="A161" s="39"/>
      <c r="B161" s="40"/>
      <c r="C161" s="41"/>
      <c r="D161" s="234" t="s">
        <v>173</v>
      </c>
      <c r="E161" s="41"/>
      <c r="F161" s="235" t="s">
        <v>249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87</v>
      </c>
    </row>
    <row r="162" spans="1:65" s="2" customFormat="1" ht="24.15" customHeight="1">
      <c r="A162" s="39"/>
      <c r="B162" s="40"/>
      <c r="C162" s="220" t="s">
        <v>250</v>
      </c>
      <c r="D162" s="220" t="s">
        <v>167</v>
      </c>
      <c r="E162" s="221" t="s">
        <v>251</v>
      </c>
      <c r="F162" s="222" t="s">
        <v>252</v>
      </c>
      <c r="G162" s="223" t="s">
        <v>180</v>
      </c>
      <c r="H162" s="224">
        <v>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42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181</v>
      </c>
      <c r="AT162" s="232" t="s">
        <v>167</v>
      </c>
      <c r="AU162" s="232" t="s">
        <v>87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181</v>
      </c>
      <c r="BM162" s="232" t="s">
        <v>253</v>
      </c>
    </row>
    <row r="163" spans="1:47" s="2" customFormat="1" ht="12">
      <c r="A163" s="39"/>
      <c r="B163" s="40"/>
      <c r="C163" s="41"/>
      <c r="D163" s="234" t="s">
        <v>173</v>
      </c>
      <c r="E163" s="41"/>
      <c r="F163" s="235" t="s">
        <v>254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173</v>
      </c>
      <c r="AU163" s="18" t="s">
        <v>87</v>
      </c>
    </row>
    <row r="164" spans="1:65" s="2" customFormat="1" ht="37.8" customHeight="1">
      <c r="A164" s="39"/>
      <c r="B164" s="40"/>
      <c r="C164" s="220" t="s">
        <v>255</v>
      </c>
      <c r="D164" s="220" t="s">
        <v>167</v>
      </c>
      <c r="E164" s="221" t="s">
        <v>256</v>
      </c>
      <c r="F164" s="222" t="s">
        <v>257</v>
      </c>
      <c r="G164" s="223" t="s">
        <v>180</v>
      </c>
      <c r="H164" s="224">
        <v>1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181</v>
      </c>
      <c r="AT164" s="232" t="s">
        <v>167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181</v>
      </c>
      <c r="BM164" s="232" t="s">
        <v>258</v>
      </c>
    </row>
    <row r="165" spans="1:65" s="2" customFormat="1" ht="37.8" customHeight="1">
      <c r="A165" s="39"/>
      <c r="B165" s="40"/>
      <c r="C165" s="220" t="s">
        <v>259</v>
      </c>
      <c r="D165" s="220" t="s">
        <v>167</v>
      </c>
      <c r="E165" s="221" t="s">
        <v>260</v>
      </c>
      <c r="F165" s="222" t="s">
        <v>261</v>
      </c>
      <c r="G165" s="223" t="s">
        <v>180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181</v>
      </c>
      <c r="AT165" s="232" t="s">
        <v>167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181</v>
      </c>
      <c r="BM165" s="232" t="s">
        <v>262</v>
      </c>
    </row>
    <row r="166" spans="1:63" s="12" customFormat="1" ht="22.8" customHeight="1">
      <c r="A166" s="12"/>
      <c r="B166" s="204"/>
      <c r="C166" s="205"/>
      <c r="D166" s="206" t="s">
        <v>76</v>
      </c>
      <c r="E166" s="218" t="s">
        <v>263</v>
      </c>
      <c r="F166" s="218" t="s">
        <v>264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SUM(P167:P168)</f>
        <v>0</v>
      </c>
      <c r="Q166" s="212"/>
      <c r="R166" s="213">
        <f>SUM(R167:R168)</f>
        <v>0</v>
      </c>
      <c r="S166" s="212"/>
      <c r="T166" s="214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177</v>
      </c>
      <c r="AT166" s="216" t="s">
        <v>76</v>
      </c>
      <c r="AU166" s="216" t="s">
        <v>85</v>
      </c>
      <c r="AY166" s="215" t="s">
        <v>164</v>
      </c>
      <c r="BK166" s="217">
        <f>SUM(BK167:BK168)</f>
        <v>0</v>
      </c>
    </row>
    <row r="167" spans="1:65" s="2" customFormat="1" ht="24.15" customHeight="1">
      <c r="A167" s="39"/>
      <c r="B167" s="40"/>
      <c r="C167" s="220" t="s">
        <v>7</v>
      </c>
      <c r="D167" s="220" t="s">
        <v>167</v>
      </c>
      <c r="E167" s="221" t="s">
        <v>265</v>
      </c>
      <c r="F167" s="222" t="s">
        <v>266</v>
      </c>
      <c r="G167" s="223" t="s">
        <v>180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181</v>
      </c>
      <c r="AT167" s="232" t="s">
        <v>167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181</v>
      </c>
      <c r="BM167" s="232" t="s">
        <v>267</v>
      </c>
    </row>
    <row r="168" spans="1:47" s="2" customFormat="1" ht="12">
      <c r="A168" s="39"/>
      <c r="B168" s="40"/>
      <c r="C168" s="41"/>
      <c r="D168" s="234" t="s">
        <v>173</v>
      </c>
      <c r="E168" s="41"/>
      <c r="F168" s="235" t="s">
        <v>268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173</v>
      </c>
      <c r="AU168" s="18" t="s">
        <v>87</v>
      </c>
    </row>
    <row r="169" spans="1:63" s="12" customFormat="1" ht="22.8" customHeight="1">
      <c r="A169" s="12"/>
      <c r="B169" s="204"/>
      <c r="C169" s="205"/>
      <c r="D169" s="206" t="s">
        <v>76</v>
      </c>
      <c r="E169" s="218" t="s">
        <v>269</v>
      </c>
      <c r="F169" s="218" t="s">
        <v>270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P170</f>
        <v>0</v>
      </c>
      <c r="Q169" s="212"/>
      <c r="R169" s="213">
        <f>R170</f>
        <v>0</v>
      </c>
      <c r="S169" s="212"/>
      <c r="T169" s="214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177</v>
      </c>
      <c r="AT169" s="216" t="s">
        <v>76</v>
      </c>
      <c r="AU169" s="216" t="s">
        <v>85</v>
      </c>
      <c r="AY169" s="215" t="s">
        <v>164</v>
      </c>
      <c r="BK169" s="217">
        <f>BK170</f>
        <v>0</v>
      </c>
    </row>
    <row r="170" spans="1:65" s="2" customFormat="1" ht="14.4" customHeight="1">
      <c r="A170" s="39"/>
      <c r="B170" s="40"/>
      <c r="C170" s="220" t="s">
        <v>271</v>
      </c>
      <c r="D170" s="220" t="s">
        <v>167</v>
      </c>
      <c r="E170" s="221" t="s">
        <v>272</v>
      </c>
      <c r="F170" s="222" t="s">
        <v>273</v>
      </c>
      <c r="G170" s="223" t="s">
        <v>180</v>
      </c>
      <c r="H170" s="224">
        <v>1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42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181</v>
      </c>
      <c r="AT170" s="232" t="s">
        <v>167</v>
      </c>
      <c r="AU170" s="232" t="s">
        <v>87</v>
      </c>
      <c r="AY170" s="18" t="s">
        <v>164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85</v>
      </c>
      <c r="BK170" s="233">
        <f>ROUND(I170*H170,2)</f>
        <v>0</v>
      </c>
      <c r="BL170" s="18" t="s">
        <v>181</v>
      </c>
      <c r="BM170" s="232" t="s">
        <v>274</v>
      </c>
    </row>
    <row r="171" spans="1:63" s="12" customFormat="1" ht="22.8" customHeight="1">
      <c r="A171" s="12"/>
      <c r="B171" s="204"/>
      <c r="C171" s="205"/>
      <c r="D171" s="206" t="s">
        <v>76</v>
      </c>
      <c r="E171" s="218" t="s">
        <v>275</v>
      </c>
      <c r="F171" s="218" t="s">
        <v>276</v>
      </c>
      <c r="G171" s="205"/>
      <c r="H171" s="205"/>
      <c r="I171" s="208"/>
      <c r="J171" s="219">
        <f>BK171</f>
        <v>0</v>
      </c>
      <c r="K171" s="205"/>
      <c r="L171" s="210"/>
      <c r="M171" s="211"/>
      <c r="N171" s="212"/>
      <c r="O171" s="212"/>
      <c r="P171" s="213">
        <f>P172</f>
        <v>0</v>
      </c>
      <c r="Q171" s="212"/>
      <c r="R171" s="213">
        <f>R172</f>
        <v>0</v>
      </c>
      <c r="S171" s="212"/>
      <c r="T171" s="214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5" t="s">
        <v>177</v>
      </c>
      <c r="AT171" s="216" t="s">
        <v>76</v>
      </c>
      <c r="AU171" s="216" t="s">
        <v>85</v>
      </c>
      <c r="AY171" s="215" t="s">
        <v>164</v>
      </c>
      <c r="BK171" s="217">
        <f>BK172</f>
        <v>0</v>
      </c>
    </row>
    <row r="172" spans="1:65" s="2" customFormat="1" ht="14.4" customHeight="1">
      <c r="A172" s="39"/>
      <c r="B172" s="40"/>
      <c r="C172" s="220" t="s">
        <v>277</v>
      </c>
      <c r="D172" s="220" t="s">
        <v>167</v>
      </c>
      <c r="E172" s="221" t="s">
        <v>278</v>
      </c>
      <c r="F172" s="222" t="s">
        <v>279</v>
      </c>
      <c r="G172" s="223" t="s">
        <v>180</v>
      </c>
      <c r="H172" s="224">
        <v>1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181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181</v>
      </c>
      <c r="BM172" s="232" t="s">
        <v>280</v>
      </c>
    </row>
    <row r="173" spans="1:63" s="12" customFormat="1" ht="22.8" customHeight="1">
      <c r="A173" s="12"/>
      <c r="B173" s="204"/>
      <c r="C173" s="205"/>
      <c r="D173" s="206" t="s">
        <v>76</v>
      </c>
      <c r="E173" s="218" t="s">
        <v>281</v>
      </c>
      <c r="F173" s="218" t="s">
        <v>282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SUM(P174:P177)</f>
        <v>0</v>
      </c>
      <c r="Q173" s="212"/>
      <c r="R173" s="213">
        <f>SUM(R174:R177)</f>
        <v>0</v>
      </c>
      <c r="S173" s="212"/>
      <c r="T173" s="214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5" t="s">
        <v>177</v>
      </c>
      <c r="AT173" s="216" t="s">
        <v>76</v>
      </c>
      <c r="AU173" s="216" t="s">
        <v>85</v>
      </c>
      <c r="AY173" s="215" t="s">
        <v>164</v>
      </c>
      <c r="BK173" s="217">
        <f>SUM(BK174:BK177)</f>
        <v>0</v>
      </c>
    </row>
    <row r="174" spans="1:65" s="2" customFormat="1" ht="14.4" customHeight="1">
      <c r="A174" s="39"/>
      <c r="B174" s="40"/>
      <c r="C174" s="220" t="s">
        <v>283</v>
      </c>
      <c r="D174" s="220" t="s">
        <v>167</v>
      </c>
      <c r="E174" s="221" t="s">
        <v>284</v>
      </c>
      <c r="F174" s="222" t="s">
        <v>285</v>
      </c>
      <c r="G174" s="223" t="s">
        <v>180</v>
      </c>
      <c r="H174" s="224">
        <v>1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42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181</v>
      </c>
      <c r="AT174" s="232" t="s">
        <v>167</v>
      </c>
      <c r="AU174" s="232" t="s">
        <v>87</v>
      </c>
      <c r="AY174" s="18" t="s">
        <v>164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181</v>
      </c>
      <c r="BM174" s="232" t="s">
        <v>286</v>
      </c>
    </row>
    <row r="175" spans="1:65" s="2" customFormat="1" ht="37.8" customHeight="1">
      <c r="A175" s="39"/>
      <c r="B175" s="40"/>
      <c r="C175" s="220" t="s">
        <v>287</v>
      </c>
      <c r="D175" s="220" t="s">
        <v>167</v>
      </c>
      <c r="E175" s="221" t="s">
        <v>288</v>
      </c>
      <c r="F175" s="222" t="s">
        <v>289</v>
      </c>
      <c r="G175" s="223" t="s">
        <v>180</v>
      </c>
      <c r="H175" s="224">
        <v>1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181</v>
      </c>
      <c r="AT175" s="232" t="s">
        <v>167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181</v>
      </c>
      <c r="BM175" s="232" t="s">
        <v>290</v>
      </c>
    </row>
    <row r="176" spans="1:65" s="2" customFormat="1" ht="14.4" customHeight="1">
      <c r="A176" s="39"/>
      <c r="B176" s="40"/>
      <c r="C176" s="220" t="s">
        <v>291</v>
      </c>
      <c r="D176" s="220" t="s">
        <v>167</v>
      </c>
      <c r="E176" s="221" t="s">
        <v>292</v>
      </c>
      <c r="F176" s="222" t="s">
        <v>293</v>
      </c>
      <c r="G176" s="223" t="s">
        <v>180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42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181</v>
      </c>
      <c r="AT176" s="232" t="s">
        <v>167</v>
      </c>
      <c r="AU176" s="232" t="s">
        <v>87</v>
      </c>
      <c r="AY176" s="18" t="s">
        <v>164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181</v>
      </c>
      <c r="BM176" s="232" t="s">
        <v>294</v>
      </c>
    </row>
    <row r="177" spans="1:47" s="2" customFormat="1" ht="12">
      <c r="A177" s="39"/>
      <c r="B177" s="40"/>
      <c r="C177" s="41"/>
      <c r="D177" s="234" t="s">
        <v>173</v>
      </c>
      <c r="E177" s="41"/>
      <c r="F177" s="235" t="s">
        <v>295</v>
      </c>
      <c r="G177" s="41"/>
      <c r="H177" s="41"/>
      <c r="I177" s="236"/>
      <c r="J177" s="41"/>
      <c r="K177" s="41"/>
      <c r="L177" s="45"/>
      <c r="M177" s="239"/>
      <c r="N177" s="240"/>
      <c r="O177" s="241"/>
      <c r="P177" s="241"/>
      <c r="Q177" s="241"/>
      <c r="R177" s="241"/>
      <c r="S177" s="241"/>
      <c r="T177" s="242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87</v>
      </c>
    </row>
    <row r="178" spans="1:31" s="2" customFormat="1" ht="6.95" customHeight="1">
      <c r="A178" s="39"/>
      <c r="B178" s="67"/>
      <c r="C178" s="68"/>
      <c r="D178" s="68"/>
      <c r="E178" s="68"/>
      <c r="F178" s="68"/>
      <c r="G178" s="68"/>
      <c r="H178" s="68"/>
      <c r="I178" s="68"/>
      <c r="J178" s="68"/>
      <c r="K178" s="68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125:K177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296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92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ROUND((SUM(BE123:BE292)),2)</f>
        <v>0</v>
      </c>
      <c r="G33" s="39"/>
      <c r="H33" s="39"/>
      <c r="I33" s="156">
        <v>0.21</v>
      </c>
      <c r="J33" s="155">
        <f>ROUND(((SUM(BE123:BE292))*I33),2)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ROUND((SUM(BF123:BF292)),2)</f>
        <v>0</v>
      </c>
      <c r="G34" s="39"/>
      <c r="H34" s="39"/>
      <c r="I34" s="156">
        <v>0.15</v>
      </c>
      <c r="J34" s="155">
        <f>ROUND(((SUM(BF123:BF292))*I34),2)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ROUND((SUM(BG123:BG292)),2)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ROUND((SUM(BH123:BH292)),2)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ROUND((SUM(BI123:BI292)),2)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101 - Okružní křižovatka a průtah II/608 a II/522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298</v>
      </c>
      <c r="E99" s="189"/>
      <c r="F99" s="189"/>
      <c r="G99" s="189"/>
      <c r="H99" s="189"/>
      <c r="I99" s="189"/>
      <c r="J99" s="190">
        <f>J180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299</v>
      </c>
      <c r="E100" s="189"/>
      <c r="F100" s="189"/>
      <c r="G100" s="189"/>
      <c r="H100" s="189"/>
      <c r="I100" s="189"/>
      <c r="J100" s="190">
        <f>J226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300</v>
      </c>
      <c r="E101" s="189"/>
      <c r="F101" s="189"/>
      <c r="G101" s="189"/>
      <c r="H101" s="189"/>
      <c r="I101" s="189"/>
      <c r="J101" s="190">
        <f>J228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6"/>
      <c r="C102" s="187"/>
      <c r="D102" s="188" t="s">
        <v>301</v>
      </c>
      <c r="E102" s="189"/>
      <c r="F102" s="189"/>
      <c r="G102" s="189"/>
      <c r="H102" s="189"/>
      <c r="I102" s="189"/>
      <c r="J102" s="190">
        <f>J280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21.8" customHeight="1">
      <c r="A103" s="10"/>
      <c r="B103" s="186"/>
      <c r="C103" s="187"/>
      <c r="D103" s="188" t="s">
        <v>302</v>
      </c>
      <c r="E103" s="189"/>
      <c r="F103" s="189"/>
      <c r="G103" s="189"/>
      <c r="H103" s="189"/>
      <c r="I103" s="189"/>
      <c r="J103" s="190">
        <f>J282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149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Kruhový objezd na silnici II/608 ulice Teplická v Postřižíně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131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 xml:space="preserve">SO 101 - Okružní křižovatka a průtah II/608 a II/522 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Postřižín</v>
      </c>
      <c r="G117" s="41"/>
      <c r="H117" s="41"/>
      <c r="I117" s="33" t="s">
        <v>22</v>
      </c>
      <c r="J117" s="80" t="str">
        <f>IF(J12="","",J12)</f>
        <v>5. 8. 2018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Středočeský kraj</v>
      </c>
      <c r="G119" s="41"/>
      <c r="H119" s="41"/>
      <c r="I119" s="33" t="s">
        <v>30</v>
      </c>
      <c r="J119" s="37" t="str">
        <f>E21</f>
        <v>Ing. arch. Martin Jirovský, PhD., MBA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Ing. Barbora Baňárová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150</v>
      </c>
      <c r="D122" s="195" t="s">
        <v>62</v>
      </c>
      <c r="E122" s="195" t="s">
        <v>58</v>
      </c>
      <c r="F122" s="195" t="s">
        <v>59</v>
      </c>
      <c r="G122" s="195" t="s">
        <v>151</v>
      </c>
      <c r="H122" s="195" t="s">
        <v>152</v>
      </c>
      <c r="I122" s="195" t="s">
        <v>153</v>
      </c>
      <c r="J122" s="196" t="s">
        <v>136</v>
      </c>
      <c r="K122" s="197" t="s">
        <v>154</v>
      </c>
      <c r="L122" s="198"/>
      <c r="M122" s="101" t="s">
        <v>1</v>
      </c>
      <c r="N122" s="102" t="s">
        <v>41</v>
      </c>
      <c r="O122" s="102" t="s">
        <v>155</v>
      </c>
      <c r="P122" s="102" t="s">
        <v>156</v>
      </c>
      <c r="Q122" s="102" t="s">
        <v>157</v>
      </c>
      <c r="R122" s="102" t="s">
        <v>158</v>
      </c>
      <c r="S122" s="102" t="s">
        <v>159</v>
      </c>
      <c r="T122" s="103" t="s">
        <v>160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161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185.17157127000002</v>
      </c>
      <c r="S123" s="105"/>
      <c r="T123" s="202">
        <f>T124</f>
        <v>2302.0757599999997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138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76</v>
      </c>
      <c r="E124" s="207" t="s">
        <v>162</v>
      </c>
      <c r="F124" s="207" t="s">
        <v>163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P125+P180+P226+P228</f>
        <v>0</v>
      </c>
      <c r="Q124" s="212"/>
      <c r="R124" s="213">
        <f>R125+R180+R226+R228</f>
        <v>185.17157127000002</v>
      </c>
      <c r="S124" s="212"/>
      <c r="T124" s="214">
        <f>T125+T180+T226+T228</f>
        <v>2302.0757599999997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77</v>
      </c>
      <c r="AY124" s="215" t="s">
        <v>164</v>
      </c>
      <c r="BK124" s="217">
        <f>BK125+BK180+BK226+BK228</f>
        <v>0</v>
      </c>
    </row>
    <row r="125" spans="1:63" s="12" customFormat="1" ht="22.8" customHeight="1">
      <c r="A125" s="12"/>
      <c r="B125" s="204"/>
      <c r="C125" s="205"/>
      <c r="D125" s="206" t="s">
        <v>76</v>
      </c>
      <c r="E125" s="218" t="s">
        <v>85</v>
      </c>
      <c r="F125" s="218" t="s">
        <v>303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SUM(P126:P179)</f>
        <v>0</v>
      </c>
      <c r="Q125" s="212"/>
      <c r="R125" s="213">
        <f>SUM(R126:R179)</f>
        <v>0.6299072000000001</v>
      </c>
      <c r="S125" s="212"/>
      <c r="T125" s="214">
        <f>SUM(T126:T179)</f>
        <v>2241.08976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85</v>
      </c>
      <c r="AT125" s="216" t="s">
        <v>76</v>
      </c>
      <c r="AU125" s="216" t="s">
        <v>85</v>
      </c>
      <c r="AY125" s="215" t="s">
        <v>164</v>
      </c>
      <c r="BK125" s="217">
        <f>SUM(BK126:BK179)</f>
        <v>0</v>
      </c>
    </row>
    <row r="126" spans="1:65" s="2" customFormat="1" ht="24.15" customHeight="1">
      <c r="A126" s="39"/>
      <c r="B126" s="40"/>
      <c r="C126" s="220" t="s">
        <v>85</v>
      </c>
      <c r="D126" s="220" t="s">
        <v>167</v>
      </c>
      <c r="E126" s="221" t="s">
        <v>304</v>
      </c>
      <c r="F126" s="222" t="s">
        <v>305</v>
      </c>
      <c r="G126" s="223" t="s">
        <v>306</v>
      </c>
      <c r="H126" s="224">
        <v>500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42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171</v>
      </c>
      <c r="AT126" s="232" t="s">
        <v>167</v>
      </c>
      <c r="AU126" s="232" t="s">
        <v>87</v>
      </c>
      <c r="AY126" s="18" t="s">
        <v>164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85</v>
      </c>
      <c r="BK126" s="233">
        <f>ROUND(I126*H126,2)</f>
        <v>0</v>
      </c>
      <c r="BL126" s="18" t="s">
        <v>171</v>
      </c>
      <c r="BM126" s="232" t="s">
        <v>307</v>
      </c>
    </row>
    <row r="127" spans="1:65" s="2" customFormat="1" ht="62.7" customHeight="1">
      <c r="A127" s="39"/>
      <c r="B127" s="40"/>
      <c r="C127" s="220" t="s">
        <v>87</v>
      </c>
      <c r="D127" s="220" t="s">
        <v>167</v>
      </c>
      <c r="E127" s="221" t="s">
        <v>308</v>
      </c>
      <c r="F127" s="222" t="s">
        <v>309</v>
      </c>
      <c r="G127" s="223" t="s">
        <v>306</v>
      </c>
      <c r="H127" s="224">
        <v>2052.28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0.58</v>
      </c>
      <c r="T127" s="231">
        <f>S127*H127</f>
        <v>1190.3224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310</v>
      </c>
    </row>
    <row r="128" spans="1:47" s="2" customFormat="1" ht="12">
      <c r="A128" s="39"/>
      <c r="B128" s="40"/>
      <c r="C128" s="41"/>
      <c r="D128" s="234" t="s">
        <v>173</v>
      </c>
      <c r="E128" s="41"/>
      <c r="F128" s="235" t="s">
        <v>311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87</v>
      </c>
    </row>
    <row r="129" spans="1:65" s="2" customFormat="1" ht="49.05" customHeight="1">
      <c r="A129" s="39"/>
      <c r="B129" s="40"/>
      <c r="C129" s="220" t="s">
        <v>184</v>
      </c>
      <c r="D129" s="220" t="s">
        <v>167</v>
      </c>
      <c r="E129" s="221" t="s">
        <v>312</v>
      </c>
      <c r="F129" s="222" t="s">
        <v>313</v>
      </c>
      <c r="G129" s="223" t="s">
        <v>306</v>
      </c>
      <c r="H129" s="224">
        <v>2052.28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0.00024</v>
      </c>
      <c r="R129" s="230">
        <f>Q129*H129</f>
        <v>0.4925472000000001</v>
      </c>
      <c r="S129" s="230">
        <v>0.512</v>
      </c>
      <c r="T129" s="231">
        <f>S129*H129</f>
        <v>1050.76736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314</v>
      </c>
    </row>
    <row r="130" spans="1:47" s="2" customFormat="1" ht="12">
      <c r="A130" s="39"/>
      <c r="B130" s="40"/>
      <c r="C130" s="41"/>
      <c r="D130" s="234" t="s">
        <v>173</v>
      </c>
      <c r="E130" s="41"/>
      <c r="F130" s="235" t="s">
        <v>311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173</v>
      </c>
      <c r="AU130" s="18" t="s">
        <v>87</v>
      </c>
    </row>
    <row r="131" spans="1:65" s="2" customFormat="1" ht="49.05" customHeight="1">
      <c r="A131" s="39"/>
      <c r="B131" s="40"/>
      <c r="C131" s="220" t="s">
        <v>171</v>
      </c>
      <c r="D131" s="220" t="s">
        <v>167</v>
      </c>
      <c r="E131" s="221" t="s">
        <v>315</v>
      </c>
      <c r="F131" s="222" t="s">
        <v>316</v>
      </c>
      <c r="G131" s="223" t="s">
        <v>317</v>
      </c>
      <c r="H131" s="224">
        <v>13.693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87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318</v>
      </c>
    </row>
    <row r="132" spans="1:47" s="2" customFormat="1" ht="12">
      <c r="A132" s="39"/>
      <c r="B132" s="40"/>
      <c r="C132" s="41"/>
      <c r="D132" s="234" t="s">
        <v>173</v>
      </c>
      <c r="E132" s="41"/>
      <c r="F132" s="235" t="s">
        <v>319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87</v>
      </c>
    </row>
    <row r="133" spans="1:65" s="2" customFormat="1" ht="49.05" customHeight="1">
      <c r="A133" s="39"/>
      <c r="B133" s="40"/>
      <c r="C133" s="220" t="s">
        <v>177</v>
      </c>
      <c r="D133" s="220" t="s">
        <v>167</v>
      </c>
      <c r="E133" s="221" t="s">
        <v>320</v>
      </c>
      <c r="F133" s="222" t="s">
        <v>321</v>
      </c>
      <c r="G133" s="223" t="s">
        <v>317</v>
      </c>
      <c r="H133" s="224">
        <v>257.894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87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322</v>
      </c>
    </row>
    <row r="134" spans="1:47" s="2" customFormat="1" ht="12">
      <c r="A134" s="39"/>
      <c r="B134" s="40"/>
      <c r="C134" s="41"/>
      <c r="D134" s="234" t="s">
        <v>173</v>
      </c>
      <c r="E134" s="41"/>
      <c r="F134" s="235" t="s">
        <v>323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87</v>
      </c>
    </row>
    <row r="135" spans="1:65" s="2" customFormat="1" ht="49.05" customHeight="1">
      <c r="A135" s="39"/>
      <c r="B135" s="40"/>
      <c r="C135" s="220" t="s">
        <v>197</v>
      </c>
      <c r="D135" s="220" t="s">
        <v>167</v>
      </c>
      <c r="E135" s="221" t="s">
        <v>324</v>
      </c>
      <c r="F135" s="222" t="s">
        <v>325</v>
      </c>
      <c r="G135" s="223" t="s">
        <v>317</v>
      </c>
      <c r="H135" s="224">
        <v>257.894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326</v>
      </c>
    </row>
    <row r="136" spans="1:65" s="2" customFormat="1" ht="24.15" customHeight="1">
      <c r="A136" s="39"/>
      <c r="B136" s="40"/>
      <c r="C136" s="220" t="s">
        <v>201</v>
      </c>
      <c r="D136" s="220" t="s">
        <v>167</v>
      </c>
      <c r="E136" s="221" t="s">
        <v>327</v>
      </c>
      <c r="F136" s="222" t="s">
        <v>328</v>
      </c>
      <c r="G136" s="223" t="s">
        <v>317</v>
      </c>
      <c r="H136" s="224">
        <v>189.651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42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171</v>
      </c>
      <c r="AT136" s="232" t="s">
        <v>167</v>
      </c>
      <c r="AU136" s="232" t="s">
        <v>87</v>
      </c>
      <c r="AY136" s="18" t="s">
        <v>164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171</v>
      </c>
      <c r="BM136" s="232" t="s">
        <v>329</v>
      </c>
    </row>
    <row r="137" spans="1:51" s="13" customFormat="1" ht="12">
      <c r="A137" s="13"/>
      <c r="B137" s="243"/>
      <c r="C137" s="244"/>
      <c r="D137" s="234" t="s">
        <v>330</v>
      </c>
      <c r="E137" s="245" t="s">
        <v>1</v>
      </c>
      <c r="F137" s="246" t="s">
        <v>331</v>
      </c>
      <c r="G137" s="244"/>
      <c r="H137" s="247">
        <v>189.651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330</v>
      </c>
      <c r="AU137" s="253" t="s">
        <v>87</v>
      </c>
      <c r="AV137" s="13" t="s">
        <v>87</v>
      </c>
      <c r="AW137" s="13" t="s">
        <v>32</v>
      </c>
      <c r="AX137" s="13" t="s">
        <v>85</v>
      </c>
      <c r="AY137" s="253" t="s">
        <v>164</v>
      </c>
    </row>
    <row r="138" spans="1:65" s="2" customFormat="1" ht="24.15" customHeight="1">
      <c r="A138" s="39"/>
      <c r="B138" s="40"/>
      <c r="C138" s="220" t="s">
        <v>206</v>
      </c>
      <c r="D138" s="220" t="s">
        <v>167</v>
      </c>
      <c r="E138" s="221" t="s">
        <v>332</v>
      </c>
      <c r="F138" s="222" t="s">
        <v>333</v>
      </c>
      <c r="G138" s="223" t="s">
        <v>317</v>
      </c>
      <c r="H138" s="224">
        <v>2465.463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171</v>
      </c>
      <c r="AT138" s="232" t="s">
        <v>167</v>
      </c>
      <c r="AU138" s="232" t="s">
        <v>87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334</v>
      </c>
    </row>
    <row r="139" spans="1:47" s="2" customFormat="1" ht="12">
      <c r="A139" s="39"/>
      <c r="B139" s="40"/>
      <c r="C139" s="41"/>
      <c r="D139" s="234" t="s">
        <v>173</v>
      </c>
      <c r="E139" s="41"/>
      <c r="F139" s="235" t="s">
        <v>335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87</v>
      </c>
    </row>
    <row r="140" spans="1:51" s="13" customFormat="1" ht="12">
      <c r="A140" s="13"/>
      <c r="B140" s="243"/>
      <c r="C140" s="244"/>
      <c r="D140" s="234" t="s">
        <v>330</v>
      </c>
      <c r="E140" s="244"/>
      <c r="F140" s="246" t="s">
        <v>336</v>
      </c>
      <c r="G140" s="244"/>
      <c r="H140" s="247">
        <v>2465.463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330</v>
      </c>
      <c r="AU140" s="253" t="s">
        <v>87</v>
      </c>
      <c r="AV140" s="13" t="s">
        <v>87</v>
      </c>
      <c r="AW140" s="13" t="s">
        <v>4</v>
      </c>
      <c r="AX140" s="13" t="s">
        <v>85</v>
      </c>
      <c r="AY140" s="253" t="s">
        <v>164</v>
      </c>
    </row>
    <row r="141" spans="1:65" s="2" customFormat="1" ht="37.8" customHeight="1">
      <c r="A141" s="39"/>
      <c r="B141" s="40"/>
      <c r="C141" s="220" t="s">
        <v>165</v>
      </c>
      <c r="D141" s="220" t="s">
        <v>167</v>
      </c>
      <c r="E141" s="221" t="s">
        <v>337</v>
      </c>
      <c r="F141" s="222" t="s">
        <v>338</v>
      </c>
      <c r="G141" s="223" t="s">
        <v>317</v>
      </c>
      <c r="H141" s="224">
        <v>100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171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171</v>
      </c>
      <c r="BM141" s="232" t="s">
        <v>339</v>
      </c>
    </row>
    <row r="142" spans="1:47" s="2" customFormat="1" ht="12">
      <c r="A142" s="39"/>
      <c r="B142" s="40"/>
      <c r="C142" s="41"/>
      <c r="D142" s="234" t="s">
        <v>173</v>
      </c>
      <c r="E142" s="41"/>
      <c r="F142" s="235" t="s">
        <v>340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173</v>
      </c>
      <c r="AU142" s="18" t="s">
        <v>87</v>
      </c>
    </row>
    <row r="143" spans="1:65" s="2" customFormat="1" ht="76.35" customHeight="1">
      <c r="A143" s="39"/>
      <c r="B143" s="40"/>
      <c r="C143" s="220" t="s">
        <v>213</v>
      </c>
      <c r="D143" s="220" t="s">
        <v>167</v>
      </c>
      <c r="E143" s="221" t="s">
        <v>341</v>
      </c>
      <c r="F143" s="222" t="s">
        <v>342</v>
      </c>
      <c r="G143" s="223" t="s">
        <v>317</v>
      </c>
      <c r="H143" s="224">
        <v>61.05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87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343</v>
      </c>
    </row>
    <row r="144" spans="1:65" s="2" customFormat="1" ht="14.4" customHeight="1">
      <c r="A144" s="39"/>
      <c r="B144" s="40"/>
      <c r="C144" s="220" t="s">
        <v>217</v>
      </c>
      <c r="D144" s="220" t="s">
        <v>167</v>
      </c>
      <c r="E144" s="221" t="s">
        <v>344</v>
      </c>
      <c r="F144" s="222" t="s">
        <v>345</v>
      </c>
      <c r="G144" s="223" t="s">
        <v>317</v>
      </c>
      <c r="H144" s="224">
        <v>189.651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346</v>
      </c>
    </row>
    <row r="145" spans="1:65" s="2" customFormat="1" ht="24.15" customHeight="1">
      <c r="A145" s="39"/>
      <c r="B145" s="40"/>
      <c r="C145" s="220" t="s">
        <v>223</v>
      </c>
      <c r="D145" s="220" t="s">
        <v>167</v>
      </c>
      <c r="E145" s="221" t="s">
        <v>347</v>
      </c>
      <c r="F145" s="222" t="s">
        <v>348</v>
      </c>
      <c r="G145" s="223" t="s">
        <v>349</v>
      </c>
      <c r="H145" s="224">
        <v>335.873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171</v>
      </c>
      <c r="AT145" s="232" t="s">
        <v>167</v>
      </c>
      <c r="AU145" s="232" t="s">
        <v>87</v>
      </c>
      <c r="AY145" s="18" t="s">
        <v>164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171</v>
      </c>
      <c r="BM145" s="232" t="s">
        <v>350</v>
      </c>
    </row>
    <row r="146" spans="1:51" s="13" customFormat="1" ht="12">
      <c r="A146" s="13"/>
      <c r="B146" s="243"/>
      <c r="C146" s="244"/>
      <c r="D146" s="234" t="s">
        <v>330</v>
      </c>
      <c r="E146" s="244"/>
      <c r="F146" s="246" t="s">
        <v>351</v>
      </c>
      <c r="G146" s="244"/>
      <c r="H146" s="247">
        <v>335.873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330</v>
      </c>
      <c r="AU146" s="253" t="s">
        <v>87</v>
      </c>
      <c r="AV146" s="13" t="s">
        <v>87</v>
      </c>
      <c r="AW146" s="13" t="s">
        <v>4</v>
      </c>
      <c r="AX146" s="13" t="s">
        <v>85</v>
      </c>
      <c r="AY146" s="253" t="s">
        <v>164</v>
      </c>
    </row>
    <row r="147" spans="1:65" s="2" customFormat="1" ht="14.4" customHeight="1">
      <c r="A147" s="39"/>
      <c r="B147" s="40"/>
      <c r="C147" s="220" t="s">
        <v>227</v>
      </c>
      <c r="D147" s="220" t="s">
        <v>167</v>
      </c>
      <c r="E147" s="221" t="s">
        <v>352</v>
      </c>
      <c r="F147" s="222" t="s">
        <v>353</v>
      </c>
      <c r="G147" s="223" t="s">
        <v>306</v>
      </c>
      <c r="H147" s="224">
        <v>2077.388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354</v>
      </c>
    </row>
    <row r="148" spans="1:51" s="13" customFormat="1" ht="12">
      <c r="A148" s="13"/>
      <c r="B148" s="243"/>
      <c r="C148" s="244"/>
      <c r="D148" s="234" t="s">
        <v>330</v>
      </c>
      <c r="E148" s="245" t="s">
        <v>1</v>
      </c>
      <c r="F148" s="246" t="s">
        <v>355</v>
      </c>
      <c r="G148" s="244"/>
      <c r="H148" s="247">
        <v>21.618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330</v>
      </c>
      <c r="AU148" s="253" t="s">
        <v>87</v>
      </c>
      <c r="AV148" s="13" t="s">
        <v>87</v>
      </c>
      <c r="AW148" s="13" t="s">
        <v>32</v>
      </c>
      <c r="AX148" s="13" t="s">
        <v>77</v>
      </c>
      <c r="AY148" s="253" t="s">
        <v>164</v>
      </c>
    </row>
    <row r="149" spans="1:51" s="13" customFormat="1" ht="12">
      <c r="A149" s="13"/>
      <c r="B149" s="243"/>
      <c r="C149" s="244"/>
      <c r="D149" s="234" t="s">
        <v>330</v>
      </c>
      <c r="E149" s="245" t="s">
        <v>1</v>
      </c>
      <c r="F149" s="246" t="s">
        <v>356</v>
      </c>
      <c r="G149" s="244"/>
      <c r="H149" s="247">
        <v>81.272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330</v>
      </c>
      <c r="AU149" s="253" t="s">
        <v>87</v>
      </c>
      <c r="AV149" s="13" t="s">
        <v>87</v>
      </c>
      <c r="AW149" s="13" t="s">
        <v>32</v>
      </c>
      <c r="AX149" s="13" t="s">
        <v>77</v>
      </c>
      <c r="AY149" s="253" t="s">
        <v>164</v>
      </c>
    </row>
    <row r="150" spans="1:51" s="13" customFormat="1" ht="12">
      <c r="A150" s="13"/>
      <c r="B150" s="243"/>
      <c r="C150" s="244"/>
      <c r="D150" s="234" t="s">
        <v>330</v>
      </c>
      <c r="E150" s="245" t="s">
        <v>1</v>
      </c>
      <c r="F150" s="246" t="s">
        <v>357</v>
      </c>
      <c r="G150" s="244"/>
      <c r="H150" s="247">
        <v>160.221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330</v>
      </c>
      <c r="AU150" s="253" t="s">
        <v>87</v>
      </c>
      <c r="AV150" s="13" t="s">
        <v>87</v>
      </c>
      <c r="AW150" s="13" t="s">
        <v>32</v>
      </c>
      <c r="AX150" s="13" t="s">
        <v>77</v>
      </c>
      <c r="AY150" s="253" t="s">
        <v>164</v>
      </c>
    </row>
    <row r="151" spans="1:51" s="13" customFormat="1" ht="12">
      <c r="A151" s="13"/>
      <c r="B151" s="243"/>
      <c r="C151" s="244"/>
      <c r="D151" s="234" t="s">
        <v>330</v>
      </c>
      <c r="E151" s="245" t="s">
        <v>1</v>
      </c>
      <c r="F151" s="246" t="s">
        <v>358</v>
      </c>
      <c r="G151" s="244"/>
      <c r="H151" s="247">
        <v>155.107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330</v>
      </c>
      <c r="AU151" s="253" t="s">
        <v>87</v>
      </c>
      <c r="AV151" s="13" t="s">
        <v>87</v>
      </c>
      <c r="AW151" s="13" t="s">
        <v>32</v>
      </c>
      <c r="AX151" s="13" t="s">
        <v>77</v>
      </c>
      <c r="AY151" s="253" t="s">
        <v>164</v>
      </c>
    </row>
    <row r="152" spans="1:51" s="13" customFormat="1" ht="12">
      <c r="A152" s="13"/>
      <c r="B152" s="243"/>
      <c r="C152" s="244"/>
      <c r="D152" s="234" t="s">
        <v>330</v>
      </c>
      <c r="E152" s="245" t="s">
        <v>1</v>
      </c>
      <c r="F152" s="246" t="s">
        <v>359</v>
      </c>
      <c r="G152" s="244"/>
      <c r="H152" s="247">
        <v>102.24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330</v>
      </c>
      <c r="AU152" s="253" t="s">
        <v>87</v>
      </c>
      <c r="AV152" s="13" t="s">
        <v>87</v>
      </c>
      <c r="AW152" s="13" t="s">
        <v>32</v>
      </c>
      <c r="AX152" s="13" t="s">
        <v>77</v>
      </c>
      <c r="AY152" s="253" t="s">
        <v>164</v>
      </c>
    </row>
    <row r="153" spans="1:51" s="13" customFormat="1" ht="12">
      <c r="A153" s="13"/>
      <c r="B153" s="243"/>
      <c r="C153" s="244"/>
      <c r="D153" s="234" t="s">
        <v>330</v>
      </c>
      <c r="E153" s="245" t="s">
        <v>1</v>
      </c>
      <c r="F153" s="246" t="s">
        <v>360</v>
      </c>
      <c r="G153" s="244"/>
      <c r="H153" s="247">
        <v>1556.93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330</v>
      </c>
      <c r="AU153" s="253" t="s">
        <v>87</v>
      </c>
      <c r="AV153" s="13" t="s">
        <v>87</v>
      </c>
      <c r="AW153" s="13" t="s">
        <v>32</v>
      </c>
      <c r="AX153" s="13" t="s">
        <v>77</v>
      </c>
      <c r="AY153" s="253" t="s">
        <v>164</v>
      </c>
    </row>
    <row r="154" spans="1:51" s="14" customFormat="1" ht="12">
      <c r="A154" s="14"/>
      <c r="B154" s="254"/>
      <c r="C154" s="255"/>
      <c r="D154" s="234" t="s">
        <v>330</v>
      </c>
      <c r="E154" s="256" t="s">
        <v>1</v>
      </c>
      <c r="F154" s="257" t="s">
        <v>361</v>
      </c>
      <c r="G154" s="255"/>
      <c r="H154" s="258">
        <v>2077.388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4" t="s">
        <v>330</v>
      </c>
      <c r="AU154" s="264" t="s">
        <v>87</v>
      </c>
      <c r="AV154" s="14" t="s">
        <v>171</v>
      </c>
      <c r="AW154" s="14" t="s">
        <v>32</v>
      </c>
      <c r="AX154" s="14" t="s">
        <v>85</v>
      </c>
      <c r="AY154" s="264" t="s">
        <v>164</v>
      </c>
    </row>
    <row r="155" spans="1:65" s="2" customFormat="1" ht="49.05" customHeight="1">
      <c r="A155" s="39"/>
      <c r="B155" s="40"/>
      <c r="C155" s="220" t="s">
        <v>231</v>
      </c>
      <c r="D155" s="220" t="s">
        <v>167</v>
      </c>
      <c r="E155" s="221" t="s">
        <v>362</v>
      </c>
      <c r="F155" s="222" t="s">
        <v>363</v>
      </c>
      <c r="G155" s="223" t="s">
        <v>306</v>
      </c>
      <c r="H155" s="224">
        <v>1024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42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171</v>
      </c>
      <c r="AT155" s="232" t="s">
        <v>167</v>
      </c>
      <c r="AU155" s="232" t="s">
        <v>87</v>
      </c>
      <c r="AY155" s="18" t="s">
        <v>164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85</v>
      </c>
      <c r="BK155" s="233">
        <f>ROUND(I155*H155,2)</f>
        <v>0</v>
      </c>
      <c r="BL155" s="18" t="s">
        <v>171</v>
      </c>
      <c r="BM155" s="232" t="s">
        <v>364</v>
      </c>
    </row>
    <row r="156" spans="1:51" s="13" customFormat="1" ht="12">
      <c r="A156" s="13"/>
      <c r="B156" s="243"/>
      <c r="C156" s="244"/>
      <c r="D156" s="234" t="s">
        <v>330</v>
      </c>
      <c r="E156" s="245" t="s">
        <v>1</v>
      </c>
      <c r="F156" s="246" t="s">
        <v>365</v>
      </c>
      <c r="G156" s="244"/>
      <c r="H156" s="247">
        <v>1024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330</v>
      </c>
      <c r="AU156" s="253" t="s">
        <v>87</v>
      </c>
      <c r="AV156" s="13" t="s">
        <v>87</v>
      </c>
      <c r="AW156" s="13" t="s">
        <v>32</v>
      </c>
      <c r="AX156" s="13" t="s">
        <v>85</v>
      </c>
      <c r="AY156" s="253" t="s">
        <v>164</v>
      </c>
    </row>
    <row r="157" spans="1:65" s="2" customFormat="1" ht="37.8" customHeight="1">
      <c r="A157" s="39"/>
      <c r="B157" s="40"/>
      <c r="C157" s="220" t="s">
        <v>8</v>
      </c>
      <c r="D157" s="220" t="s">
        <v>167</v>
      </c>
      <c r="E157" s="221" t="s">
        <v>366</v>
      </c>
      <c r="F157" s="222" t="s">
        <v>367</v>
      </c>
      <c r="G157" s="223" t="s">
        <v>306</v>
      </c>
      <c r="H157" s="224">
        <v>208.86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368</v>
      </c>
    </row>
    <row r="158" spans="1:47" s="2" customFormat="1" ht="12">
      <c r="A158" s="39"/>
      <c r="B158" s="40"/>
      <c r="C158" s="41"/>
      <c r="D158" s="234" t="s">
        <v>173</v>
      </c>
      <c r="E158" s="41"/>
      <c r="F158" s="235" t="s">
        <v>311</v>
      </c>
      <c r="G158" s="41"/>
      <c r="H158" s="41"/>
      <c r="I158" s="236"/>
      <c r="J158" s="41"/>
      <c r="K158" s="41"/>
      <c r="L158" s="45"/>
      <c r="M158" s="237"/>
      <c r="N158" s="23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173</v>
      </c>
      <c r="AU158" s="18" t="s">
        <v>87</v>
      </c>
    </row>
    <row r="159" spans="1:51" s="13" customFormat="1" ht="12">
      <c r="A159" s="13"/>
      <c r="B159" s="243"/>
      <c r="C159" s="244"/>
      <c r="D159" s="234" t="s">
        <v>330</v>
      </c>
      <c r="E159" s="245" t="s">
        <v>1</v>
      </c>
      <c r="F159" s="246" t="s">
        <v>369</v>
      </c>
      <c r="G159" s="244"/>
      <c r="H159" s="247">
        <v>208.86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330</v>
      </c>
      <c r="AU159" s="253" t="s">
        <v>87</v>
      </c>
      <c r="AV159" s="13" t="s">
        <v>87</v>
      </c>
      <c r="AW159" s="13" t="s">
        <v>32</v>
      </c>
      <c r="AX159" s="13" t="s">
        <v>85</v>
      </c>
      <c r="AY159" s="253" t="s">
        <v>164</v>
      </c>
    </row>
    <row r="160" spans="1:65" s="2" customFormat="1" ht="37.8" customHeight="1">
      <c r="A160" s="39"/>
      <c r="B160" s="40"/>
      <c r="C160" s="220" t="s">
        <v>240</v>
      </c>
      <c r="D160" s="220" t="s">
        <v>167</v>
      </c>
      <c r="E160" s="221" t="s">
        <v>370</v>
      </c>
      <c r="F160" s="222" t="s">
        <v>371</v>
      </c>
      <c r="G160" s="223" t="s">
        <v>306</v>
      </c>
      <c r="H160" s="224">
        <v>1024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171</v>
      </c>
      <c r="AT160" s="232" t="s">
        <v>167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372</v>
      </c>
    </row>
    <row r="161" spans="1:65" s="2" customFormat="1" ht="14.4" customHeight="1">
      <c r="A161" s="39"/>
      <c r="B161" s="40"/>
      <c r="C161" s="265" t="s">
        <v>245</v>
      </c>
      <c r="D161" s="265" t="s">
        <v>373</v>
      </c>
      <c r="E161" s="266" t="s">
        <v>374</v>
      </c>
      <c r="F161" s="267" t="s">
        <v>375</v>
      </c>
      <c r="G161" s="268" t="s">
        <v>376</v>
      </c>
      <c r="H161" s="269">
        <v>15.36</v>
      </c>
      <c r="I161" s="270"/>
      <c r="J161" s="271">
        <f>ROUND(I161*H161,2)</f>
        <v>0</v>
      </c>
      <c r="K161" s="272"/>
      <c r="L161" s="273"/>
      <c r="M161" s="274" t="s">
        <v>1</v>
      </c>
      <c r="N161" s="275" t="s">
        <v>42</v>
      </c>
      <c r="O161" s="92"/>
      <c r="P161" s="230">
        <f>O161*H161</f>
        <v>0</v>
      </c>
      <c r="Q161" s="230">
        <v>0.001</v>
      </c>
      <c r="R161" s="230">
        <f>Q161*H161</f>
        <v>0.01536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206</v>
      </c>
      <c r="AT161" s="232" t="s">
        <v>373</v>
      </c>
      <c r="AU161" s="232" t="s">
        <v>87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377</v>
      </c>
    </row>
    <row r="162" spans="1:51" s="13" customFormat="1" ht="12">
      <c r="A162" s="13"/>
      <c r="B162" s="243"/>
      <c r="C162" s="244"/>
      <c r="D162" s="234" t="s">
        <v>330</v>
      </c>
      <c r="E162" s="244"/>
      <c r="F162" s="246" t="s">
        <v>378</v>
      </c>
      <c r="G162" s="244"/>
      <c r="H162" s="247">
        <v>15.36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330</v>
      </c>
      <c r="AU162" s="253" t="s">
        <v>87</v>
      </c>
      <c r="AV162" s="13" t="s">
        <v>87</v>
      </c>
      <c r="AW162" s="13" t="s">
        <v>4</v>
      </c>
      <c r="AX162" s="13" t="s">
        <v>85</v>
      </c>
      <c r="AY162" s="253" t="s">
        <v>164</v>
      </c>
    </row>
    <row r="163" spans="1:65" s="2" customFormat="1" ht="24.15" customHeight="1">
      <c r="A163" s="39"/>
      <c r="B163" s="40"/>
      <c r="C163" s="220" t="s">
        <v>250</v>
      </c>
      <c r="D163" s="220" t="s">
        <v>167</v>
      </c>
      <c r="E163" s="221" t="s">
        <v>379</v>
      </c>
      <c r="F163" s="222" t="s">
        <v>380</v>
      </c>
      <c r="G163" s="223" t="s">
        <v>381</v>
      </c>
      <c r="H163" s="224">
        <v>20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171</v>
      </c>
      <c r="AT163" s="232" t="s">
        <v>167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382</v>
      </c>
    </row>
    <row r="164" spans="1:65" s="2" customFormat="1" ht="14.4" customHeight="1">
      <c r="A164" s="39"/>
      <c r="B164" s="40"/>
      <c r="C164" s="220" t="s">
        <v>255</v>
      </c>
      <c r="D164" s="220" t="s">
        <v>167</v>
      </c>
      <c r="E164" s="221" t="s">
        <v>383</v>
      </c>
      <c r="F164" s="222" t="s">
        <v>384</v>
      </c>
      <c r="G164" s="223" t="s">
        <v>306</v>
      </c>
      <c r="H164" s="224">
        <v>1024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171</v>
      </c>
      <c r="AT164" s="232" t="s">
        <v>167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385</v>
      </c>
    </row>
    <row r="165" spans="1:65" s="2" customFormat="1" ht="37.8" customHeight="1">
      <c r="A165" s="39"/>
      <c r="B165" s="40"/>
      <c r="C165" s="220" t="s">
        <v>259</v>
      </c>
      <c r="D165" s="220" t="s">
        <v>167</v>
      </c>
      <c r="E165" s="221" t="s">
        <v>386</v>
      </c>
      <c r="F165" s="222" t="s">
        <v>387</v>
      </c>
      <c r="G165" s="223" t="s">
        <v>388</v>
      </c>
      <c r="H165" s="224">
        <v>0.102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171</v>
      </c>
      <c r="AT165" s="232" t="s">
        <v>167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389</v>
      </c>
    </row>
    <row r="166" spans="1:51" s="13" customFormat="1" ht="12">
      <c r="A166" s="13"/>
      <c r="B166" s="243"/>
      <c r="C166" s="244"/>
      <c r="D166" s="234" t="s">
        <v>330</v>
      </c>
      <c r="E166" s="245" t="s">
        <v>1</v>
      </c>
      <c r="F166" s="246" t="s">
        <v>390</v>
      </c>
      <c r="G166" s="244"/>
      <c r="H166" s="247">
        <v>0.102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330</v>
      </c>
      <c r="AU166" s="253" t="s">
        <v>87</v>
      </c>
      <c r="AV166" s="13" t="s">
        <v>87</v>
      </c>
      <c r="AW166" s="13" t="s">
        <v>32</v>
      </c>
      <c r="AX166" s="13" t="s">
        <v>85</v>
      </c>
      <c r="AY166" s="253" t="s">
        <v>164</v>
      </c>
    </row>
    <row r="167" spans="1:65" s="2" customFormat="1" ht="37.8" customHeight="1">
      <c r="A167" s="39"/>
      <c r="B167" s="40"/>
      <c r="C167" s="220" t="s">
        <v>7</v>
      </c>
      <c r="D167" s="220" t="s">
        <v>167</v>
      </c>
      <c r="E167" s="221" t="s">
        <v>391</v>
      </c>
      <c r="F167" s="222" t="s">
        <v>392</v>
      </c>
      <c r="G167" s="223" t="s">
        <v>381</v>
      </c>
      <c r="H167" s="224">
        <v>20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171</v>
      </c>
      <c r="AT167" s="232" t="s">
        <v>167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393</v>
      </c>
    </row>
    <row r="168" spans="1:65" s="2" customFormat="1" ht="24.15" customHeight="1">
      <c r="A168" s="39"/>
      <c r="B168" s="40"/>
      <c r="C168" s="265" t="s">
        <v>271</v>
      </c>
      <c r="D168" s="265" t="s">
        <v>373</v>
      </c>
      <c r="E168" s="266" t="s">
        <v>394</v>
      </c>
      <c r="F168" s="267" t="s">
        <v>395</v>
      </c>
      <c r="G168" s="268" t="s">
        <v>381</v>
      </c>
      <c r="H168" s="269">
        <v>6</v>
      </c>
      <c r="I168" s="270"/>
      <c r="J168" s="271">
        <f>ROUND(I168*H168,2)</f>
        <v>0</v>
      </c>
      <c r="K168" s="272"/>
      <c r="L168" s="273"/>
      <c r="M168" s="274" t="s">
        <v>1</v>
      </c>
      <c r="N168" s="275" t="s">
        <v>42</v>
      </c>
      <c r="O168" s="92"/>
      <c r="P168" s="230">
        <f>O168*H168</f>
        <v>0</v>
      </c>
      <c r="Q168" s="230">
        <v>0.018</v>
      </c>
      <c r="R168" s="230">
        <f>Q168*H168</f>
        <v>0.10799999999999998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206</v>
      </c>
      <c r="AT168" s="232" t="s">
        <v>373</v>
      </c>
      <c r="AU168" s="232" t="s">
        <v>87</v>
      </c>
      <c r="AY168" s="18" t="s">
        <v>164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171</v>
      </c>
      <c r="BM168" s="232" t="s">
        <v>396</v>
      </c>
    </row>
    <row r="169" spans="1:47" s="2" customFormat="1" ht="12">
      <c r="A169" s="39"/>
      <c r="B169" s="40"/>
      <c r="C169" s="41"/>
      <c r="D169" s="234" t="s">
        <v>173</v>
      </c>
      <c r="E169" s="41"/>
      <c r="F169" s="235" t="s">
        <v>397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173</v>
      </c>
      <c r="AU169" s="18" t="s">
        <v>87</v>
      </c>
    </row>
    <row r="170" spans="1:65" s="2" customFormat="1" ht="14.4" customHeight="1">
      <c r="A170" s="39"/>
      <c r="B170" s="40"/>
      <c r="C170" s="265" t="s">
        <v>277</v>
      </c>
      <c r="D170" s="265" t="s">
        <v>373</v>
      </c>
      <c r="E170" s="266" t="s">
        <v>398</v>
      </c>
      <c r="F170" s="267" t="s">
        <v>399</v>
      </c>
      <c r="G170" s="268" t="s">
        <v>381</v>
      </c>
      <c r="H170" s="269">
        <v>14</v>
      </c>
      <c r="I170" s="270"/>
      <c r="J170" s="271">
        <f>ROUND(I170*H170,2)</f>
        <v>0</v>
      </c>
      <c r="K170" s="272"/>
      <c r="L170" s="273"/>
      <c r="M170" s="274" t="s">
        <v>1</v>
      </c>
      <c r="N170" s="275" t="s">
        <v>42</v>
      </c>
      <c r="O170" s="92"/>
      <c r="P170" s="230">
        <f>O170*H170</f>
        <v>0</v>
      </c>
      <c r="Q170" s="230">
        <v>0.001</v>
      </c>
      <c r="R170" s="230">
        <f>Q170*H170</f>
        <v>0.014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206</v>
      </c>
      <c r="AT170" s="232" t="s">
        <v>373</v>
      </c>
      <c r="AU170" s="232" t="s">
        <v>87</v>
      </c>
      <c r="AY170" s="18" t="s">
        <v>164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85</v>
      </c>
      <c r="BK170" s="233">
        <f>ROUND(I170*H170,2)</f>
        <v>0</v>
      </c>
      <c r="BL170" s="18" t="s">
        <v>171</v>
      </c>
      <c r="BM170" s="232" t="s">
        <v>400</v>
      </c>
    </row>
    <row r="171" spans="1:47" s="2" customFormat="1" ht="12">
      <c r="A171" s="39"/>
      <c r="B171" s="40"/>
      <c r="C171" s="41"/>
      <c r="D171" s="234" t="s">
        <v>173</v>
      </c>
      <c r="E171" s="41"/>
      <c r="F171" s="235" t="s">
        <v>397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173</v>
      </c>
      <c r="AU171" s="18" t="s">
        <v>87</v>
      </c>
    </row>
    <row r="172" spans="1:65" s="2" customFormat="1" ht="24.15" customHeight="1">
      <c r="A172" s="39"/>
      <c r="B172" s="40"/>
      <c r="C172" s="220" t="s">
        <v>283</v>
      </c>
      <c r="D172" s="220" t="s">
        <v>167</v>
      </c>
      <c r="E172" s="221" t="s">
        <v>401</v>
      </c>
      <c r="F172" s="222" t="s">
        <v>402</v>
      </c>
      <c r="G172" s="223" t="s">
        <v>306</v>
      </c>
      <c r="H172" s="224">
        <v>1024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171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403</v>
      </c>
    </row>
    <row r="173" spans="1:47" s="2" customFormat="1" ht="12">
      <c r="A173" s="39"/>
      <c r="B173" s="40"/>
      <c r="C173" s="41"/>
      <c r="D173" s="234" t="s">
        <v>173</v>
      </c>
      <c r="E173" s="41"/>
      <c r="F173" s="235" t="s">
        <v>404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173</v>
      </c>
      <c r="AU173" s="18" t="s">
        <v>87</v>
      </c>
    </row>
    <row r="174" spans="1:65" s="2" customFormat="1" ht="24.15" customHeight="1">
      <c r="A174" s="39"/>
      <c r="B174" s="40"/>
      <c r="C174" s="220" t="s">
        <v>287</v>
      </c>
      <c r="D174" s="220" t="s">
        <v>167</v>
      </c>
      <c r="E174" s="221" t="s">
        <v>405</v>
      </c>
      <c r="F174" s="222" t="s">
        <v>406</v>
      </c>
      <c r="G174" s="223" t="s">
        <v>306</v>
      </c>
      <c r="H174" s="224">
        <v>1024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42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171</v>
      </c>
      <c r="AT174" s="232" t="s">
        <v>167</v>
      </c>
      <c r="AU174" s="232" t="s">
        <v>87</v>
      </c>
      <c r="AY174" s="18" t="s">
        <v>164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171</v>
      </c>
      <c r="BM174" s="232" t="s">
        <v>407</v>
      </c>
    </row>
    <row r="175" spans="1:65" s="2" customFormat="1" ht="14.4" customHeight="1">
      <c r="A175" s="39"/>
      <c r="B175" s="40"/>
      <c r="C175" s="220" t="s">
        <v>291</v>
      </c>
      <c r="D175" s="220" t="s">
        <v>167</v>
      </c>
      <c r="E175" s="221" t="s">
        <v>408</v>
      </c>
      <c r="F175" s="222" t="s">
        <v>409</v>
      </c>
      <c r="G175" s="223" t="s">
        <v>306</v>
      </c>
      <c r="H175" s="224">
        <v>1024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171</v>
      </c>
      <c r="AT175" s="232" t="s">
        <v>167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171</v>
      </c>
      <c r="BM175" s="232" t="s">
        <v>410</v>
      </c>
    </row>
    <row r="176" spans="1:65" s="2" customFormat="1" ht="14.4" customHeight="1">
      <c r="A176" s="39"/>
      <c r="B176" s="40"/>
      <c r="C176" s="220" t="s">
        <v>411</v>
      </c>
      <c r="D176" s="220" t="s">
        <v>167</v>
      </c>
      <c r="E176" s="221" t="s">
        <v>412</v>
      </c>
      <c r="F176" s="222" t="s">
        <v>413</v>
      </c>
      <c r="G176" s="223" t="s">
        <v>317</v>
      </c>
      <c r="H176" s="224">
        <v>21.072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42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171</v>
      </c>
      <c r="AT176" s="232" t="s">
        <v>167</v>
      </c>
      <c r="AU176" s="232" t="s">
        <v>87</v>
      </c>
      <c r="AY176" s="18" t="s">
        <v>164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171</v>
      </c>
      <c r="BM176" s="232" t="s">
        <v>414</v>
      </c>
    </row>
    <row r="177" spans="1:47" s="2" customFormat="1" ht="12">
      <c r="A177" s="39"/>
      <c r="B177" s="40"/>
      <c r="C177" s="41"/>
      <c r="D177" s="234" t="s">
        <v>173</v>
      </c>
      <c r="E177" s="41"/>
      <c r="F177" s="235" t="s">
        <v>415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87</v>
      </c>
    </row>
    <row r="178" spans="1:51" s="13" customFormat="1" ht="12">
      <c r="A178" s="13"/>
      <c r="B178" s="243"/>
      <c r="C178" s="244"/>
      <c r="D178" s="234" t="s">
        <v>330</v>
      </c>
      <c r="E178" s="245" t="s">
        <v>1</v>
      </c>
      <c r="F178" s="246" t="s">
        <v>416</v>
      </c>
      <c r="G178" s="244"/>
      <c r="H178" s="247">
        <v>7.024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330</v>
      </c>
      <c r="AU178" s="253" t="s">
        <v>87</v>
      </c>
      <c r="AV178" s="13" t="s">
        <v>87</v>
      </c>
      <c r="AW178" s="13" t="s">
        <v>32</v>
      </c>
      <c r="AX178" s="13" t="s">
        <v>85</v>
      </c>
      <c r="AY178" s="253" t="s">
        <v>164</v>
      </c>
    </row>
    <row r="179" spans="1:51" s="13" customFormat="1" ht="12">
      <c r="A179" s="13"/>
      <c r="B179" s="243"/>
      <c r="C179" s="244"/>
      <c r="D179" s="234" t="s">
        <v>330</v>
      </c>
      <c r="E179" s="244"/>
      <c r="F179" s="246" t="s">
        <v>417</v>
      </c>
      <c r="G179" s="244"/>
      <c r="H179" s="247">
        <v>21.072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330</v>
      </c>
      <c r="AU179" s="253" t="s">
        <v>87</v>
      </c>
      <c r="AV179" s="13" t="s">
        <v>87</v>
      </c>
      <c r="AW179" s="13" t="s">
        <v>4</v>
      </c>
      <c r="AX179" s="13" t="s">
        <v>85</v>
      </c>
      <c r="AY179" s="253" t="s">
        <v>164</v>
      </c>
    </row>
    <row r="180" spans="1:63" s="12" customFormat="1" ht="22.8" customHeight="1">
      <c r="A180" s="12"/>
      <c r="B180" s="204"/>
      <c r="C180" s="205"/>
      <c r="D180" s="206" t="s">
        <v>76</v>
      </c>
      <c r="E180" s="218" t="s">
        <v>177</v>
      </c>
      <c r="F180" s="218" t="s">
        <v>418</v>
      </c>
      <c r="G180" s="205"/>
      <c r="H180" s="205"/>
      <c r="I180" s="208"/>
      <c r="J180" s="219">
        <f>BK180</f>
        <v>0</v>
      </c>
      <c r="K180" s="205"/>
      <c r="L180" s="210"/>
      <c r="M180" s="211"/>
      <c r="N180" s="212"/>
      <c r="O180" s="212"/>
      <c r="P180" s="213">
        <f>SUM(P181:P225)</f>
        <v>0</v>
      </c>
      <c r="Q180" s="212"/>
      <c r="R180" s="213">
        <f>SUM(R181:R225)</f>
        <v>77.41706248999999</v>
      </c>
      <c r="S180" s="212"/>
      <c r="T180" s="214">
        <f>SUM(T181:T225)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5" t="s">
        <v>85</v>
      </c>
      <c r="AT180" s="216" t="s">
        <v>76</v>
      </c>
      <c r="AU180" s="216" t="s">
        <v>85</v>
      </c>
      <c r="AY180" s="215" t="s">
        <v>164</v>
      </c>
      <c r="BK180" s="217">
        <f>SUM(BK181:BK225)</f>
        <v>0</v>
      </c>
    </row>
    <row r="181" spans="1:65" s="2" customFormat="1" ht="14.4" customHeight="1">
      <c r="A181" s="39"/>
      <c r="B181" s="40"/>
      <c r="C181" s="220" t="s">
        <v>419</v>
      </c>
      <c r="D181" s="220" t="s">
        <v>167</v>
      </c>
      <c r="E181" s="221" t="s">
        <v>420</v>
      </c>
      <c r="F181" s="222" t="s">
        <v>421</v>
      </c>
      <c r="G181" s="223" t="s">
        <v>306</v>
      </c>
      <c r="H181" s="224">
        <v>1922.281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42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171</v>
      </c>
      <c r="AT181" s="232" t="s">
        <v>167</v>
      </c>
      <c r="AU181" s="232" t="s">
        <v>87</v>
      </c>
      <c r="AY181" s="18" t="s">
        <v>164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85</v>
      </c>
      <c r="BK181" s="233">
        <f>ROUND(I181*H181,2)</f>
        <v>0</v>
      </c>
      <c r="BL181" s="18" t="s">
        <v>171</v>
      </c>
      <c r="BM181" s="232" t="s">
        <v>422</v>
      </c>
    </row>
    <row r="182" spans="1:47" s="2" customFormat="1" ht="12">
      <c r="A182" s="39"/>
      <c r="B182" s="40"/>
      <c r="C182" s="41"/>
      <c r="D182" s="234" t="s">
        <v>173</v>
      </c>
      <c r="E182" s="41"/>
      <c r="F182" s="235" t="s">
        <v>423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173</v>
      </c>
      <c r="AU182" s="18" t="s">
        <v>87</v>
      </c>
    </row>
    <row r="183" spans="1:51" s="13" customFormat="1" ht="12">
      <c r="A183" s="13"/>
      <c r="B183" s="243"/>
      <c r="C183" s="244"/>
      <c r="D183" s="234" t="s">
        <v>330</v>
      </c>
      <c r="E183" s="245" t="s">
        <v>1</v>
      </c>
      <c r="F183" s="246" t="s">
        <v>355</v>
      </c>
      <c r="G183" s="244"/>
      <c r="H183" s="247">
        <v>21.618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330</v>
      </c>
      <c r="AU183" s="253" t="s">
        <v>87</v>
      </c>
      <c r="AV183" s="13" t="s">
        <v>87</v>
      </c>
      <c r="AW183" s="13" t="s">
        <v>32</v>
      </c>
      <c r="AX183" s="13" t="s">
        <v>77</v>
      </c>
      <c r="AY183" s="253" t="s">
        <v>164</v>
      </c>
    </row>
    <row r="184" spans="1:51" s="13" customFormat="1" ht="12">
      <c r="A184" s="13"/>
      <c r="B184" s="243"/>
      <c r="C184" s="244"/>
      <c r="D184" s="234" t="s">
        <v>330</v>
      </c>
      <c r="E184" s="245" t="s">
        <v>1</v>
      </c>
      <c r="F184" s="246" t="s">
        <v>356</v>
      </c>
      <c r="G184" s="244"/>
      <c r="H184" s="247">
        <v>81.272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330</v>
      </c>
      <c r="AU184" s="253" t="s">
        <v>87</v>
      </c>
      <c r="AV184" s="13" t="s">
        <v>87</v>
      </c>
      <c r="AW184" s="13" t="s">
        <v>32</v>
      </c>
      <c r="AX184" s="13" t="s">
        <v>77</v>
      </c>
      <c r="AY184" s="253" t="s">
        <v>164</v>
      </c>
    </row>
    <row r="185" spans="1:51" s="13" customFormat="1" ht="12">
      <c r="A185" s="13"/>
      <c r="B185" s="243"/>
      <c r="C185" s="244"/>
      <c r="D185" s="234" t="s">
        <v>330</v>
      </c>
      <c r="E185" s="245" t="s">
        <v>1</v>
      </c>
      <c r="F185" s="246" t="s">
        <v>357</v>
      </c>
      <c r="G185" s="244"/>
      <c r="H185" s="247">
        <v>160.221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330</v>
      </c>
      <c r="AU185" s="253" t="s">
        <v>87</v>
      </c>
      <c r="AV185" s="13" t="s">
        <v>87</v>
      </c>
      <c r="AW185" s="13" t="s">
        <v>32</v>
      </c>
      <c r="AX185" s="13" t="s">
        <v>77</v>
      </c>
      <c r="AY185" s="253" t="s">
        <v>164</v>
      </c>
    </row>
    <row r="186" spans="1:51" s="13" customFormat="1" ht="12">
      <c r="A186" s="13"/>
      <c r="B186" s="243"/>
      <c r="C186" s="244"/>
      <c r="D186" s="234" t="s">
        <v>330</v>
      </c>
      <c r="E186" s="245" t="s">
        <v>1</v>
      </c>
      <c r="F186" s="246" t="s">
        <v>359</v>
      </c>
      <c r="G186" s="244"/>
      <c r="H186" s="247">
        <v>102.24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330</v>
      </c>
      <c r="AU186" s="253" t="s">
        <v>87</v>
      </c>
      <c r="AV186" s="13" t="s">
        <v>87</v>
      </c>
      <c r="AW186" s="13" t="s">
        <v>32</v>
      </c>
      <c r="AX186" s="13" t="s">
        <v>77</v>
      </c>
      <c r="AY186" s="253" t="s">
        <v>164</v>
      </c>
    </row>
    <row r="187" spans="1:51" s="13" customFormat="1" ht="12">
      <c r="A187" s="13"/>
      <c r="B187" s="243"/>
      <c r="C187" s="244"/>
      <c r="D187" s="234" t="s">
        <v>330</v>
      </c>
      <c r="E187" s="245" t="s">
        <v>1</v>
      </c>
      <c r="F187" s="246" t="s">
        <v>360</v>
      </c>
      <c r="G187" s="244"/>
      <c r="H187" s="247">
        <v>1556.93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330</v>
      </c>
      <c r="AU187" s="253" t="s">
        <v>87</v>
      </c>
      <c r="AV187" s="13" t="s">
        <v>87</v>
      </c>
      <c r="AW187" s="13" t="s">
        <v>32</v>
      </c>
      <c r="AX187" s="13" t="s">
        <v>77</v>
      </c>
      <c r="AY187" s="253" t="s">
        <v>164</v>
      </c>
    </row>
    <row r="188" spans="1:65" s="2" customFormat="1" ht="24.15" customHeight="1">
      <c r="A188" s="39"/>
      <c r="B188" s="40"/>
      <c r="C188" s="220" t="s">
        <v>424</v>
      </c>
      <c r="D188" s="220" t="s">
        <v>167</v>
      </c>
      <c r="E188" s="221" t="s">
        <v>425</v>
      </c>
      <c r="F188" s="222" t="s">
        <v>426</v>
      </c>
      <c r="G188" s="223" t="s">
        <v>306</v>
      </c>
      <c r="H188" s="224">
        <v>81.272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42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171</v>
      </c>
      <c r="AT188" s="232" t="s">
        <v>167</v>
      </c>
      <c r="AU188" s="232" t="s">
        <v>87</v>
      </c>
      <c r="AY188" s="18" t="s">
        <v>164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85</v>
      </c>
      <c r="BK188" s="233">
        <f>ROUND(I188*H188,2)</f>
        <v>0</v>
      </c>
      <c r="BL188" s="18" t="s">
        <v>171</v>
      </c>
      <c r="BM188" s="232" t="s">
        <v>427</v>
      </c>
    </row>
    <row r="189" spans="1:47" s="2" customFormat="1" ht="12">
      <c r="A189" s="39"/>
      <c r="B189" s="40"/>
      <c r="C189" s="41"/>
      <c r="D189" s="234" t="s">
        <v>173</v>
      </c>
      <c r="E189" s="41"/>
      <c r="F189" s="235" t="s">
        <v>428</v>
      </c>
      <c r="G189" s="41"/>
      <c r="H189" s="41"/>
      <c r="I189" s="236"/>
      <c r="J189" s="41"/>
      <c r="K189" s="41"/>
      <c r="L189" s="45"/>
      <c r="M189" s="237"/>
      <c r="N189" s="23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173</v>
      </c>
      <c r="AU189" s="18" t="s">
        <v>87</v>
      </c>
    </row>
    <row r="190" spans="1:65" s="2" customFormat="1" ht="24.15" customHeight="1">
      <c r="A190" s="39"/>
      <c r="B190" s="40"/>
      <c r="C190" s="220" t="s">
        <v>429</v>
      </c>
      <c r="D190" s="220" t="s">
        <v>167</v>
      </c>
      <c r="E190" s="221" t="s">
        <v>430</v>
      </c>
      <c r="F190" s="222" t="s">
        <v>431</v>
      </c>
      <c r="G190" s="223" t="s">
        <v>306</v>
      </c>
      <c r="H190" s="224">
        <v>102.89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42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171</v>
      </c>
      <c r="AT190" s="232" t="s">
        <v>167</v>
      </c>
      <c r="AU190" s="232" t="s">
        <v>87</v>
      </c>
      <c r="AY190" s="18" t="s">
        <v>164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85</v>
      </c>
      <c r="BK190" s="233">
        <f>ROUND(I190*H190,2)</f>
        <v>0</v>
      </c>
      <c r="BL190" s="18" t="s">
        <v>171</v>
      </c>
      <c r="BM190" s="232" t="s">
        <v>432</v>
      </c>
    </row>
    <row r="191" spans="1:47" s="2" customFormat="1" ht="12">
      <c r="A191" s="39"/>
      <c r="B191" s="40"/>
      <c r="C191" s="41"/>
      <c r="D191" s="234" t="s">
        <v>173</v>
      </c>
      <c r="E191" s="41"/>
      <c r="F191" s="235" t="s">
        <v>433</v>
      </c>
      <c r="G191" s="41"/>
      <c r="H191" s="41"/>
      <c r="I191" s="236"/>
      <c r="J191" s="41"/>
      <c r="K191" s="41"/>
      <c r="L191" s="45"/>
      <c r="M191" s="237"/>
      <c r="N191" s="23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173</v>
      </c>
      <c r="AU191" s="18" t="s">
        <v>87</v>
      </c>
    </row>
    <row r="192" spans="1:51" s="13" customFormat="1" ht="12">
      <c r="A192" s="13"/>
      <c r="B192" s="243"/>
      <c r="C192" s="244"/>
      <c r="D192" s="234" t="s">
        <v>330</v>
      </c>
      <c r="E192" s="245" t="s">
        <v>1</v>
      </c>
      <c r="F192" s="246" t="s">
        <v>356</v>
      </c>
      <c r="G192" s="244"/>
      <c r="H192" s="247">
        <v>81.272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330</v>
      </c>
      <c r="AU192" s="253" t="s">
        <v>87</v>
      </c>
      <c r="AV192" s="13" t="s">
        <v>87</v>
      </c>
      <c r="AW192" s="13" t="s">
        <v>32</v>
      </c>
      <c r="AX192" s="13" t="s">
        <v>77</v>
      </c>
      <c r="AY192" s="253" t="s">
        <v>164</v>
      </c>
    </row>
    <row r="193" spans="1:51" s="13" customFormat="1" ht="12">
      <c r="A193" s="13"/>
      <c r="B193" s="243"/>
      <c r="C193" s="244"/>
      <c r="D193" s="234" t="s">
        <v>330</v>
      </c>
      <c r="E193" s="245" t="s">
        <v>1</v>
      </c>
      <c r="F193" s="246" t="s">
        <v>355</v>
      </c>
      <c r="G193" s="244"/>
      <c r="H193" s="247">
        <v>21.618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330</v>
      </c>
      <c r="AU193" s="253" t="s">
        <v>87</v>
      </c>
      <c r="AV193" s="13" t="s">
        <v>87</v>
      </c>
      <c r="AW193" s="13" t="s">
        <v>32</v>
      </c>
      <c r="AX193" s="13" t="s">
        <v>77</v>
      </c>
      <c r="AY193" s="253" t="s">
        <v>164</v>
      </c>
    </row>
    <row r="194" spans="1:51" s="14" customFormat="1" ht="12">
      <c r="A194" s="14"/>
      <c r="B194" s="254"/>
      <c r="C194" s="255"/>
      <c r="D194" s="234" t="s">
        <v>330</v>
      </c>
      <c r="E194" s="256" t="s">
        <v>1</v>
      </c>
      <c r="F194" s="257" t="s">
        <v>361</v>
      </c>
      <c r="G194" s="255"/>
      <c r="H194" s="258">
        <v>102.89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4" t="s">
        <v>330</v>
      </c>
      <c r="AU194" s="264" t="s">
        <v>87</v>
      </c>
      <c r="AV194" s="14" t="s">
        <v>171</v>
      </c>
      <c r="AW194" s="14" t="s">
        <v>32</v>
      </c>
      <c r="AX194" s="14" t="s">
        <v>85</v>
      </c>
      <c r="AY194" s="264" t="s">
        <v>164</v>
      </c>
    </row>
    <row r="195" spans="1:65" s="2" customFormat="1" ht="24.15" customHeight="1">
      <c r="A195" s="39"/>
      <c r="B195" s="40"/>
      <c r="C195" s="220" t="s">
        <v>434</v>
      </c>
      <c r="D195" s="220" t="s">
        <v>167</v>
      </c>
      <c r="E195" s="221" t="s">
        <v>435</v>
      </c>
      <c r="F195" s="222" t="s">
        <v>436</v>
      </c>
      <c r="G195" s="223" t="s">
        <v>306</v>
      </c>
      <c r="H195" s="224">
        <v>1819.391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42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171</v>
      </c>
      <c r="AT195" s="232" t="s">
        <v>167</v>
      </c>
      <c r="AU195" s="232" t="s">
        <v>87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171</v>
      </c>
      <c r="BM195" s="232" t="s">
        <v>437</v>
      </c>
    </row>
    <row r="196" spans="1:47" s="2" customFormat="1" ht="12">
      <c r="A196" s="39"/>
      <c r="B196" s="40"/>
      <c r="C196" s="41"/>
      <c r="D196" s="234" t="s">
        <v>173</v>
      </c>
      <c r="E196" s="41"/>
      <c r="F196" s="235" t="s">
        <v>438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173</v>
      </c>
      <c r="AU196" s="18" t="s">
        <v>87</v>
      </c>
    </row>
    <row r="197" spans="1:51" s="13" customFormat="1" ht="12">
      <c r="A197" s="13"/>
      <c r="B197" s="243"/>
      <c r="C197" s="244"/>
      <c r="D197" s="234" t="s">
        <v>330</v>
      </c>
      <c r="E197" s="245" t="s">
        <v>1</v>
      </c>
      <c r="F197" s="246" t="s">
        <v>439</v>
      </c>
      <c r="G197" s="244"/>
      <c r="H197" s="247">
        <v>1556.93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330</v>
      </c>
      <c r="AU197" s="253" t="s">
        <v>87</v>
      </c>
      <c r="AV197" s="13" t="s">
        <v>87</v>
      </c>
      <c r="AW197" s="13" t="s">
        <v>32</v>
      </c>
      <c r="AX197" s="13" t="s">
        <v>77</v>
      </c>
      <c r="AY197" s="253" t="s">
        <v>164</v>
      </c>
    </row>
    <row r="198" spans="1:51" s="13" customFormat="1" ht="12">
      <c r="A198" s="13"/>
      <c r="B198" s="243"/>
      <c r="C198" s="244"/>
      <c r="D198" s="234" t="s">
        <v>330</v>
      </c>
      <c r="E198" s="245" t="s">
        <v>1</v>
      </c>
      <c r="F198" s="246" t="s">
        <v>440</v>
      </c>
      <c r="G198" s="244"/>
      <c r="H198" s="247">
        <v>160.221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330</v>
      </c>
      <c r="AU198" s="253" t="s">
        <v>87</v>
      </c>
      <c r="AV198" s="13" t="s">
        <v>87</v>
      </c>
      <c r="AW198" s="13" t="s">
        <v>32</v>
      </c>
      <c r="AX198" s="13" t="s">
        <v>77</v>
      </c>
      <c r="AY198" s="253" t="s">
        <v>164</v>
      </c>
    </row>
    <row r="199" spans="1:51" s="13" customFormat="1" ht="12">
      <c r="A199" s="13"/>
      <c r="B199" s="243"/>
      <c r="C199" s="244"/>
      <c r="D199" s="234" t="s">
        <v>330</v>
      </c>
      <c r="E199" s="245" t="s">
        <v>1</v>
      </c>
      <c r="F199" s="246" t="s">
        <v>441</v>
      </c>
      <c r="G199" s="244"/>
      <c r="H199" s="247">
        <v>102.24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330</v>
      </c>
      <c r="AU199" s="253" t="s">
        <v>87</v>
      </c>
      <c r="AV199" s="13" t="s">
        <v>87</v>
      </c>
      <c r="AW199" s="13" t="s">
        <v>32</v>
      </c>
      <c r="AX199" s="13" t="s">
        <v>77</v>
      </c>
      <c r="AY199" s="253" t="s">
        <v>164</v>
      </c>
    </row>
    <row r="200" spans="1:51" s="14" customFormat="1" ht="12">
      <c r="A200" s="14"/>
      <c r="B200" s="254"/>
      <c r="C200" s="255"/>
      <c r="D200" s="234" t="s">
        <v>330</v>
      </c>
      <c r="E200" s="256" t="s">
        <v>1</v>
      </c>
      <c r="F200" s="257" t="s">
        <v>361</v>
      </c>
      <c r="G200" s="255"/>
      <c r="H200" s="258">
        <v>1819.391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330</v>
      </c>
      <c r="AU200" s="264" t="s">
        <v>87</v>
      </c>
      <c r="AV200" s="14" t="s">
        <v>171</v>
      </c>
      <c r="AW200" s="14" t="s">
        <v>32</v>
      </c>
      <c r="AX200" s="14" t="s">
        <v>85</v>
      </c>
      <c r="AY200" s="264" t="s">
        <v>164</v>
      </c>
    </row>
    <row r="201" spans="1:65" s="2" customFormat="1" ht="37.8" customHeight="1">
      <c r="A201" s="39"/>
      <c r="B201" s="40"/>
      <c r="C201" s="220" t="s">
        <v>442</v>
      </c>
      <c r="D201" s="220" t="s">
        <v>167</v>
      </c>
      <c r="E201" s="221" t="s">
        <v>443</v>
      </c>
      <c r="F201" s="222" t="s">
        <v>444</v>
      </c>
      <c r="G201" s="223" t="s">
        <v>306</v>
      </c>
      <c r="H201" s="224">
        <v>1841.009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42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171</v>
      </c>
      <c r="AT201" s="232" t="s">
        <v>167</v>
      </c>
      <c r="AU201" s="232" t="s">
        <v>87</v>
      </c>
      <c r="AY201" s="18" t="s">
        <v>164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171</v>
      </c>
      <c r="BM201" s="232" t="s">
        <v>445</v>
      </c>
    </row>
    <row r="202" spans="1:51" s="13" customFormat="1" ht="12">
      <c r="A202" s="13"/>
      <c r="B202" s="243"/>
      <c r="C202" s="244"/>
      <c r="D202" s="234" t="s">
        <v>330</v>
      </c>
      <c r="E202" s="245" t="s">
        <v>1</v>
      </c>
      <c r="F202" s="246" t="s">
        <v>446</v>
      </c>
      <c r="G202" s="244"/>
      <c r="H202" s="247">
        <v>1659.17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330</v>
      </c>
      <c r="AU202" s="253" t="s">
        <v>87</v>
      </c>
      <c r="AV202" s="13" t="s">
        <v>87</v>
      </c>
      <c r="AW202" s="13" t="s">
        <v>32</v>
      </c>
      <c r="AX202" s="13" t="s">
        <v>77</v>
      </c>
      <c r="AY202" s="253" t="s">
        <v>164</v>
      </c>
    </row>
    <row r="203" spans="1:51" s="13" customFormat="1" ht="12">
      <c r="A203" s="13"/>
      <c r="B203" s="243"/>
      <c r="C203" s="244"/>
      <c r="D203" s="234" t="s">
        <v>330</v>
      </c>
      <c r="E203" s="245" t="s">
        <v>1</v>
      </c>
      <c r="F203" s="246" t="s">
        <v>447</v>
      </c>
      <c r="G203" s="244"/>
      <c r="H203" s="247">
        <v>21.618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330</v>
      </c>
      <c r="AU203" s="253" t="s">
        <v>87</v>
      </c>
      <c r="AV203" s="13" t="s">
        <v>87</v>
      </c>
      <c r="AW203" s="13" t="s">
        <v>32</v>
      </c>
      <c r="AX203" s="13" t="s">
        <v>77</v>
      </c>
      <c r="AY203" s="253" t="s">
        <v>164</v>
      </c>
    </row>
    <row r="204" spans="1:51" s="13" customFormat="1" ht="12">
      <c r="A204" s="13"/>
      <c r="B204" s="243"/>
      <c r="C204" s="244"/>
      <c r="D204" s="234" t="s">
        <v>330</v>
      </c>
      <c r="E204" s="245" t="s">
        <v>1</v>
      </c>
      <c r="F204" s="246" t="s">
        <v>440</v>
      </c>
      <c r="G204" s="244"/>
      <c r="H204" s="247">
        <v>160.221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330</v>
      </c>
      <c r="AU204" s="253" t="s">
        <v>87</v>
      </c>
      <c r="AV204" s="13" t="s">
        <v>87</v>
      </c>
      <c r="AW204" s="13" t="s">
        <v>32</v>
      </c>
      <c r="AX204" s="13" t="s">
        <v>77</v>
      </c>
      <c r="AY204" s="253" t="s">
        <v>164</v>
      </c>
    </row>
    <row r="205" spans="1:51" s="14" customFormat="1" ht="12">
      <c r="A205" s="14"/>
      <c r="B205" s="254"/>
      <c r="C205" s="255"/>
      <c r="D205" s="234" t="s">
        <v>330</v>
      </c>
      <c r="E205" s="256" t="s">
        <v>1</v>
      </c>
      <c r="F205" s="257" t="s">
        <v>361</v>
      </c>
      <c r="G205" s="255"/>
      <c r="H205" s="258">
        <v>1841.009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4" t="s">
        <v>330</v>
      </c>
      <c r="AU205" s="264" t="s">
        <v>87</v>
      </c>
      <c r="AV205" s="14" t="s">
        <v>171</v>
      </c>
      <c r="AW205" s="14" t="s">
        <v>32</v>
      </c>
      <c r="AX205" s="14" t="s">
        <v>85</v>
      </c>
      <c r="AY205" s="264" t="s">
        <v>164</v>
      </c>
    </row>
    <row r="206" spans="1:65" s="2" customFormat="1" ht="24.15" customHeight="1">
      <c r="A206" s="39"/>
      <c r="B206" s="40"/>
      <c r="C206" s="220" t="s">
        <v>448</v>
      </c>
      <c r="D206" s="220" t="s">
        <v>167</v>
      </c>
      <c r="E206" s="221" t="s">
        <v>449</v>
      </c>
      <c r="F206" s="222" t="s">
        <v>450</v>
      </c>
      <c r="G206" s="223" t="s">
        <v>306</v>
      </c>
      <c r="H206" s="224">
        <v>1717.151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42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171</v>
      </c>
      <c r="AT206" s="232" t="s">
        <v>167</v>
      </c>
      <c r="AU206" s="232" t="s">
        <v>87</v>
      </c>
      <c r="AY206" s="18" t="s">
        <v>164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171</v>
      </c>
      <c r="BM206" s="232" t="s">
        <v>451</v>
      </c>
    </row>
    <row r="207" spans="1:51" s="13" customFormat="1" ht="12">
      <c r="A207" s="13"/>
      <c r="B207" s="243"/>
      <c r="C207" s="244"/>
      <c r="D207" s="234" t="s">
        <v>330</v>
      </c>
      <c r="E207" s="245" t="s">
        <v>1</v>
      </c>
      <c r="F207" s="246" t="s">
        <v>452</v>
      </c>
      <c r="G207" s="244"/>
      <c r="H207" s="247">
        <v>1717.151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330</v>
      </c>
      <c r="AU207" s="253" t="s">
        <v>87</v>
      </c>
      <c r="AV207" s="13" t="s">
        <v>87</v>
      </c>
      <c r="AW207" s="13" t="s">
        <v>32</v>
      </c>
      <c r="AX207" s="13" t="s">
        <v>85</v>
      </c>
      <c r="AY207" s="253" t="s">
        <v>164</v>
      </c>
    </row>
    <row r="208" spans="1:65" s="2" customFormat="1" ht="37.8" customHeight="1">
      <c r="A208" s="39"/>
      <c r="B208" s="40"/>
      <c r="C208" s="220" t="s">
        <v>453</v>
      </c>
      <c r="D208" s="220" t="s">
        <v>167</v>
      </c>
      <c r="E208" s="221" t="s">
        <v>454</v>
      </c>
      <c r="F208" s="222" t="s">
        <v>455</v>
      </c>
      <c r="G208" s="223" t="s">
        <v>306</v>
      </c>
      <c r="H208" s="224">
        <v>155.107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42</v>
      </c>
      <c r="O208" s="92"/>
      <c r="P208" s="230">
        <f>O208*H208</f>
        <v>0</v>
      </c>
      <c r="Q208" s="230">
        <v>0.27799</v>
      </c>
      <c r="R208" s="230">
        <f>Q208*H208</f>
        <v>43.11819493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171</v>
      </c>
      <c r="AT208" s="232" t="s">
        <v>167</v>
      </c>
      <c r="AU208" s="232" t="s">
        <v>87</v>
      </c>
      <c r="AY208" s="18" t="s">
        <v>164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85</v>
      </c>
      <c r="BK208" s="233">
        <f>ROUND(I208*H208,2)</f>
        <v>0</v>
      </c>
      <c r="BL208" s="18" t="s">
        <v>171</v>
      </c>
      <c r="BM208" s="232" t="s">
        <v>456</v>
      </c>
    </row>
    <row r="209" spans="1:65" s="2" customFormat="1" ht="24.15" customHeight="1">
      <c r="A209" s="39"/>
      <c r="B209" s="40"/>
      <c r="C209" s="220" t="s">
        <v>457</v>
      </c>
      <c r="D209" s="220" t="s">
        <v>167</v>
      </c>
      <c r="E209" s="221" t="s">
        <v>458</v>
      </c>
      <c r="F209" s="222" t="s">
        <v>459</v>
      </c>
      <c r="G209" s="223" t="s">
        <v>306</v>
      </c>
      <c r="H209" s="224">
        <v>1717.151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42</v>
      </c>
      <c r="O209" s="92"/>
      <c r="P209" s="230">
        <f>O209*H209</f>
        <v>0</v>
      </c>
      <c r="Q209" s="230">
        <v>0.00034</v>
      </c>
      <c r="R209" s="230">
        <f>Q209*H209</f>
        <v>0.58383134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171</v>
      </c>
      <c r="AT209" s="232" t="s">
        <v>167</v>
      </c>
      <c r="AU209" s="232" t="s">
        <v>87</v>
      </c>
      <c r="AY209" s="18" t="s">
        <v>164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85</v>
      </c>
      <c r="BK209" s="233">
        <f>ROUND(I209*H209,2)</f>
        <v>0</v>
      </c>
      <c r="BL209" s="18" t="s">
        <v>171</v>
      </c>
      <c r="BM209" s="232" t="s">
        <v>460</v>
      </c>
    </row>
    <row r="210" spans="1:51" s="13" customFormat="1" ht="12">
      <c r="A210" s="13"/>
      <c r="B210" s="243"/>
      <c r="C210" s="244"/>
      <c r="D210" s="234" t="s">
        <v>330</v>
      </c>
      <c r="E210" s="245" t="s">
        <v>1</v>
      </c>
      <c r="F210" s="246" t="s">
        <v>452</v>
      </c>
      <c r="G210" s="244"/>
      <c r="H210" s="247">
        <v>1717.151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330</v>
      </c>
      <c r="AU210" s="253" t="s">
        <v>87</v>
      </c>
      <c r="AV210" s="13" t="s">
        <v>87</v>
      </c>
      <c r="AW210" s="13" t="s">
        <v>32</v>
      </c>
      <c r="AX210" s="13" t="s">
        <v>77</v>
      </c>
      <c r="AY210" s="253" t="s">
        <v>164</v>
      </c>
    </row>
    <row r="211" spans="1:51" s="14" customFormat="1" ht="12">
      <c r="A211" s="14"/>
      <c r="B211" s="254"/>
      <c r="C211" s="255"/>
      <c r="D211" s="234" t="s">
        <v>330</v>
      </c>
      <c r="E211" s="256" t="s">
        <v>1</v>
      </c>
      <c r="F211" s="257" t="s">
        <v>361</v>
      </c>
      <c r="G211" s="255"/>
      <c r="H211" s="258">
        <v>1717.151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330</v>
      </c>
      <c r="AU211" s="264" t="s">
        <v>87</v>
      </c>
      <c r="AV211" s="14" t="s">
        <v>171</v>
      </c>
      <c r="AW211" s="14" t="s">
        <v>32</v>
      </c>
      <c r="AX211" s="14" t="s">
        <v>85</v>
      </c>
      <c r="AY211" s="264" t="s">
        <v>164</v>
      </c>
    </row>
    <row r="212" spans="1:65" s="2" customFormat="1" ht="24.15" customHeight="1">
      <c r="A212" s="39"/>
      <c r="B212" s="40"/>
      <c r="C212" s="220" t="s">
        <v>461</v>
      </c>
      <c r="D212" s="220" t="s">
        <v>167</v>
      </c>
      <c r="E212" s="221" t="s">
        <v>462</v>
      </c>
      <c r="F212" s="222" t="s">
        <v>463</v>
      </c>
      <c r="G212" s="223" t="s">
        <v>306</v>
      </c>
      <c r="H212" s="224">
        <v>3434.302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42</v>
      </c>
      <c r="O212" s="92"/>
      <c r="P212" s="230">
        <f>O212*H212</f>
        <v>0</v>
      </c>
      <c r="Q212" s="230">
        <v>0.00071</v>
      </c>
      <c r="R212" s="230">
        <f>Q212*H212</f>
        <v>2.43835442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171</v>
      </c>
      <c r="AT212" s="232" t="s">
        <v>167</v>
      </c>
      <c r="AU212" s="232" t="s">
        <v>87</v>
      </c>
      <c r="AY212" s="18" t="s">
        <v>164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85</v>
      </c>
      <c r="BK212" s="233">
        <f>ROUND(I212*H212,2)</f>
        <v>0</v>
      </c>
      <c r="BL212" s="18" t="s">
        <v>171</v>
      </c>
      <c r="BM212" s="232" t="s">
        <v>464</v>
      </c>
    </row>
    <row r="213" spans="1:47" s="2" customFormat="1" ht="12">
      <c r="A213" s="39"/>
      <c r="B213" s="40"/>
      <c r="C213" s="41"/>
      <c r="D213" s="234" t="s">
        <v>173</v>
      </c>
      <c r="E213" s="41"/>
      <c r="F213" s="235" t="s">
        <v>465</v>
      </c>
      <c r="G213" s="41"/>
      <c r="H213" s="41"/>
      <c r="I213" s="236"/>
      <c r="J213" s="41"/>
      <c r="K213" s="41"/>
      <c r="L213" s="45"/>
      <c r="M213" s="237"/>
      <c r="N213" s="23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173</v>
      </c>
      <c r="AU213" s="18" t="s">
        <v>87</v>
      </c>
    </row>
    <row r="214" spans="1:51" s="13" customFormat="1" ht="12">
      <c r="A214" s="13"/>
      <c r="B214" s="243"/>
      <c r="C214" s="244"/>
      <c r="D214" s="234" t="s">
        <v>330</v>
      </c>
      <c r="E214" s="245" t="s">
        <v>1</v>
      </c>
      <c r="F214" s="246" t="s">
        <v>466</v>
      </c>
      <c r="G214" s="244"/>
      <c r="H214" s="247">
        <v>3434.302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330</v>
      </c>
      <c r="AU214" s="253" t="s">
        <v>87</v>
      </c>
      <c r="AV214" s="13" t="s">
        <v>87</v>
      </c>
      <c r="AW214" s="13" t="s">
        <v>32</v>
      </c>
      <c r="AX214" s="13" t="s">
        <v>77</v>
      </c>
      <c r="AY214" s="253" t="s">
        <v>164</v>
      </c>
    </row>
    <row r="215" spans="1:51" s="14" customFormat="1" ht="12">
      <c r="A215" s="14"/>
      <c r="B215" s="254"/>
      <c r="C215" s="255"/>
      <c r="D215" s="234" t="s">
        <v>330</v>
      </c>
      <c r="E215" s="256" t="s">
        <v>1</v>
      </c>
      <c r="F215" s="257" t="s">
        <v>361</v>
      </c>
      <c r="G215" s="255"/>
      <c r="H215" s="258">
        <v>3434.302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4" t="s">
        <v>330</v>
      </c>
      <c r="AU215" s="264" t="s">
        <v>87</v>
      </c>
      <c r="AV215" s="14" t="s">
        <v>171</v>
      </c>
      <c r="AW215" s="14" t="s">
        <v>32</v>
      </c>
      <c r="AX215" s="14" t="s">
        <v>85</v>
      </c>
      <c r="AY215" s="264" t="s">
        <v>164</v>
      </c>
    </row>
    <row r="216" spans="1:65" s="2" customFormat="1" ht="37.8" customHeight="1">
      <c r="A216" s="39"/>
      <c r="B216" s="40"/>
      <c r="C216" s="220" t="s">
        <v>467</v>
      </c>
      <c r="D216" s="220" t="s">
        <v>167</v>
      </c>
      <c r="E216" s="221" t="s">
        <v>468</v>
      </c>
      <c r="F216" s="222" t="s">
        <v>469</v>
      </c>
      <c r="G216" s="223" t="s">
        <v>306</v>
      </c>
      <c r="H216" s="224">
        <v>1717.151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42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171</v>
      </c>
      <c r="AT216" s="232" t="s">
        <v>167</v>
      </c>
      <c r="AU216" s="232" t="s">
        <v>87</v>
      </c>
      <c r="AY216" s="18" t="s">
        <v>164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85</v>
      </c>
      <c r="BK216" s="233">
        <f>ROUND(I216*H216,2)</f>
        <v>0</v>
      </c>
      <c r="BL216" s="18" t="s">
        <v>171</v>
      </c>
      <c r="BM216" s="232" t="s">
        <v>470</v>
      </c>
    </row>
    <row r="217" spans="1:65" s="2" customFormat="1" ht="37.8" customHeight="1">
      <c r="A217" s="39"/>
      <c r="B217" s="40"/>
      <c r="C217" s="220" t="s">
        <v>471</v>
      </c>
      <c r="D217" s="220" t="s">
        <v>167</v>
      </c>
      <c r="E217" s="221" t="s">
        <v>472</v>
      </c>
      <c r="F217" s="222" t="s">
        <v>473</v>
      </c>
      <c r="G217" s="223" t="s">
        <v>306</v>
      </c>
      <c r="H217" s="224">
        <v>1717.151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42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171</v>
      </c>
      <c r="AT217" s="232" t="s">
        <v>167</v>
      </c>
      <c r="AU217" s="232" t="s">
        <v>87</v>
      </c>
      <c r="AY217" s="18" t="s">
        <v>164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85</v>
      </c>
      <c r="BK217" s="233">
        <f>ROUND(I217*H217,2)</f>
        <v>0</v>
      </c>
      <c r="BL217" s="18" t="s">
        <v>171</v>
      </c>
      <c r="BM217" s="232" t="s">
        <v>474</v>
      </c>
    </row>
    <row r="218" spans="1:65" s="2" customFormat="1" ht="76.35" customHeight="1">
      <c r="A218" s="39"/>
      <c r="B218" s="40"/>
      <c r="C218" s="220" t="s">
        <v>475</v>
      </c>
      <c r="D218" s="220" t="s">
        <v>167</v>
      </c>
      <c r="E218" s="221" t="s">
        <v>476</v>
      </c>
      <c r="F218" s="222" t="s">
        <v>477</v>
      </c>
      <c r="G218" s="223" t="s">
        <v>306</v>
      </c>
      <c r="H218" s="224">
        <v>102.89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42</v>
      </c>
      <c r="O218" s="92"/>
      <c r="P218" s="230">
        <f>O218*H218</f>
        <v>0</v>
      </c>
      <c r="Q218" s="230">
        <v>0.10362</v>
      </c>
      <c r="R218" s="230">
        <f>Q218*H218</f>
        <v>10.6614618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171</v>
      </c>
      <c r="AT218" s="232" t="s">
        <v>167</v>
      </c>
      <c r="AU218" s="232" t="s">
        <v>87</v>
      </c>
      <c r="AY218" s="18" t="s">
        <v>164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85</v>
      </c>
      <c r="BK218" s="233">
        <f>ROUND(I218*H218,2)</f>
        <v>0</v>
      </c>
      <c r="BL218" s="18" t="s">
        <v>171</v>
      </c>
      <c r="BM218" s="232" t="s">
        <v>478</v>
      </c>
    </row>
    <row r="219" spans="1:51" s="13" customFormat="1" ht="12">
      <c r="A219" s="13"/>
      <c r="B219" s="243"/>
      <c r="C219" s="244"/>
      <c r="D219" s="234" t="s">
        <v>330</v>
      </c>
      <c r="E219" s="245" t="s">
        <v>1</v>
      </c>
      <c r="F219" s="246" t="s">
        <v>479</v>
      </c>
      <c r="G219" s="244"/>
      <c r="H219" s="247">
        <v>102.89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3" t="s">
        <v>330</v>
      </c>
      <c r="AU219" s="253" t="s">
        <v>87</v>
      </c>
      <c r="AV219" s="13" t="s">
        <v>87</v>
      </c>
      <c r="AW219" s="13" t="s">
        <v>32</v>
      </c>
      <c r="AX219" s="13" t="s">
        <v>85</v>
      </c>
      <c r="AY219" s="253" t="s">
        <v>164</v>
      </c>
    </row>
    <row r="220" spans="1:65" s="2" customFormat="1" ht="24.15" customHeight="1">
      <c r="A220" s="39"/>
      <c r="B220" s="40"/>
      <c r="C220" s="265" t="s">
        <v>480</v>
      </c>
      <c r="D220" s="265" t="s">
        <v>373</v>
      </c>
      <c r="E220" s="266" t="s">
        <v>481</v>
      </c>
      <c r="F220" s="267" t="s">
        <v>482</v>
      </c>
      <c r="G220" s="268" t="s">
        <v>306</v>
      </c>
      <c r="H220" s="269">
        <v>113.179</v>
      </c>
      <c r="I220" s="270"/>
      <c r="J220" s="271">
        <f>ROUND(I220*H220,2)</f>
        <v>0</v>
      </c>
      <c r="K220" s="272"/>
      <c r="L220" s="273"/>
      <c r="M220" s="274" t="s">
        <v>1</v>
      </c>
      <c r="N220" s="275" t="s">
        <v>42</v>
      </c>
      <c r="O220" s="92"/>
      <c r="P220" s="230">
        <f>O220*H220</f>
        <v>0</v>
      </c>
      <c r="Q220" s="230">
        <v>0.18</v>
      </c>
      <c r="R220" s="230">
        <f>Q220*H220</f>
        <v>20.37222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206</v>
      </c>
      <c r="AT220" s="232" t="s">
        <v>373</v>
      </c>
      <c r="AU220" s="232" t="s">
        <v>87</v>
      </c>
      <c r="AY220" s="18" t="s">
        <v>164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85</v>
      </c>
      <c r="BK220" s="233">
        <f>ROUND(I220*H220,2)</f>
        <v>0</v>
      </c>
      <c r="BL220" s="18" t="s">
        <v>171</v>
      </c>
      <c r="BM220" s="232" t="s">
        <v>483</v>
      </c>
    </row>
    <row r="221" spans="1:47" s="2" customFormat="1" ht="12">
      <c r="A221" s="39"/>
      <c r="B221" s="40"/>
      <c r="C221" s="41"/>
      <c r="D221" s="234" t="s">
        <v>173</v>
      </c>
      <c r="E221" s="41"/>
      <c r="F221" s="235" t="s">
        <v>484</v>
      </c>
      <c r="G221" s="41"/>
      <c r="H221" s="41"/>
      <c r="I221" s="236"/>
      <c r="J221" s="41"/>
      <c r="K221" s="41"/>
      <c r="L221" s="45"/>
      <c r="M221" s="237"/>
      <c r="N221" s="23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173</v>
      </c>
      <c r="AU221" s="18" t="s">
        <v>87</v>
      </c>
    </row>
    <row r="222" spans="1:51" s="13" customFormat="1" ht="12">
      <c r="A222" s="13"/>
      <c r="B222" s="243"/>
      <c r="C222" s="244"/>
      <c r="D222" s="234" t="s">
        <v>330</v>
      </c>
      <c r="E222" s="244"/>
      <c r="F222" s="246" t="s">
        <v>485</v>
      </c>
      <c r="G222" s="244"/>
      <c r="H222" s="247">
        <v>113.179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3" t="s">
        <v>330</v>
      </c>
      <c r="AU222" s="253" t="s">
        <v>87</v>
      </c>
      <c r="AV222" s="13" t="s">
        <v>87</v>
      </c>
      <c r="AW222" s="13" t="s">
        <v>4</v>
      </c>
      <c r="AX222" s="13" t="s">
        <v>85</v>
      </c>
      <c r="AY222" s="253" t="s">
        <v>164</v>
      </c>
    </row>
    <row r="223" spans="1:65" s="2" customFormat="1" ht="24.15" customHeight="1">
      <c r="A223" s="39"/>
      <c r="B223" s="40"/>
      <c r="C223" s="220" t="s">
        <v>486</v>
      </c>
      <c r="D223" s="220" t="s">
        <v>167</v>
      </c>
      <c r="E223" s="221" t="s">
        <v>487</v>
      </c>
      <c r="F223" s="222" t="s">
        <v>488</v>
      </c>
      <c r="G223" s="223" t="s">
        <v>489</v>
      </c>
      <c r="H223" s="224">
        <v>67.5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42</v>
      </c>
      <c r="O223" s="92"/>
      <c r="P223" s="230">
        <f>O223*H223</f>
        <v>0</v>
      </c>
      <c r="Q223" s="230">
        <v>0.0036</v>
      </c>
      <c r="R223" s="230">
        <f>Q223*H223</f>
        <v>0.243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171</v>
      </c>
      <c r="AT223" s="232" t="s">
        <v>167</v>
      </c>
      <c r="AU223" s="232" t="s">
        <v>87</v>
      </c>
      <c r="AY223" s="18" t="s">
        <v>164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85</v>
      </c>
      <c r="BK223" s="233">
        <f>ROUND(I223*H223,2)</f>
        <v>0</v>
      </c>
      <c r="BL223" s="18" t="s">
        <v>171</v>
      </c>
      <c r="BM223" s="232" t="s">
        <v>490</v>
      </c>
    </row>
    <row r="224" spans="1:47" s="2" customFormat="1" ht="12">
      <c r="A224" s="39"/>
      <c r="B224" s="40"/>
      <c r="C224" s="41"/>
      <c r="D224" s="234" t="s">
        <v>173</v>
      </c>
      <c r="E224" s="41"/>
      <c r="F224" s="235" t="s">
        <v>491</v>
      </c>
      <c r="G224" s="41"/>
      <c r="H224" s="41"/>
      <c r="I224" s="236"/>
      <c r="J224" s="41"/>
      <c r="K224" s="41"/>
      <c r="L224" s="45"/>
      <c r="M224" s="237"/>
      <c r="N224" s="23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173</v>
      </c>
      <c r="AU224" s="18" t="s">
        <v>87</v>
      </c>
    </row>
    <row r="225" spans="1:51" s="13" customFormat="1" ht="12">
      <c r="A225" s="13"/>
      <c r="B225" s="243"/>
      <c r="C225" s="244"/>
      <c r="D225" s="234" t="s">
        <v>330</v>
      </c>
      <c r="E225" s="245" t="s">
        <v>1</v>
      </c>
      <c r="F225" s="246" t="s">
        <v>492</v>
      </c>
      <c r="G225" s="244"/>
      <c r="H225" s="247">
        <v>67.5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330</v>
      </c>
      <c r="AU225" s="253" t="s">
        <v>87</v>
      </c>
      <c r="AV225" s="13" t="s">
        <v>87</v>
      </c>
      <c r="AW225" s="13" t="s">
        <v>32</v>
      </c>
      <c r="AX225" s="13" t="s">
        <v>85</v>
      </c>
      <c r="AY225" s="253" t="s">
        <v>164</v>
      </c>
    </row>
    <row r="226" spans="1:63" s="12" customFormat="1" ht="22.8" customHeight="1">
      <c r="A226" s="12"/>
      <c r="B226" s="204"/>
      <c r="C226" s="205"/>
      <c r="D226" s="206" t="s">
        <v>76</v>
      </c>
      <c r="E226" s="218" t="s">
        <v>206</v>
      </c>
      <c r="F226" s="218" t="s">
        <v>493</v>
      </c>
      <c r="G226" s="205"/>
      <c r="H226" s="205"/>
      <c r="I226" s="208"/>
      <c r="J226" s="219">
        <f>BK226</f>
        <v>0</v>
      </c>
      <c r="K226" s="205"/>
      <c r="L226" s="210"/>
      <c r="M226" s="211"/>
      <c r="N226" s="212"/>
      <c r="O226" s="212"/>
      <c r="P226" s="213">
        <f>P227</f>
        <v>0</v>
      </c>
      <c r="Q226" s="212"/>
      <c r="R226" s="213">
        <f>R227</f>
        <v>0.4208</v>
      </c>
      <c r="S226" s="212"/>
      <c r="T226" s="214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5" t="s">
        <v>85</v>
      </c>
      <c r="AT226" s="216" t="s">
        <v>76</v>
      </c>
      <c r="AU226" s="216" t="s">
        <v>85</v>
      </c>
      <c r="AY226" s="215" t="s">
        <v>164</v>
      </c>
      <c r="BK226" s="217">
        <f>BK227</f>
        <v>0</v>
      </c>
    </row>
    <row r="227" spans="1:65" s="2" customFormat="1" ht="24.15" customHeight="1">
      <c r="A227" s="39"/>
      <c r="B227" s="40"/>
      <c r="C227" s="220" t="s">
        <v>494</v>
      </c>
      <c r="D227" s="220" t="s">
        <v>167</v>
      </c>
      <c r="E227" s="221" t="s">
        <v>495</v>
      </c>
      <c r="F227" s="222" t="s">
        <v>496</v>
      </c>
      <c r="G227" s="223" t="s">
        <v>381</v>
      </c>
      <c r="H227" s="224">
        <v>1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42</v>
      </c>
      <c r="O227" s="92"/>
      <c r="P227" s="230">
        <f>O227*H227</f>
        <v>0</v>
      </c>
      <c r="Q227" s="230">
        <v>0.4208</v>
      </c>
      <c r="R227" s="230">
        <f>Q227*H227</f>
        <v>0.4208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171</v>
      </c>
      <c r="AT227" s="232" t="s">
        <v>167</v>
      </c>
      <c r="AU227" s="232" t="s">
        <v>87</v>
      </c>
      <c r="AY227" s="18" t="s">
        <v>164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85</v>
      </c>
      <c r="BK227" s="233">
        <f>ROUND(I227*H227,2)</f>
        <v>0</v>
      </c>
      <c r="BL227" s="18" t="s">
        <v>171</v>
      </c>
      <c r="BM227" s="232" t="s">
        <v>497</v>
      </c>
    </row>
    <row r="228" spans="1:63" s="12" customFormat="1" ht="22.8" customHeight="1">
      <c r="A228" s="12"/>
      <c r="B228" s="204"/>
      <c r="C228" s="205"/>
      <c r="D228" s="206" t="s">
        <v>76</v>
      </c>
      <c r="E228" s="218" t="s">
        <v>165</v>
      </c>
      <c r="F228" s="218" t="s">
        <v>498</v>
      </c>
      <c r="G228" s="205"/>
      <c r="H228" s="205"/>
      <c r="I228" s="208"/>
      <c r="J228" s="219">
        <f>BK228</f>
        <v>0</v>
      </c>
      <c r="K228" s="205"/>
      <c r="L228" s="210"/>
      <c r="M228" s="211"/>
      <c r="N228" s="212"/>
      <c r="O228" s="212"/>
      <c r="P228" s="213">
        <f>P229+SUM(P230:P280)</f>
        <v>0</v>
      </c>
      <c r="Q228" s="212"/>
      <c r="R228" s="213">
        <f>R229+SUM(R230:R280)</f>
        <v>106.70380158</v>
      </c>
      <c r="S228" s="212"/>
      <c r="T228" s="214">
        <f>T229+SUM(T230:T280)</f>
        <v>60.986000000000004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5" t="s">
        <v>85</v>
      </c>
      <c r="AT228" s="216" t="s">
        <v>76</v>
      </c>
      <c r="AU228" s="216" t="s">
        <v>85</v>
      </c>
      <c r="AY228" s="215" t="s">
        <v>164</v>
      </c>
      <c r="BK228" s="217">
        <f>BK229+SUM(BK230:BK280)</f>
        <v>0</v>
      </c>
    </row>
    <row r="229" spans="1:65" s="2" customFormat="1" ht="24.15" customHeight="1">
      <c r="A229" s="39"/>
      <c r="B229" s="40"/>
      <c r="C229" s="220" t="s">
        <v>499</v>
      </c>
      <c r="D229" s="220" t="s">
        <v>167</v>
      </c>
      <c r="E229" s="221" t="s">
        <v>500</v>
      </c>
      <c r="F229" s="222" t="s">
        <v>501</v>
      </c>
      <c r="G229" s="223" t="s">
        <v>381</v>
      </c>
      <c r="H229" s="224">
        <v>3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42</v>
      </c>
      <c r="O229" s="92"/>
      <c r="P229" s="230">
        <f>O229*H229</f>
        <v>0</v>
      </c>
      <c r="Q229" s="230">
        <v>0.01526</v>
      </c>
      <c r="R229" s="230">
        <f>Q229*H229</f>
        <v>0.04578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171</v>
      </c>
      <c r="AT229" s="232" t="s">
        <v>167</v>
      </c>
      <c r="AU229" s="232" t="s">
        <v>87</v>
      </c>
      <c r="AY229" s="18" t="s">
        <v>164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85</v>
      </c>
      <c r="BK229" s="233">
        <f>ROUND(I229*H229,2)</f>
        <v>0</v>
      </c>
      <c r="BL229" s="18" t="s">
        <v>171</v>
      </c>
      <c r="BM229" s="232" t="s">
        <v>502</v>
      </c>
    </row>
    <row r="230" spans="1:65" s="2" customFormat="1" ht="14.4" customHeight="1">
      <c r="A230" s="39"/>
      <c r="B230" s="40"/>
      <c r="C230" s="220" t="s">
        <v>503</v>
      </c>
      <c r="D230" s="220" t="s">
        <v>167</v>
      </c>
      <c r="E230" s="221" t="s">
        <v>504</v>
      </c>
      <c r="F230" s="222" t="s">
        <v>505</v>
      </c>
      <c r="G230" s="223" t="s">
        <v>381</v>
      </c>
      <c r="H230" s="224">
        <v>6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42</v>
      </c>
      <c r="O230" s="92"/>
      <c r="P230" s="230">
        <f>O230*H230</f>
        <v>0</v>
      </c>
      <c r="Q230" s="230">
        <v>0.01526</v>
      </c>
      <c r="R230" s="230">
        <f>Q230*H230</f>
        <v>0.09156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171</v>
      </c>
      <c r="AT230" s="232" t="s">
        <v>167</v>
      </c>
      <c r="AU230" s="232" t="s">
        <v>87</v>
      </c>
      <c r="AY230" s="18" t="s">
        <v>164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85</v>
      </c>
      <c r="BK230" s="233">
        <f>ROUND(I230*H230,2)</f>
        <v>0</v>
      </c>
      <c r="BL230" s="18" t="s">
        <v>171</v>
      </c>
      <c r="BM230" s="232" t="s">
        <v>506</v>
      </c>
    </row>
    <row r="231" spans="1:47" s="2" customFormat="1" ht="12">
      <c r="A231" s="39"/>
      <c r="B231" s="40"/>
      <c r="C231" s="41"/>
      <c r="D231" s="234" t="s">
        <v>173</v>
      </c>
      <c r="E231" s="41"/>
      <c r="F231" s="235" t="s">
        <v>507</v>
      </c>
      <c r="G231" s="41"/>
      <c r="H231" s="41"/>
      <c r="I231" s="236"/>
      <c r="J231" s="41"/>
      <c r="K231" s="41"/>
      <c r="L231" s="45"/>
      <c r="M231" s="237"/>
      <c r="N231" s="238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173</v>
      </c>
      <c r="AU231" s="18" t="s">
        <v>87</v>
      </c>
    </row>
    <row r="232" spans="1:65" s="2" customFormat="1" ht="24.15" customHeight="1">
      <c r="A232" s="39"/>
      <c r="B232" s="40"/>
      <c r="C232" s="220" t="s">
        <v>508</v>
      </c>
      <c r="D232" s="220" t="s">
        <v>167</v>
      </c>
      <c r="E232" s="221" t="s">
        <v>509</v>
      </c>
      <c r="F232" s="222" t="s">
        <v>510</v>
      </c>
      <c r="G232" s="223" t="s">
        <v>381</v>
      </c>
      <c r="H232" s="224">
        <v>20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42</v>
      </c>
      <c r="O232" s="92"/>
      <c r="P232" s="230">
        <f>O232*H232</f>
        <v>0</v>
      </c>
      <c r="Q232" s="230">
        <v>0.0007</v>
      </c>
      <c r="R232" s="230">
        <f>Q232*H232</f>
        <v>0.014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171</v>
      </c>
      <c r="AT232" s="232" t="s">
        <v>167</v>
      </c>
      <c r="AU232" s="232" t="s">
        <v>87</v>
      </c>
      <c r="AY232" s="18" t="s">
        <v>164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85</v>
      </c>
      <c r="BK232" s="233">
        <f>ROUND(I232*H232,2)</f>
        <v>0</v>
      </c>
      <c r="BL232" s="18" t="s">
        <v>171</v>
      </c>
      <c r="BM232" s="232" t="s">
        <v>511</v>
      </c>
    </row>
    <row r="233" spans="1:65" s="2" customFormat="1" ht="24.15" customHeight="1">
      <c r="A233" s="39"/>
      <c r="B233" s="40"/>
      <c r="C233" s="265" t="s">
        <v>512</v>
      </c>
      <c r="D233" s="265" t="s">
        <v>373</v>
      </c>
      <c r="E233" s="266" t="s">
        <v>513</v>
      </c>
      <c r="F233" s="267" t="s">
        <v>514</v>
      </c>
      <c r="G233" s="268" t="s">
        <v>381</v>
      </c>
      <c r="H233" s="269">
        <v>6</v>
      </c>
      <c r="I233" s="270"/>
      <c r="J233" s="271">
        <f>ROUND(I233*H233,2)</f>
        <v>0</v>
      </c>
      <c r="K233" s="272"/>
      <c r="L233" s="273"/>
      <c r="M233" s="274" t="s">
        <v>1</v>
      </c>
      <c r="N233" s="275" t="s">
        <v>42</v>
      </c>
      <c r="O233" s="92"/>
      <c r="P233" s="230">
        <f>O233*H233</f>
        <v>0</v>
      </c>
      <c r="Q233" s="230">
        <v>0.0041</v>
      </c>
      <c r="R233" s="230">
        <f>Q233*H233</f>
        <v>0.024600000000000004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206</v>
      </c>
      <c r="AT233" s="232" t="s">
        <v>373</v>
      </c>
      <c r="AU233" s="232" t="s">
        <v>87</v>
      </c>
      <c r="AY233" s="18" t="s">
        <v>164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85</v>
      </c>
      <c r="BK233" s="233">
        <f>ROUND(I233*H233,2)</f>
        <v>0</v>
      </c>
      <c r="BL233" s="18" t="s">
        <v>171</v>
      </c>
      <c r="BM233" s="232" t="s">
        <v>515</v>
      </c>
    </row>
    <row r="234" spans="1:47" s="2" customFormat="1" ht="12">
      <c r="A234" s="39"/>
      <c r="B234" s="40"/>
      <c r="C234" s="41"/>
      <c r="D234" s="234" t="s">
        <v>173</v>
      </c>
      <c r="E234" s="41"/>
      <c r="F234" s="235" t="s">
        <v>516</v>
      </c>
      <c r="G234" s="41"/>
      <c r="H234" s="41"/>
      <c r="I234" s="236"/>
      <c r="J234" s="41"/>
      <c r="K234" s="41"/>
      <c r="L234" s="45"/>
      <c r="M234" s="237"/>
      <c r="N234" s="23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173</v>
      </c>
      <c r="AU234" s="18" t="s">
        <v>87</v>
      </c>
    </row>
    <row r="235" spans="1:65" s="2" customFormat="1" ht="24.15" customHeight="1">
      <c r="A235" s="39"/>
      <c r="B235" s="40"/>
      <c r="C235" s="265" t="s">
        <v>517</v>
      </c>
      <c r="D235" s="265" t="s">
        <v>373</v>
      </c>
      <c r="E235" s="266" t="s">
        <v>518</v>
      </c>
      <c r="F235" s="267" t="s">
        <v>519</v>
      </c>
      <c r="G235" s="268" t="s">
        <v>381</v>
      </c>
      <c r="H235" s="269">
        <v>7</v>
      </c>
      <c r="I235" s="270"/>
      <c r="J235" s="271">
        <f>ROUND(I235*H235,2)</f>
        <v>0</v>
      </c>
      <c r="K235" s="272"/>
      <c r="L235" s="273"/>
      <c r="M235" s="274" t="s">
        <v>1</v>
      </c>
      <c r="N235" s="275" t="s">
        <v>42</v>
      </c>
      <c r="O235" s="92"/>
      <c r="P235" s="230">
        <f>O235*H235</f>
        <v>0</v>
      </c>
      <c r="Q235" s="230">
        <v>0.002</v>
      </c>
      <c r="R235" s="230">
        <f>Q235*H235</f>
        <v>0.014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206</v>
      </c>
      <c r="AT235" s="232" t="s">
        <v>373</v>
      </c>
      <c r="AU235" s="232" t="s">
        <v>87</v>
      </c>
      <c r="AY235" s="18" t="s">
        <v>164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85</v>
      </c>
      <c r="BK235" s="233">
        <f>ROUND(I235*H235,2)</f>
        <v>0</v>
      </c>
      <c r="BL235" s="18" t="s">
        <v>171</v>
      </c>
      <c r="BM235" s="232" t="s">
        <v>520</v>
      </c>
    </row>
    <row r="236" spans="1:47" s="2" customFormat="1" ht="12">
      <c r="A236" s="39"/>
      <c r="B236" s="40"/>
      <c r="C236" s="41"/>
      <c r="D236" s="234" t="s">
        <v>173</v>
      </c>
      <c r="E236" s="41"/>
      <c r="F236" s="235" t="s">
        <v>521</v>
      </c>
      <c r="G236" s="41"/>
      <c r="H236" s="41"/>
      <c r="I236" s="236"/>
      <c r="J236" s="41"/>
      <c r="K236" s="41"/>
      <c r="L236" s="45"/>
      <c r="M236" s="237"/>
      <c r="N236" s="23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173</v>
      </c>
      <c r="AU236" s="18" t="s">
        <v>87</v>
      </c>
    </row>
    <row r="237" spans="1:65" s="2" customFormat="1" ht="24.15" customHeight="1">
      <c r="A237" s="39"/>
      <c r="B237" s="40"/>
      <c r="C237" s="265" t="s">
        <v>522</v>
      </c>
      <c r="D237" s="265" t="s">
        <v>373</v>
      </c>
      <c r="E237" s="266" t="s">
        <v>523</v>
      </c>
      <c r="F237" s="267" t="s">
        <v>524</v>
      </c>
      <c r="G237" s="268" t="s">
        <v>381</v>
      </c>
      <c r="H237" s="269">
        <v>4</v>
      </c>
      <c r="I237" s="270"/>
      <c r="J237" s="271">
        <f>ROUND(I237*H237,2)</f>
        <v>0</v>
      </c>
      <c r="K237" s="272"/>
      <c r="L237" s="273"/>
      <c r="M237" s="274" t="s">
        <v>1</v>
      </c>
      <c r="N237" s="275" t="s">
        <v>42</v>
      </c>
      <c r="O237" s="92"/>
      <c r="P237" s="230">
        <f>O237*H237</f>
        <v>0</v>
      </c>
      <c r="Q237" s="230">
        <v>0.004</v>
      </c>
      <c r="R237" s="230">
        <f>Q237*H237</f>
        <v>0.016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206</v>
      </c>
      <c r="AT237" s="232" t="s">
        <v>373</v>
      </c>
      <c r="AU237" s="232" t="s">
        <v>87</v>
      </c>
      <c r="AY237" s="18" t="s">
        <v>164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85</v>
      </c>
      <c r="BK237" s="233">
        <f>ROUND(I237*H237,2)</f>
        <v>0</v>
      </c>
      <c r="BL237" s="18" t="s">
        <v>171</v>
      </c>
      <c r="BM237" s="232" t="s">
        <v>525</v>
      </c>
    </row>
    <row r="238" spans="1:47" s="2" customFormat="1" ht="12">
      <c r="A238" s="39"/>
      <c r="B238" s="40"/>
      <c r="C238" s="41"/>
      <c r="D238" s="234" t="s">
        <v>173</v>
      </c>
      <c r="E238" s="41"/>
      <c r="F238" s="235" t="s">
        <v>526</v>
      </c>
      <c r="G238" s="41"/>
      <c r="H238" s="41"/>
      <c r="I238" s="236"/>
      <c r="J238" s="41"/>
      <c r="K238" s="41"/>
      <c r="L238" s="45"/>
      <c r="M238" s="237"/>
      <c r="N238" s="23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173</v>
      </c>
      <c r="AU238" s="18" t="s">
        <v>87</v>
      </c>
    </row>
    <row r="239" spans="1:65" s="2" customFormat="1" ht="24.15" customHeight="1">
      <c r="A239" s="39"/>
      <c r="B239" s="40"/>
      <c r="C239" s="265" t="s">
        <v>527</v>
      </c>
      <c r="D239" s="265" t="s">
        <v>373</v>
      </c>
      <c r="E239" s="266" t="s">
        <v>528</v>
      </c>
      <c r="F239" s="267" t="s">
        <v>529</v>
      </c>
      <c r="G239" s="268" t="s">
        <v>381</v>
      </c>
      <c r="H239" s="269">
        <v>3</v>
      </c>
      <c r="I239" s="270"/>
      <c r="J239" s="271">
        <f>ROUND(I239*H239,2)</f>
        <v>0</v>
      </c>
      <c r="K239" s="272"/>
      <c r="L239" s="273"/>
      <c r="M239" s="274" t="s">
        <v>1</v>
      </c>
      <c r="N239" s="275" t="s">
        <v>42</v>
      </c>
      <c r="O239" s="92"/>
      <c r="P239" s="230">
        <f>O239*H239</f>
        <v>0</v>
      </c>
      <c r="Q239" s="230">
        <v>0.004</v>
      </c>
      <c r="R239" s="230">
        <f>Q239*H239</f>
        <v>0.012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206</v>
      </c>
      <c r="AT239" s="232" t="s">
        <v>373</v>
      </c>
      <c r="AU239" s="232" t="s">
        <v>87</v>
      </c>
      <c r="AY239" s="18" t="s">
        <v>164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85</v>
      </c>
      <c r="BK239" s="233">
        <f>ROUND(I239*H239,2)</f>
        <v>0</v>
      </c>
      <c r="BL239" s="18" t="s">
        <v>171</v>
      </c>
      <c r="BM239" s="232" t="s">
        <v>530</v>
      </c>
    </row>
    <row r="240" spans="1:47" s="2" customFormat="1" ht="12">
      <c r="A240" s="39"/>
      <c r="B240" s="40"/>
      <c r="C240" s="41"/>
      <c r="D240" s="234" t="s">
        <v>173</v>
      </c>
      <c r="E240" s="41"/>
      <c r="F240" s="235" t="s">
        <v>531</v>
      </c>
      <c r="G240" s="41"/>
      <c r="H240" s="41"/>
      <c r="I240" s="236"/>
      <c r="J240" s="41"/>
      <c r="K240" s="41"/>
      <c r="L240" s="45"/>
      <c r="M240" s="237"/>
      <c r="N240" s="23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173</v>
      </c>
      <c r="AU240" s="18" t="s">
        <v>87</v>
      </c>
    </row>
    <row r="241" spans="1:65" s="2" customFormat="1" ht="24.15" customHeight="1">
      <c r="A241" s="39"/>
      <c r="B241" s="40"/>
      <c r="C241" s="220" t="s">
        <v>532</v>
      </c>
      <c r="D241" s="220" t="s">
        <v>167</v>
      </c>
      <c r="E241" s="221" t="s">
        <v>533</v>
      </c>
      <c r="F241" s="222" t="s">
        <v>534</v>
      </c>
      <c r="G241" s="223" t="s">
        <v>381</v>
      </c>
      <c r="H241" s="224">
        <v>3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42</v>
      </c>
      <c r="O241" s="92"/>
      <c r="P241" s="230">
        <f>O241*H241</f>
        <v>0</v>
      </c>
      <c r="Q241" s="230">
        <v>3.75475</v>
      </c>
      <c r="R241" s="230">
        <f>Q241*H241</f>
        <v>11.26425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171</v>
      </c>
      <c r="AT241" s="232" t="s">
        <v>167</v>
      </c>
      <c r="AU241" s="232" t="s">
        <v>87</v>
      </c>
      <c r="AY241" s="18" t="s">
        <v>164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85</v>
      </c>
      <c r="BK241" s="233">
        <f>ROUND(I241*H241,2)</f>
        <v>0</v>
      </c>
      <c r="BL241" s="18" t="s">
        <v>171</v>
      </c>
      <c r="BM241" s="232" t="s">
        <v>535</v>
      </c>
    </row>
    <row r="242" spans="1:65" s="2" customFormat="1" ht="24.15" customHeight="1">
      <c r="A242" s="39"/>
      <c r="B242" s="40"/>
      <c r="C242" s="265" t="s">
        <v>536</v>
      </c>
      <c r="D242" s="265" t="s">
        <v>373</v>
      </c>
      <c r="E242" s="266" t="s">
        <v>537</v>
      </c>
      <c r="F242" s="267" t="s">
        <v>538</v>
      </c>
      <c r="G242" s="268" t="s">
        <v>381</v>
      </c>
      <c r="H242" s="269">
        <v>3</v>
      </c>
      <c r="I242" s="270"/>
      <c r="J242" s="271">
        <f>ROUND(I242*H242,2)</f>
        <v>0</v>
      </c>
      <c r="K242" s="272"/>
      <c r="L242" s="273"/>
      <c r="M242" s="274" t="s">
        <v>1</v>
      </c>
      <c r="N242" s="275" t="s">
        <v>42</v>
      </c>
      <c r="O242" s="92"/>
      <c r="P242" s="230">
        <f>O242*H242</f>
        <v>0</v>
      </c>
      <c r="Q242" s="230">
        <v>0.006</v>
      </c>
      <c r="R242" s="230">
        <f>Q242*H242</f>
        <v>0.018000000000000002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206</v>
      </c>
      <c r="AT242" s="232" t="s">
        <v>373</v>
      </c>
      <c r="AU242" s="232" t="s">
        <v>87</v>
      </c>
      <c r="AY242" s="18" t="s">
        <v>164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85</v>
      </c>
      <c r="BK242" s="233">
        <f>ROUND(I242*H242,2)</f>
        <v>0</v>
      </c>
      <c r="BL242" s="18" t="s">
        <v>171</v>
      </c>
      <c r="BM242" s="232" t="s">
        <v>539</v>
      </c>
    </row>
    <row r="243" spans="1:47" s="2" customFormat="1" ht="12">
      <c r="A243" s="39"/>
      <c r="B243" s="40"/>
      <c r="C243" s="41"/>
      <c r="D243" s="234" t="s">
        <v>173</v>
      </c>
      <c r="E243" s="41"/>
      <c r="F243" s="235" t="s">
        <v>540</v>
      </c>
      <c r="G243" s="41"/>
      <c r="H243" s="41"/>
      <c r="I243" s="236"/>
      <c r="J243" s="41"/>
      <c r="K243" s="41"/>
      <c r="L243" s="45"/>
      <c r="M243" s="237"/>
      <c r="N243" s="238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173</v>
      </c>
      <c r="AU243" s="18" t="s">
        <v>87</v>
      </c>
    </row>
    <row r="244" spans="1:65" s="2" customFormat="1" ht="24.15" customHeight="1">
      <c r="A244" s="39"/>
      <c r="B244" s="40"/>
      <c r="C244" s="220" t="s">
        <v>541</v>
      </c>
      <c r="D244" s="220" t="s">
        <v>167</v>
      </c>
      <c r="E244" s="221" t="s">
        <v>542</v>
      </c>
      <c r="F244" s="222" t="s">
        <v>543</v>
      </c>
      <c r="G244" s="223" t="s">
        <v>381</v>
      </c>
      <c r="H244" s="224">
        <v>9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42</v>
      </c>
      <c r="O244" s="92"/>
      <c r="P244" s="230">
        <f>O244*H244</f>
        <v>0</v>
      </c>
      <c r="Q244" s="230">
        <v>0.11241</v>
      </c>
      <c r="R244" s="230">
        <f>Q244*H244</f>
        <v>1.01169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171</v>
      </c>
      <c r="AT244" s="232" t="s">
        <v>167</v>
      </c>
      <c r="AU244" s="232" t="s">
        <v>87</v>
      </c>
      <c r="AY244" s="18" t="s">
        <v>164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85</v>
      </c>
      <c r="BK244" s="233">
        <f>ROUND(I244*H244,2)</f>
        <v>0</v>
      </c>
      <c r="BL244" s="18" t="s">
        <v>171</v>
      </c>
      <c r="BM244" s="232" t="s">
        <v>544</v>
      </c>
    </row>
    <row r="245" spans="1:65" s="2" customFormat="1" ht="14.4" customHeight="1">
      <c r="A245" s="39"/>
      <c r="B245" s="40"/>
      <c r="C245" s="265" t="s">
        <v>545</v>
      </c>
      <c r="D245" s="265" t="s">
        <v>373</v>
      </c>
      <c r="E245" s="266" t="s">
        <v>546</v>
      </c>
      <c r="F245" s="267" t="s">
        <v>547</v>
      </c>
      <c r="G245" s="268" t="s">
        <v>381</v>
      </c>
      <c r="H245" s="269">
        <v>9</v>
      </c>
      <c r="I245" s="270"/>
      <c r="J245" s="271">
        <f>ROUND(I245*H245,2)</f>
        <v>0</v>
      </c>
      <c r="K245" s="272"/>
      <c r="L245" s="273"/>
      <c r="M245" s="274" t="s">
        <v>1</v>
      </c>
      <c r="N245" s="275" t="s">
        <v>42</v>
      </c>
      <c r="O245" s="92"/>
      <c r="P245" s="230">
        <f>O245*H245</f>
        <v>0</v>
      </c>
      <c r="Q245" s="230">
        <v>0.0065</v>
      </c>
      <c r="R245" s="230">
        <f>Q245*H245</f>
        <v>0.058499999999999996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206</v>
      </c>
      <c r="AT245" s="232" t="s">
        <v>373</v>
      </c>
      <c r="AU245" s="232" t="s">
        <v>87</v>
      </c>
      <c r="AY245" s="18" t="s">
        <v>164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85</v>
      </c>
      <c r="BK245" s="233">
        <f>ROUND(I245*H245,2)</f>
        <v>0</v>
      </c>
      <c r="BL245" s="18" t="s">
        <v>171</v>
      </c>
      <c r="BM245" s="232" t="s">
        <v>548</v>
      </c>
    </row>
    <row r="246" spans="1:65" s="2" customFormat="1" ht="24.15" customHeight="1">
      <c r="A246" s="39"/>
      <c r="B246" s="40"/>
      <c r="C246" s="220" t="s">
        <v>549</v>
      </c>
      <c r="D246" s="220" t="s">
        <v>167</v>
      </c>
      <c r="E246" s="221" t="s">
        <v>550</v>
      </c>
      <c r="F246" s="222" t="s">
        <v>551</v>
      </c>
      <c r="G246" s="223" t="s">
        <v>489</v>
      </c>
      <c r="H246" s="224">
        <v>858.55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42</v>
      </c>
      <c r="O246" s="92"/>
      <c r="P246" s="230">
        <f>O246*H246</f>
        <v>0</v>
      </c>
      <c r="Q246" s="230">
        <v>0.00011</v>
      </c>
      <c r="R246" s="230">
        <f>Q246*H246</f>
        <v>0.0944405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171</v>
      </c>
      <c r="AT246" s="232" t="s">
        <v>167</v>
      </c>
      <c r="AU246" s="232" t="s">
        <v>87</v>
      </c>
      <c r="AY246" s="18" t="s">
        <v>164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85</v>
      </c>
      <c r="BK246" s="233">
        <f>ROUND(I246*H246,2)</f>
        <v>0</v>
      </c>
      <c r="BL246" s="18" t="s">
        <v>171</v>
      </c>
      <c r="BM246" s="232" t="s">
        <v>552</v>
      </c>
    </row>
    <row r="247" spans="1:65" s="2" customFormat="1" ht="24.15" customHeight="1">
      <c r="A247" s="39"/>
      <c r="B247" s="40"/>
      <c r="C247" s="220" t="s">
        <v>553</v>
      </c>
      <c r="D247" s="220" t="s">
        <v>167</v>
      </c>
      <c r="E247" s="221" t="s">
        <v>554</v>
      </c>
      <c r="F247" s="222" t="s">
        <v>555</v>
      </c>
      <c r="G247" s="223" t="s">
        <v>489</v>
      </c>
      <c r="H247" s="224">
        <v>315.26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42</v>
      </c>
      <c r="O247" s="92"/>
      <c r="P247" s="230">
        <f>O247*H247</f>
        <v>0</v>
      </c>
      <c r="Q247" s="230">
        <v>4E-05</v>
      </c>
      <c r="R247" s="230">
        <f>Q247*H247</f>
        <v>0.0126104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171</v>
      </c>
      <c r="AT247" s="232" t="s">
        <v>167</v>
      </c>
      <c r="AU247" s="232" t="s">
        <v>87</v>
      </c>
      <c r="AY247" s="18" t="s">
        <v>164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85</v>
      </c>
      <c r="BK247" s="233">
        <f>ROUND(I247*H247,2)</f>
        <v>0</v>
      </c>
      <c r="BL247" s="18" t="s">
        <v>171</v>
      </c>
      <c r="BM247" s="232" t="s">
        <v>556</v>
      </c>
    </row>
    <row r="248" spans="1:65" s="2" customFormat="1" ht="24.15" customHeight="1">
      <c r="A248" s="39"/>
      <c r="B248" s="40"/>
      <c r="C248" s="220" t="s">
        <v>557</v>
      </c>
      <c r="D248" s="220" t="s">
        <v>167</v>
      </c>
      <c r="E248" s="221" t="s">
        <v>558</v>
      </c>
      <c r="F248" s="222" t="s">
        <v>559</v>
      </c>
      <c r="G248" s="223" t="s">
        <v>306</v>
      </c>
      <c r="H248" s="224">
        <v>175.65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42</v>
      </c>
      <c r="O248" s="92"/>
      <c r="P248" s="230">
        <f>O248*H248</f>
        <v>0</v>
      </c>
      <c r="Q248" s="230">
        <v>0.00085</v>
      </c>
      <c r="R248" s="230">
        <f>Q248*H248</f>
        <v>0.1493025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171</v>
      </c>
      <c r="AT248" s="232" t="s">
        <v>167</v>
      </c>
      <c r="AU248" s="232" t="s">
        <v>87</v>
      </c>
      <c r="AY248" s="18" t="s">
        <v>164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85</v>
      </c>
      <c r="BK248" s="233">
        <f>ROUND(I248*H248,2)</f>
        <v>0</v>
      </c>
      <c r="BL248" s="18" t="s">
        <v>171</v>
      </c>
      <c r="BM248" s="232" t="s">
        <v>560</v>
      </c>
    </row>
    <row r="249" spans="1:65" s="2" customFormat="1" ht="37.8" customHeight="1">
      <c r="A249" s="39"/>
      <c r="B249" s="40"/>
      <c r="C249" s="220" t="s">
        <v>561</v>
      </c>
      <c r="D249" s="220" t="s">
        <v>167</v>
      </c>
      <c r="E249" s="221" t="s">
        <v>562</v>
      </c>
      <c r="F249" s="222" t="s">
        <v>563</v>
      </c>
      <c r="G249" s="223" t="s">
        <v>489</v>
      </c>
      <c r="H249" s="224">
        <v>1173.81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42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171</v>
      </c>
      <c r="AT249" s="232" t="s">
        <v>167</v>
      </c>
      <c r="AU249" s="232" t="s">
        <v>87</v>
      </c>
      <c r="AY249" s="18" t="s">
        <v>164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85</v>
      </c>
      <c r="BK249" s="233">
        <f>ROUND(I249*H249,2)</f>
        <v>0</v>
      </c>
      <c r="BL249" s="18" t="s">
        <v>171</v>
      </c>
      <c r="BM249" s="232" t="s">
        <v>564</v>
      </c>
    </row>
    <row r="250" spans="1:51" s="13" customFormat="1" ht="12">
      <c r="A250" s="13"/>
      <c r="B250" s="243"/>
      <c r="C250" s="244"/>
      <c r="D250" s="234" t="s">
        <v>330</v>
      </c>
      <c r="E250" s="245" t="s">
        <v>1</v>
      </c>
      <c r="F250" s="246" t="s">
        <v>565</v>
      </c>
      <c r="G250" s="244"/>
      <c r="H250" s="247">
        <v>770.21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3" t="s">
        <v>330</v>
      </c>
      <c r="AU250" s="253" t="s">
        <v>87</v>
      </c>
      <c r="AV250" s="13" t="s">
        <v>87</v>
      </c>
      <c r="AW250" s="13" t="s">
        <v>32</v>
      </c>
      <c r="AX250" s="13" t="s">
        <v>77</v>
      </c>
      <c r="AY250" s="253" t="s">
        <v>164</v>
      </c>
    </row>
    <row r="251" spans="1:51" s="13" customFormat="1" ht="12">
      <c r="A251" s="13"/>
      <c r="B251" s="243"/>
      <c r="C251" s="244"/>
      <c r="D251" s="234" t="s">
        <v>330</v>
      </c>
      <c r="E251" s="245" t="s">
        <v>1</v>
      </c>
      <c r="F251" s="246" t="s">
        <v>566</v>
      </c>
      <c r="G251" s="244"/>
      <c r="H251" s="247">
        <v>88.34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330</v>
      </c>
      <c r="AU251" s="253" t="s">
        <v>87</v>
      </c>
      <c r="AV251" s="13" t="s">
        <v>87</v>
      </c>
      <c r="AW251" s="13" t="s">
        <v>32</v>
      </c>
      <c r="AX251" s="13" t="s">
        <v>77</v>
      </c>
      <c r="AY251" s="253" t="s">
        <v>164</v>
      </c>
    </row>
    <row r="252" spans="1:51" s="15" customFormat="1" ht="12">
      <c r="A252" s="15"/>
      <c r="B252" s="276"/>
      <c r="C252" s="277"/>
      <c r="D252" s="234" t="s">
        <v>330</v>
      </c>
      <c r="E252" s="278" t="s">
        <v>1</v>
      </c>
      <c r="F252" s="279" t="s">
        <v>567</v>
      </c>
      <c r="G252" s="277"/>
      <c r="H252" s="280">
        <v>858.55</v>
      </c>
      <c r="I252" s="281"/>
      <c r="J252" s="277"/>
      <c r="K252" s="277"/>
      <c r="L252" s="282"/>
      <c r="M252" s="283"/>
      <c r="N252" s="284"/>
      <c r="O252" s="284"/>
      <c r="P252" s="284"/>
      <c r="Q252" s="284"/>
      <c r="R252" s="284"/>
      <c r="S252" s="284"/>
      <c r="T252" s="28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6" t="s">
        <v>330</v>
      </c>
      <c r="AU252" s="286" t="s">
        <v>87</v>
      </c>
      <c r="AV252" s="15" t="s">
        <v>184</v>
      </c>
      <c r="AW252" s="15" t="s">
        <v>32</v>
      </c>
      <c r="AX252" s="15" t="s">
        <v>77</v>
      </c>
      <c r="AY252" s="286" t="s">
        <v>164</v>
      </c>
    </row>
    <row r="253" spans="1:51" s="13" customFormat="1" ht="12">
      <c r="A253" s="13"/>
      <c r="B253" s="243"/>
      <c r="C253" s="244"/>
      <c r="D253" s="234" t="s">
        <v>330</v>
      </c>
      <c r="E253" s="245" t="s">
        <v>1</v>
      </c>
      <c r="F253" s="246" t="s">
        <v>568</v>
      </c>
      <c r="G253" s="244"/>
      <c r="H253" s="247">
        <v>315.26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3" t="s">
        <v>330</v>
      </c>
      <c r="AU253" s="253" t="s">
        <v>87</v>
      </c>
      <c r="AV253" s="13" t="s">
        <v>87</v>
      </c>
      <c r="AW253" s="13" t="s">
        <v>32</v>
      </c>
      <c r="AX253" s="13" t="s">
        <v>77</v>
      </c>
      <c r="AY253" s="253" t="s">
        <v>164</v>
      </c>
    </row>
    <row r="254" spans="1:51" s="15" customFormat="1" ht="12">
      <c r="A254" s="15"/>
      <c r="B254" s="276"/>
      <c r="C254" s="277"/>
      <c r="D254" s="234" t="s">
        <v>330</v>
      </c>
      <c r="E254" s="278" t="s">
        <v>1</v>
      </c>
      <c r="F254" s="279" t="s">
        <v>569</v>
      </c>
      <c r="G254" s="277"/>
      <c r="H254" s="280">
        <v>315.26</v>
      </c>
      <c r="I254" s="281"/>
      <c r="J254" s="277"/>
      <c r="K254" s="277"/>
      <c r="L254" s="282"/>
      <c r="M254" s="283"/>
      <c r="N254" s="284"/>
      <c r="O254" s="284"/>
      <c r="P254" s="284"/>
      <c r="Q254" s="284"/>
      <c r="R254" s="284"/>
      <c r="S254" s="284"/>
      <c r="T254" s="28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86" t="s">
        <v>330</v>
      </c>
      <c r="AU254" s="286" t="s">
        <v>87</v>
      </c>
      <c r="AV254" s="15" t="s">
        <v>184</v>
      </c>
      <c r="AW254" s="15" t="s">
        <v>32</v>
      </c>
      <c r="AX254" s="15" t="s">
        <v>77</v>
      </c>
      <c r="AY254" s="286" t="s">
        <v>164</v>
      </c>
    </row>
    <row r="255" spans="1:51" s="14" customFormat="1" ht="12">
      <c r="A255" s="14"/>
      <c r="B255" s="254"/>
      <c r="C255" s="255"/>
      <c r="D255" s="234" t="s">
        <v>330</v>
      </c>
      <c r="E255" s="256" t="s">
        <v>1</v>
      </c>
      <c r="F255" s="257" t="s">
        <v>361</v>
      </c>
      <c r="G255" s="255"/>
      <c r="H255" s="258">
        <v>1173.81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4" t="s">
        <v>330</v>
      </c>
      <c r="AU255" s="264" t="s">
        <v>87</v>
      </c>
      <c r="AV255" s="14" t="s">
        <v>171</v>
      </c>
      <c r="AW255" s="14" t="s">
        <v>32</v>
      </c>
      <c r="AX255" s="14" t="s">
        <v>85</v>
      </c>
      <c r="AY255" s="264" t="s">
        <v>164</v>
      </c>
    </row>
    <row r="256" spans="1:65" s="2" customFormat="1" ht="37.8" customHeight="1">
      <c r="A256" s="39"/>
      <c r="B256" s="40"/>
      <c r="C256" s="220" t="s">
        <v>570</v>
      </c>
      <c r="D256" s="220" t="s">
        <v>167</v>
      </c>
      <c r="E256" s="221" t="s">
        <v>571</v>
      </c>
      <c r="F256" s="222" t="s">
        <v>572</v>
      </c>
      <c r="G256" s="223" t="s">
        <v>306</v>
      </c>
      <c r="H256" s="224">
        <v>175.65</v>
      </c>
      <c r="I256" s="225"/>
      <c r="J256" s="226">
        <f>ROUND(I256*H256,2)</f>
        <v>0</v>
      </c>
      <c r="K256" s="227"/>
      <c r="L256" s="45"/>
      <c r="M256" s="228" t="s">
        <v>1</v>
      </c>
      <c r="N256" s="229" t="s">
        <v>42</v>
      </c>
      <c r="O256" s="92"/>
      <c r="P256" s="230">
        <f>O256*H256</f>
        <v>0</v>
      </c>
      <c r="Q256" s="230">
        <v>1E-05</v>
      </c>
      <c r="R256" s="230">
        <f>Q256*H256</f>
        <v>0.0017565000000000002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171</v>
      </c>
      <c r="AT256" s="232" t="s">
        <v>167</v>
      </c>
      <c r="AU256" s="232" t="s">
        <v>87</v>
      </c>
      <c r="AY256" s="18" t="s">
        <v>164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85</v>
      </c>
      <c r="BK256" s="233">
        <f>ROUND(I256*H256,2)</f>
        <v>0</v>
      </c>
      <c r="BL256" s="18" t="s">
        <v>171</v>
      </c>
      <c r="BM256" s="232" t="s">
        <v>573</v>
      </c>
    </row>
    <row r="257" spans="1:51" s="13" customFormat="1" ht="12">
      <c r="A257" s="13"/>
      <c r="B257" s="243"/>
      <c r="C257" s="244"/>
      <c r="D257" s="234" t="s">
        <v>330</v>
      </c>
      <c r="E257" s="245" t="s">
        <v>1</v>
      </c>
      <c r="F257" s="246" t="s">
        <v>574</v>
      </c>
      <c r="G257" s="244"/>
      <c r="H257" s="247">
        <v>175.65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3" t="s">
        <v>330</v>
      </c>
      <c r="AU257" s="253" t="s">
        <v>87</v>
      </c>
      <c r="AV257" s="13" t="s">
        <v>87</v>
      </c>
      <c r="AW257" s="13" t="s">
        <v>32</v>
      </c>
      <c r="AX257" s="13" t="s">
        <v>85</v>
      </c>
      <c r="AY257" s="253" t="s">
        <v>164</v>
      </c>
    </row>
    <row r="258" spans="1:65" s="2" customFormat="1" ht="49.05" customHeight="1">
      <c r="A258" s="39"/>
      <c r="B258" s="40"/>
      <c r="C258" s="220" t="s">
        <v>575</v>
      </c>
      <c r="D258" s="220" t="s">
        <v>167</v>
      </c>
      <c r="E258" s="221" t="s">
        <v>576</v>
      </c>
      <c r="F258" s="222" t="s">
        <v>577</v>
      </c>
      <c r="G258" s="223" t="s">
        <v>489</v>
      </c>
      <c r="H258" s="224">
        <v>339.91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42</v>
      </c>
      <c r="O258" s="92"/>
      <c r="P258" s="230">
        <f>O258*H258</f>
        <v>0</v>
      </c>
      <c r="Q258" s="230">
        <v>0.1554</v>
      </c>
      <c r="R258" s="230">
        <f>Q258*H258</f>
        <v>52.82201400000001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171</v>
      </c>
      <c r="AT258" s="232" t="s">
        <v>167</v>
      </c>
      <c r="AU258" s="232" t="s">
        <v>87</v>
      </c>
      <c r="AY258" s="18" t="s">
        <v>164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85</v>
      </c>
      <c r="BK258" s="233">
        <f>ROUND(I258*H258,2)</f>
        <v>0</v>
      </c>
      <c r="BL258" s="18" t="s">
        <v>171</v>
      </c>
      <c r="BM258" s="232" t="s">
        <v>578</v>
      </c>
    </row>
    <row r="259" spans="1:51" s="13" customFormat="1" ht="12">
      <c r="A259" s="13"/>
      <c r="B259" s="243"/>
      <c r="C259" s="244"/>
      <c r="D259" s="234" t="s">
        <v>330</v>
      </c>
      <c r="E259" s="245" t="s">
        <v>1</v>
      </c>
      <c r="F259" s="246" t="s">
        <v>579</v>
      </c>
      <c r="G259" s="244"/>
      <c r="H259" s="247">
        <v>308.68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330</v>
      </c>
      <c r="AU259" s="253" t="s">
        <v>87</v>
      </c>
      <c r="AV259" s="13" t="s">
        <v>87</v>
      </c>
      <c r="AW259" s="13" t="s">
        <v>32</v>
      </c>
      <c r="AX259" s="13" t="s">
        <v>77</v>
      </c>
      <c r="AY259" s="253" t="s">
        <v>164</v>
      </c>
    </row>
    <row r="260" spans="1:51" s="13" customFormat="1" ht="12">
      <c r="A260" s="13"/>
      <c r="B260" s="243"/>
      <c r="C260" s="244"/>
      <c r="D260" s="234" t="s">
        <v>330</v>
      </c>
      <c r="E260" s="245" t="s">
        <v>1</v>
      </c>
      <c r="F260" s="246" t="s">
        <v>580</v>
      </c>
      <c r="G260" s="244"/>
      <c r="H260" s="247">
        <v>2.66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3" t="s">
        <v>330</v>
      </c>
      <c r="AU260" s="253" t="s">
        <v>87</v>
      </c>
      <c r="AV260" s="13" t="s">
        <v>87</v>
      </c>
      <c r="AW260" s="13" t="s">
        <v>32</v>
      </c>
      <c r="AX260" s="13" t="s">
        <v>77</v>
      </c>
      <c r="AY260" s="253" t="s">
        <v>164</v>
      </c>
    </row>
    <row r="261" spans="1:51" s="13" customFormat="1" ht="12">
      <c r="A261" s="13"/>
      <c r="B261" s="243"/>
      <c r="C261" s="244"/>
      <c r="D261" s="234" t="s">
        <v>330</v>
      </c>
      <c r="E261" s="245" t="s">
        <v>1</v>
      </c>
      <c r="F261" s="246" t="s">
        <v>581</v>
      </c>
      <c r="G261" s="244"/>
      <c r="H261" s="247">
        <v>1.2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330</v>
      </c>
      <c r="AU261" s="253" t="s">
        <v>87</v>
      </c>
      <c r="AV261" s="13" t="s">
        <v>87</v>
      </c>
      <c r="AW261" s="13" t="s">
        <v>32</v>
      </c>
      <c r="AX261" s="13" t="s">
        <v>77</v>
      </c>
      <c r="AY261" s="253" t="s">
        <v>164</v>
      </c>
    </row>
    <row r="262" spans="1:51" s="13" customFormat="1" ht="12">
      <c r="A262" s="13"/>
      <c r="B262" s="243"/>
      <c r="C262" s="244"/>
      <c r="D262" s="234" t="s">
        <v>330</v>
      </c>
      <c r="E262" s="245" t="s">
        <v>1</v>
      </c>
      <c r="F262" s="246" t="s">
        <v>582</v>
      </c>
      <c r="G262" s="244"/>
      <c r="H262" s="247">
        <v>27.37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3" t="s">
        <v>330</v>
      </c>
      <c r="AU262" s="253" t="s">
        <v>87</v>
      </c>
      <c r="AV262" s="13" t="s">
        <v>87</v>
      </c>
      <c r="AW262" s="13" t="s">
        <v>32</v>
      </c>
      <c r="AX262" s="13" t="s">
        <v>77</v>
      </c>
      <c r="AY262" s="253" t="s">
        <v>164</v>
      </c>
    </row>
    <row r="263" spans="1:65" s="2" customFormat="1" ht="24.15" customHeight="1">
      <c r="A263" s="39"/>
      <c r="B263" s="40"/>
      <c r="C263" s="265" t="s">
        <v>583</v>
      </c>
      <c r="D263" s="265" t="s">
        <v>373</v>
      </c>
      <c r="E263" s="266" t="s">
        <v>584</v>
      </c>
      <c r="F263" s="267" t="s">
        <v>585</v>
      </c>
      <c r="G263" s="268" t="s">
        <v>381</v>
      </c>
      <c r="H263" s="269">
        <v>325</v>
      </c>
      <c r="I263" s="270"/>
      <c r="J263" s="271">
        <f>ROUND(I263*H263,2)</f>
        <v>0</v>
      </c>
      <c r="K263" s="272"/>
      <c r="L263" s="273"/>
      <c r="M263" s="274" t="s">
        <v>1</v>
      </c>
      <c r="N263" s="275" t="s">
        <v>42</v>
      </c>
      <c r="O263" s="92"/>
      <c r="P263" s="230">
        <f>O263*H263</f>
        <v>0</v>
      </c>
      <c r="Q263" s="230">
        <v>0.0821</v>
      </c>
      <c r="R263" s="230">
        <f>Q263*H263</f>
        <v>26.6825</v>
      </c>
      <c r="S263" s="230">
        <v>0</v>
      </c>
      <c r="T263" s="23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2" t="s">
        <v>206</v>
      </c>
      <c r="AT263" s="232" t="s">
        <v>373</v>
      </c>
      <c r="AU263" s="232" t="s">
        <v>87</v>
      </c>
      <c r="AY263" s="18" t="s">
        <v>164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8" t="s">
        <v>85</v>
      </c>
      <c r="BK263" s="233">
        <f>ROUND(I263*H263,2)</f>
        <v>0</v>
      </c>
      <c r="BL263" s="18" t="s">
        <v>171</v>
      </c>
      <c r="BM263" s="232" t="s">
        <v>586</v>
      </c>
    </row>
    <row r="264" spans="1:47" s="2" customFormat="1" ht="12">
      <c r="A264" s="39"/>
      <c r="B264" s="40"/>
      <c r="C264" s="41"/>
      <c r="D264" s="234" t="s">
        <v>173</v>
      </c>
      <c r="E264" s="41"/>
      <c r="F264" s="235" t="s">
        <v>587</v>
      </c>
      <c r="G264" s="41"/>
      <c r="H264" s="41"/>
      <c r="I264" s="236"/>
      <c r="J264" s="41"/>
      <c r="K264" s="41"/>
      <c r="L264" s="45"/>
      <c r="M264" s="237"/>
      <c r="N264" s="238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173</v>
      </c>
      <c r="AU264" s="18" t="s">
        <v>87</v>
      </c>
    </row>
    <row r="265" spans="1:65" s="2" customFormat="1" ht="24.15" customHeight="1">
      <c r="A265" s="39"/>
      <c r="B265" s="40"/>
      <c r="C265" s="265" t="s">
        <v>588</v>
      </c>
      <c r="D265" s="265" t="s">
        <v>373</v>
      </c>
      <c r="E265" s="266" t="s">
        <v>589</v>
      </c>
      <c r="F265" s="267" t="s">
        <v>590</v>
      </c>
      <c r="G265" s="268" t="s">
        <v>381</v>
      </c>
      <c r="H265" s="269">
        <v>37</v>
      </c>
      <c r="I265" s="270"/>
      <c r="J265" s="271">
        <f>ROUND(I265*H265,2)</f>
        <v>0</v>
      </c>
      <c r="K265" s="272"/>
      <c r="L265" s="273"/>
      <c r="M265" s="274" t="s">
        <v>1</v>
      </c>
      <c r="N265" s="275" t="s">
        <v>42</v>
      </c>
      <c r="O265" s="92"/>
      <c r="P265" s="230">
        <f>O265*H265</f>
        <v>0</v>
      </c>
      <c r="Q265" s="230">
        <v>0.0585</v>
      </c>
      <c r="R265" s="230">
        <f>Q265*H265</f>
        <v>2.1645000000000003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206</v>
      </c>
      <c r="AT265" s="232" t="s">
        <v>373</v>
      </c>
      <c r="AU265" s="232" t="s">
        <v>87</v>
      </c>
      <c r="AY265" s="18" t="s">
        <v>164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85</v>
      </c>
      <c r="BK265" s="233">
        <f>ROUND(I265*H265,2)</f>
        <v>0</v>
      </c>
      <c r="BL265" s="18" t="s">
        <v>171</v>
      </c>
      <c r="BM265" s="232" t="s">
        <v>591</v>
      </c>
    </row>
    <row r="266" spans="1:47" s="2" customFormat="1" ht="12">
      <c r="A266" s="39"/>
      <c r="B266" s="40"/>
      <c r="C266" s="41"/>
      <c r="D266" s="234" t="s">
        <v>173</v>
      </c>
      <c r="E266" s="41"/>
      <c r="F266" s="235" t="s">
        <v>587</v>
      </c>
      <c r="G266" s="41"/>
      <c r="H266" s="41"/>
      <c r="I266" s="236"/>
      <c r="J266" s="41"/>
      <c r="K266" s="41"/>
      <c r="L266" s="45"/>
      <c r="M266" s="237"/>
      <c r="N266" s="238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173</v>
      </c>
      <c r="AU266" s="18" t="s">
        <v>87</v>
      </c>
    </row>
    <row r="267" spans="1:65" s="2" customFormat="1" ht="24.15" customHeight="1">
      <c r="A267" s="39"/>
      <c r="B267" s="40"/>
      <c r="C267" s="265" t="s">
        <v>592</v>
      </c>
      <c r="D267" s="265" t="s">
        <v>373</v>
      </c>
      <c r="E267" s="266" t="s">
        <v>593</v>
      </c>
      <c r="F267" s="267" t="s">
        <v>594</v>
      </c>
      <c r="G267" s="268" t="s">
        <v>381</v>
      </c>
      <c r="H267" s="269">
        <v>2</v>
      </c>
      <c r="I267" s="270"/>
      <c r="J267" s="271">
        <f>ROUND(I267*H267,2)</f>
        <v>0</v>
      </c>
      <c r="K267" s="272"/>
      <c r="L267" s="273"/>
      <c r="M267" s="274" t="s">
        <v>1</v>
      </c>
      <c r="N267" s="275" t="s">
        <v>42</v>
      </c>
      <c r="O267" s="92"/>
      <c r="P267" s="230">
        <f>O267*H267</f>
        <v>0</v>
      </c>
      <c r="Q267" s="230">
        <v>0.068</v>
      </c>
      <c r="R267" s="230">
        <f>Q267*H267</f>
        <v>0.136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206</v>
      </c>
      <c r="AT267" s="232" t="s">
        <v>373</v>
      </c>
      <c r="AU267" s="232" t="s">
        <v>87</v>
      </c>
      <c r="AY267" s="18" t="s">
        <v>164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85</v>
      </c>
      <c r="BK267" s="233">
        <f>ROUND(I267*H267,2)</f>
        <v>0</v>
      </c>
      <c r="BL267" s="18" t="s">
        <v>171</v>
      </c>
      <c r="BM267" s="232" t="s">
        <v>595</v>
      </c>
    </row>
    <row r="268" spans="1:47" s="2" customFormat="1" ht="12">
      <c r="A268" s="39"/>
      <c r="B268" s="40"/>
      <c r="C268" s="41"/>
      <c r="D268" s="234" t="s">
        <v>173</v>
      </c>
      <c r="E268" s="41"/>
      <c r="F268" s="235" t="s">
        <v>587</v>
      </c>
      <c r="G268" s="41"/>
      <c r="H268" s="41"/>
      <c r="I268" s="236"/>
      <c r="J268" s="41"/>
      <c r="K268" s="41"/>
      <c r="L268" s="45"/>
      <c r="M268" s="237"/>
      <c r="N268" s="238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173</v>
      </c>
      <c r="AU268" s="18" t="s">
        <v>87</v>
      </c>
    </row>
    <row r="269" spans="1:65" s="2" customFormat="1" ht="24.15" customHeight="1">
      <c r="A269" s="39"/>
      <c r="B269" s="40"/>
      <c r="C269" s="265" t="s">
        <v>596</v>
      </c>
      <c r="D269" s="265" t="s">
        <v>373</v>
      </c>
      <c r="E269" s="266" t="s">
        <v>597</v>
      </c>
      <c r="F269" s="267" t="s">
        <v>598</v>
      </c>
      <c r="G269" s="268" t="s">
        <v>381</v>
      </c>
      <c r="H269" s="269">
        <v>4</v>
      </c>
      <c r="I269" s="270"/>
      <c r="J269" s="271">
        <f>ROUND(I269*H269,2)</f>
        <v>0</v>
      </c>
      <c r="K269" s="272"/>
      <c r="L269" s="273"/>
      <c r="M269" s="274" t="s">
        <v>1</v>
      </c>
      <c r="N269" s="275" t="s">
        <v>42</v>
      </c>
      <c r="O269" s="92"/>
      <c r="P269" s="230">
        <f>O269*H269</f>
        <v>0</v>
      </c>
      <c r="Q269" s="230">
        <v>0.055</v>
      </c>
      <c r="R269" s="230">
        <f>Q269*H269</f>
        <v>0.22</v>
      </c>
      <c r="S269" s="230">
        <v>0</v>
      </c>
      <c r="T269" s="23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2" t="s">
        <v>206</v>
      </c>
      <c r="AT269" s="232" t="s">
        <v>373</v>
      </c>
      <c r="AU269" s="232" t="s">
        <v>87</v>
      </c>
      <c r="AY269" s="18" t="s">
        <v>164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8" t="s">
        <v>85</v>
      </c>
      <c r="BK269" s="233">
        <f>ROUND(I269*H269,2)</f>
        <v>0</v>
      </c>
      <c r="BL269" s="18" t="s">
        <v>171</v>
      </c>
      <c r="BM269" s="232" t="s">
        <v>599</v>
      </c>
    </row>
    <row r="270" spans="1:47" s="2" customFormat="1" ht="12">
      <c r="A270" s="39"/>
      <c r="B270" s="40"/>
      <c r="C270" s="41"/>
      <c r="D270" s="234" t="s">
        <v>173</v>
      </c>
      <c r="E270" s="41"/>
      <c r="F270" s="235" t="s">
        <v>587</v>
      </c>
      <c r="G270" s="41"/>
      <c r="H270" s="41"/>
      <c r="I270" s="236"/>
      <c r="J270" s="41"/>
      <c r="K270" s="41"/>
      <c r="L270" s="45"/>
      <c r="M270" s="237"/>
      <c r="N270" s="238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173</v>
      </c>
      <c r="AU270" s="18" t="s">
        <v>87</v>
      </c>
    </row>
    <row r="271" spans="1:65" s="2" customFormat="1" ht="24.15" customHeight="1">
      <c r="A271" s="39"/>
      <c r="B271" s="40"/>
      <c r="C271" s="220" t="s">
        <v>600</v>
      </c>
      <c r="D271" s="220" t="s">
        <v>167</v>
      </c>
      <c r="E271" s="221" t="s">
        <v>601</v>
      </c>
      <c r="F271" s="222" t="s">
        <v>602</v>
      </c>
      <c r="G271" s="223" t="s">
        <v>317</v>
      </c>
      <c r="H271" s="224">
        <v>5.252</v>
      </c>
      <c r="I271" s="225"/>
      <c r="J271" s="226">
        <f>ROUND(I271*H271,2)</f>
        <v>0</v>
      </c>
      <c r="K271" s="227"/>
      <c r="L271" s="45"/>
      <c r="M271" s="228" t="s">
        <v>1</v>
      </c>
      <c r="N271" s="229" t="s">
        <v>42</v>
      </c>
      <c r="O271" s="92"/>
      <c r="P271" s="230">
        <f>O271*H271</f>
        <v>0</v>
      </c>
      <c r="Q271" s="230">
        <v>2.25634</v>
      </c>
      <c r="R271" s="230">
        <f>Q271*H271</f>
        <v>11.850297679999999</v>
      </c>
      <c r="S271" s="230">
        <v>0</v>
      </c>
      <c r="T271" s="23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2" t="s">
        <v>171</v>
      </c>
      <c r="AT271" s="232" t="s">
        <v>167</v>
      </c>
      <c r="AU271" s="232" t="s">
        <v>87</v>
      </c>
      <c r="AY271" s="18" t="s">
        <v>164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8" t="s">
        <v>85</v>
      </c>
      <c r="BK271" s="233">
        <f>ROUND(I271*H271,2)</f>
        <v>0</v>
      </c>
      <c r="BL271" s="18" t="s">
        <v>171</v>
      </c>
      <c r="BM271" s="232" t="s">
        <v>603</v>
      </c>
    </row>
    <row r="272" spans="1:51" s="13" customFormat="1" ht="12">
      <c r="A272" s="13"/>
      <c r="B272" s="243"/>
      <c r="C272" s="244"/>
      <c r="D272" s="234" t="s">
        <v>330</v>
      </c>
      <c r="E272" s="245" t="s">
        <v>1</v>
      </c>
      <c r="F272" s="246" t="s">
        <v>604</v>
      </c>
      <c r="G272" s="244"/>
      <c r="H272" s="247">
        <v>5.252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3" t="s">
        <v>330</v>
      </c>
      <c r="AU272" s="253" t="s">
        <v>87</v>
      </c>
      <c r="AV272" s="13" t="s">
        <v>87</v>
      </c>
      <c r="AW272" s="13" t="s">
        <v>32</v>
      </c>
      <c r="AX272" s="13" t="s">
        <v>85</v>
      </c>
      <c r="AY272" s="253" t="s">
        <v>164</v>
      </c>
    </row>
    <row r="273" spans="1:65" s="2" customFormat="1" ht="24.15" customHeight="1">
      <c r="A273" s="39"/>
      <c r="B273" s="40"/>
      <c r="C273" s="220" t="s">
        <v>605</v>
      </c>
      <c r="D273" s="220" t="s">
        <v>167</v>
      </c>
      <c r="E273" s="221" t="s">
        <v>606</v>
      </c>
      <c r="F273" s="222" t="s">
        <v>607</v>
      </c>
      <c r="G273" s="223" t="s">
        <v>489</v>
      </c>
      <c r="H273" s="224">
        <v>67.5</v>
      </c>
      <c r="I273" s="225"/>
      <c r="J273" s="226">
        <f>ROUND(I273*H273,2)</f>
        <v>0</v>
      </c>
      <c r="K273" s="227"/>
      <c r="L273" s="45"/>
      <c r="M273" s="228" t="s">
        <v>1</v>
      </c>
      <c r="N273" s="229" t="s">
        <v>42</v>
      </c>
      <c r="O273" s="92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171</v>
      </c>
      <c r="AT273" s="232" t="s">
        <v>167</v>
      </c>
      <c r="AU273" s="232" t="s">
        <v>87</v>
      </c>
      <c r="AY273" s="18" t="s">
        <v>164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8" t="s">
        <v>85</v>
      </c>
      <c r="BK273" s="233">
        <f>ROUND(I273*H273,2)</f>
        <v>0</v>
      </c>
      <c r="BL273" s="18" t="s">
        <v>171</v>
      </c>
      <c r="BM273" s="232" t="s">
        <v>608</v>
      </c>
    </row>
    <row r="274" spans="1:51" s="13" customFormat="1" ht="12">
      <c r="A274" s="13"/>
      <c r="B274" s="243"/>
      <c r="C274" s="244"/>
      <c r="D274" s="234" t="s">
        <v>330</v>
      </c>
      <c r="E274" s="245" t="s">
        <v>1</v>
      </c>
      <c r="F274" s="246" t="s">
        <v>492</v>
      </c>
      <c r="G274" s="244"/>
      <c r="H274" s="247">
        <v>67.5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3" t="s">
        <v>330</v>
      </c>
      <c r="AU274" s="253" t="s">
        <v>87</v>
      </c>
      <c r="AV274" s="13" t="s">
        <v>87</v>
      </c>
      <c r="AW274" s="13" t="s">
        <v>32</v>
      </c>
      <c r="AX274" s="13" t="s">
        <v>85</v>
      </c>
      <c r="AY274" s="253" t="s">
        <v>164</v>
      </c>
    </row>
    <row r="275" spans="1:65" s="2" customFormat="1" ht="24.15" customHeight="1">
      <c r="A275" s="39"/>
      <c r="B275" s="40"/>
      <c r="C275" s="220" t="s">
        <v>609</v>
      </c>
      <c r="D275" s="220" t="s">
        <v>167</v>
      </c>
      <c r="E275" s="221" t="s">
        <v>610</v>
      </c>
      <c r="F275" s="222" t="s">
        <v>611</v>
      </c>
      <c r="G275" s="223" t="s">
        <v>306</v>
      </c>
      <c r="H275" s="224">
        <v>3000</v>
      </c>
      <c r="I275" s="225"/>
      <c r="J275" s="226">
        <f>ROUND(I275*H275,2)</f>
        <v>0</v>
      </c>
      <c r="K275" s="227"/>
      <c r="L275" s="45"/>
      <c r="M275" s="228" t="s">
        <v>1</v>
      </c>
      <c r="N275" s="229" t="s">
        <v>42</v>
      </c>
      <c r="O275" s="92"/>
      <c r="P275" s="230">
        <f>O275*H275</f>
        <v>0</v>
      </c>
      <c r="Q275" s="230">
        <v>0</v>
      </c>
      <c r="R275" s="230">
        <f>Q275*H275</f>
        <v>0</v>
      </c>
      <c r="S275" s="230">
        <v>0.02</v>
      </c>
      <c r="T275" s="231">
        <f>S275*H275</f>
        <v>60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171</v>
      </c>
      <c r="AT275" s="232" t="s">
        <v>167</v>
      </c>
      <c r="AU275" s="232" t="s">
        <v>87</v>
      </c>
      <c r="AY275" s="18" t="s">
        <v>164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8" t="s">
        <v>85</v>
      </c>
      <c r="BK275" s="233">
        <f>ROUND(I275*H275,2)</f>
        <v>0</v>
      </c>
      <c r="BL275" s="18" t="s">
        <v>171</v>
      </c>
      <c r="BM275" s="232" t="s">
        <v>612</v>
      </c>
    </row>
    <row r="276" spans="1:65" s="2" customFormat="1" ht="49.05" customHeight="1">
      <c r="A276" s="39"/>
      <c r="B276" s="40"/>
      <c r="C276" s="220" t="s">
        <v>613</v>
      </c>
      <c r="D276" s="220" t="s">
        <v>167</v>
      </c>
      <c r="E276" s="221" t="s">
        <v>614</v>
      </c>
      <c r="F276" s="222" t="s">
        <v>615</v>
      </c>
      <c r="G276" s="223" t="s">
        <v>381</v>
      </c>
      <c r="H276" s="224">
        <v>11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42</v>
      </c>
      <c r="O276" s="92"/>
      <c r="P276" s="230">
        <f>O276*H276</f>
        <v>0</v>
      </c>
      <c r="Q276" s="230">
        <v>0</v>
      </c>
      <c r="R276" s="230">
        <f>Q276*H276</f>
        <v>0</v>
      </c>
      <c r="S276" s="230">
        <v>0.082</v>
      </c>
      <c r="T276" s="231">
        <f>S276*H276</f>
        <v>0.902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171</v>
      </c>
      <c r="AT276" s="232" t="s">
        <v>167</v>
      </c>
      <c r="AU276" s="232" t="s">
        <v>87</v>
      </c>
      <c r="AY276" s="18" t="s">
        <v>164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85</v>
      </c>
      <c r="BK276" s="233">
        <f>ROUND(I276*H276,2)</f>
        <v>0</v>
      </c>
      <c r="BL276" s="18" t="s">
        <v>171</v>
      </c>
      <c r="BM276" s="232" t="s">
        <v>616</v>
      </c>
    </row>
    <row r="277" spans="1:47" s="2" customFormat="1" ht="12">
      <c r="A277" s="39"/>
      <c r="B277" s="40"/>
      <c r="C277" s="41"/>
      <c r="D277" s="234" t="s">
        <v>173</v>
      </c>
      <c r="E277" s="41"/>
      <c r="F277" s="235" t="s">
        <v>617</v>
      </c>
      <c r="G277" s="41"/>
      <c r="H277" s="41"/>
      <c r="I277" s="236"/>
      <c r="J277" s="41"/>
      <c r="K277" s="41"/>
      <c r="L277" s="45"/>
      <c r="M277" s="237"/>
      <c r="N277" s="238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173</v>
      </c>
      <c r="AU277" s="18" t="s">
        <v>87</v>
      </c>
    </row>
    <row r="278" spans="1:65" s="2" customFormat="1" ht="49.05" customHeight="1">
      <c r="A278" s="39"/>
      <c r="B278" s="40"/>
      <c r="C278" s="220" t="s">
        <v>618</v>
      </c>
      <c r="D278" s="220" t="s">
        <v>167</v>
      </c>
      <c r="E278" s="221" t="s">
        <v>619</v>
      </c>
      <c r="F278" s="222" t="s">
        <v>620</v>
      </c>
      <c r="G278" s="223" t="s">
        <v>381</v>
      </c>
      <c r="H278" s="224">
        <v>21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42</v>
      </c>
      <c r="O278" s="92"/>
      <c r="P278" s="230">
        <f>O278*H278</f>
        <v>0</v>
      </c>
      <c r="Q278" s="230">
        <v>0</v>
      </c>
      <c r="R278" s="230">
        <f>Q278*H278</f>
        <v>0</v>
      </c>
      <c r="S278" s="230">
        <v>0.004</v>
      </c>
      <c r="T278" s="231">
        <f>S278*H278</f>
        <v>0.084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171</v>
      </c>
      <c r="AT278" s="232" t="s">
        <v>167</v>
      </c>
      <c r="AU278" s="232" t="s">
        <v>87</v>
      </c>
      <c r="AY278" s="18" t="s">
        <v>164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85</v>
      </c>
      <c r="BK278" s="233">
        <f>ROUND(I278*H278,2)</f>
        <v>0</v>
      </c>
      <c r="BL278" s="18" t="s">
        <v>171</v>
      </c>
      <c r="BM278" s="232" t="s">
        <v>621</v>
      </c>
    </row>
    <row r="279" spans="1:47" s="2" customFormat="1" ht="12">
      <c r="A279" s="39"/>
      <c r="B279" s="40"/>
      <c r="C279" s="41"/>
      <c r="D279" s="234" t="s">
        <v>173</v>
      </c>
      <c r="E279" s="41"/>
      <c r="F279" s="235" t="s">
        <v>622</v>
      </c>
      <c r="G279" s="41"/>
      <c r="H279" s="41"/>
      <c r="I279" s="236"/>
      <c r="J279" s="41"/>
      <c r="K279" s="41"/>
      <c r="L279" s="45"/>
      <c r="M279" s="237"/>
      <c r="N279" s="23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173</v>
      </c>
      <c r="AU279" s="18" t="s">
        <v>87</v>
      </c>
    </row>
    <row r="280" spans="1:63" s="12" customFormat="1" ht="20.85" customHeight="1">
      <c r="A280" s="12"/>
      <c r="B280" s="204"/>
      <c r="C280" s="205"/>
      <c r="D280" s="206" t="s">
        <v>76</v>
      </c>
      <c r="E280" s="218" t="s">
        <v>623</v>
      </c>
      <c r="F280" s="218" t="s">
        <v>624</v>
      </c>
      <c r="G280" s="205"/>
      <c r="H280" s="205"/>
      <c r="I280" s="208"/>
      <c r="J280" s="219">
        <f>BK280</f>
        <v>0</v>
      </c>
      <c r="K280" s="205"/>
      <c r="L280" s="210"/>
      <c r="M280" s="211"/>
      <c r="N280" s="212"/>
      <c r="O280" s="212"/>
      <c r="P280" s="213">
        <f>P281+P282</f>
        <v>0</v>
      </c>
      <c r="Q280" s="212"/>
      <c r="R280" s="213">
        <f>R281+R282</f>
        <v>0</v>
      </c>
      <c r="S280" s="212"/>
      <c r="T280" s="214">
        <f>T281+T282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5" t="s">
        <v>85</v>
      </c>
      <c r="AT280" s="216" t="s">
        <v>76</v>
      </c>
      <c r="AU280" s="216" t="s">
        <v>87</v>
      </c>
      <c r="AY280" s="215" t="s">
        <v>164</v>
      </c>
      <c r="BK280" s="217">
        <f>BK281+BK282</f>
        <v>0</v>
      </c>
    </row>
    <row r="281" spans="1:65" s="2" customFormat="1" ht="37.8" customHeight="1">
      <c r="A281" s="39"/>
      <c r="B281" s="40"/>
      <c r="C281" s="220" t="s">
        <v>625</v>
      </c>
      <c r="D281" s="220" t="s">
        <v>167</v>
      </c>
      <c r="E281" s="221" t="s">
        <v>626</v>
      </c>
      <c r="F281" s="222" t="s">
        <v>627</v>
      </c>
      <c r="G281" s="223" t="s">
        <v>349</v>
      </c>
      <c r="H281" s="224">
        <v>185.172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42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171</v>
      </c>
      <c r="AT281" s="232" t="s">
        <v>167</v>
      </c>
      <c r="AU281" s="232" t="s">
        <v>184</v>
      </c>
      <c r="AY281" s="18" t="s">
        <v>164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85</v>
      </c>
      <c r="BK281" s="233">
        <f>ROUND(I281*H281,2)</f>
        <v>0</v>
      </c>
      <c r="BL281" s="18" t="s">
        <v>171</v>
      </c>
      <c r="BM281" s="232" t="s">
        <v>628</v>
      </c>
    </row>
    <row r="282" spans="1:63" s="16" customFormat="1" ht="20.85" customHeight="1">
      <c r="A282" s="16"/>
      <c r="B282" s="287"/>
      <c r="C282" s="288"/>
      <c r="D282" s="289" t="s">
        <v>76</v>
      </c>
      <c r="E282" s="289" t="s">
        <v>629</v>
      </c>
      <c r="F282" s="289" t="s">
        <v>630</v>
      </c>
      <c r="G282" s="288"/>
      <c r="H282" s="288"/>
      <c r="I282" s="290"/>
      <c r="J282" s="291">
        <f>BK282</f>
        <v>0</v>
      </c>
      <c r="K282" s="288"/>
      <c r="L282" s="292"/>
      <c r="M282" s="293"/>
      <c r="N282" s="294"/>
      <c r="O282" s="294"/>
      <c r="P282" s="295">
        <f>SUM(P283:P292)</f>
        <v>0</v>
      </c>
      <c r="Q282" s="294"/>
      <c r="R282" s="295">
        <f>SUM(R283:R292)</f>
        <v>0</v>
      </c>
      <c r="S282" s="294"/>
      <c r="T282" s="296">
        <f>SUM(T283:T292)</f>
        <v>0</v>
      </c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R282" s="297" t="s">
        <v>85</v>
      </c>
      <c r="AT282" s="298" t="s">
        <v>76</v>
      </c>
      <c r="AU282" s="298" t="s">
        <v>184</v>
      </c>
      <c r="AY282" s="297" t="s">
        <v>164</v>
      </c>
      <c r="BK282" s="299">
        <f>SUM(BK283:BK292)</f>
        <v>0</v>
      </c>
    </row>
    <row r="283" spans="1:65" s="2" customFormat="1" ht="24.15" customHeight="1">
      <c r="A283" s="39"/>
      <c r="B283" s="40"/>
      <c r="C283" s="220" t="s">
        <v>631</v>
      </c>
      <c r="D283" s="220" t="s">
        <v>167</v>
      </c>
      <c r="E283" s="221" t="s">
        <v>632</v>
      </c>
      <c r="F283" s="222" t="s">
        <v>633</v>
      </c>
      <c r="G283" s="223" t="s">
        <v>349</v>
      </c>
      <c r="H283" s="224">
        <v>2302.076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42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171</v>
      </c>
      <c r="AT283" s="232" t="s">
        <v>167</v>
      </c>
      <c r="AU283" s="232" t="s">
        <v>171</v>
      </c>
      <c r="AY283" s="18" t="s">
        <v>164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85</v>
      </c>
      <c r="BK283" s="233">
        <f>ROUND(I283*H283,2)</f>
        <v>0</v>
      </c>
      <c r="BL283" s="18" t="s">
        <v>171</v>
      </c>
      <c r="BM283" s="232" t="s">
        <v>634</v>
      </c>
    </row>
    <row r="284" spans="1:65" s="2" customFormat="1" ht="37.8" customHeight="1">
      <c r="A284" s="39"/>
      <c r="B284" s="40"/>
      <c r="C284" s="220" t="s">
        <v>635</v>
      </c>
      <c r="D284" s="220" t="s">
        <v>167</v>
      </c>
      <c r="E284" s="221" t="s">
        <v>636</v>
      </c>
      <c r="F284" s="222" t="s">
        <v>637</v>
      </c>
      <c r="G284" s="223" t="s">
        <v>349</v>
      </c>
      <c r="H284" s="224">
        <v>50645.672</v>
      </c>
      <c r="I284" s="225"/>
      <c r="J284" s="226">
        <f>ROUND(I284*H284,2)</f>
        <v>0</v>
      </c>
      <c r="K284" s="227"/>
      <c r="L284" s="45"/>
      <c r="M284" s="228" t="s">
        <v>1</v>
      </c>
      <c r="N284" s="229" t="s">
        <v>42</v>
      </c>
      <c r="O284" s="92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2" t="s">
        <v>171</v>
      </c>
      <c r="AT284" s="232" t="s">
        <v>167</v>
      </c>
      <c r="AU284" s="232" t="s">
        <v>171</v>
      </c>
      <c r="AY284" s="18" t="s">
        <v>164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8" t="s">
        <v>85</v>
      </c>
      <c r="BK284" s="233">
        <f>ROUND(I284*H284,2)</f>
        <v>0</v>
      </c>
      <c r="BL284" s="18" t="s">
        <v>171</v>
      </c>
      <c r="BM284" s="232" t="s">
        <v>638</v>
      </c>
    </row>
    <row r="285" spans="1:47" s="2" customFormat="1" ht="12">
      <c r="A285" s="39"/>
      <c r="B285" s="40"/>
      <c r="C285" s="41"/>
      <c r="D285" s="234" t="s">
        <v>173</v>
      </c>
      <c r="E285" s="41"/>
      <c r="F285" s="235" t="s">
        <v>639</v>
      </c>
      <c r="G285" s="41"/>
      <c r="H285" s="41"/>
      <c r="I285" s="236"/>
      <c r="J285" s="41"/>
      <c r="K285" s="41"/>
      <c r="L285" s="45"/>
      <c r="M285" s="237"/>
      <c r="N285" s="238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173</v>
      </c>
      <c r="AU285" s="18" t="s">
        <v>171</v>
      </c>
    </row>
    <row r="286" spans="1:51" s="13" customFormat="1" ht="12">
      <c r="A286" s="13"/>
      <c r="B286" s="243"/>
      <c r="C286" s="244"/>
      <c r="D286" s="234" t="s">
        <v>330</v>
      </c>
      <c r="E286" s="244"/>
      <c r="F286" s="246" t="s">
        <v>640</v>
      </c>
      <c r="G286" s="244"/>
      <c r="H286" s="247">
        <v>50645.672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3" t="s">
        <v>330</v>
      </c>
      <c r="AU286" s="253" t="s">
        <v>171</v>
      </c>
      <c r="AV286" s="13" t="s">
        <v>87</v>
      </c>
      <c r="AW286" s="13" t="s">
        <v>4</v>
      </c>
      <c r="AX286" s="13" t="s">
        <v>85</v>
      </c>
      <c r="AY286" s="253" t="s">
        <v>164</v>
      </c>
    </row>
    <row r="287" spans="1:65" s="2" customFormat="1" ht="14.4" customHeight="1">
      <c r="A287" s="39"/>
      <c r="B287" s="40"/>
      <c r="C287" s="220" t="s">
        <v>641</v>
      </c>
      <c r="D287" s="220" t="s">
        <v>167</v>
      </c>
      <c r="E287" s="221" t="s">
        <v>642</v>
      </c>
      <c r="F287" s="222" t="s">
        <v>643</v>
      </c>
      <c r="G287" s="223" t="s">
        <v>349</v>
      </c>
      <c r="H287" s="224">
        <v>2302.076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42</v>
      </c>
      <c r="O287" s="92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171</v>
      </c>
      <c r="AT287" s="232" t="s">
        <v>167</v>
      </c>
      <c r="AU287" s="232" t="s">
        <v>171</v>
      </c>
      <c r="AY287" s="18" t="s">
        <v>164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85</v>
      </c>
      <c r="BK287" s="233">
        <f>ROUND(I287*H287,2)</f>
        <v>0</v>
      </c>
      <c r="BL287" s="18" t="s">
        <v>171</v>
      </c>
      <c r="BM287" s="232" t="s">
        <v>644</v>
      </c>
    </row>
    <row r="288" spans="1:65" s="2" customFormat="1" ht="24.15" customHeight="1">
      <c r="A288" s="39"/>
      <c r="B288" s="40"/>
      <c r="C288" s="220" t="s">
        <v>645</v>
      </c>
      <c r="D288" s="220" t="s">
        <v>167</v>
      </c>
      <c r="E288" s="221" t="s">
        <v>646</v>
      </c>
      <c r="F288" s="222" t="s">
        <v>647</v>
      </c>
      <c r="G288" s="223" t="s">
        <v>349</v>
      </c>
      <c r="H288" s="224">
        <v>1050.767</v>
      </c>
      <c r="I288" s="225"/>
      <c r="J288" s="226">
        <f>ROUND(I288*H288,2)</f>
        <v>0</v>
      </c>
      <c r="K288" s="227"/>
      <c r="L288" s="45"/>
      <c r="M288" s="228" t="s">
        <v>1</v>
      </c>
      <c r="N288" s="229" t="s">
        <v>42</v>
      </c>
      <c r="O288" s="92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171</v>
      </c>
      <c r="AT288" s="232" t="s">
        <v>167</v>
      </c>
      <c r="AU288" s="232" t="s">
        <v>171</v>
      </c>
      <c r="AY288" s="18" t="s">
        <v>164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85</v>
      </c>
      <c r="BK288" s="233">
        <f>ROUND(I288*H288,2)</f>
        <v>0</v>
      </c>
      <c r="BL288" s="18" t="s">
        <v>171</v>
      </c>
      <c r="BM288" s="232" t="s">
        <v>648</v>
      </c>
    </row>
    <row r="289" spans="1:65" s="2" customFormat="1" ht="24.15" customHeight="1">
      <c r="A289" s="39"/>
      <c r="B289" s="40"/>
      <c r="C289" s="220" t="s">
        <v>649</v>
      </c>
      <c r="D289" s="220" t="s">
        <v>167</v>
      </c>
      <c r="E289" s="221" t="s">
        <v>650</v>
      </c>
      <c r="F289" s="222" t="s">
        <v>651</v>
      </c>
      <c r="G289" s="223" t="s">
        <v>349</v>
      </c>
      <c r="H289" s="224">
        <v>1190.322</v>
      </c>
      <c r="I289" s="225"/>
      <c r="J289" s="226">
        <f>ROUND(I289*H289,2)</f>
        <v>0</v>
      </c>
      <c r="K289" s="227"/>
      <c r="L289" s="45"/>
      <c r="M289" s="228" t="s">
        <v>1</v>
      </c>
      <c r="N289" s="229" t="s">
        <v>42</v>
      </c>
      <c r="O289" s="92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171</v>
      </c>
      <c r="AT289" s="232" t="s">
        <v>167</v>
      </c>
      <c r="AU289" s="232" t="s">
        <v>171</v>
      </c>
      <c r="AY289" s="18" t="s">
        <v>164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85</v>
      </c>
      <c r="BK289" s="233">
        <f>ROUND(I289*H289,2)</f>
        <v>0</v>
      </c>
      <c r="BL289" s="18" t="s">
        <v>171</v>
      </c>
      <c r="BM289" s="232" t="s">
        <v>652</v>
      </c>
    </row>
    <row r="290" spans="1:51" s="13" customFormat="1" ht="12">
      <c r="A290" s="13"/>
      <c r="B290" s="243"/>
      <c r="C290" s="244"/>
      <c r="D290" s="234" t="s">
        <v>330</v>
      </c>
      <c r="E290" s="245" t="s">
        <v>1</v>
      </c>
      <c r="F290" s="246" t="s">
        <v>653</v>
      </c>
      <c r="G290" s="244"/>
      <c r="H290" s="247">
        <v>1190.322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3" t="s">
        <v>330</v>
      </c>
      <c r="AU290" s="253" t="s">
        <v>171</v>
      </c>
      <c r="AV290" s="13" t="s">
        <v>87</v>
      </c>
      <c r="AW290" s="13" t="s">
        <v>32</v>
      </c>
      <c r="AX290" s="13" t="s">
        <v>85</v>
      </c>
      <c r="AY290" s="253" t="s">
        <v>164</v>
      </c>
    </row>
    <row r="291" spans="1:65" s="2" customFormat="1" ht="24.15" customHeight="1">
      <c r="A291" s="39"/>
      <c r="B291" s="40"/>
      <c r="C291" s="220" t="s">
        <v>654</v>
      </c>
      <c r="D291" s="220" t="s">
        <v>167</v>
      </c>
      <c r="E291" s="221" t="s">
        <v>655</v>
      </c>
      <c r="F291" s="222" t="s">
        <v>656</v>
      </c>
      <c r="G291" s="223" t="s">
        <v>349</v>
      </c>
      <c r="H291" s="224">
        <v>60</v>
      </c>
      <c r="I291" s="225"/>
      <c r="J291" s="226">
        <f>ROUND(I291*H291,2)</f>
        <v>0</v>
      </c>
      <c r="K291" s="227"/>
      <c r="L291" s="45"/>
      <c r="M291" s="228" t="s">
        <v>1</v>
      </c>
      <c r="N291" s="229" t="s">
        <v>42</v>
      </c>
      <c r="O291" s="92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171</v>
      </c>
      <c r="AT291" s="232" t="s">
        <v>167</v>
      </c>
      <c r="AU291" s="232" t="s">
        <v>171</v>
      </c>
      <c r="AY291" s="18" t="s">
        <v>164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85</v>
      </c>
      <c r="BK291" s="233">
        <f>ROUND(I291*H291,2)</f>
        <v>0</v>
      </c>
      <c r="BL291" s="18" t="s">
        <v>171</v>
      </c>
      <c r="BM291" s="232" t="s">
        <v>657</v>
      </c>
    </row>
    <row r="292" spans="1:47" s="2" customFormat="1" ht="12">
      <c r="A292" s="39"/>
      <c r="B292" s="40"/>
      <c r="C292" s="41"/>
      <c r="D292" s="234" t="s">
        <v>173</v>
      </c>
      <c r="E292" s="41"/>
      <c r="F292" s="235" t="s">
        <v>658</v>
      </c>
      <c r="G292" s="41"/>
      <c r="H292" s="41"/>
      <c r="I292" s="236"/>
      <c r="J292" s="41"/>
      <c r="K292" s="41"/>
      <c r="L292" s="45"/>
      <c r="M292" s="239"/>
      <c r="N292" s="240"/>
      <c r="O292" s="241"/>
      <c r="P292" s="241"/>
      <c r="Q292" s="241"/>
      <c r="R292" s="241"/>
      <c r="S292" s="241"/>
      <c r="T292" s="242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173</v>
      </c>
      <c r="AU292" s="18" t="s">
        <v>171</v>
      </c>
    </row>
    <row r="293" spans="1:31" s="2" customFormat="1" ht="6.95" customHeight="1">
      <c r="A293" s="39"/>
      <c r="B293" s="67"/>
      <c r="C293" s="68"/>
      <c r="D293" s="68"/>
      <c r="E293" s="68"/>
      <c r="F293" s="68"/>
      <c r="G293" s="68"/>
      <c r="H293" s="68"/>
      <c r="I293" s="68"/>
      <c r="J293" s="68"/>
      <c r="K293" s="68"/>
      <c r="L293" s="45"/>
      <c r="M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</row>
  </sheetData>
  <sheetProtection password="CC35" sheet="1" objects="1" scenarios="1" formatColumns="0" formatRows="0" autoFilter="0"/>
  <autoFilter ref="C122:K29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659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96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ROUND((SUM(BE122:BE216)),2)</f>
        <v>0</v>
      </c>
      <c r="G33" s="39"/>
      <c r="H33" s="39"/>
      <c r="I33" s="156">
        <v>0.21</v>
      </c>
      <c r="J33" s="155">
        <f>ROUND(((SUM(BE122:BE216))*I33),2)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ROUND((SUM(BF122:BF216)),2)</f>
        <v>0</v>
      </c>
      <c r="G34" s="39"/>
      <c r="H34" s="39"/>
      <c r="I34" s="156">
        <v>0.15</v>
      </c>
      <c r="J34" s="155">
        <f>ROUND(((SUM(BF122:BF216))*I34),2)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ROUND((SUM(BG122:BG216)),2)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ROUND((SUM(BH122:BH216)),2)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ROUND((SUM(BI122:BI216)),2)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102 - Místní komunikace – ulice Pražská – asfaltový beton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298</v>
      </c>
      <c r="E99" s="189"/>
      <c r="F99" s="189"/>
      <c r="G99" s="189"/>
      <c r="H99" s="189"/>
      <c r="I99" s="189"/>
      <c r="J99" s="190">
        <f>J147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300</v>
      </c>
      <c r="E100" s="189"/>
      <c r="F100" s="189"/>
      <c r="G100" s="189"/>
      <c r="H100" s="189"/>
      <c r="I100" s="189"/>
      <c r="J100" s="190">
        <f>J165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301</v>
      </c>
      <c r="E101" s="189"/>
      <c r="F101" s="189"/>
      <c r="G101" s="189"/>
      <c r="H101" s="189"/>
      <c r="I101" s="189"/>
      <c r="J101" s="190">
        <f>J203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21.8" customHeight="1">
      <c r="A102" s="10"/>
      <c r="B102" s="186"/>
      <c r="C102" s="187"/>
      <c r="D102" s="188" t="s">
        <v>302</v>
      </c>
      <c r="E102" s="189"/>
      <c r="F102" s="189"/>
      <c r="G102" s="189"/>
      <c r="H102" s="189"/>
      <c r="I102" s="189"/>
      <c r="J102" s="190">
        <f>J205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Kruhový objezd na silnici II/608 ulice Teplická v Postřižíně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102 - Místní komunikace – ulice Pražská – asfaltový beton 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Postřižín</v>
      </c>
      <c r="G116" s="41"/>
      <c r="H116" s="41"/>
      <c r="I116" s="33" t="s">
        <v>22</v>
      </c>
      <c r="J116" s="80" t="str">
        <f>IF(J12="","",J12)</f>
        <v>5. 8. 2018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Středočeský kraj</v>
      </c>
      <c r="G118" s="41"/>
      <c r="H118" s="41"/>
      <c r="I118" s="33" t="s">
        <v>30</v>
      </c>
      <c r="J118" s="37" t="str">
        <f>E21</f>
        <v>Ing. arch. Martin Jirovský, PhD., MBA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Barbora Baňárová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150</v>
      </c>
      <c r="D121" s="195" t="s">
        <v>62</v>
      </c>
      <c r="E121" s="195" t="s">
        <v>58</v>
      </c>
      <c r="F121" s="195" t="s">
        <v>59</v>
      </c>
      <c r="G121" s="195" t="s">
        <v>151</v>
      </c>
      <c r="H121" s="195" t="s">
        <v>152</v>
      </c>
      <c r="I121" s="195" t="s">
        <v>153</v>
      </c>
      <c r="J121" s="196" t="s">
        <v>136</v>
      </c>
      <c r="K121" s="197" t="s">
        <v>154</v>
      </c>
      <c r="L121" s="198"/>
      <c r="M121" s="101" t="s">
        <v>1</v>
      </c>
      <c r="N121" s="102" t="s">
        <v>41</v>
      </c>
      <c r="O121" s="102" t="s">
        <v>155</v>
      </c>
      <c r="P121" s="102" t="s">
        <v>156</v>
      </c>
      <c r="Q121" s="102" t="s">
        <v>157</v>
      </c>
      <c r="R121" s="102" t="s">
        <v>158</v>
      </c>
      <c r="S121" s="102" t="s">
        <v>159</v>
      </c>
      <c r="T121" s="103" t="s">
        <v>160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161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29.81782628</v>
      </c>
      <c r="S122" s="105"/>
      <c r="T122" s="202">
        <f>T123</f>
        <v>304.0152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76</v>
      </c>
      <c r="E123" s="207" t="s">
        <v>162</v>
      </c>
      <c r="F123" s="207" t="s">
        <v>163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P124+P147+P165</f>
        <v>0</v>
      </c>
      <c r="Q123" s="212"/>
      <c r="R123" s="213">
        <f>R124+R147+R165</f>
        <v>29.81782628</v>
      </c>
      <c r="S123" s="212"/>
      <c r="T123" s="214">
        <f>T124+T147+T165</f>
        <v>304.0152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77</v>
      </c>
      <c r="AY123" s="215" t="s">
        <v>164</v>
      </c>
      <c r="BK123" s="217">
        <f>BK124+BK147+BK165</f>
        <v>0</v>
      </c>
    </row>
    <row r="124" spans="1:63" s="12" customFormat="1" ht="22.8" customHeight="1">
      <c r="A124" s="12"/>
      <c r="B124" s="204"/>
      <c r="C124" s="205"/>
      <c r="D124" s="206" t="s">
        <v>76</v>
      </c>
      <c r="E124" s="218" t="s">
        <v>85</v>
      </c>
      <c r="F124" s="218" t="s">
        <v>303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SUM(P125:P146)</f>
        <v>0</v>
      </c>
      <c r="Q124" s="212"/>
      <c r="R124" s="213">
        <f>SUM(R125:R146)</f>
        <v>0.028638</v>
      </c>
      <c r="S124" s="212"/>
      <c r="T124" s="214">
        <f>SUM(T125:T146)</f>
        <v>295.0152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85</v>
      </c>
      <c r="AY124" s="215" t="s">
        <v>164</v>
      </c>
      <c r="BK124" s="217">
        <f>SUM(BK125:BK146)</f>
        <v>0</v>
      </c>
    </row>
    <row r="125" spans="1:65" s="2" customFormat="1" ht="62.7" customHeight="1">
      <c r="A125" s="39"/>
      <c r="B125" s="40"/>
      <c r="C125" s="220" t="s">
        <v>85</v>
      </c>
      <c r="D125" s="220" t="s">
        <v>167</v>
      </c>
      <c r="E125" s="221" t="s">
        <v>308</v>
      </c>
      <c r="F125" s="222" t="s">
        <v>309</v>
      </c>
      <c r="G125" s="223" t="s">
        <v>306</v>
      </c>
      <c r="H125" s="224">
        <v>318.2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0.58</v>
      </c>
      <c r="T125" s="231">
        <f>S125*H125</f>
        <v>184.55599999999998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171</v>
      </c>
      <c r="AT125" s="232" t="s">
        <v>167</v>
      </c>
      <c r="AU125" s="232" t="s">
        <v>87</v>
      </c>
      <c r="AY125" s="18" t="s">
        <v>164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171</v>
      </c>
      <c r="BM125" s="232" t="s">
        <v>310</v>
      </c>
    </row>
    <row r="126" spans="1:47" s="2" customFormat="1" ht="12">
      <c r="A126" s="39"/>
      <c r="B126" s="40"/>
      <c r="C126" s="41"/>
      <c r="D126" s="234" t="s">
        <v>173</v>
      </c>
      <c r="E126" s="41"/>
      <c r="F126" s="235" t="s">
        <v>311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87</v>
      </c>
    </row>
    <row r="127" spans="1:65" s="2" customFormat="1" ht="49.05" customHeight="1">
      <c r="A127" s="39"/>
      <c r="B127" s="40"/>
      <c r="C127" s="220" t="s">
        <v>87</v>
      </c>
      <c r="D127" s="220" t="s">
        <v>167</v>
      </c>
      <c r="E127" s="221" t="s">
        <v>660</v>
      </c>
      <c r="F127" s="222" t="s">
        <v>661</v>
      </c>
      <c r="G127" s="223" t="s">
        <v>306</v>
      </c>
      <c r="H127" s="224">
        <v>318.2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9E-05</v>
      </c>
      <c r="R127" s="230">
        <f>Q127*H127</f>
        <v>0.028638</v>
      </c>
      <c r="S127" s="230">
        <v>0.256</v>
      </c>
      <c r="T127" s="231">
        <f>S127*H127</f>
        <v>81.4592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662</v>
      </c>
    </row>
    <row r="128" spans="1:47" s="2" customFormat="1" ht="12">
      <c r="A128" s="39"/>
      <c r="B128" s="40"/>
      <c r="C128" s="41"/>
      <c r="D128" s="234" t="s">
        <v>173</v>
      </c>
      <c r="E128" s="41"/>
      <c r="F128" s="235" t="s">
        <v>311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87</v>
      </c>
    </row>
    <row r="129" spans="1:65" s="2" customFormat="1" ht="37.8" customHeight="1">
      <c r="A129" s="39"/>
      <c r="B129" s="40"/>
      <c r="C129" s="220" t="s">
        <v>184</v>
      </c>
      <c r="D129" s="220" t="s">
        <v>167</v>
      </c>
      <c r="E129" s="221" t="s">
        <v>663</v>
      </c>
      <c r="F129" s="222" t="s">
        <v>664</v>
      </c>
      <c r="G129" s="223" t="s">
        <v>489</v>
      </c>
      <c r="H129" s="224">
        <v>100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0.29</v>
      </c>
      <c r="T129" s="231">
        <f>S129*H129</f>
        <v>28.999999999999996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665</v>
      </c>
    </row>
    <row r="130" spans="1:65" s="2" customFormat="1" ht="49.05" customHeight="1">
      <c r="A130" s="39"/>
      <c r="B130" s="40"/>
      <c r="C130" s="220" t="s">
        <v>171</v>
      </c>
      <c r="D130" s="220" t="s">
        <v>167</v>
      </c>
      <c r="E130" s="221" t="s">
        <v>315</v>
      </c>
      <c r="F130" s="222" t="s">
        <v>316</v>
      </c>
      <c r="G130" s="223" t="s">
        <v>317</v>
      </c>
      <c r="H130" s="224">
        <v>2.37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318</v>
      </c>
    </row>
    <row r="131" spans="1:47" s="2" customFormat="1" ht="12">
      <c r="A131" s="39"/>
      <c r="B131" s="40"/>
      <c r="C131" s="41"/>
      <c r="D131" s="234" t="s">
        <v>173</v>
      </c>
      <c r="E131" s="41"/>
      <c r="F131" s="235" t="s">
        <v>319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173</v>
      </c>
      <c r="AU131" s="18" t="s">
        <v>87</v>
      </c>
    </row>
    <row r="132" spans="1:65" s="2" customFormat="1" ht="49.05" customHeight="1">
      <c r="A132" s="39"/>
      <c r="B132" s="40"/>
      <c r="C132" s="220" t="s">
        <v>177</v>
      </c>
      <c r="D132" s="220" t="s">
        <v>167</v>
      </c>
      <c r="E132" s="221" t="s">
        <v>320</v>
      </c>
      <c r="F132" s="222" t="s">
        <v>321</v>
      </c>
      <c r="G132" s="223" t="s">
        <v>317</v>
      </c>
      <c r="H132" s="224">
        <v>119.67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171</v>
      </c>
      <c r="AT132" s="232" t="s">
        <v>167</v>
      </c>
      <c r="AU132" s="232" t="s">
        <v>87</v>
      </c>
      <c r="AY132" s="18" t="s">
        <v>164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171</v>
      </c>
      <c r="BM132" s="232" t="s">
        <v>666</v>
      </c>
    </row>
    <row r="133" spans="1:47" s="2" customFormat="1" ht="12">
      <c r="A133" s="39"/>
      <c r="B133" s="40"/>
      <c r="C133" s="41"/>
      <c r="D133" s="234" t="s">
        <v>173</v>
      </c>
      <c r="E133" s="41"/>
      <c r="F133" s="235" t="s">
        <v>311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173</v>
      </c>
      <c r="AU133" s="18" t="s">
        <v>87</v>
      </c>
    </row>
    <row r="134" spans="1:65" s="2" customFormat="1" ht="49.05" customHeight="1">
      <c r="A134" s="39"/>
      <c r="B134" s="40"/>
      <c r="C134" s="220" t="s">
        <v>197</v>
      </c>
      <c r="D134" s="220" t="s">
        <v>167</v>
      </c>
      <c r="E134" s="221" t="s">
        <v>324</v>
      </c>
      <c r="F134" s="222" t="s">
        <v>325</v>
      </c>
      <c r="G134" s="223" t="s">
        <v>317</v>
      </c>
      <c r="H134" s="224">
        <v>119.67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87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326</v>
      </c>
    </row>
    <row r="135" spans="1:65" s="2" customFormat="1" ht="24.15" customHeight="1">
      <c r="A135" s="39"/>
      <c r="B135" s="40"/>
      <c r="C135" s="220" t="s">
        <v>201</v>
      </c>
      <c r="D135" s="220" t="s">
        <v>167</v>
      </c>
      <c r="E135" s="221" t="s">
        <v>327</v>
      </c>
      <c r="F135" s="222" t="s">
        <v>328</v>
      </c>
      <c r="G135" s="223" t="s">
        <v>317</v>
      </c>
      <c r="H135" s="224">
        <v>122.04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329</v>
      </c>
    </row>
    <row r="136" spans="1:51" s="13" customFormat="1" ht="12">
      <c r="A136" s="13"/>
      <c r="B136" s="243"/>
      <c r="C136" s="244"/>
      <c r="D136" s="234" t="s">
        <v>330</v>
      </c>
      <c r="E136" s="245" t="s">
        <v>1</v>
      </c>
      <c r="F136" s="246" t="s">
        <v>667</v>
      </c>
      <c r="G136" s="244"/>
      <c r="H136" s="247">
        <v>122.04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330</v>
      </c>
      <c r="AU136" s="253" t="s">
        <v>87</v>
      </c>
      <c r="AV136" s="13" t="s">
        <v>87</v>
      </c>
      <c r="AW136" s="13" t="s">
        <v>32</v>
      </c>
      <c r="AX136" s="13" t="s">
        <v>85</v>
      </c>
      <c r="AY136" s="253" t="s">
        <v>164</v>
      </c>
    </row>
    <row r="137" spans="1:65" s="2" customFormat="1" ht="24.15" customHeight="1">
      <c r="A137" s="39"/>
      <c r="B137" s="40"/>
      <c r="C137" s="220" t="s">
        <v>206</v>
      </c>
      <c r="D137" s="220" t="s">
        <v>167</v>
      </c>
      <c r="E137" s="221" t="s">
        <v>332</v>
      </c>
      <c r="F137" s="222" t="s">
        <v>333</v>
      </c>
      <c r="G137" s="223" t="s">
        <v>317</v>
      </c>
      <c r="H137" s="224">
        <v>1586.52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334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335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51" s="13" customFormat="1" ht="12">
      <c r="A139" s="13"/>
      <c r="B139" s="243"/>
      <c r="C139" s="244"/>
      <c r="D139" s="234" t="s">
        <v>330</v>
      </c>
      <c r="E139" s="244"/>
      <c r="F139" s="246" t="s">
        <v>668</v>
      </c>
      <c r="G139" s="244"/>
      <c r="H139" s="247">
        <v>1586.52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330</v>
      </c>
      <c r="AU139" s="253" t="s">
        <v>87</v>
      </c>
      <c r="AV139" s="13" t="s">
        <v>87</v>
      </c>
      <c r="AW139" s="13" t="s">
        <v>4</v>
      </c>
      <c r="AX139" s="13" t="s">
        <v>85</v>
      </c>
      <c r="AY139" s="253" t="s">
        <v>164</v>
      </c>
    </row>
    <row r="140" spans="1:65" s="2" customFormat="1" ht="14.4" customHeight="1">
      <c r="A140" s="39"/>
      <c r="B140" s="40"/>
      <c r="C140" s="220" t="s">
        <v>165</v>
      </c>
      <c r="D140" s="220" t="s">
        <v>167</v>
      </c>
      <c r="E140" s="221" t="s">
        <v>344</v>
      </c>
      <c r="F140" s="222" t="s">
        <v>345</v>
      </c>
      <c r="G140" s="223" t="s">
        <v>317</v>
      </c>
      <c r="H140" s="224">
        <v>122.04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346</v>
      </c>
    </row>
    <row r="141" spans="1:65" s="2" customFormat="1" ht="24.15" customHeight="1">
      <c r="A141" s="39"/>
      <c r="B141" s="40"/>
      <c r="C141" s="220" t="s">
        <v>213</v>
      </c>
      <c r="D141" s="220" t="s">
        <v>167</v>
      </c>
      <c r="E141" s="221" t="s">
        <v>347</v>
      </c>
      <c r="F141" s="222" t="s">
        <v>348</v>
      </c>
      <c r="G141" s="223" t="s">
        <v>349</v>
      </c>
      <c r="H141" s="224">
        <v>216.134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171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171</v>
      </c>
      <c r="BM141" s="232" t="s">
        <v>350</v>
      </c>
    </row>
    <row r="142" spans="1:51" s="13" customFormat="1" ht="12">
      <c r="A142" s="13"/>
      <c r="B142" s="243"/>
      <c r="C142" s="244"/>
      <c r="D142" s="234" t="s">
        <v>330</v>
      </c>
      <c r="E142" s="244"/>
      <c r="F142" s="246" t="s">
        <v>669</v>
      </c>
      <c r="G142" s="244"/>
      <c r="H142" s="247">
        <v>216.134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330</v>
      </c>
      <c r="AU142" s="253" t="s">
        <v>87</v>
      </c>
      <c r="AV142" s="13" t="s">
        <v>87</v>
      </c>
      <c r="AW142" s="13" t="s">
        <v>4</v>
      </c>
      <c r="AX142" s="13" t="s">
        <v>85</v>
      </c>
      <c r="AY142" s="253" t="s">
        <v>164</v>
      </c>
    </row>
    <row r="143" spans="1:65" s="2" customFormat="1" ht="14.4" customHeight="1">
      <c r="A143" s="39"/>
      <c r="B143" s="40"/>
      <c r="C143" s="220" t="s">
        <v>217</v>
      </c>
      <c r="D143" s="220" t="s">
        <v>167</v>
      </c>
      <c r="E143" s="221" t="s">
        <v>352</v>
      </c>
      <c r="F143" s="222" t="s">
        <v>353</v>
      </c>
      <c r="G143" s="223" t="s">
        <v>306</v>
      </c>
      <c r="H143" s="224">
        <v>356.12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87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354</v>
      </c>
    </row>
    <row r="144" spans="1:51" s="13" customFormat="1" ht="12">
      <c r="A144" s="13"/>
      <c r="B144" s="243"/>
      <c r="C144" s="244"/>
      <c r="D144" s="234" t="s">
        <v>330</v>
      </c>
      <c r="E144" s="245" t="s">
        <v>1</v>
      </c>
      <c r="F144" s="246" t="s">
        <v>670</v>
      </c>
      <c r="G144" s="244"/>
      <c r="H144" s="247">
        <v>14.19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330</v>
      </c>
      <c r="AU144" s="253" t="s">
        <v>87</v>
      </c>
      <c r="AV144" s="13" t="s">
        <v>87</v>
      </c>
      <c r="AW144" s="13" t="s">
        <v>32</v>
      </c>
      <c r="AX144" s="13" t="s">
        <v>77</v>
      </c>
      <c r="AY144" s="253" t="s">
        <v>164</v>
      </c>
    </row>
    <row r="145" spans="1:51" s="13" customFormat="1" ht="12">
      <c r="A145" s="13"/>
      <c r="B145" s="243"/>
      <c r="C145" s="244"/>
      <c r="D145" s="234" t="s">
        <v>330</v>
      </c>
      <c r="E145" s="245" t="s">
        <v>1</v>
      </c>
      <c r="F145" s="246" t="s">
        <v>671</v>
      </c>
      <c r="G145" s="244"/>
      <c r="H145" s="247">
        <v>341.93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330</v>
      </c>
      <c r="AU145" s="253" t="s">
        <v>87</v>
      </c>
      <c r="AV145" s="13" t="s">
        <v>87</v>
      </c>
      <c r="AW145" s="13" t="s">
        <v>32</v>
      </c>
      <c r="AX145" s="13" t="s">
        <v>77</v>
      </c>
      <c r="AY145" s="253" t="s">
        <v>164</v>
      </c>
    </row>
    <row r="146" spans="1:51" s="14" customFormat="1" ht="12">
      <c r="A146" s="14"/>
      <c r="B146" s="254"/>
      <c r="C146" s="255"/>
      <c r="D146" s="234" t="s">
        <v>330</v>
      </c>
      <c r="E146" s="256" t="s">
        <v>1</v>
      </c>
      <c r="F146" s="257" t="s">
        <v>361</v>
      </c>
      <c r="G146" s="255"/>
      <c r="H146" s="258">
        <v>356.12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4" t="s">
        <v>330</v>
      </c>
      <c r="AU146" s="264" t="s">
        <v>87</v>
      </c>
      <c r="AV146" s="14" t="s">
        <v>171</v>
      </c>
      <c r="AW146" s="14" t="s">
        <v>32</v>
      </c>
      <c r="AX146" s="14" t="s">
        <v>85</v>
      </c>
      <c r="AY146" s="264" t="s">
        <v>164</v>
      </c>
    </row>
    <row r="147" spans="1:63" s="12" customFormat="1" ht="22.8" customHeight="1">
      <c r="A147" s="12"/>
      <c r="B147" s="204"/>
      <c r="C147" s="205"/>
      <c r="D147" s="206" t="s">
        <v>76</v>
      </c>
      <c r="E147" s="218" t="s">
        <v>177</v>
      </c>
      <c r="F147" s="218" t="s">
        <v>418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SUM(P148:P164)</f>
        <v>0</v>
      </c>
      <c r="Q147" s="212"/>
      <c r="R147" s="213">
        <f>SUM(R148:R164)</f>
        <v>0.5455065</v>
      </c>
      <c r="S147" s="212"/>
      <c r="T147" s="214">
        <f>SUM(T148:T164)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85</v>
      </c>
      <c r="AT147" s="216" t="s">
        <v>76</v>
      </c>
      <c r="AU147" s="216" t="s">
        <v>85</v>
      </c>
      <c r="AY147" s="215" t="s">
        <v>164</v>
      </c>
      <c r="BK147" s="217">
        <f>SUM(BK148:BK164)</f>
        <v>0</v>
      </c>
    </row>
    <row r="148" spans="1:65" s="2" customFormat="1" ht="14.4" customHeight="1">
      <c r="A148" s="39"/>
      <c r="B148" s="40"/>
      <c r="C148" s="220" t="s">
        <v>223</v>
      </c>
      <c r="D148" s="220" t="s">
        <v>167</v>
      </c>
      <c r="E148" s="221" t="s">
        <v>420</v>
      </c>
      <c r="F148" s="222" t="s">
        <v>421</v>
      </c>
      <c r="G148" s="223" t="s">
        <v>306</v>
      </c>
      <c r="H148" s="224">
        <v>356.12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171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171</v>
      </c>
      <c r="BM148" s="232" t="s">
        <v>422</v>
      </c>
    </row>
    <row r="149" spans="1:47" s="2" customFormat="1" ht="12">
      <c r="A149" s="39"/>
      <c r="B149" s="40"/>
      <c r="C149" s="41"/>
      <c r="D149" s="234" t="s">
        <v>173</v>
      </c>
      <c r="E149" s="41"/>
      <c r="F149" s="235" t="s">
        <v>423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173</v>
      </c>
      <c r="AU149" s="18" t="s">
        <v>87</v>
      </c>
    </row>
    <row r="150" spans="1:51" s="13" customFormat="1" ht="12">
      <c r="A150" s="13"/>
      <c r="B150" s="243"/>
      <c r="C150" s="244"/>
      <c r="D150" s="234" t="s">
        <v>330</v>
      </c>
      <c r="E150" s="245" t="s">
        <v>1</v>
      </c>
      <c r="F150" s="246" t="s">
        <v>670</v>
      </c>
      <c r="G150" s="244"/>
      <c r="H150" s="247">
        <v>14.19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330</v>
      </c>
      <c r="AU150" s="253" t="s">
        <v>87</v>
      </c>
      <c r="AV150" s="13" t="s">
        <v>87</v>
      </c>
      <c r="AW150" s="13" t="s">
        <v>32</v>
      </c>
      <c r="AX150" s="13" t="s">
        <v>77</v>
      </c>
      <c r="AY150" s="253" t="s">
        <v>164</v>
      </c>
    </row>
    <row r="151" spans="1:51" s="13" customFormat="1" ht="12">
      <c r="A151" s="13"/>
      <c r="B151" s="243"/>
      <c r="C151" s="244"/>
      <c r="D151" s="234" t="s">
        <v>330</v>
      </c>
      <c r="E151" s="245" t="s">
        <v>1</v>
      </c>
      <c r="F151" s="246" t="s">
        <v>671</v>
      </c>
      <c r="G151" s="244"/>
      <c r="H151" s="247">
        <v>341.93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330</v>
      </c>
      <c r="AU151" s="253" t="s">
        <v>87</v>
      </c>
      <c r="AV151" s="13" t="s">
        <v>87</v>
      </c>
      <c r="AW151" s="13" t="s">
        <v>32</v>
      </c>
      <c r="AX151" s="13" t="s">
        <v>77</v>
      </c>
      <c r="AY151" s="253" t="s">
        <v>164</v>
      </c>
    </row>
    <row r="152" spans="1:65" s="2" customFormat="1" ht="24.15" customHeight="1">
      <c r="A152" s="39"/>
      <c r="B152" s="40"/>
      <c r="C152" s="220" t="s">
        <v>227</v>
      </c>
      <c r="D152" s="220" t="s">
        <v>167</v>
      </c>
      <c r="E152" s="221" t="s">
        <v>430</v>
      </c>
      <c r="F152" s="222" t="s">
        <v>431</v>
      </c>
      <c r="G152" s="223" t="s">
        <v>306</v>
      </c>
      <c r="H152" s="224">
        <v>356.12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42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171</v>
      </c>
      <c r="AT152" s="232" t="s">
        <v>167</v>
      </c>
      <c r="AU152" s="232" t="s">
        <v>87</v>
      </c>
      <c r="AY152" s="18" t="s">
        <v>164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85</v>
      </c>
      <c r="BK152" s="233">
        <f>ROUND(I152*H152,2)</f>
        <v>0</v>
      </c>
      <c r="BL152" s="18" t="s">
        <v>171</v>
      </c>
      <c r="BM152" s="232" t="s">
        <v>432</v>
      </c>
    </row>
    <row r="153" spans="1:47" s="2" customFormat="1" ht="12">
      <c r="A153" s="39"/>
      <c r="B153" s="40"/>
      <c r="C153" s="41"/>
      <c r="D153" s="234" t="s">
        <v>173</v>
      </c>
      <c r="E153" s="41"/>
      <c r="F153" s="235" t="s">
        <v>433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173</v>
      </c>
      <c r="AU153" s="18" t="s">
        <v>87</v>
      </c>
    </row>
    <row r="154" spans="1:51" s="13" customFormat="1" ht="12">
      <c r="A154" s="13"/>
      <c r="B154" s="243"/>
      <c r="C154" s="244"/>
      <c r="D154" s="234" t="s">
        <v>330</v>
      </c>
      <c r="E154" s="245" t="s">
        <v>1</v>
      </c>
      <c r="F154" s="246" t="s">
        <v>670</v>
      </c>
      <c r="G154" s="244"/>
      <c r="H154" s="247">
        <v>14.19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330</v>
      </c>
      <c r="AU154" s="253" t="s">
        <v>87</v>
      </c>
      <c r="AV154" s="13" t="s">
        <v>87</v>
      </c>
      <c r="AW154" s="13" t="s">
        <v>32</v>
      </c>
      <c r="AX154" s="13" t="s">
        <v>77</v>
      </c>
      <c r="AY154" s="253" t="s">
        <v>164</v>
      </c>
    </row>
    <row r="155" spans="1:51" s="13" customFormat="1" ht="12">
      <c r="A155" s="13"/>
      <c r="B155" s="243"/>
      <c r="C155" s="244"/>
      <c r="D155" s="234" t="s">
        <v>330</v>
      </c>
      <c r="E155" s="245" t="s">
        <v>1</v>
      </c>
      <c r="F155" s="246" t="s">
        <v>671</v>
      </c>
      <c r="G155" s="244"/>
      <c r="H155" s="247">
        <v>341.93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330</v>
      </c>
      <c r="AU155" s="253" t="s">
        <v>87</v>
      </c>
      <c r="AV155" s="13" t="s">
        <v>87</v>
      </c>
      <c r="AW155" s="13" t="s">
        <v>32</v>
      </c>
      <c r="AX155" s="13" t="s">
        <v>77</v>
      </c>
      <c r="AY155" s="253" t="s">
        <v>164</v>
      </c>
    </row>
    <row r="156" spans="1:51" s="14" customFormat="1" ht="12">
      <c r="A156" s="14"/>
      <c r="B156" s="254"/>
      <c r="C156" s="255"/>
      <c r="D156" s="234" t="s">
        <v>330</v>
      </c>
      <c r="E156" s="256" t="s">
        <v>1</v>
      </c>
      <c r="F156" s="257" t="s">
        <v>361</v>
      </c>
      <c r="G156" s="255"/>
      <c r="H156" s="258">
        <v>356.12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4" t="s">
        <v>330</v>
      </c>
      <c r="AU156" s="264" t="s">
        <v>87</v>
      </c>
      <c r="AV156" s="14" t="s">
        <v>171</v>
      </c>
      <c r="AW156" s="14" t="s">
        <v>32</v>
      </c>
      <c r="AX156" s="14" t="s">
        <v>85</v>
      </c>
      <c r="AY156" s="264" t="s">
        <v>164</v>
      </c>
    </row>
    <row r="157" spans="1:65" s="2" customFormat="1" ht="37.8" customHeight="1">
      <c r="A157" s="39"/>
      <c r="B157" s="40"/>
      <c r="C157" s="220" t="s">
        <v>231</v>
      </c>
      <c r="D157" s="220" t="s">
        <v>167</v>
      </c>
      <c r="E157" s="221" t="s">
        <v>672</v>
      </c>
      <c r="F157" s="222" t="s">
        <v>673</v>
      </c>
      <c r="G157" s="223" t="s">
        <v>306</v>
      </c>
      <c r="H157" s="224">
        <v>341.93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674</v>
      </c>
    </row>
    <row r="158" spans="1:65" s="2" customFormat="1" ht="49.05" customHeight="1">
      <c r="A158" s="39"/>
      <c r="B158" s="40"/>
      <c r="C158" s="220" t="s">
        <v>8</v>
      </c>
      <c r="D158" s="220" t="s">
        <v>167</v>
      </c>
      <c r="E158" s="221" t="s">
        <v>675</v>
      </c>
      <c r="F158" s="222" t="s">
        <v>676</v>
      </c>
      <c r="G158" s="223" t="s">
        <v>306</v>
      </c>
      <c r="H158" s="224">
        <v>341.93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171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677</v>
      </c>
    </row>
    <row r="159" spans="1:65" s="2" customFormat="1" ht="24.15" customHeight="1">
      <c r="A159" s="39"/>
      <c r="B159" s="40"/>
      <c r="C159" s="220" t="s">
        <v>240</v>
      </c>
      <c r="D159" s="220" t="s">
        <v>167</v>
      </c>
      <c r="E159" s="221" t="s">
        <v>458</v>
      </c>
      <c r="F159" s="222" t="s">
        <v>459</v>
      </c>
      <c r="G159" s="223" t="s">
        <v>306</v>
      </c>
      <c r="H159" s="224">
        <v>341.93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0.00034</v>
      </c>
      <c r="R159" s="230">
        <f>Q159*H159</f>
        <v>0.1162562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460</v>
      </c>
    </row>
    <row r="160" spans="1:65" s="2" customFormat="1" ht="24.15" customHeight="1">
      <c r="A160" s="39"/>
      <c r="B160" s="40"/>
      <c r="C160" s="220" t="s">
        <v>245</v>
      </c>
      <c r="D160" s="220" t="s">
        <v>167</v>
      </c>
      <c r="E160" s="221" t="s">
        <v>462</v>
      </c>
      <c r="F160" s="222" t="s">
        <v>463</v>
      </c>
      <c r="G160" s="223" t="s">
        <v>306</v>
      </c>
      <c r="H160" s="224">
        <v>341.93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0.00071</v>
      </c>
      <c r="R160" s="230">
        <f>Q160*H160</f>
        <v>0.24277030000000002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171</v>
      </c>
      <c r="AT160" s="232" t="s">
        <v>167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464</v>
      </c>
    </row>
    <row r="161" spans="1:65" s="2" customFormat="1" ht="37.8" customHeight="1">
      <c r="A161" s="39"/>
      <c r="B161" s="40"/>
      <c r="C161" s="220" t="s">
        <v>250</v>
      </c>
      <c r="D161" s="220" t="s">
        <v>167</v>
      </c>
      <c r="E161" s="221" t="s">
        <v>678</v>
      </c>
      <c r="F161" s="222" t="s">
        <v>679</v>
      </c>
      <c r="G161" s="223" t="s">
        <v>306</v>
      </c>
      <c r="H161" s="224">
        <v>341.93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42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171</v>
      </c>
      <c r="AT161" s="232" t="s">
        <v>167</v>
      </c>
      <c r="AU161" s="232" t="s">
        <v>87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680</v>
      </c>
    </row>
    <row r="162" spans="1:65" s="2" customFormat="1" ht="24.15" customHeight="1">
      <c r="A162" s="39"/>
      <c r="B162" s="40"/>
      <c r="C162" s="220" t="s">
        <v>255</v>
      </c>
      <c r="D162" s="220" t="s">
        <v>167</v>
      </c>
      <c r="E162" s="221" t="s">
        <v>487</v>
      </c>
      <c r="F162" s="222" t="s">
        <v>488</v>
      </c>
      <c r="G162" s="223" t="s">
        <v>489</v>
      </c>
      <c r="H162" s="224">
        <v>51.8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42</v>
      </c>
      <c r="O162" s="92"/>
      <c r="P162" s="230">
        <f>O162*H162</f>
        <v>0</v>
      </c>
      <c r="Q162" s="230">
        <v>0.0036</v>
      </c>
      <c r="R162" s="230">
        <f>Q162*H162</f>
        <v>0.18647999999999998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171</v>
      </c>
      <c r="AT162" s="232" t="s">
        <v>167</v>
      </c>
      <c r="AU162" s="232" t="s">
        <v>87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490</v>
      </c>
    </row>
    <row r="163" spans="1:47" s="2" customFormat="1" ht="12">
      <c r="A163" s="39"/>
      <c r="B163" s="40"/>
      <c r="C163" s="41"/>
      <c r="D163" s="234" t="s">
        <v>173</v>
      </c>
      <c r="E163" s="41"/>
      <c r="F163" s="235" t="s">
        <v>491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173</v>
      </c>
      <c r="AU163" s="18" t="s">
        <v>87</v>
      </c>
    </row>
    <row r="164" spans="1:51" s="13" customFormat="1" ht="12">
      <c r="A164" s="13"/>
      <c r="B164" s="243"/>
      <c r="C164" s="244"/>
      <c r="D164" s="234" t="s">
        <v>330</v>
      </c>
      <c r="E164" s="245" t="s">
        <v>1</v>
      </c>
      <c r="F164" s="246" t="s">
        <v>681</v>
      </c>
      <c r="G164" s="244"/>
      <c r="H164" s="247">
        <v>51.8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330</v>
      </c>
      <c r="AU164" s="253" t="s">
        <v>87</v>
      </c>
      <c r="AV164" s="13" t="s">
        <v>87</v>
      </c>
      <c r="AW164" s="13" t="s">
        <v>32</v>
      </c>
      <c r="AX164" s="13" t="s">
        <v>85</v>
      </c>
      <c r="AY164" s="253" t="s">
        <v>164</v>
      </c>
    </row>
    <row r="165" spans="1:63" s="12" customFormat="1" ht="22.8" customHeight="1">
      <c r="A165" s="12"/>
      <c r="B165" s="204"/>
      <c r="C165" s="205"/>
      <c r="D165" s="206" t="s">
        <v>76</v>
      </c>
      <c r="E165" s="218" t="s">
        <v>165</v>
      </c>
      <c r="F165" s="218" t="s">
        <v>498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P166+SUM(P167:P203)</f>
        <v>0</v>
      </c>
      <c r="Q165" s="212"/>
      <c r="R165" s="213">
        <f>R166+SUM(R167:R203)</f>
        <v>29.24368178</v>
      </c>
      <c r="S165" s="212"/>
      <c r="T165" s="214">
        <f>T166+SUM(T167:T203)</f>
        <v>9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85</v>
      </c>
      <c r="AT165" s="216" t="s">
        <v>76</v>
      </c>
      <c r="AU165" s="216" t="s">
        <v>85</v>
      </c>
      <c r="AY165" s="215" t="s">
        <v>164</v>
      </c>
      <c r="BK165" s="217">
        <f>BK166+SUM(BK167:BK203)</f>
        <v>0</v>
      </c>
    </row>
    <row r="166" spans="1:65" s="2" customFormat="1" ht="24.15" customHeight="1">
      <c r="A166" s="39"/>
      <c r="B166" s="40"/>
      <c r="C166" s="220" t="s">
        <v>259</v>
      </c>
      <c r="D166" s="220" t="s">
        <v>167</v>
      </c>
      <c r="E166" s="221" t="s">
        <v>504</v>
      </c>
      <c r="F166" s="222" t="s">
        <v>682</v>
      </c>
      <c r="G166" s="223" t="s">
        <v>180</v>
      </c>
      <c r="H166" s="224">
        <v>1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42</v>
      </c>
      <c r="O166" s="92"/>
      <c r="P166" s="230">
        <f>O166*H166</f>
        <v>0</v>
      </c>
      <c r="Q166" s="230">
        <v>0.01526</v>
      </c>
      <c r="R166" s="230">
        <f>Q166*H166</f>
        <v>0.01526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171</v>
      </c>
      <c r="AT166" s="232" t="s">
        <v>167</v>
      </c>
      <c r="AU166" s="232" t="s">
        <v>87</v>
      </c>
      <c r="AY166" s="18" t="s">
        <v>164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85</v>
      </c>
      <c r="BK166" s="233">
        <f>ROUND(I166*H166,2)</f>
        <v>0</v>
      </c>
      <c r="BL166" s="18" t="s">
        <v>171</v>
      </c>
      <c r="BM166" s="232" t="s">
        <v>683</v>
      </c>
    </row>
    <row r="167" spans="1:47" s="2" customFormat="1" ht="12">
      <c r="A167" s="39"/>
      <c r="B167" s="40"/>
      <c r="C167" s="41"/>
      <c r="D167" s="234" t="s">
        <v>173</v>
      </c>
      <c r="E167" s="41"/>
      <c r="F167" s="235" t="s">
        <v>684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173</v>
      </c>
      <c r="AU167" s="18" t="s">
        <v>87</v>
      </c>
    </row>
    <row r="168" spans="1:65" s="2" customFormat="1" ht="24.15" customHeight="1">
      <c r="A168" s="39"/>
      <c r="B168" s="40"/>
      <c r="C168" s="220" t="s">
        <v>7</v>
      </c>
      <c r="D168" s="220" t="s">
        <v>167</v>
      </c>
      <c r="E168" s="221" t="s">
        <v>509</v>
      </c>
      <c r="F168" s="222" t="s">
        <v>510</v>
      </c>
      <c r="G168" s="223" t="s">
        <v>381</v>
      </c>
      <c r="H168" s="224">
        <v>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42</v>
      </c>
      <c r="O168" s="92"/>
      <c r="P168" s="230">
        <f>O168*H168</f>
        <v>0</v>
      </c>
      <c r="Q168" s="230">
        <v>0.0007</v>
      </c>
      <c r="R168" s="230">
        <f>Q168*H168</f>
        <v>0.0007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171</v>
      </c>
      <c r="AT168" s="232" t="s">
        <v>167</v>
      </c>
      <c r="AU168" s="232" t="s">
        <v>87</v>
      </c>
      <c r="AY168" s="18" t="s">
        <v>164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171</v>
      </c>
      <c r="BM168" s="232" t="s">
        <v>511</v>
      </c>
    </row>
    <row r="169" spans="1:65" s="2" customFormat="1" ht="14.4" customHeight="1">
      <c r="A169" s="39"/>
      <c r="B169" s="40"/>
      <c r="C169" s="265" t="s">
        <v>271</v>
      </c>
      <c r="D169" s="265" t="s">
        <v>373</v>
      </c>
      <c r="E169" s="266" t="s">
        <v>685</v>
      </c>
      <c r="F169" s="267" t="s">
        <v>686</v>
      </c>
      <c r="G169" s="268" t="s">
        <v>381</v>
      </c>
      <c r="H169" s="269">
        <v>1</v>
      </c>
      <c r="I169" s="270"/>
      <c r="J169" s="271">
        <f>ROUND(I169*H169,2)</f>
        <v>0</v>
      </c>
      <c r="K169" s="272"/>
      <c r="L169" s="273"/>
      <c r="M169" s="274" t="s">
        <v>1</v>
      </c>
      <c r="N169" s="275" t="s">
        <v>42</v>
      </c>
      <c r="O169" s="92"/>
      <c r="P169" s="230">
        <f>O169*H169</f>
        <v>0</v>
      </c>
      <c r="Q169" s="230">
        <v>0.003</v>
      </c>
      <c r="R169" s="230">
        <f>Q169*H169</f>
        <v>0.003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206</v>
      </c>
      <c r="AT169" s="232" t="s">
        <v>373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687</v>
      </c>
    </row>
    <row r="170" spans="1:47" s="2" customFormat="1" ht="12">
      <c r="A170" s="39"/>
      <c r="B170" s="40"/>
      <c r="C170" s="41"/>
      <c r="D170" s="234" t="s">
        <v>173</v>
      </c>
      <c r="E170" s="41"/>
      <c r="F170" s="235" t="s">
        <v>688</v>
      </c>
      <c r="G170" s="41"/>
      <c r="H170" s="41"/>
      <c r="I170" s="236"/>
      <c r="J170" s="41"/>
      <c r="K170" s="41"/>
      <c r="L170" s="45"/>
      <c r="M170" s="237"/>
      <c r="N170" s="23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173</v>
      </c>
      <c r="AU170" s="18" t="s">
        <v>87</v>
      </c>
    </row>
    <row r="171" spans="1:65" s="2" customFormat="1" ht="24.15" customHeight="1">
      <c r="A171" s="39"/>
      <c r="B171" s="40"/>
      <c r="C171" s="220" t="s">
        <v>277</v>
      </c>
      <c r="D171" s="220" t="s">
        <v>167</v>
      </c>
      <c r="E171" s="221" t="s">
        <v>542</v>
      </c>
      <c r="F171" s="222" t="s">
        <v>543</v>
      </c>
      <c r="G171" s="223" t="s">
        <v>381</v>
      </c>
      <c r="H171" s="224">
        <v>1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42</v>
      </c>
      <c r="O171" s="92"/>
      <c r="P171" s="230">
        <f>O171*H171</f>
        <v>0</v>
      </c>
      <c r="Q171" s="230">
        <v>0.11241</v>
      </c>
      <c r="R171" s="230">
        <f>Q171*H171</f>
        <v>0.11241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171</v>
      </c>
      <c r="AT171" s="232" t="s">
        <v>167</v>
      </c>
      <c r="AU171" s="232" t="s">
        <v>87</v>
      </c>
      <c r="AY171" s="18" t="s">
        <v>164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85</v>
      </c>
      <c r="BK171" s="233">
        <f>ROUND(I171*H171,2)</f>
        <v>0</v>
      </c>
      <c r="BL171" s="18" t="s">
        <v>171</v>
      </c>
      <c r="BM171" s="232" t="s">
        <v>544</v>
      </c>
    </row>
    <row r="172" spans="1:65" s="2" customFormat="1" ht="14.4" customHeight="1">
      <c r="A172" s="39"/>
      <c r="B172" s="40"/>
      <c r="C172" s="265" t="s">
        <v>283</v>
      </c>
      <c r="D172" s="265" t="s">
        <v>373</v>
      </c>
      <c r="E172" s="266" t="s">
        <v>546</v>
      </c>
      <c r="F172" s="267" t="s">
        <v>547</v>
      </c>
      <c r="G172" s="268" t="s">
        <v>381</v>
      </c>
      <c r="H172" s="269">
        <v>1</v>
      </c>
      <c r="I172" s="270"/>
      <c r="J172" s="271">
        <f>ROUND(I172*H172,2)</f>
        <v>0</v>
      </c>
      <c r="K172" s="272"/>
      <c r="L172" s="273"/>
      <c r="M172" s="274" t="s">
        <v>1</v>
      </c>
      <c r="N172" s="275" t="s">
        <v>42</v>
      </c>
      <c r="O172" s="92"/>
      <c r="P172" s="230">
        <f>O172*H172</f>
        <v>0</v>
      </c>
      <c r="Q172" s="230">
        <v>0.0065</v>
      </c>
      <c r="R172" s="230">
        <f>Q172*H172</f>
        <v>0.0065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206</v>
      </c>
      <c r="AT172" s="232" t="s">
        <v>373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548</v>
      </c>
    </row>
    <row r="173" spans="1:65" s="2" customFormat="1" ht="24.15" customHeight="1">
      <c r="A173" s="39"/>
      <c r="B173" s="40"/>
      <c r="C173" s="220" t="s">
        <v>287</v>
      </c>
      <c r="D173" s="220" t="s">
        <v>167</v>
      </c>
      <c r="E173" s="221" t="s">
        <v>558</v>
      </c>
      <c r="F173" s="222" t="s">
        <v>559</v>
      </c>
      <c r="G173" s="223" t="s">
        <v>306</v>
      </c>
      <c r="H173" s="224">
        <v>28.66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0.00085</v>
      </c>
      <c r="R173" s="230">
        <f>Q173*H173</f>
        <v>0.024360999999999997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171</v>
      </c>
      <c r="AT173" s="232" t="s">
        <v>167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171</v>
      </c>
      <c r="BM173" s="232" t="s">
        <v>560</v>
      </c>
    </row>
    <row r="174" spans="1:51" s="13" customFormat="1" ht="12">
      <c r="A174" s="13"/>
      <c r="B174" s="243"/>
      <c r="C174" s="244"/>
      <c r="D174" s="234" t="s">
        <v>330</v>
      </c>
      <c r="E174" s="245" t="s">
        <v>1</v>
      </c>
      <c r="F174" s="246" t="s">
        <v>689</v>
      </c>
      <c r="G174" s="244"/>
      <c r="H174" s="247">
        <v>28.66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330</v>
      </c>
      <c r="AU174" s="253" t="s">
        <v>87</v>
      </c>
      <c r="AV174" s="13" t="s">
        <v>87</v>
      </c>
      <c r="AW174" s="13" t="s">
        <v>32</v>
      </c>
      <c r="AX174" s="13" t="s">
        <v>85</v>
      </c>
      <c r="AY174" s="253" t="s">
        <v>164</v>
      </c>
    </row>
    <row r="175" spans="1:65" s="2" customFormat="1" ht="24.15" customHeight="1">
      <c r="A175" s="39"/>
      <c r="B175" s="40"/>
      <c r="C175" s="220" t="s">
        <v>291</v>
      </c>
      <c r="D175" s="220" t="s">
        <v>167</v>
      </c>
      <c r="E175" s="221" t="s">
        <v>690</v>
      </c>
      <c r="F175" s="222" t="s">
        <v>691</v>
      </c>
      <c r="G175" s="223" t="s">
        <v>306</v>
      </c>
      <c r="H175" s="224">
        <v>53.2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0.00145</v>
      </c>
      <c r="R175" s="230">
        <f>Q175*H175</f>
        <v>0.07714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171</v>
      </c>
      <c r="AT175" s="232" t="s">
        <v>167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171</v>
      </c>
      <c r="BM175" s="232" t="s">
        <v>692</v>
      </c>
    </row>
    <row r="176" spans="1:51" s="13" customFormat="1" ht="12">
      <c r="A176" s="13"/>
      <c r="B176" s="243"/>
      <c r="C176" s="244"/>
      <c r="D176" s="234" t="s">
        <v>330</v>
      </c>
      <c r="E176" s="245" t="s">
        <v>1</v>
      </c>
      <c r="F176" s="246" t="s">
        <v>693</v>
      </c>
      <c r="G176" s="244"/>
      <c r="H176" s="247">
        <v>53.2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330</v>
      </c>
      <c r="AU176" s="253" t="s">
        <v>87</v>
      </c>
      <c r="AV176" s="13" t="s">
        <v>87</v>
      </c>
      <c r="AW176" s="13" t="s">
        <v>32</v>
      </c>
      <c r="AX176" s="13" t="s">
        <v>85</v>
      </c>
      <c r="AY176" s="253" t="s">
        <v>164</v>
      </c>
    </row>
    <row r="177" spans="1:65" s="2" customFormat="1" ht="37.8" customHeight="1">
      <c r="A177" s="39"/>
      <c r="B177" s="40"/>
      <c r="C177" s="220" t="s">
        <v>411</v>
      </c>
      <c r="D177" s="220" t="s">
        <v>167</v>
      </c>
      <c r="E177" s="221" t="s">
        <v>571</v>
      </c>
      <c r="F177" s="222" t="s">
        <v>572</v>
      </c>
      <c r="G177" s="223" t="s">
        <v>306</v>
      </c>
      <c r="H177" s="224">
        <v>81.86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42</v>
      </c>
      <c r="O177" s="92"/>
      <c r="P177" s="230">
        <f>O177*H177</f>
        <v>0</v>
      </c>
      <c r="Q177" s="230">
        <v>1E-05</v>
      </c>
      <c r="R177" s="230">
        <f>Q177*H177</f>
        <v>0.0008186000000000001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171</v>
      </c>
      <c r="AT177" s="232" t="s">
        <v>167</v>
      </c>
      <c r="AU177" s="232" t="s">
        <v>87</v>
      </c>
      <c r="AY177" s="18" t="s">
        <v>164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171</v>
      </c>
      <c r="BM177" s="232" t="s">
        <v>573</v>
      </c>
    </row>
    <row r="178" spans="1:51" s="13" customFormat="1" ht="12">
      <c r="A178" s="13"/>
      <c r="B178" s="243"/>
      <c r="C178" s="244"/>
      <c r="D178" s="234" t="s">
        <v>330</v>
      </c>
      <c r="E178" s="245" t="s">
        <v>1</v>
      </c>
      <c r="F178" s="246" t="s">
        <v>694</v>
      </c>
      <c r="G178" s="244"/>
      <c r="H178" s="247">
        <v>81.86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330</v>
      </c>
      <c r="AU178" s="253" t="s">
        <v>87</v>
      </c>
      <c r="AV178" s="13" t="s">
        <v>87</v>
      </c>
      <c r="AW178" s="13" t="s">
        <v>32</v>
      </c>
      <c r="AX178" s="13" t="s">
        <v>85</v>
      </c>
      <c r="AY178" s="253" t="s">
        <v>164</v>
      </c>
    </row>
    <row r="179" spans="1:65" s="2" customFormat="1" ht="49.05" customHeight="1">
      <c r="A179" s="39"/>
      <c r="B179" s="40"/>
      <c r="C179" s="220" t="s">
        <v>419</v>
      </c>
      <c r="D179" s="220" t="s">
        <v>167</v>
      </c>
      <c r="E179" s="221" t="s">
        <v>576</v>
      </c>
      <c r="F179" s="222" t="s">
        <v>577</v>
      </c>
      <c r="G179" s="223" t="s">
        <v>489</v>
      </c>
      <c r="H179" s="224">
        <v>75.63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42</v>
      </c>
      <c r="O179" s="92"/>
      <c r="P179" s="230">
        <f>O179*H179</f>
        <v>0</v>
      </c>
      <c r="Q179" s="230">
        <v>0.1554</v>
      </c>
      <c r="R179" s="230">
        <f>Q179*H179</f>
        <v>11.752902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171</v>
      </c>
      <c r="AT179" s="232" t="s">
        <v>167</v>
      </c>
      <c r="AU179" s="232" t="s">
        <v>87</v>
      </c>
      <c r="AY179" s="18" t="s">
        <v>164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85</v>
      </c>
      <c r="BK179" s="233">
        <f>ROUND(I179*H179,2)</f>
        <v>0</v>
      </c>
      <c r="BL179" s="18" t="s">
        <v>171</v>
      </c>
      <c r="BM179" s="232" t="s">
        <v>578</v>
      </c>
    </row>
    <row r="180" spans="1:51" s="13" customFormat="1" ht="12">
      <c r="A180" s="13"/>
      <c r="B180" s="243"/>
      <c r="C180" s="244"/>
      <c r="D180" s="234" t="s">
        <v>330</v>
      </c>
      <c r="E180" s="245" t="s">
        <v>1</v>
      </c>
      <c r="F180" s="246" t="s">
        <v>695</v>
      </c>
      <c r="G180" s="244"/>
      <c r="H180" s="247">
        <v>63.49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330</v>
      </c>
      <c r="AU180" s="253" t="s">
        <v>87</v>
      </c>
      <c r="AV180" s="13" t="s">
        <v>87</v>
      </c>
      <c r="AW180" s="13" t="s">
        <v>32</v>
      </c>
      <c r="AX180" s="13" t="s">
        <v>77</v>
      </c>
      <c r="AY180" s="253" t="s">
        <v>164</v>
      </c>
    </row>
    <row r="181" spans="1:51" s="13" customFormat="1" ht="12">
      <c r="A181" s="13"/>
      <c r="B181" s="243"/>
      <c r="C181" s="244"/>
      <c r="D181" s="234" t="s">
        <v>330</v>
      </c>
      <c r="E181" s="245" t="s">
        <v>1</v>
      </c>
      <c r="F181" s="246" t="s">
        <v>696</v>
      </c>
      <c r="G181" s="244"/>
      <c r="H181" s="247">
        <v>3.14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330</v>
      </c>
      <c r="AU181" s="253" t="s">
        <v>87</v>
      </c>
      <c r="AV181" s="13" t="s">
        <v>87</v>
      </c>
      <c r="AW181" s="13" t="s">
        <v>32</v>
      </c>
      <c r="AX181" s="13" t="s">
        <v>77</v>
      </c>
      <c r="AY181" s="253" t="s">
        <v>164</v>
      </c>
    </row>
    <row r="182" spans="1:51" s="13" customFormat="1" ht="12">
      <c r="A182" s="13"/>
      <c r="B182" s="243"/>
      <c r="C182" s="244"/>
      <c r="D182" s="234" t="s">
        <v>330</v>
      </c>
      <c r="E182" s="245" t="s">
        <v>1</v>
      </c>
      <c r="F182" s="246" t="s">
        <v>165</v>
      </c>
      <c r="G182" s="244"/>
      <c r="H182" s="247">
        <v>9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330</v>
      </c>
      <c r="AU182" s="253" t="s">
        <v>87</v>
      </c>
      <c r="AV182" s="13" t="s">
        <v>87</v>
      </c>
      <c r="AW182" s="13" t="s">
        <v>32</v>
      </c>
      <c r="AX182" s="13" t="s">
        <v>77</v>
      </c>
      <c r="AY182" s="253" t="s">
        <v>164</v>
      </c>
    </row>
    <row r="183" spans="1:65" s="2" customFormat="1" ht="24.15" customHeight="1">
      <c r="A183" s="39"/>
      <c r="B183" s="40"/>
      <c r="C183" s="265" t="s">
        <v>424</v>
      </c>
      <c r="D183" s="265" t="s">
        <v>373</v>
      </c>
      <c r="E183" s="266" t="s">
        <v>584</v>
      </c>
      <c r="F183" s="267" t="s">
        <v>585</v>
      </c>
      <c r="G183" s="268" t="s">
        <v>381</v>
      </c>
      <c r="H183" s="269">
        <v>67</v>
      </c>
      <c r="I183" s="270"/>
      <c r="J183" s="271">
        <f>ROUND(I183*H183,2)</f>
        <v>0</v>
      </c>
      <c r="K183" s="272"/>
      <c r="L183" s="273"/>
      <c r="M183" s="274" t="s">
        <v>1</v>
      </c>
      <c r="N183" s="275" t="s">
        <v>42</v>
      </c>
      <c r="O183" s="92"/>
      <c r="P183" s="230">
        <f>O183*H183</f>
        <v>0</v>
      </c>
      <c r="Q183" s="230">
        <v>0.0821</v>
      </c>
      <c r="R183" s="230">
        <f>Q183*H183</f>
        <v>5.5007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206</v>
      </c>
      <c r="AT183" s="232" t="s">
        <v>373</v>
      </c>
      <c r="AU183" s="232" t="s">
        <v>87</v>
      </c>
      <c r="AY183" s="18" t="s">
        <v>164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171</v>
      </c>
      <c r="BM183" s="232" t="s">
        <v>586</v>
      </c>
    </row>
    <row r="184" spans="1:47" s="2" customFormat="1" ht="12">
      <c r="A184" s="39"/>
      <c r="B184" s="40"/>
      <c r="C184" s="41"/>
      <c r="D184" s="234" t="s">
        <v>173</v>
      </c>
      <c r="E184" s="41"/>
      <c r="F184" s="235" t="s">
        <v>587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173</v>
      </c>
      <c r="AU184" s="18" t="s">
        <v>87</v>
      </c>
    </row>
    <row r="185" spans="1:65" s="2" customFormat="1" ht="24.15" customHeight="1">
      <c r="A185" s="39"/>
      <c r="B185" s="40"/>
      <c r="C185" s="265" t="s">
        <v>429</v>
      </c>
      <c r="D185" s="265" t="s">
        <v>373</v>
      </c>
      <c r="E185" s="266" t="s">
        <v>697</v>
      </c>
      <c r="F185" s="267" t="s">
        <v>698</v>
      </c>
      <c r="G185" s="268" t="s">
        <v>381</v>
      </c>
      <c r="H185" s="269">
        <v>9</v>
      </c>
      <c r="I185" s="270"/>
      <c r="J185" s="271">
        <f>ROUND(I185*H185,2)</f>
        <v>0</v>
      </c>
      <c r="K185" s="272"/>
      <c r="L185" s="273"/>
      <c r="M185" s="274" t="s">
        <v>1</v>
      </c>
      <c r="N185" s="275" t="s">
        <v>42</v>
      </c>
      <c r="O185" s="92"/>
      <c r="P185" s="230">
        <f>O185*H185</f>
        <v>0</v>
      </c>
      <c r="Q185" s="230">
        <v>0.064</v>
      </c>
      <c r="R185" s="230">
        <f>Q185*H185</f>
        <v>0.5760000000000001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206</v>
      </c>
      <c r="AT185" s="232" t="s">
        <v>373</v>
      </c>
      <c r="AU185" s="232" t="s">
        <v>87</v>
      </c>
      <c r="AY185" s="18" t="s">
        <v>164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85</v>
      </c>
      <c r="BK185" s="233">
        <f>ROUND(I185*H185,2)</f>
        <v>0</v>
      </c>
      <c r="BL185" s="18" t="s">
        <v>171</v>
      </c>
      <c r="BM185" s="232" t="s">
        <v>699</v>
      </c>
    </row>
    <row r="186" spans="1:65" s="2" customFormat="1" ht="24.15" customHeight="1">
      <c r="A186" s="39"/>
      <c r="B186" s="40"/>
      <c r="C186" s="265" t="s">
        <v>434</v>
      </c>
      <c r="D186" s="265" t="s">
        <v>373</v>
      </c>
      <c r="E186" s="266" t="s">
        <v>700</v>
      </c>
      <c r="F186" s="267" t="s">
        <v>701</v>
      </c>
      <c r="G186" s="268" t="s">
        <v>381</v>
      </c>
      <c r="H186" s="269">
        <v>5</v>
      </c>
      <c r="I186" s="270"/>
      <c r="J186" s="271">
        <f>ROUND(I186*H186,2)</f>
        <v>0</v>
      </c>
      <c r="K186" s="272"/>
      <c r="L186" s="273"/>
      <c r="M186" s="274" t="s">
        <v>1</v>
      </c>
      <c r="N186" s="275" t="s">
        <v>42</v>
      </c>
      <c r="O186" s="92"/>
      <c r="P186" s="230">
        <f>O186*H186</f>
        <v>0</v>
      </c>
      <c r="Q186" s="230">
        <v>0.064</v>
      </c>
      <c r="R186" s="230">
        <f>Q186*H186</f>
        <v>0.32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206</v>
      </c>
      <c r="AT186" s="232" t="s">
        <v>373</v>
      </c>
      <c r="AU186" s="232" t="s">
        <v>87</v>
      </c>
      <c r="AY186" s="18" t="s">
        <v>164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85</v>
      </c>
      <c r="BK186" s="233">
        <f>ROUND(I186*H186,2)</f>
        <v>0</v>
      </c>
      <c r="BL186" s="18" t="s">
        <v>171</v>
      </c>
      <c r="BM186" s="232" t="s">
        <v>702</v>
      </c>
    </row>
    <row r="187" spans="1:47" s="2" customFormat="1" ht="12">
      <c r="A187" s="39"/>
      <c r="B187" s="40"/>
      <c r="C187" s="41"/>
      <c r="D187" s="234" t="s">
        <v>173</v>
      </c>
      <c r="E187" s="41"/>
      <c r="F187" s="235" t="s">
        <v>587</v>
      </c>
      <c r="G187" s="41"/>
      <c r="H187" s="41"/>
      <c r="I187" s="236"/>
      <c r="J187" s="41"/>
      <c r="K187" s="41"/>
      <c r="L187" s="45"/>
      <c r="M187" s="237"/>
      <c r="N187" s="23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173</v>
      </c>
      <c r="AU187" s="18" t="s">
        <v>87</v>
      </c>
    </row>
    <row r="188" spans="1:65" s="2" customFormat="1" ht="37.8" customHeight="1">
      <c r="A188" s="39"/>
      <c r="B188" s="40"/>
      <c r="C188" s="220" t="s">
        <v>442</v>
      </c>
      <c r="D188" s="220" t="s">
        <v>167</v>
      </c>
      <c r="E188" s="221" t="s">
        <v>703</v>
      </c>
      <c r="F188" s="222" t="s">
        <v>704</v>
      </c>
      <c r="G188" s="223" t="s">
        <v>489</v>
      </c>
      <c r="H188" s="224">
        <v>19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42</v>
      </c>
      <c r="O188" s="92"/>
      <c r="P188" s="230">
        <f>O188*H188</f>
        <v>0</v>
      </c>
      <c r="Q188" s="230">
        <v>0.17489</v>
      </c>
      <c r="R188" s="230">
        <f>Q188*H188</f>
        <v>3.32291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171</v>
      </c>
      <c r="AT188" s="232" t="s">
        <v>167</v>
      </c>
      <c r="AU188" s="232" t="s">
        <v>87</v>
      </c>
      <c r="AY188" s="18" t="s">
        <v>164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85</v>
      </c>
      <c r="BK188" s="233">
        <f>ROUND(I188*H188,2)</f>
        <v>0</v>
      </c>
      <c r="BL188" s="18" t="s">
        <v>171</v>
      </c>
      <c r="BM188" s="232" t="s">
        <v>705</v>
      </c>
    </row>
    <row r="189" spans="1:65" s="2" customFormat="1" ht="24.15" customHeight="1">
      <c r="A189" s="39"/>
      <c r="B189" s="40"/>
      <c r="C189" s="265" t="s">
        <v>448</v>
      </c>
      <c r="D189" s="265" t="s">
        <v>373</v>
      </c>
      <c r="E189" s="266" t="s">
        <v>706</v>
      </c>
      <c r="F189" s="267" t="s">
        <v>707</v>
      </c>
      <c r="G189" s="268" t="s">
        <v>381</v>
      </c>
      <c r="H189" s="269">
        <v>13</v>
      </c>
      <c r="I189" s="270"/>
      <c r="J189" s="271">
        <f>ROUND(I189*H189,2)</f>
        <v>0</v>
      </c>
      <c r="K189" s="272"/>
      <c r="L189" s="273"/>
      <c r="M189" s="274" t="s">
        <v>1</v>
      </c>
      <c r="N189" s="275" t="s">
        <v>42</v>
      </c>
      <c r="O189" s="92"/>
      <c r="P189" s="230">
        <f>O189*H189</f>
        <v>0</v>
      </c>
      <c r="Q189" s="230">
        <v>0.248</v>
      </c>
      <c r="R189" s="230">
        <f>Q189*H189</f>
        <v>3.224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206</v>
      </c>
      <c r="AT189" s="232" t="s">
        <v>373</v>
      </c>
      <c r="AU189" s="232" t="s">
        <v>87</v>
      </c>
      <c r="AY189" s="18" t="s">
        <v>164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171</v>
      </c>
      <c r="BM189" s="232" t="s">
        <v>708</v>
      </c>
    </row>
    <row r="190" spans="1:65" s="2" customFormat="1" ht="24.15" customHeight="1">
      <c r="A190" s="39"/>
      <c r="B190" s="40"/>
      <c r="C190" s="265" t="s">
        <v>453</v>
      </c>
      <c r="D190" s="265" t="s">
        <v>373</v>
      </c>
      <c r="E190" s="266" t="s">
        <v>709</v>
      </c>
      <c r="F190" s="267" t="s">
        <v>710</v>
      </c>
      <c r="G190" s="268" t="s">
        <v>381</v>
      </c>
      <c r="H190" s="269">
        <v>1</v>
      </c>
      <c r="I190" s="270"/>
      <c r="J190" s="271">
        <f>ROUND(I190*H190,2)</f>
        <v>0</v>
      </c>
      <c r="K190" s="272"/>
      <c r="L190" s="273"/>
      <c r="M190" s="274" t="s">
        <v>1</v>
      </c>
      <c r="N190" s="275" t="s">
        <v>42</v>
      </c>
      <c r="O190" s="92"/>
      <c r="P190" s="230">
        <f>O190*H190</f>
        <v>0</v>
      </c>
      <c r="Q190" s="230">
        <v>0.244</v>
      </c>
      <c r="R190" s="230">
        <f>Q190*H190</f>
        <v>0.244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206</v>
      </c>
      <c r="AT190" s="232" t="s">
        <v>373</v>
      </c>
      <c r="AU190" s="232" t="s">
        <v>87</v>
      </c>
      <c r="AY190" s="18" t="s">
        <v>164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85</v>
      </c>
      <c r="BK190" s="233">
        <f>ROUND(I190*H190,2)</f>
        <v>0</v>
      </c>
      <c r="BL190" s="18" t="s">
        <v>171</v>
      </c>
      <c r="BM190" s="232" t="s">
        <v>711</v>
      </c>
    </row>
    <row r="191" spans="1:65" s="2" customFormat="1" ht="24.15" customHeight="1">
      <c r="A191" s="39"/>
      <c r="B191" s="40"/>
      <c r="C191" s="265" t="s">
        <v>457</v>
      </c>
      <c r="D191" s="265" t="s">
        <v>373</v>
      </c>
      <c r="E191" s="266" t="s">
        <v>712</v>
      </c>
      <c r="F191" s="267" t="s">
        <v>713</v>
      </c>
      <c r="G191" s="268" t="s">
        <v>381</v>
      </c>
      <c r="H191" s="269">
        <v>1</v>
      </c>
      <c r="I191" s="270"/>
      <c r="J191" s="271">
        <f>ROUND(I191*H191,2)</f>
        <v>0</v>
      </c>
      <c r="K191" s="272"/>
      <c r="L191" s="273"/>
      <c r="M191" s="274" t="s">
        <v>1</v>
      </c>
      <c r="N191" s="275" t="s">
        <v>42</v>
      </c>
      <c r="O191" s="92"/>
      <c r="P191" s="230">
        <f>O191*H191</f>
        <v>0</v>
      </c>
      <c r="Q191" s="230">
        <v>0.244</v>
      </c>
      <c r="R191" s="230">
        <f>Q191*H191</f>
        <v>0.244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206</v>
      </c>
      <c r="AT191" s="232" t="s">
        <v>373</v>
      </c>
      <c r="AU191" s="232" t="s">
        <v>87</v>
      </c>
      <c r="AY191" s="18" t="s">
        <v>164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171</v>
      </c>
      <c r="BM191" s="232" t="s">
        <v>714</v>
      </c>
    </row>
    <row r="192" spans="1:65" s="2" customFormat="1" ht="24.15" customHeight="1">
      <c r="A192" s="39"/>
      <c r="B192" s="40"/>
      <c r="C192" s="265" t="s">
        <v>461</v>
      </c>
      <c r="D192" s="265" t="s">
        <v>373</v>
      </c>
      <c r="E192" s="266" t="s">
        <v>715</v>
      </c>
      <c r="F192" s="267" t="s">
        <v>716</v>
      </c>
      <c r="G192" s="268" t="s">
        <v>381</v>
      </c>
      <c r="H192" s="269">
        <v>1</v>
      </c>
      <c r="I192" s="270"/>
      <c r="J192" s="271">
        <f>ROUND(I192*H192,2)</f>
        <v>0</v>
      </c>
      <c r="K192" s="272"/>
      <c r="L192" s="273"/>
      <c r="M192" s="274" t="s">
        <v>1</v>
      </c>
      <c r="N192" s="275" t="s">
        <v>42</v>
      </c>
      <c r="O192" s="92"/>
      <c r="P192" s="230">
        <f>O192*H192</f>
        <v>0</v>
      </c>
      <c r="Q192" s="230">
        <v>0.164</v>
      </c>
      <c r="R192" s="230">
        <f>Q192*H192</f>
        <v>0.164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206</v>
      </c>
      <c r="AT192" s="232" t="s">
        <v>373</v>
      </c>
      <c r="AU192" s="232" t="s">
        <v>87</v>
      </c>
      <c r="AY192" s="18" t="s">
        <v>164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85</v>
      </c>
      <c r="BK192" s="233">
        <f>ROUND(I192*H192,2)</f>
        <v>0</v>
      </c>
      <c r="BL192" s="18" t="s">
        <v>171</v>
      </c>
      <c r="BM192" s="232" t="s">
        <v>717</v>
      </c>
    </row>
    <row r="193" spans="1:65" s="2" customFormat="1" ht="24.15" customHeight="1">
      <c r="A193" s="39"/>
      <c r="B193" s="40"/>
      <c r="C193" s="265" t="s">
        <v>467</v>
      </c>
      <c r="D193" s="265" t="s">
        <v>373</v>
      </c>
      <c r="E193" s="266" t="s">
        <v>718</v>
      </c>
      <c r="F193" s="267" t="s">
        <v>719</v>
      </c>
      <c r="G193" s="268" t="s">
        <v>381</v>
      </c>
      <c r="H193" s="269">
        <v>1</v>
      </c>
      <c r="I193" s="270"/>
      <c r="J193" s="271">
        <f>ROUND(I193*H193,2)</f>
        <v>0</v>
      </c>
      <c r="K193" s="272"/>
      <c r="L193" s="273"/>
      <c r="M193" s="274" t="s">
        <v>1</v>
      </c>
      <c r="N193" s="275" t="s">
        <v>42</v>
      </c>
      <c r="O193" s="92"/>
      <c r="P193" s="230">
        <f>O193*H193</f>
        <v>0</v>
      </c>
      <c r="Q193" s="230">
        <v>0.164</v>
      </c>
      <c r="R193" s="230">
        <f>Q193*H193</f>
        <v>0.164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206</v>
      </c>
      <c r="AT193" s="232" t="s">
        <v>373</v>
      </c>
      <c r="AU193" s="232" t="s">
        <v>87</v>
      </c>
      <c r="AY193" s="18" t="s">
        <v>164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171</v>
      </c>
      <c r="BM193" s="232" t="s">
        <v>720</v>
      </c>
    </row>
    <row r="194" spans="1:65" s="2" customFormat="1" ht="24.15" customHeight="1">
      <c r="A194" s="39"/>
      <c r="B194" s="40"/>
      <c r="C194" s="265" t="s">
        <v>471</v>
      </c>
      <c r="D194" s="265" t="s">
        <v>373</v>
      </c>
      <c r="E194" s="266" t="s">
        <v>721</v>
      </c>
      <c r="F194" s="267" t="s">
        <v>722</v>
      </c>
      <c r="G194" s="268" t="s">
        <v>381</v>
      </c>
      <c r="H194" s="269">
        <v>1</v>
      </c>
      <c r="I194" s="270"/>
      <c r="J194" s="271">
        <f>ROUND(I194*H194,2)</f>
        <v>0</v>
      </c>
      <c r="K194" s="272"/>
      <c r="L194" s="273"/>
      <c r="M194" s="274" t="s">
        <v>1</v>
      </c>
      <c r="N194" s="275" t="s">
        <v>42</v>
      </c>
      <c r="O194" s="92"/>
      <c r="P194" s="230">
        <f>O194*H194</f>
        <v>0</v>
      </c>
      <c r="Q194" s="230">
        <v>0.192</v>
      </c>
      <c r="R194" s="230">
        <f>Q194*H194</f>
        <v>0.192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206</v>
      </c>
      <c r="AT194" s="232" t="s">
        <v>373</v>
      </c>
      <c r="AU194" s="232" t="s">
        <v>87</v>
      </c>
      <c r="AY194" s="18" t="s">
        <v>164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85</v>
      </c>
      <c r="BK194" s="233">
        <f>ROUND(I194*H194,2)</f>
        <v>0</v>
      </c>
      <c r="BL194" s="18" t="s">
        <v>171</v>
      </c>
      <c r="BM194" s="232" t="s">
        <v>723</v>
      </c>
    </row>
    <row r="195" spans="1:65" s="2" customFormat="1" ht="24.15" customHeight="1">
      <c r="A195" s="39"/>
      <c r="B195" s="40"/>
      <c r="C195" s="265" t="s">
        <v>475</v>
      </c>
      <c r="D195" s="265" t="s">
        <v>373</v>
      </c>
      <c r="E195" s="266" t="s">
        <v>724</v>
      </c>
      <c r="F195" s="267" t="s">
        <v>725</v>
      </c>
      <c r="G195" s="268" t="s">
        <v>381</v>
      </c>
      <c r="H195" s="269">
        <v>1</v>
      </c>
      <c r="I195" s="270"/>
      <c r="J195" s="271">
        <f>ROUND(I195*H195,2)</f>
        <v>0</v>
      </c>
      <c r="K195" s="272"/>
      <c r="L195" s="273"/>
      <c r="M195" s="274" t="s">
        <v>1</v>
      </c>
      <c r="N195" s="275" t="s">
        <v>42</v>
      </c>
      <c r="O195" s="92"/>
      <c r="P195" s="230">
        <f>O195*H195</f>
        <v>0</v>
      </c>
      <c r="Q195" s="230">
        <v>0.192</v>
      </c>
      <c r="R195" s="230">
        <f>Q195*H195</f>
        <v>0.192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206</v>
      </c>
      <c r="AT195" s="232" t="s">
        <v>373</v>
      </c>
      <c r="AU195" s="232" t="s">
        <v>87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171</v>
      </c>
      <c r="BM195" s="232" t="s">
        <v>726</v>
      </c>
    </row>
    <row r="196" spans="1:65" s="2" customFormat="1" ht="24.15" customHeight="1">
      <c r="A196" s="39"/>
      <c r="B196" s="40"/>
      <c r="C196" s="220" t="s">
        <v>480</v>
      </c>
      <c r="D196" s="220" t="s">
        <v>167</v>
      </c>
      <c r="E196" s="221" t="s">
        <v>601</v>
      </c>
      <c r="F196" s="222" t="s">
        <v>602</v>
      </c>
      <c r="G196" s="223" t="s">
        <v>317</v>
      </c>
      <c r="H196" s="224">
        <v>1.377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42</v>
      </c>
      <c r="O196" s="92"/>
      <c r="P196" s="230">
        <f>O196*H196</f>
        <v>0</v>
      </c>
      <c r="Q196" s="230">
        <v>2.25634</v>
      </c>
      <c r="R196" s="230">
        <f>Q196*H196</f>
        <v>3.10698018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171</v>
      </c>
      <c r="AT196" s="232" t="s">
        <v>167</v>
      </c>
      <c r="AU196" s="232" t="s">
        <v>87</v>
      </c>
      <c r="AY196" s="18" t="s">
        <v>164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85</v>
      </c>
      <c r="BK196" s="233">
        <f>ROUND(I196*H196,2)</f>
        <v>0</v>
      </c>
      <c r="BL196" s="18" t="s">
        <v>171</v>
      </c>
      <c r="BM196" s="232" t="s">
        <v>603</v>
      </c>
    </row>
    <row r="197" spans="1:51" s="13" customFormat="1" ht="12">
      <c r="A197" s="13"/>
      <c r="B197" s="243"/>
      <c r="C197" s="244"/>
      <c r="D197" s="234" t="s">
        <v>330</v>
      </c>
      <c r="E197" s="245" t="s">
        <v>1</v>
      </c>
      <c r="F197" s="246" t="s">
        <v>727</v>
      </c>
      <c r="G197" s="244"/>
      <c r="H197" s="247">
        <v>0.209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330</v>
      </c>
      <c r="AU197" s="253" t="s">
        <v>87</v>
      </c>
      <c r="AV197" s="13" t="s">
        <v>87</v>
      </c>
      <c r="AW197" s="13" t="s">
        <v>32</v>
      </c>
      <c r="AX197" s="13" t="s">
        <v>77</v>
      </c>
      <c r="AY197" s="253" t="s">
        <v>164</v>
      </c>
    </row>
    <row r="198" spans="1:51" s="13" customFormat="1" ht="12">
      <c r="A198" s="13"/>
      <c r="B198" s="243"/>
      <c r="C198" s="244"/>
      <c r="D198" s="234" t="s">
        <v>330</v>
      </c>
      <c r="E198" s="245" t="s">
        <v>1</v>
      </c>
      <c r="F198" s="246" t="s">
        <v>728</v>
      </c>
      <c r="G198" s="244"/>
      <c r="H198" s="247">
        <v>1.168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330</v>
      </c>
      <c r="AU198" s="253" t="s">
        <v>87</v>
      </c>
      <c r="AV198" s="13" t="s">
        <v>87</v>
      </c>
      <c r="AW198" s="13" t="s">
        <v>32</v>
      </c>
      <c r="AX198" s="13" t="s">
        <v>77</v>
      </c>
      <c r="AY198" s="253" t="s">
        <v>164</v>
      </c>
    </row>
    <row r="199" spans="1:51" s="14" customFormat="1" ht="12">
      <c r="A199" s="14"/>
      <c r="B199" s="254"/>
      <c r="C199" s="255"/>
      <c r="D199" s="234" t="s">
        <v>330</v>
      </c>
      <c r="E199" s="256" t="s">
        <v>1</v>
      </c>
      <c r="F199" s="257" t="s">
        <v>361</v>
      </c>
      <c r="G199" s="255"/>
      <c r="H199" s="258">
        <v>1.377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4" t="s">
        <v>330</v>
      </c>
      <c r="AU199" s="264" t="s">
        <v>87</v>
      </c>
      <c r="AV199" s="14" t="s">
        <v>171</v>
      </c>
      <c r="AW199" s="14" t="s">
        <v>32</v>
      </c>
      <c r="AX199" s="14" t="s">
        <v>85</v>
      </c>
      <c r="AY199" s="264" t="s">
        <v>164</v>
      </c>
    </row>
    <row r="200" spans="1:65" s="2" customFormat="1" ht="24.15" customHeight="1">
      <c r="A200" s="39"/>
      <c r="B200" s="40"/>
      <c r="C200" s="220" t="s">
        <v>486</v>
      </c>
      <c r="D200" s="220" t="s">
        <v>167</v>
      </c>
      <c r="E200" s="221" t="s">
        <v>606</v>
      </c>
      <c r="F200" s="222" t="s">
        <v>607</v>
      </c>
      <c r="G200" s="223" t="s">
        <v>489</v>
      </c>
      <c r="H200" s="224">
        <v>51.8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42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171</v>
      </c>
      <c r="AT200" s="232" t="s">
        <v>167</v>
      </c>
      <c r="AU200" s="232" t="s">
        <v>87</v>
      </c>
      <c r="AY200" s="18" t="s">
        <v>164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171</v>
      </c>
      <c r="BM200" s="232" t="s">
        <v>608</v>
      </c>
    </row>
    <row r="201" spans="1:51" s="13" customFormat="1" ht="12">
      <c r="A201" s="13"/>
      <c r="B201" s="243"/>
      <c r="C201" s="244"/>
      <c r="D201" s="234" t="s">
        <v>330</v>
      </c>
      <c r="E201" s="245" t="s">
        <v>1</v>
      </c>
      <c r="F201" s="246" t="s">
        <v>681</v>
      </c>
      <c r="G201" s="244"/>
      <c r="H201" s="247">
        <v>51.8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330</v>
      </c>
      <c r="AU201" s="253" t="s">
        <v>87</v>
      </c>
      <c r="AV201" s="13" t="s">
        <v>87</v>
      </c>
      <c r="AW201" s="13" t="s">
        <v>32</v>
      </c>
      <c r="AX201" s="13" t="s">
        <v>85</v>
      </c>
      <c r="AY201" s="253" t="s">
        <v>164</v>
      </c>
    </row>
    <row r="202" spans="1:65" s="2" customFormat="1" ht="24.15" customHeight="1">
      <c r="A202" s="39"/>
      <c r="B202" s="40"/>
      <c r="C202" s="220" t="s">
        <v>494</v>
      </c>
      <c r="D202" s="220" t="s">
        <v>167</v>
      </c>
      <c r="E202" s="221" t="s">
        <v>610</v>
      </c>
      <c r="F202" s="222" t="s">
        <v>611</v>
      </c>
      <c r="G202" s="223" t="s">
        <v>306</v>
      </c>
      <c r="H202" s="224">
        <v>450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42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0.02</v>
      </c>
      <c r="T202" s="231">
        <f>S202*H202</f>
        <v>9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171</v>
      </c>
      <c r="AT202" s="232" t="s">
        <v>167</v>
      </c>
      <c r="AU202" s="232" t="s">
        <v>87</v>
      </c>
      <c r="AY202" s="18" t="s">
        <v>164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171</v>
      </c>
      <c r="BM202" s="232" t="s">
        <v>612</v>
      </c>
    </row>
    <row r="203" spans="1:63" s="12" customFormat="1" ht="20.85" customHeight="1">
      <c r="A203" s="12"/>
      <c r="B203" s="204"/>
      <c r="C203" s="205"/>
      <c r="D203" s="206" t="s">
        <v>76</v>
      </c>
      <c r="E203" s="218" t="s">
        <v>623</v>
      </c>
      <c r="F203" s="218" t="s">
        <v>624</v>
      </c>
      <c r="G203" s="205"/>
      <c r="H203" s="205"/>
      <c r="I203" s="208"/>
      <c r="J203" s="219">
        <f>BK203</f>
        <v>0</v>
      </c>
      <c r="K203" s="205"/>
      <c r="L203" s="210"/>
      <c r="M203" s="211"/>
      <c r="N203" s="212"/>
      <c r="O203" s="212"/>
      <c r="P203" s="213">
        <f>P204+P205</f>
        <v>0</v>
      </c>
      <c r="Q203" s="212"/>
      <c r="R203" s="213">
        <f>R204+R205</f>
        <v>0</v>
      </c>
      <c r="S203" s="212"/>
      <c r="T203" s="214">
        <f>T204+T205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5" t="s">
        <v>85</v>
      </c>
      <c r="AT203" s="216" t="s">
        <v>76</v>
      </c>
      <c r="AU203" s="216" t="s">
        <v>87</v>
      </c>
      <c r="AY203" s="215" t="s">
        <v>164</v>
      </c>
      <c r="BK203" s="217">
        <f>BK204+BK205</f>
        <v>0</v>
      </c>
    </row>
    <row r="204" spans="1:65" s="2" customFormat="1" ht="37.8" customHeight="1">
      <c r="A204" s="39"/>
      <c r="B204" s="40"/>
      <c r="C204" s="220" t="s">
        <v>499</v>
      </c>
      <c r="D204" s="220" t="s">
        <v>167</v>
      </c>
      <c r="E204" s="221" t="s">
        <v>626</v>
      </c>
      <c r="F204" s="222" t="s">
        <v>627</v>
      </c>
      <c r="G204" s="223" t="s">
        <v>349</v>
      </c>
      <c r="H204" s="224">
        <v>29.818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42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171</v>
      </c>
      <c r="AT204" s="232" t="s">
        <v>167</v>
      </c>
      <c r="AU204" s="232" t="s">
        <v>184</v>
      </c>
      <c r="AY204" s="18" t="s">
        <v>164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85</v>
      </c>
      <c r="BK204" s="233">
        <f>ROUND(I204*H204,2)</f>
        <v>0</v>
      </c>
      <c r="BL204" s="18" t="s">
        <v>171</v>
      </c>
      <c r="BM204" s="232" t="s">
        <v>628</v>
      </c>
    </row>
    <row r="205" spans="1:63" s="16" customFormat="1" ht="20.85" customHeight="1">
      <c r="A205" s="16"/>
      <c r="B205" s="287"/>
      <c r="C205" s="288"/>
      <c r="D205" s="289" t="s">
        <v>76</v>
      </c>
      <c r="E205" s="289" t="s">
        <v>629</v>
      </c>
      <c r="F205" s="289" t="s">
        <v>630</v>
      </c>
      <c r="G205" s="288"/>
      <c r="H205" s="288"/>
      <c r="I205" s="290"/>
      <c r="J205" s="291">
        <f>BK205</f>
        <v>0</v>
      </c>
      <c r="K205" s="288"/>
      <c r="L205" s="292"/>
      <c r="M205" s="293"/>
      <c r="N205" s="294"/>
      <c r="O205" s="294"/>
      <c r="P205" s="295">
        <f>SUM(P206:P216)</f>
        <v>0</v>
      </c>
      <c r="Q205" s="294"/>
      <c r="R205" s="295">
        <f>SUM(R206:R216)</f>
        <v>0</v>
      </c>
      <c r="S205" s="294"/>
      <c r="T205" s="296">
        <f>SUM(T206:T216)</f>
        <v>0</v>
      </c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R205" s="297" t="s">
        <v>85</v>
      </c>
      <c r="AT205" s="298" t="s">
        <v>76</v>
      </c>
      <c r="AU205" s="298" t="s">
        <v>184</v>
      </c>
      <c r="AY205" s="297" t="s">
        <v>164</v>
      </c>
      <c r="BK205" s="299">
        <f>SUM(BK206:BK216)</f>
        <v>0</v>
      </c>
    </row>
    <row r="206" spans="1:65" s="2" customFormat="1" ht="24.15" customHeight="1">
      <c r="A206" s="39"/>
      <c r="B206" s="40"/>
      <c r="C206" s="220" t="s">
        <v>503</v>
      </c>
      <c r="D206" s="220" t="s">
        <v>167</v>
      </c>
      <c r="E206" s="221" t="s">
        <v>632</v>
      </c>
      <c r="F206" s="222" t="s">
        <v>633</v>
      </c>
      <c r="G206" s="223" t="s">
        <v>349</v>
      </c>
      <c r="H206" s="224">
        <v>304.015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42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171</v>
      </c>
      <c r="AT206" s="232" t="s">
        <v>167</v>
      </c>
      <c r="AU206" s="232" t="s">
        <v>171</v>
      </c>
      <c r="AY206" s="18" t="s">
        <v>164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171</v>
      </c>
      <c r="BM206" s="232" t="s">
        <v>634</v>
      </c>
    </row>
    <row r="207" spans="1:65" s="2" customFormat="1" ht="37.8" customHeight="1">
      <c r="A207" s="39"/>
      <c r="B207" s="40"/>
      <c r="C207" s="220" t="s">
        <v>508</v>
      </c>
      <c r="D207" s="220" t="s">
        <v>167</v>
      </c>
      <c r="E207" s="221" t="s">
        <v>636</v>
      </c>
      <c r="F207" s="222" t="s">
        <v>637</v>
      </c>
      <c r="G207" s="223" t="s">
        <v>349</v>
      </c>
      <c r="H207" s="224">
        <v>6688.33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42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171</v>
      </c>
      <c r="AT207" s="232" t="s">
        <v>167</v>
      </c>
      <c r="AU207" s="232" t="s">
        <v>171</v>
      </c>
      <c r="AY207" s="18" t="s">
        <v>164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85</v>
      </c>
      <c r="BK207" s="233">
        <f>ROUND(I207*H207,2)</f>
        <v>0</v>
      </c>
      <c r="BL207" s="18" t="s">
        <v>171</v>
      </c>
      <c r="BM207" s="232" t="s">
        <v>638</v>
      </c>
    </row>
    <row r="208" spans="1:47" s="2" customFormat="1" ht="12">
      <c r="A208" s="39"/>
      <c r="B208" s="40"/>
      <c r="C208" s="41"/>
      <c r="D208" s="234" t="s">
        <v>173</v>
      </c>
      <c r="E208" s="41"/>
      <c r="F208" s="235" t="s">
        <v>639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173</v>
      </c>
      <c r="AU208" s="18" t="s">
        <v>171</v>
      </c>
    </row>
    <row r="209" spans="1:51" s="13" customFormat="1" ht="12">
      <c r="A209" s="13"/>
      <c r="B209" s="243"/>
      <c r="C209" s="244"/>
      <c r="D209" s="234" t="s">
        <v>330</v>
      </c>
      <c r="E209" s="244"/>
      <c r="F209" s="246" t="s">
        <v>729</v>
      </c>
      <c r="G209" s="244"/>
      <c r="H209" s="247">
        <v>6688.33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330</v>
      </c>
      <c r="AU209" s="253" t="s">
        <v>171</v>
      </c>
      <c r="AV209" s="13" t="s">
        <v>87</v>
      </c>
      <c r="AW209" s="13" t="s">
        <v>4</v>
      </c>
      <c r="AX209" s="13" t="s">
        <v>85</v>
      </c>
      <c r="AY209" s="253" t="s">
        <v>164</v>
      </c>
    </row>
    <row r="210" spans="1:65" s="2" customFormat="1" ht="14.4" customHeight="1">
      <c r="A210" s="39"/>
      <c r="B210" s="40"/>
      <c r="C210" s="220" t="s">
        <v>512</v>
      </c>
      <c r="D210" s="220" t="s">
        <v>167</v>
      </c>
      <c r="E210" s="221" t="s">
        <v>642</v>
      </c>
      <c r="F210" s="222" t="s">
        <v>643</v>
      </c>
      <c r="G210" s="223" t="s">
        <v>349</v>
      </c>
      <c r="H210" s="224">
        <v>304.015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42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171</v>
      </c>
      <c r="AT210" s="232" t="s">
        <v>167</v>
      </c>
      <c r="AU210" s="232" t="s">
        <v>171</v>
      </c>
      <c r="AY210" s="18" t="s">
        <v>164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85</v>
      </c>
      <c r="BK210" s="233">
        <f>ROUND(I210*H210,2)</f>
        <v>0</v>
      </c>
      <c r="BL210" s="18" t="s">
        <v>171</v>
      </c>
      <c r="BM210" s="232" t="s">
        <v>644</v>
      </c>
    </row>
    <row r="211" spans="1:65" s="2" customFormat="1" ht="24.15" customHeight="1">
      <c r="A211" s="39"/>
      <c r="B211" s="40"/>
      <c r="C211" s="220" t="s">
        <v>517</v>
      </c>
      <c r="D211" s="220" t="s">
        <v>167</v>
      </c>
      <c r="E211" s="221" t="s">
        <v>730</v>
      </c>
      <c r="F211" s="222" t="s">
        <v>731</v>
      </c>
      <c r="G211" s="223" t="s">
        <v>349</v>
      </c>
      <c r="H211" s="224">
        <v>29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42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171</v>
      </c>
      <c r="AT211" s="232" t="s">
        <v>167</v>
      </c>
      <c r="AU211" s="232" t="s">
        <v>171</v>
      </c>
      <c r="AY211" s="18" t="s">
        <v>164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85</v>
      </c>
      <c r="BK211" s="233">
        <f>ROUND(I211*H211,2)</f>
        <v>0</v>
      </c>
      <c r="BL211" s="18" t="s">
        <v>171</v>
      </c>
      <c r="BM211" s="232" t="s">
        <v>732</v>
      </c>
    </row>
    <row r="212" spans="1:65" s="2" customFormat="1" ht="24.15" customHeight="1">
      <c r="A212" s="39"/>
      <c r="B212" s="40"/>
      <c r="C212" s="220" t="s">
        <v>522</v>
      </c>
      <c r="D212" s="220" t="s">
        <v>167</v>
      </c>
      <c r="E212" s="221" t="s">
        <v>646</v>
      </c>
      <c r="F212" s="222" t="s">
        <v>647</v>
      </c>
      <c r="G212" s="223" t="s">
        <v>349</v>
      </c>
      <c r="H212" s="224">
        <v>81.459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42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171</v>
      </c>
      <c r="AT212" s="232" t="s">
        <v>167</v>
      </c>
      <c r="AU212" s="232" t="s">
        <v>171</v>
      </c>
      <c r="AY212" s="18" t="s">
        <v>164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85</v>
      </c>
      <c r="BK212" s="233">
        <f>ROUND(I212*H212,2)</f>
        <v>0</v>
      </c>
      <c r="BL212" s="18" t="s">
        <v>171</v>
      </c>
      <c r="BM212" s="232" t="s">
        <v>648</v>
      </c>
    </row>
    <row r="213" spans="1:65" s="2" customFormat="1" ht="24.15" customHeight="1">
      <c r="A213" s="39"/>
      <c r="B213" s="40"/>
      <c r="C213" s="220" t="s">
        <v>527</v>
      </c>
      <c r="D213" s="220" t="s">
        <v>167</v>
      </c>
      <c r="E213" s="221" t="s">
        <v>650</v>
      </c>
      <c r="F213" s="222" t="s">
        <v>651</v>
      </c>
      <c r="G213" s="223" t="s">
        <v>349</v>
      </c>
      <c r="H213" s="224">
        <v>184.556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42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171</v>
      </c>
      <c r="AT213" s="232" t="s">
        <v>167</v>
      </c>
      <c r="AU213" s="232" t="s">
        <v>171</v>
      </c>
      <c r="AY213" s="18" t="s">
        <v>164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171</v>
      </c>
      <c r="BM213" s="232" t="s">
        <v>652</v>
      </c>
    </row>
    <row r="214" spans="1:51" s="13" customFormat="1" ht="12">
      <c r="A214" s="13"/>
      <c r="B214" s="243"/>
      <c r="C214" s="244"/>
      <c r="D214" s="234" t="s">
        <v>330</v>
      </c>
      <c r="E214" s="245" t="s">
        <v>1</v>
      </c>
      <c r="F214" s="246" t="s">
        <v>733</v>
      </c>
      <c r="G214" s="244"/>
      <c r="H214" s="247">
        <v>184.556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330</v>
      </c>
      <c r="AU214" s="253" t="s">
        <v>171</v>
      </c>
      <c r="AV214" s="13" t="s">
        <v>87</v>
      </c>
      <c r="AW214" s="13" t="s">
        <v>32</v>
      </c>
      <c r="AX214" s="13" t="s">
        <v>85</v>
      </c>
      <c r="AY214" s="253" t="s">
        <v>164</v>
      </c>
    </row>
    <row r="215" spans="1:65" s="2" customFormat="1" ht="24.15" customHeight="1">
      <c r="A215" s="39"/>
      <c r="B215" s="40"/>
      <c r="C215" s="220" t="s">
        <v>532</v>
      </c>
      <c r="D215" s="220" t="s">
        <v>167</v>
      </c>
      <c r="E215" s="221" t="s">
        <v>655</v>
      </c>
      <c r="F215" s="222" t="s">
        <v>656</v>
      </c>
      <c r="G215" s="223" t="s">
        <v>349</v>
      </c>
      <c r="H215" s="224">
        <v>9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42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171</v>
      </c>
      <c r="AT215" s="232" t="s">
        <v>167</v>
      </c>
      <c r="AU215" s="232" t="s">
        <v>171</v>
      </c>
      <c r="AY215" s="18" t="s">
        <v>164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171</v>
      </c>
      <c r="BM215" s="232" t="s">
        <v>657</v>
      </c>
    </row>
    <row r="216" spans="1:47" s="2" customFormat="1" ht="12">
      <c r="A216" s="39"/>
      <c r="B216" s="40"/>
      <c r="C216" s="41"/>
      <c r="D216" s="234" t="s">
        <v>173</v>
      </c>
      <c r="E216" s="41"/>
      <c r="F216" s="235" t="s">
        <v>658</v>
      </c>
      <c r="G216" s="41"/>
      <c r="H216" s="41"/>
      <c r="I216" s="236"/>
      <c r="J216" s="41"/>
      <c r="K216" s="41"/>
      <c r="L216" s="45"/>
      <c r="M216" s="239"/>
      <c r="N216" s="240"/>
      <c r="O216" s="241"/>
      <c r="P216" s="241"/>
      <c r="Q216" s="241"/>
      <c r="R216" s="241"/>
      <c r="S216" s="241"/>
      <c r="T216" s="242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171</v>
      </c>
    </row>
    <row r="217" spans="1:31" s="2" customFormat="1" ht="6.95" customHeight="1">
      <c r="A217" s="39"/>
      <c r="B217" s="67"/>
      <c r="C217" s="68"/>
      <c r="D217" s="68"/>
      <c r="E217" s="68"/>
      <c r="F217" s="68"/>
      <c r="G217" s="68"/>
      <c r="H217" s="68"/>
      <c r="I217" s="68"/>
      <c r="J217" s="68"/>
      <c r="K217" s="68"/>
      <c r="L217" s="45"/>
      <c r="M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</sheetData>
  <sheetProtection password="CC35" sheet="1" objects="1" scenarios="1" formatColumns="0" formatRows="0" autoFilter="0"/>
  <autoFilter ref="C121:K21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96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ROUND((SUM(BE122:BE200)),2)</f>
        <v>0</v>
      </c>
      <c r="G33" s="39"/>
      <c r="H33" s="39"/>
      <c r="I33" s="156">
        <v>0.21</v>
      </c>
      <c r="J33" s="155">
        <f>ROUND(((SUM(BE122:BE200))*I33),2)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ROUND((SUM(BF122:BF200)),2)</f>
        <v>0</v>
      </c>
      <c r="G34" s="39"/>
      <c r="H34" s="39"/>
      <c r="I34" s="156">
        <v>0.15</v>
      </c>
      <c r="J34" s="155">
        <f>ROUND(((SUM(BF122:BF200))*I34),2)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ROUND((SUM(BG122:BG200)),2)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ROUND((SUM(BH122:BH200)),2)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ROUND((SUM(BI122:BI200)),2)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103 - Místní komunikace – ulice Polní – betonová dlažba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298</v>
      </c>
      <c r="E99" s="189"/>
      <c r="F99" s="189"/>
      <c r="G99" s="189"/>
      <c r="H99" s="189"/>
      <c r="I99" s="189"/>
      <c r="J99" s="190">
        <f>J164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300</v>
      </c>
      <c r="E100" s="189"/>
      <c r="F100" s="189"/>
      <c r="G100" s="189"/>
      <c r="H100" s="189"/>
      <c r="I100" s="189"/>
      <c r="J100" s="190">
        <f>J179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735</v>
      </c>
      <c r="E101" s="189"/>
      <c r="F101" s="189"/>
      <c r="G101" s="189"/>
      <c r="H101" s="189"/>
      <c r="I101" s="189"/>
      <c r="J101" s="190">
        <f>J189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736</v>
      </c>
      <c r="E102" s="189"/>
      <c r="F102" s="189"/>
      <c r="G102" s="189"/>
      <c r="H102" s="189"/>
      <c r="I102" s="189"/>
      <c r="J102" s="190">
        <f>J199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Kruhový objezd na silnici II/608 ulice Teplická v Postřižíně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103 - Místní komunikace – ulice Polní – betonová dlažba 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Postřižín</v>
      </c>
      <c r="G116" s="41"/>
      <c r="H116" s="41"/>
      <c r="I116" s="33" t="s">
        <v>22</v>
      </c>
      <c r="J116" s="80" t="str">
        <f>IF(J12="","",J12)</f>
        <v>5. 8. 2018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Středočeský kraj</v>
      </c>
      <c r="G118" s="41"/>
      <c r="H118" s="41"/>
      <c r="I118" s="33" t="s">
        <v>30</v>
      </c>
      <c r="J118" s="37" t="str">
        <f>E21</f>
        <v>Ing. arch. Martin Jirovský, PhD., MBA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Barbora Baňárová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150</v>
      </c>
      <c r="D121" s="195" t="s">
        <v>62</v>
      </c>
      <c r="E121" s="195" t="s">
        <v>58</v>
      </c>
      <c r="F121" s="195" t="s">
        <v>59</v>
      </c>
      <c r="G121" s="195" t="s">
        <v>151</v>
      </c>
      <c r="H121" s="195" t="s">
        <v>152</v>
      </c>
      <c r="I121" s="195" t="s">
        <v>153</v>
      </c>
      <c r="J121" s="196" t="s">
        <v>136</v>
      </c>
      <c r="K121" s="197" t="s">
        <v>154</v>
      </c>
      <c r="L121" s="198"/>
      <c r="M121" s="101" t="s">
        <v>1</v>
      </c>
      <c r="N121" s="102" t="s">
        <v>41</v>
      </c>
      <c r="O121" s="102" t="s">
        <v>155</v>
      </c>
      <c r="P121" s="102" t="s">
        <v>156</v>
      </c>
      <c r="Q121" s="102" t="s">
        <v>157</v>
      </c>
      <c r="R121" s="102" t="s">
        <v>158</v>
      </c>
      <c r="S121" s="102" t="s">
        <v>159</v>
      </c>
      <c r="T121" s="103" t="s">
        <v>160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161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50.85384426</v>
      </c>
      <c r="S122" s="105"/>
      <c r="T122" s="202">
        <f>T123</f>
        <v>158.43624999999997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76</v>
      </c>
      <c r="E123" s="207" t="s">
        <v>162</v>
      </c>
      <c r="F123" s="207" t="s">
        <v>163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P124+P164+P179+P199</f>
        <v>0</v>
      </c>
      <c r="Q123" s="212"/>
      <c r="R123" s="213">
        <f>R124+R164+R179+R199</f>
        <v>50.85384426</v>
      </c>
      <c r="S123" s="212"/>
      <c r="T123" s="214">
        <f>T124+T164+T179+T199</f>
        <v>158.43624999999997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77</v>
      </c>
      <c r="AY123" s="215" t="s">
        <v>164</v>
      </c>
      <c r="BK123" s="217">
        <f>BK124+BK164+BK179+BK199</f>
        <v>0</v>
      </c>
    </row>
    <row r="124" spans="1:63" s="12" customFormat="1" ht="22.8" customHeight="1">
      <c r="A124" s="12"/>
      <c r="B124" s="204"/>
      <c r="C124" s="205"/>
      <c r="D124" s="206" t="s">
        <v>76</v>
      </c>
      <c r="E124" s="218" t="s">
        <v>85</v>
      </c>
      <c r="F124" s="218" t="s">
        <v>303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SUM(P125:P163)</f>
        <v>0</v>
      </c>
      <c r="Q124" s="212"/>
      <c r="R124" s="213">
        <f>SUM(R125:R163)</f>
        <v>0.000613</v>
      </c>
      <c r="S124" s="212"/>
      <c r="T124" s="214">
        <f>SUM(T125:T163)</f>
        <v>158.43624999999997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85</v>
      </c>
      <c r="AY124" s="215" t="s">
        <v>164</v>
      </c>
      <c r="BK124" s="217">
        <f>SUM(BK125:BK163)</f>
        <v>0</v>
      </c>
    </row>
    <row r="125" spans="1:65" s="2" customFormat="1" ht="76.35" customHeight="1">
      <c r="A125" s="39"/>
      <c r="B125" s="40"/>
      <c r="C125" s="220" t="s">
        <v>85</v>
      </c>
      <c r="D125" s="220" t="s">
        <v>167</v>
      </c>
      <c r="E125" s="221" t="s">
        <v>737</v>
      </c>
      <c r="F125" s="222" t="s">
        <v>738</v>
      </c>
      <c r="G125" s="223" t="s">
        <v>306</v>
      </c>
      <c r="H125" s="224">
        <v>169.47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0.295</v>
      </c>
      <c r="T125" s="231">
        <f>S125*H125</f>
        <v>49.993649999999995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171</v>
      </c>
      <c r="AT125" s="232" t="s">
        <v>167</v>
      </c>
      <c r="AU125" s="232" t="s">
        <v>87</v>
      </c>
      <c r="AY125" s="18" t="s">
        <v>164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171</v>
      </c>
      <c r="BM125" s="232" t="s">
        <v>739</v>
      </c>
    </row>
    <row r="126" spans="1:47" s="2" customFormat="1" ht="12">
      <c r="A126" s="39"/>
      <c r="B126" s="40"/>
      <c r="C126" s="41"/>
      <c r="D126" s="234" t="s">
        <v>173</v>
      </c>
      <c r="E126" s="41"/>
      <c r="F126" s="235" t="s">
        <v>319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87</v>
      </c>
    </row>
    <row r="127" spans="1:65" s="2" customFormat="1" ht="62.7" customHeight="1">
      <c r="A127" s="39"/>
      <c r="B127" s="40"/>
      <c r="C127" s="220" t="s">
        <v>87</v>
      </c>
      <c r="D127" s="220" t="s">
        <v>167</v>
      </c>
      <c r="E127" s="221" t="s">
        <v>740</v>
      </c>
      <c r="F127" s="222" t="s">
        <v>741</v>
      </c>
      <c r="G127" s="223" t="s">
        <v>306</v>
      </c>
      <c r="H127" s="224">
        <v>169.47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0.58</v>
      </c>
      <c r="T127" s="231">
        <f>S127*H127</f>
        <v>98.2926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742</v>
      </c>
    </row>
    <row r="128" spans="1:47" s="2" customFormat="1" ht="12">
      <c r="A128" s="39"/>
      <c r="B128" s="40"/>
      <c r="C128" s="41"/>
      <c r="D128" s="234" t="s">
        <v>173</v>
      </c>
      <c r="E128" s="41"/>
      <c r="F128" s="235" t="s">
        <v>319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87</v>
      </c>
    </row>
    <row r="129" spans="1:65" s="2" customFormat="1" ht="37.8" customHeight="1">
      <c r="A129" s="39"/>
      <c r="B129" s="40"/>
      <c r="C129" s="220" t="s">
        <v>184</v>
      </c>
      <c r="D129" s="220" t="s">
        <v>167</v>
      </c>
      <c r="E129" s="221" t="s">
        <v>663</v>
      </c>
      <c r="F129" s="222" t="s">
        <v>664</v>
      </c>
      <c r="G129" s="223" t="s">
        <v>489</v>
      </c>
      <c r="H129" s="224">
        <v>35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0.29</v>
      </c>
      <c r="T129" s="231">
        <f>S129*H129</f>
        <v>10.149999999999999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665</v>
      </c>
    </row>
    <row r="130" spans="1:65" s="2" customFormat="1" ht="49.05" customHeight="1">
      <c r="A130" s="39"/>
      <c r="B130" s="40"/>
      <c r="C130" s="220" t="s">
        <v>171</v>
      </c>
      <c r="D130" s="220" t="s">
        <v>167</v>
      </c>
      <c r="E130" s="221" t="s">
        <v>315</v>
      </c>
      <c r="F130" s="222" t="s">
        <v>316</v>
      </c>
      <c r="G130" s="223" t="s">
        <v>317</v>
      </c>
      <c r="H130" s="224">
        <v>3.13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318</v>
      </c>
    </row>
    <row r="131" spans="1:47" s="2" customFormat="1" ht="12">
      <c r="A131" s="39"/>
      <c r="B131" s="40"/>
      <c r="C131" s="41"/>
      <c r="D131" s="234" t="s">
        <v>173</v>
      </c>
      <c r="E131" s="41"/>
      <c r="F131" s="235" t="s">
        <v>319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173</v>
      </c>
      <c r="AU131" s="18" t="s">
        <v>87</v>
      </c>
    </row>
    <row r="132" spans="1:65" s="2" customFormat="1" ht="37.8" customHeight="1">
      <c r="A132" s="39"/>
      <c r="B132" s="40"/>
      <c r="C132" s="220" t="s">
        <v>177</v>
      </c>
      <c r="D132" s="220" t="s">
        <v>167</v>
      </c>
      <c r="E132" s="221" t="s">
        <v>743</v>
      </c>
      <c r="F132" s="222" t="s">
        <v>744</v>
      </c>
      <c r="G132" s="223" t="s">
        <v>317</v>
      </c>
      <c r="H132" s="224">
        <v>67.17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171</v>
      </c>
      <c r="AT132" s="232" t="s">
        <v>167</v>
      </c>
      <c r="AU132" s="232" t="s">
        <v>87</v>
      </c>
      <c r="AY132" s="18" t="s">
        <v>164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171</v>
      </c>
      <c r="BM132" s="232" t="s">
        <v>745</v>
      </c>
    </row>
    <row r="133" spans="1:47" s="2" customFormat="1" ht="12">
      <c r="A133" s="39"/>
      <c r="B133" s="40"/>
      <c r="C133" s="41"/>
      <c r="D133" s="234" t="s">
        <v>173</v>
      </c>
      <c r="E133" s="41"/>
      <c r="F133" s="235" t="s">
        <v>319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173</v>
      </c>
      <c r="AU133" s="18" t="s">
        <v>87</v>
      </c>
    </row>
    <row r="134" spans="1:65" s="2" customFormat="1" ht="49.05" customHeight="1">
      <c r="A134" s="39"/>
      <c r="B134" s="40"/>
      <c r="C134" s="220" t="s">
        <v>197</v>
      </c>
      <c r="D134" s="220" t="s">
        <v>167</v>
      </c>
      <c r="E134" s="221" t="s">
        <v>324</v>
      </c>
      <c r="F134" s="222" t="s">
        <v>325</v>
      </c>
      <c r="G134" s="223" t="s">
        <v>317</v>
      </c>
      <c r="H134" s="224">
        <v>67.17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87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326</v>
      </c>
    </row>
    <row r="135" spans="1:65" s="2" customFormat="1" ht="24.15" customHeight="1">
      <c r="A135" s="39"/>
      <c r="B135" s="40"/>
      <c r="C135" s="220" t="s">
        <v>201</v>
      </c>
      <c r="D135" s="220" t="s">
        <v>167</v>
      </c>
      <c r="E135" s="221" t="s">
        <v>327</v>
      </c>
      <c r="F135" s="222" t="s">
        <v>328</v>
      </c>
      <c r="G135" s="223" t="s">
        <v>317</v>
      </c>
      <c r="H135" s="224">
        <v>66.213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329</v>
      </c>
    </row>
    <row r="136" spans="1:51" s="13" customFormat="1" ht="12">
      <c r="A136" s="13"/>
      <c r="B136" s="243"/>
      <c r="C136" s="244"/>
      <c r="D136" s="234" t="s">
        <v>330</v>
      </c>
      <c r="E136" s="245" t="s">
        <v>1</v>
      </c>
      <c r="F136" s="246" t="s">
        <v>746</v>
      </c>
      <c r="G136" s="244"/>
      <c r="H136" s="247">
        <v>66.213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330</v>
      </c>
      <c r="AU136" s="253" t="s">
        <v>87</v>
      </c>
      <c r="AV136" s="13" t="s">
        <v>87</v>
      </c>
      <c r="AW136" s="13" t="s">
        <v>32</v>
      </c>
      <c r="AX136" s="13" t="s">
        <v>85</v>
      </c>
      <c r="AY136" s="253" t="s">
        <v>164</v>
      </c>
    </row>
    <row r="137" spans="1:65" s="2" customFormat="1" ht="24.15" customHeight="1">
      <c r="A137" s="39"/>
      <c r="B137" s="40"/>
      <c r="C137" s="220" t="s">
        <v>206</v>
      </c>
      <c r="D137" s="220" t="s">
        <v>167</v>
      </c>
      <c r="E137" s="221" t="s">
        <v>332</v>
      </c>
      <c r="F137" s="222" t="s">
        <v>333</v>
      </c>
      <c r="G137" s="223" t="s">
        <v>317</v>
      </c>
      <c r="H137" s="224">
        <v>860.769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334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335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51" s="13" customFormat="1" ht="12">
      <c r="A139" s="13"/>
      <c r="B139" s="243"/>
      <c r="C139" s="244"/>
      <c r="D139" s="234" t="s">
        <v>330</v>
      </c>
      <c r="E139" s="244"/>
      <c r="F139" s="246" t="s">
        <v>747</v>
      </c>
      <c r="G139" s="244"/>
      <c r="H139" s="247">
        <v>860.769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330</v>
      </c>
      <c r="AU139" s="253" t="s">
        <v>87</v>
      </c>
      <c r="AV139" s="13" t="s">
        <v>87</v>
      </c>
      <c r="AW139" s="13" t="s">
        <v>4</v>
      </c>
      <c r="AX139" s="13" t="s">
        <v>85</v>
      </c>
      <c r="AY139" s="253" t="s">
        <v>164</v>
      </c>
    </row>
    <row r="140" spans="1:65" s="2" customFormat="1" ht="37.8" customHeight="1">
      <c r="A140" s="39"/>
      <c r="B140" s="40"/>
      <c r="C140" s="220" t="s">
        <v>165</v>
      </c>
      <c r="D140" s="220" t="s">
        <v>167</v>
      </c>
      <c r="E140" s="221" t="s">
        <v>337</v>
      </c>
      <c r="F140" s="222" t="s">
        <v>338</v>
      </c>
      <c r="G140" s="223" t="s">
        <v>317</v>
      </c>
      <c r="H140" s="224">
        <v>20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748</v>
      </c>
    </row>
    <row r="141" spans="1:47" s="2" customFormat="1" ht="12">
      <c r="A141" s="39"/>
      <c r="B141" s="40"/>
      <c r="C141" s="41"/>
      <c r="D141" s="234" t="s">
        <v>173</v>
      </c>
      <c r="E141" s="41"/>
      <c r="F141" s="235" t="s">
        <v>340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173</v>
      </c>
      <c r="AU141" s="18" t="s">
        <v>87</v>
      </c>
    </row>
    <row r="142" spans="1:65" s="2" customFormat="1" ht="14.4" customHeight="1">
      <c r="A142" s="39"/>
      <c r="B142" s="40"/>
      <c r="C142" s="220" t="s">
        <v>213</v>
      </c>
      <c r="D142" s="220" t="s">
        <v>167</v>
      </c>
      <c r="E142" s="221" t="s">
        <v>344</v>
      </c>
      <c r="F142" s="222" t="s">
        <v>345</v>
      </c>
      <c r="G142" s="223" t="s">
        <v>317</v>
      </c>
      <c r="H142" s="224">
        <v>66.213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346</v>
      </c>
    </row>
    <row r="143" spans="1:65" s="2" customFormat="1" ht="24.15" customHeight="1">
      <c r="A143" s="39"/>
      <c r="B143" s="40"/>
      <c r="C143" s="220" t="s">
        <v>217</v>
      </c>
      <c r="D143" s="220" t="s">
        <v>167</v>
      </c>
      <c r="E143" s="221" t="s">
        <v>347</v>
      </c>
      <c r="F143" s="222" t="s">
        <v>348</v>
      </c>
      <c r="G143" s="223" t="s">
        <v>349</v>
      </c>
      <c r="H143" s="224">
        <v>117.264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87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350</v>
      </c>
    </row>
    <row r="144" spans="1:51" s="13" customFormat="1" ht="12">
      <c r="A144" s="13"/>
      <c r="B144" s="243"/>
      <c r="C144" s="244"/>
      <c r="D144" s="234" t="s">
        <v>330</v>
      </c>
      <c r="E144" s="244"/>
      <c r="F144" s="246" t="s">
        <v>749</v>
      </c>
      <c r="G144" s="244"/>
      <c r="H144" s="247">
        <v>117.264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330</v>
      </c>
      <c r="AU144" s="253" t="s">
        <v>87</v>
      </c>
      <c r="AV144" s="13" t="s">
        <v>87</v>
      </c>
      <c r="AW144" s="13" t="s">
        <v>4</v>
      </c>
      <c r="AX144" s="13" t="s">
        <v>85</v>
      </c>
      <c r="AY144" s="253" t="s">
        <v>164</v>
      </c>
    </row>
    <row r="145" spans="1:65" s="2" customFormat="1" ht="14.4" customHeight="1">
      <c r="A145" s="39"/>
      <c r="B145" s="40"/>
      <c r="C145" s="220" t="s">
        <v>223</v>
      </c>
      <c r="D145" s="220" t="s">
        <v>167</v>
      </c>
      <c r="E145" s="221" t="s">
        <v>352</v>
      </c>
      <c r="F145" s="222" t="s">
        <v>353</v>
      </c>
      <c r="G145" s="223" t="s">
        <v>306</v>
      </c>
      <c r="H145" s="224">
        <v>137.37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171</v>
      </c>
      <c r="AT145" s="232" t="s">
        <v>167</v>
      </c>
      <c r="AU145" s="232" t="s">
        <v>87</v>
      </c>
      <c r="AY145" s="18" t="s">
        <v>164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171</v>
      </c>
      <c r="BM145" s="232" t="s">
        <v>354</v>
      </c>
    </row>
    <row r="146" spans="1:51" s="13" customFormat="1" ht="12">
      <c r="A146" s="13"/>
      <c r="B146" s="243"/>
      <c r="C146" s="244"/>
      <c r="D146" s="234" t="s">
        <v>330</v>
      </c>
      <c r="E146" s="245" t="s">
        <v>1</v>
      </c>
      <c r="F146" s="246" t="s">
        <v>750</v>
      </c>
      <c r="G146" s="244"/>
      <c r="H146" s="247">
        <v>137.37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330</v>
      </c>
      <c r="AU146" s="253" t="s">
        <v>87</v>
      </c>
      <c r="AV146" s="13" t="s">
        <v>87</v>
      </c>
      <c r="AW146" s="13" t="s">
        <v>32</v>
      </c>
      <c r="AX146" s="13" t="s">
        <v>77</v>
      </c>
      <c r="AY146" s="253" t="s">
        <v>164</v>
      </c>
    </row>
    <row r="147" spans="1:51" s="14" customFormat="1" ht="12">
      <c r="A147" s="14"/>
      <c r="B147" s="254"/>
      <c r="C147" s="255"/>
      <c r="D147" s="234" t="s">
        <v>330</v>
      </c>
      <c r="E147" s="256" t="s">
        <v>1</v>
      </c>
      <c r="F147" s="257" t="s">
        <v>361</v>
      </c>
      <c r="G147" s="255"/>
      <c r="H147" s="258">
        <v>137.37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4" t="s">
        <v>330</v>
      </c>
      <c r="AU147" s="264" t="s">
        <v>87</v>
      </c>
      <c r="AV147" s="14" t="s">
        <v>171</v>
      </c>
      <c r="AW147" s="14" t="s">
        <v>32</v>
      </c>
      <c r="AX147" s="14" t="s">
        <v>85</v>
      </c>
      <c r="AY147" s="264" t="s">
        <v>164</v>
      </c>
    </row>
    <row r="148" spans="1:65" s="2" customFormat="1" ht="49.05" customHeight="1">
      <c r="A148" s="39"/>
      <c r="B148" s="40"/>
      <c r="C148" s="220" t="s">
        <v>227</v>
      </c>
      <c r="D148" s="220" t="s">
        <v>167</v>
      </c>
      <c r="E148" s="221" t="s">
        <v>751</v>
      </c>
      <c r="F148" s="222" t="s">
        <v>752</v>
      </c>
      <c r="G148" s="223" t="s">
        <v>306</v>
      </c>
      <c r="H148" s="224">
        <v>40.87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171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171</v>
      </c>
      <c r="BM148" s="232" t="s">
        <v>753</v>
      </c>
    </row>
    <row r="149" spans="1:65" s="2" customFormat="1" ht="37.8" customHeight="1">
      <c r="A149" s="39"/>
      <c r="B149" s="40"/>
      <c r="C149" s="220" t="s">
        <v>231</v>
      </c>
      <c r="D149" s="220" t="s">
        <v>167</v>
      </c>
      <c r="E149" s="221" t="s">
        <v>754</v>
      </c>
      <c r="F149" s="222" t="s">
        <v>755</v>
      </c>
      <c r="G149" s="223" t="s">
        <v>306</v>
      </c>
      <c r="H149" s="224">
        <v>40.87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756</v>
      </c>
    </row>
    <row r="150" spans="1:65" s="2" customFormat="1" ht="37.8" customHeight="1">
      <c r="A150" s="39"/>
      <c r="B150" s="40"/>
      <c r="C150" s="220" t="s">
        <v>8</v>
      </c>
      <c r="D150" s="220" t="s">
        <v>167</v>
      </c>
      <c r="E150" s="221" t="s">
        <v>757</v>
      </c>
      <c r="F150" s="222" t="s">
        <v>758</v>
      </c>
      <c r="G150" s="223" t="s">
        <v>306</v>
      </c>
      <c r="H150" s="224">
        <v>40.87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171</v>
      </c>
      <c r="AT150" s="232" t="s">
        <v>167</v>
      </c>
      <c r="AU150" s="232" t="s">
        <v>87</v>
      </c>
      <c r="AY150" s="18" t="s">
        <v>164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171</v>
      </c>
      <c r="BM150" s="232" t="s">
        <v>759</v>
      </c>
    </row>
    <row r="151" spans="1:65" s="2" customFormat="1" ht="14.4" customHeight="1">
      <c r="A151" s="39"/>
      <c r="B151" s="40"/>
      <c r="C151" s="265" t="s">
        <v>240</v>
      </c>
      <c r="D151" s="265" t="s">
        <v>373</v>
      </c>
      <c r="E151" s="266" t="s">
        <v>374</v>
      </c>
      <c r="F151" s="267" t="s">
        <v>375</v>
      </c>
      <c r="G151" s="268" t="s">
        <v>376</v>
      </c>
      <c r="H151" s="269">
        <v>0.613</v>
      </c>
      <c r="I151" s="270"/>
      <c r="J151" s="271">
        <f>ROUND(I151*H151,2)</f>
        <v>0</v>
      </c>
      <c r="K151" s="272"/>
      <c r="L151" s="273"/>
      <c r="M151" s="274" t="s">
        <v>1</v>
      </c>
      <c r="N151" s="275" t="s">
        <v>42</v>
      </c>
      <c r="O151" s="92"/>
      <c r="P151" s="230">
        <f>O151*H151</f>
        <v>0</v>
      </c>
      <c r="Q151" s="230">
        <v>0.001</v>
      </c>
      <c r="R151" s="230">
        <f>Q151*H151</f>
        <v>0.000613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206</v>
      </c>
      <c r="AT151" s="232" t="s">
        <v>373</v>
      </c>
      <c r="AU151" s="232" t="s">
        <v>87</v>
      </c>
      <c r="AY151" s="18" t="s">
        <v>164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171</v>
      </c>
      <c r="BM151" s="232" t="s">
        <v>760</v>
      </c>
    </row>
    <row r="152" spans="1:51" s="13" customFormat="1" ht="12">
      <c r="A152" s="13"/>
      <c r="B152" s="243"/>
      <c r="C152" s="244"/>
      <c r="D152" s="234" t="s">
        <v>330</v>
      </c>
      <c r="E152" s="244"/>
      <c r="F152" s="246" t="s">
        <v>761</v>
      </c>
      <c r="G152" s="244"/>
      <c r="H152" s="247">
        <v>0.613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330</v>
      </c>
      <c r="AU152" s="253" t="s">
        <v>87</v>
      </c>
      <c r="AV152" s="13" t="s">
        <v>87</v>
      </c>
      <c r="AW152" s="13" t="s">
        <v>4</v>
      </c>
      <c r="AX152" s="13" t="s">
        <v>85</v>
      </c>
      <c r="AY152" s="253" t="s">
        <v>164</v>
      </c>
    </row>
    <row r="153" spans="1:65" s="2" customFormat="1" ht="14.4" customHeight="1">
      <c r="A153" s="39"/>
      <c r="B153" s="40"/>
      <c r="C153" s="220" t="s">
        <v>245</v>
      </c>
      <c r="D153" s="220" t="s">
        <v>167</v>
      </c>
      <c r="E153" s="221" t="s">
        <v>383</v>
      </c>
      <c r="F153" s="222" t="s">
        <v>384</v>
      </c>
      <c r="G153" s="223" t="s">
        <v>306</v>
      </c>
      <c r="H153" s="224">
        <v>40.87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762</v>
      </c>
    </row>
    <row r="154" spans="1:65" s="2" customFormat="1" ht="37.8" customHeight="1">
      <c r="A154" s="39"/>
      <c r="B154" s="40"/>
      <c r="C154" s="220" t="s">
        <v>250</v>
      </c>
      <c r="D154" s="220" t="s">
        <v>167</v>
      </c>
      <c r="E154" s="221" t="s">
        <v>386</v>
      </c>
      <c r="F154" s="222" t="s">
        <v>387</v>
      </c>
      <c r="G154" s="223" t="s">
        <v>388</v>
      </c>
      <c r="H154" s="224">
        <v>0.004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763</v>
      </c>
    </row>
    <row r="155" spans="1:51" s="13" customFormat="1" ht="12">
      <c r="A155" s="13"/>
      <c r="B155" s="243"/>
      <c r="C155" s="244"/>
      <c r="D155" s="234" t="s">
        <v>330</v>
      </c>
      <c r="E155" s="245" t="s">
        <v>1</v>
      </c>
      <c r="F155" s="246" t="s">
        <v>764</v>
      </c>
      <c r="G155" s="244"/>
      <c r="H155" s="247">
        <v>0.004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330</v>
      </c>
      <c r="AU155" s="253" t="s">
        <v>87</v>
      </c>
      <c r="AV155" s="13" t="s">
        <v>87</v>
      </c>
      <c r="AW155" s="13" t="s">
        <v>32</v>
      </c>
      <c r="AX155" s="13" t="s">
        <v>85</v>
      </c>
      <c r="AY155" s="253" t="s">
        <v>164</v>
      </c>
    </row>
    <row r="156" spans="1:65" s="2" customFormat="1" ht="24.15" customHeight="1">
      <c r="A156" s="39"/>
      <c r="B156" s="40"/>
      <c r="C156" s="220" t="s">
        <v>255</v>
      </c>
      <c r="D156" s="220" t="s">
        <v>167</v>
      </c>
      <c r="E156" s="221" t="s">
        <v>401</v>
      </c>
      <c r="F156" s="222" t="s">
        <v>402</v>
      </c>
      <c r="G156" s="223" t="s">
        <v>306</v>
      </c>
      <c r="H156" s="224">
        <v>40.87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42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171</v>
      </c>
      <c r="AT156" s="232" t="s">
        <v>167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765</v>
      </c>
    </row>
    <row r="157" spans="1:47" s="2" customFormat="1" ht="12">
      <c r="A157" s="39"/>
      <c r="B157" s="40"/>
      <c r="C157" s="41"/>
      <c r="D157" s="234" t="s">
        <v>173</v>
      </c>
      <c r="E157" s="41"/>
      <c r="F157" s="235" t="s">
        <v>404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87</v>
      </c>
    </row>
    <row r="158" spans="1:65" s="2" customFormat="1" ht="24.15" customHeight="1">
      <c r="A158" s="39"/>
      <c r="B158" s="40"/>
      <c r="C158" s="220" t="s">
        <v>259</v>
      </c>
      <c r="D158" s="220" t="s">
        <v>167</v>
      </c>
      <c r="E158" s="221" t="s">
        <v>405</v>
      </c>
      <c r="F158" s="222" t="s">
        <v>406</v>
      </c>
      <c r="G158" s="223" t="s">
        <v>306</v>
      </c>
      <c r="H158" s="224">
        <v>40.87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171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766</v>
      </c>
    </row>
    <row r="159" spans="1:65" s="2" customFormat="1" ht="14.4" customHeight="1">
      <c r="A159" s="39"/>
      <c r="B159" s="40"/>
      <c r="C159" s="220" t="s">
        <v>7</v>
      </c>
      <c r="D159" s="220" t="s">
        <v>167</v>
      </c>
      <c r="E159" s="221" t="s">
        <v>408</v>
      </c>
      <c r="F159" s="222" t="s">
        <v>409</v>
      </c>
      <c r="G159" s="223" t="s">
        <v>306</v>
      </c>
      <c r="H159" s="224">
        <v>40.87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767</v>
      </c>
    </row>
    <row r="160" spans="1:65" s="2" customFormat="1" ht="14.4" customHeight="1">
      <c r="A160" s="39"/>
      <c r="B160" s="40"/>
      <c r="C160" s="220" t="s">
        <v>271</v>
      </c>
      <c r="D160" s="220" t="s">
        <v>167</v>
      </c>
      <c r="E160" s="221" t="s">
        <v>412</v>
      </c>
      <c r="F160" s="222" t="s">
        <v>413</v>
      </c>
      <c r="G160" s="223" t="s">
        <v>317</v>
      </c>
      <c r="H160" s="224">
        <v>0.123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171</v>
      </c>
      <c r="AT160" s="232" t="s">
        <v>167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768</v>
      </c>
    </row>
    <row r="161" spans="1:47" s="2" customFormat="1" ht="12">
      <c r="A161" s="39"/>
      <c r="B161" s="40"/>
      <c r="C161" s="41"/>
      <c r="D161" s="234" t="s">
        <v>173</v>
      </c>
      <c r="E161" s="41"/>
      <c r="F161" s="235" t="s">
        <v>415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87</v>
      </c>
    </row>
    <row r="162" spans="1:51" s="13" customFormat="1" ht="12">
      <c r="A162" s="13"/>
      <c r="B162" s="243"/>
      <c r="C162" s="244"/>
      <c r="D162" s="234" t="s">
        <v>330</v>
      </c>
      <c r="E162" s="245" t="s">
        <v>1</v>
      </c>
      <c r="F162" s="246" t="s">
        <v>769</v>
      </c>
      <c r="G162" s="244"/>
      <c r="H162" s="247">
        <v>0.041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330</v>
      </c>
      <c r="AU162" s="253" t="s">
        <v>87</v>
      </c>
      <c r="AV162" s="13" t="s">
        <v>87</v>
      </c>
      <c r="AW162" s="13" t="s">
        <v>32</v>
      </c>
      <c r="AX162" s="13" t="s">
        <v>85</v>
      </c>
      <c r="AY162" s="253" t="s">
        <v>164</v>
      </c>
    </row>
    <row r="163" spans="1:51" s="13" customFormat="1" ht="12">
      <c r="A163" s="13"/>
      <c r="B163" s="243"/>
      <c r="C163" s="244"/>
      <c r="D163" s="234" t="s">
        <v>330</v>
      </c>
      <c r="E163" s="244"/>
      <c r="F163" s="246" t="s">
        <v>770</v>
      </c>
      <c r="G163" s="244"/>
      <c r="H163" s="247">
        <v>0.123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330</v>
      </c>
      <c r="AU163" s="253" t="s">
        <v>87</v>
      </c>
      <c r="AV163" s="13" t="s">
        <v>87</v>
      </c>
      <c r="AW163" s="13" t="s">
        <v>4</v>
      </c>
      <c r="AX163" s="13" t="s">
        <v>85</v>
      </c>
      <c r="AY163" s="253" t="s">
        <v>164</v>
      </c>
    </row>
    <row r="164" spans="1:63" s="12" customFormat="1" ht="22.8" customHeight="1">
      <c r="A164" s="12"/>
      <c r="B164" s="204"/>
      <c r="C164" s="205"/>
      <c r="D164" s="206" t="s">
        <v>76</v>
      </c>
      <c r="E164" s="218" t="s">
        <v>177</v>
      </c>
      <c r="F164" s="218" t="s">
        <v>418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SUM(P165:P178)</f>
        <v>0</v>
      </c>
      <c r="Q164" s="212"/>
      <c r="R164" s="213">
        <f>SUM(R165:R178)</f>
        <v>41.4767394</v>
      </c>
      <c r="S164" s="212"/>
      <c r="T164" s="214">
        <f>SUM(T165:T178)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85</v>
      </c>
      <c r="AT164" s="216" t="s">
        <v>76</v>
      </c>
      <c r="AU164" s="216" t="s">
        <v>85</v>
      </c>
      <c r="AY164" s="215" t="s">
        <v>164</v>
      </c>
      <c r="BK164" s="217">
        <f>SUM(BK165:BK178)</f>
        <v>0</v>
      </c>
    </row>
    <row r="165" spans="1:65" s="2" customFormat="1" ht="14.4" customHeight="1">
      <c r="A165" s="39"/>
      <c r="B165" s="40"/>
      <c r="C165" s="220" t="s">
        <v>277</v>
      </c>
      <c r="D165" s="220" t="s">
        <v>167</v>
      </c>
      <c r="E165" s="221" t="s">
        <v>420</v>
      </c>
      <c r="F165" s="222" t="s">
        <v>421</v>
      </c>
      <c r="G165" s="223" t="s">
        <v>306</v>
      </c>
      <c r="H165" s="224">
        <v>137.37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171</v>
      </c>
      <c r="AT165" s="232" t="s">
        <v>167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422</v>
      </c>
    </row>
    <row r="166" spans="1:47" s="2" customFormat="1" ht="12">
      <c r="A166" s="39"/>
      <c r="B166" s="40"/>
      <c r="C166" s="41"/>
      <c r="D166" s="234" t="s">
        <v>173</v>
      </c>
      <c r="E166" s="41"/>
      <c r="F166" s="235" t="s">
        <v>423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87</v>
      </c>
    </row>
    <row r="167" spans="1:51" s="13" customFormat="1" ht="12">
      <c r="A167" s="13"/>
      <c r="B167" s="243"/>
      <c r="C167" s="244"/>
      <c r="D167" s="234" t="s">
        <v>330</v>
      </c>
      <c r="E167" s="245" t="s">
        <v>1</v>
      </c>
      <c r="F167" s="246" t="s">
        <v>750</v>
      </c>
      <c r="G167" s="244"/>
      <c r="H167" s="247">
        <v>137.37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330</v>
      </c>
      <c r="AU167" s="253" t="s">
        <v>87</v>
      </c>
      <c r="AV167" s="13" t="s">
        <v>87</v>
      </c>
      <c r="AW167" s="13" t="s">
        <v>32</v>
      </c>
      <c r="AX167" s="13" t="s">
        <v>77</v>
      </c>
      <c r="AY167" s="253" t="s">
        <v>164</v>
      </c>
    </row>
    <row r="168" spans="1:65" s="2" customFormat="1" ht="24.15" customHeight="1">
      <c r="A168" s="39"/>
      <c r="B168" s="40"/>
      <c r="C168" s="220" t="s">
        <v>283</v>
      </c>
      <c r="D168" s="220" t="s">
        <v>167</v>
      </c>
      <c r="E168" s="221" t="s">
        <v>430</v>
      </c>
      <c r="F168" s="222" t="s">
        <v>431</v>
      </c>
      <c r="G168" s="223" t="s">
        <v>306</v>
      </c>
      <c r="H168" s="224">
        <v>137.37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42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171</v>
      </c>
      <c r="AT168" s="232" t="s">
        <v>167</v>
      </c>
      <c r="AU168" s="232" t="s">
        <v>87</v>
      </c>
      <c r="AY168" s="18" t="s">
        <v>164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171</v>
      </c>
      <c r="BM168" s="232" t="s">
        <v>432</v>
      </c>
    </row>
    <row r="169" spans="1:47" s="2" customFormat="1" ht="12">
      <c r="A169" s="39"/>
      <c r="B169" s="40"/>
      <c r="C169" s="41"/>
      <c r="D169" s="234" t="s">
        <v>173</v>
      </c>
      <c r="E169" s="41"/>
      <c r="F169" s="235" t="s">
        <v>433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173</v>
      </c>
      <c r="AU169" s="18" t="s">
        <v>87</v>
      </c>
    </row>
    <row r="170" spans="1:51" s="13" customFormat="1" ht="12">
      <c r="A170" s="13"/>
      <c r="B170" s="243"/>
      <c r="C170" s="244"/>
      <c r="D170" s="234" t="s">
        <v>330</v>
      </c>
      <c r="E170" s="245" t="s">
        <v>1</v>
      </c>
      <c r="F170" s="246" t="s">
        <v>750</v>
      </c>
      <c r="G170" s="244"/>
      <c r="H170" s="247">
        <v>137.37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330</v>
      </c>
      <c r="AU170" s="253" t="s">
        <v>87</v>
      </c>
      <c r="AV170" s="13" t="s">
        <v>87</v>
      </c>
      <c r="AW170" s="13" t="s">
        <v>32</v>
      </c>
      <c r="AX170" s="13" t="s">
        <v>77</v>
      </c>
      <c r="AY170" s="253" t="s">
        <v>164</v>
      </c>
    </row>
    <row r="171" spans="1:51" s="14" customFormat="1" ht="12">
      <c r="A171" s="14"/>
      <c r="B171" s="254"/>
      <c r="C171" s="255"/>
      <c r="D171" s="234" t="s">
        <v>330</v>
      </c>
      <c r="E171" s="256" t="s">
        <v>1</v>
      </c>
      <c r="F171" s="257" t="s">
        <v>361</v>
      </c>
      <c r="G171" s="255"/>
      <c r="H171" s="258">
        <v>137.37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330</v>
      </c>
      <c r="AU171" s="264" t="s">
        <v>87</v>
      </c>
      <c r="AV171" s="14" t="s">
        <v>171</v>
      </c>
      <c r="AW171" s="14" t="s">
        <v>32</v>
      </c>
      <c r="AX171" s="14" t="s">
        <v>85</v>
      </c>
      <c r="AY171" s="264" t="s">
        <v>164</v>
      </c>
    </row>
    <row r="172" spans="1:65" s="2" customFormat="1" ht="37.8" customHeight="1">
      <c r="A172" s="39"/>
      <c r="B172" s="40"/>
      <c r="C172" s="220" t="s">
        <v>287</v>
      </c>
      <c r="D172" s="220" t="s">
        <v>167</v>
      </c>
      <c r="E172" s="221" t="s">
        <v>443</v>
      </c>
      <c r="F172" s="222" t="s">
        <v>444</v>
      </c>
      <c r="G172" s="223" t="s">
        <v>306</v>
      </c>
      <c r="H172" s="224">
        <v>137.37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171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771</v>
      </c>
    </row>
    <row r="173" spans="1:65" s="2" customFormat="1" ht="76.35" customHeight="1">
      <c r="A173" s="39"/>
      <c r="B173" s="40"/>
      <c r="C173" s="220" t="s">
        <v>291</v>
      </c>
      <c r="D173" s="220" t="s">
        <v>167</v>
      </c>
      <c r="E173" s="221" t="s">
        <v>476</v>
      </c>
      <c r="F173" s="222" t="s">
        <v>477</v>
      </c>
      <c r="G173" s="223" t="s">
        <v>306</v>
      </c>
      <c r="H173" s="224">
        <v>137.37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0.10362</v>
      </c>
      <c r="R173" s="230">
        <f>Q173*H173</f>
        <v>14.2342794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171</v>
      </c>
      <c r="AT173" s="232" t="s">
        <v>167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171</v>
      </c>
      <c r="BM173" s="232" t="s">
        <v>772</v>
      </c>
    </row>
    <row r="174" spans="1:65" s="2" customFormat="1" ht="24.15" customHeight="1">
      <c r="A174" s="39"/>
      <c r="B174" s="40"/>
      <c r="C174" s="265" t="s">
        <v>411</v>
      </c>
      <c r="D174" s="265" t="s">
        <v>373</v>
      </c>
      <c r="E174" s="266" t="s">
        <v>481</v>
      </c>
      <c r="F174" s="267" t="s">
        <v>482</v>
      </c>
      <c r="G174" s="268" t="s">
        <v>306</v>
      </c>
      <c r="H174" s="269">
        <v>151.107</v>
      </c>
      <c r="I174" s="270"/>
      <c r="J174" s="271">
        <f>ROUND(I174*H174,2)</f>
        <v>0</v>
      </c>
      <c r="K174" s="272"/>
      <c r="L174" s="273"/>
      <c r="M174" s="274" t="s">
        <v>1</v>
      </c>
      <c r="N174" s="275" t="s">
        <v>42</v>
      </c>
      <c r="O174" s="92"/>
      <c r="P174" s="230">
        <f>O174*H174</f>
        <v>0</v>
      </c>
      <c r="Q174" s="230">
        <v>0.18</v>
      </c>
      <c r="R174" s="230">
        <f>Q174*H174</f>
        <v>27.19926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206</v>
      </c>
      <c r="AT174" s="232" t="s">
        <v>373</v>
      </c>
      <c r="AU174" s="232" t="s">
        <v>87</v>
      </c>
      <c r="AY174" s="18" t="s">
        <v>164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171</v>
      </c>
      <c r="BM174" s="232" t="s">
        <v>773</v>
      </c>
    </row>
    <row r="175" spans="1:47" s="2" customFormat="1" ht="12">
      <c r="A175" s="39"/>
      <c r="B175" s="40"/>
      <c r="C175" s="41"/>
      <c r="D175" s="234" t="s">
        <v>173</v>
      </c>
      <c r="E175" s="41"/>
      <c r="F175" s="235" t="s">
        <v>484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87</v>
      </c>
    </row>
    <row r="176" spans="1:51" s="13" customFormat="1" ht="12">
      <c r="A176" s="13"/>
      <c r="B176" s="243"/>
      <c r="C176" s="244"/>
      <c r="D176" s="234" t="s">
        <v>330</v>
      </c>
      <c r="E176" s="244"/>
      <c r="F176" s="246" t="s">
        <v>774</v>
      </c>
      <c r="G176" s="244"/>
      <c r="H176" s="247">
        <v>151.107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330</v>
      </c>
      <c r="AU176" s="253" t="s">
        <v>87</v>
      </c>
      <c r="AV176" s="13" t="s">
        <v>87</v>
      </c>
      <c r="AW176" s="13" t="s">
        <v>4</v>
      </c>
      <c r="AX176" s="13" t="s">
        <v>85</v>
      </c>
      <c r="AY176" s="253" t="s">
        <v>164</v>
      </c>
    </row>
    <row r="177" spans="1:65" s="2" customFormat="1" ht="37.8" customHeight="1">
      <c r="A177" s="39"/>
      <c r="B177" s="40"/>
      <c r="C177" s="220" t="s">
        <v>419</v>
      </c>
      <c r="D177" s="220" t="s">
        <v>167</v>
      </c>
      <c r="E177" s="221" t="s">
        <v>775</v>
      </c>
      <c r="F177" s="222" t="s">
        <v>776</v>
      </c>
      <c r="G177" s="223" t="s">
        <v>306</v>
      </c>
      <c r="H177" s="224">
        <v>12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42</v>
      </c>
      <c r="O177" s="92"/>
      <c r="P177" s="230">
        <f>O177*H177</f>
        <v>0</v>
      </c>
      <c r="Q177" s="230">
        <v>0.0036</v>
      </c>
      <c r="R177" s="230">
        <f>Q177*H177</f>
        <v>0.0432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171</v>
      </c>
      <c r="AT177" s="232" t="s">
        <v>167</v>
      </c>
      <c r="AU177" s="232" t="s">
        <v>87</v>
      </c>
      <c r="AY177" s="18" t="s">
        <v>164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171</v>
      </c>
      <c r="BM177" s="232" t="s">
        <v>777</v>
      </c>
    </row>
    <row r="178" spans="1:51" s="13" customFormat="1" ht="12">
      <c r="A178" s="13"/>
      <c r="B178" s="243"/>
      <c r="C178" s="244"/>
      <c r="D178" s="234" t="s">
        <v>330</v>
      </c>
      <c r="E178" s="245" t="s">
        <v>1</v>
      </c>
      <c r="F178" s="246" t="s">
        <v>778</v>
      </c>
      <c r="G178" s="244"/>
      <c r="H178" s="247">
        <v>12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330</v>
      </c>
      <c r="AU178" s="253" t="s">
        <v>87</v>
      </c>
      <c r="AV178" s="13" t="s">
        <v>87</v>
      </c>
      <c r="AW178" s="13" t="s">
        <v>32</v>
      </c>
      <c r="AX178" s="13" t="s">
        <v>85</v>
      </c>
      <c r="AY178" s="253" t="s">
        <v>164</v>
      </c>
    </row>
    <row r="179" spans="1:63" s="12" customFormat="1" ht="22.8" customHeight="1">
      <c r="A179" s="12"/>
      <c r="B179" s="204"/>
      <c r="C179" s="205"/>
      <c r="D179" s="206" t="s">
        <v>76</v>
      </c>
      <c r="E179" s="218" t="s">
        <v>165</v>
      </c>
      <c r="F179" s="218" t="s">
        <v>498</v>
      </c>
      <c r="G179" s="205"/>
      <c r="H179" s="205"/>
      <c r="I179" s="208"/>
      <c r="J179" s="219">
        <f>BK179</f>
        <v>0</v>
      </c>
      <c r="K179" s="205"/>
      <c r="L179" s="210"/>
      <c r="M179" s="211"/>
      <c r="N179" s="212"/>
      <c r="O179" s="212"/>
      <c r="P179" s="213">
        <f>P180+SUM(P181:P189)</f>
        <v>0</v>
      </c>
      <c r="Q179" s="212"/>
      <c r="R179" s="213">
        <f>R180+SUM(R181:R189)</f>
        <v>9.37649186</v>
      </c>
      <c r="S179" s="212"/>
      <c r="T179" s="214">
        <f>T180+SUM(T181:T189)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5" t="s">
        <v>85</v>
      </c>
      <c r="AT179" s="216" t="s">
        <v>76</v>
      </c>
      <c r="AU179" s="216" t="s">
        <v>85</v>
      </c>
      <c r="AY179" s="215" t="s">
        <v>164</v>
      </c>
      <c r="BK179" s="217">
        <f>BK180+SUM(BK181:BK189)</f>
        <v>0</v>
      </c>
    </row>
    <row r="180" spans="1:65" s="2" customFormat="1" ht="49.05" customHeight="1">
      <c r="A180" s="39"/>
      <c r="B180" s="40"/>
      <c r="C180" s="220" t="s">
        <v>424</v>
      </c>
      <c r="D180" s="220" t="s">
        <v>167</v>
      </c>
      <c r="E180" s="221" t="s">
        <v>576</v>
      </c>
      <c r="F180" s="222" t="s">
        <v>577</v>
      </c>
      <c r="G180" s="223" t="s">
        <v>489</v>
      </c>
      <c r="H180" s="224">
        <v>34.22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0.1554</v>
      </c>
      <c r="R180" s="230">
        <f>Q180*H180</f>
        <v>5.317788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171</v>
      </c>
      <c r="AT180" s="232" t="s">
        <v>167</v>
      </c>
      <c r="AU180" s="232" t="s">
        <v>87</v>
      </c>
      <c r="AY180" s="18" t="s">
        <v>164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171</v>
      </c>
      <c r="BM180" s="232" t="s">
        <v>578</v>
      </c>
    </row>
    <row r="181" spans="1:51" s="13" customFormat="1" ht="12">
      <c r="A181" s="13"/>
      <c r="B181" s="243"/>
      <c r="C181" s="244"/>
      <c r="D181" s="234" t="s">
        <v>330</v>
      </c>
      <c r="E181" s="245" t="s">
        <v>1</v>
      </c>
      <c r="F181" s="246" t="s">
        <v>779</v>
      </c>
      <c r="G181" s="244"/>
      <c r="H181" s="247">
        <v>29.22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330</v>
      </c>
      <c r="AU181" s="253" t="s">
        <v>87</v>
      </c>
      <c r="AV181" s="13" t="s">
        <v>87</v>
      </c>
      <c r="AW181" s="13" t="s">
        <v>32</v>
      </c>
      <c r="AX181" s="13" t="s">
        <v>77</v>
      </c>
      <c r="AY181" s="253" t="s">
        <v>164</v>
      </c>
    </row>
    <row r="182" spans="1:51" s="13" customFormat="1" ht="12">
      <c r="A182" s="13"/>
      <c r="B182" s="243"/>
      <c r="C182" s="244"/>
      <c r="D182" s="234" t="s">
        <v>330</v>
      </c>
      <c r="E182" s="245" t="s">
        <v>1</v>
      </c>
      <c r="F182" s="246" t="s">
        <v>177</v>
      </c>
      <c r="G182" s="244"/>
      <c r="H182" s="247">
        <v>5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330</v>
      </c>
      <c r="AU182" s="253" t="s">
        <v>87</v>
      </c>
      <c r="AV182" s="13" t="s">
        <v>87</v>
      </c>
      <c r="AW182" s="13" t="s">
        <v>32</v>
      </c>
      <c r="AX182" s="13" t="s">
        <v>77</v>
      </c>
      <c r="AY182" s="253" t="s">
        <v>164</v>
      </c>
    </row>
    <row r="183" spans="1:65" s="2" customFormat="1" ht="24.15" customHeight="1">
      <c r="A183" s="39"/>
      <c r="B183" s="40"/>
      <c r="C183" s="265" t="s">
        <v>429</v>
      </c>
      <c r="D183" s="265" t="s">
        <v>373</v>
      </c>
      <c r="E183" s="266" t="s">
        <v>584</v>
      </c>
      <c r="F183" s="267" t="s">
        <v>585</v>
      </c>
      <c r="G183" s="268" t="s">
        <v>381</v>
      </c>
      <c r="H183" s="269">
        <v>31</v>
      </c>
      <c r="I183" s="270"/>
      <c r="J183" s="271">
        <f>ROUND(I183*H183,2)</f>
        <v>0</v>
      </c>
      <c r="K183" s="272"/>
      <c r="L183" s="273"/>
      <c r="M183" s="274" t="s">
        <v>1</v>
      </c>
      <c r="N183" s="275" t="s">
        <v>42</v>
      </c>
      <c r="O183" s="92"/>
      <c r="P183" s="230">
        <f>O183*H183</f>
        <v>0</v>
      </c>
      <c r="Q183" s="230">
        <v>0.0821</v>
      </c>
      <c r="R183" s="230">
        <f>Q183*H183</f>
        <v>2.5451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206</v>
      </c>
      <c r="AT183" s="232" t="s">
        <v>373</v>
      </c>
      <c r="AU183" s="232" t="s">
        <v>87</v>
      </c>
      <c r="AY183" s="18" t="s">
        <v>164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171</v>
      </c>
      <c r="BM183" s="232" t="s">
        <v>586</v>
      </c>
    </row>
    <row r="184" spans="1:47" s="2" customFormat="1" ht="12">
      <c r="A184" s="39"/>
      <c r="B184" s="40"/>
      <c r="C184" s="41"/>
      <c r="D184" s="234" t="s">
        <v>173</v>
      </c>
      <c r="E184" s="41"/>
      <c r="F184" s="235" t="s">
        <v>587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173</v>
      </c>
      <c r="AU184" s="18" t="s">
        <v>87</v>
      </c>
    </row>
    <row r="185" spans="1:65" s="2" customFormat="1" ht="24.15" customHeight="1">
      <c r="A185" s="39"/>
      <c r="B185" s="40"/>
      <c r="C185" s="265" t="s">
        <v>434</v>
      </c>
      <c r="D185" s="265" t="s">
        <v>373</v>
      </c>
      <c r="E185" s="266" t="s">
        <v>697</v>
      </c>
      <c r="F185" s="267" t="s">
        <v>698</v>
      </c>
      <c r="G185" s="268" t="s">
        <v>381</v>
      </c>
      <c r="H185" s="269">
        <v>5</v>
      </c>
      <c r="I185" s="270"/>
      <c r="J185" s="271">
        <f>ROUND(I185*H185,2)</f>
        <v>0</v>
      </c>
      <c r="K185" s="272"/>
      <c r="L185" s="273"/>
      <c r="M185" s="274" t="s">
        <v>1</v>
      </c>
      <c r="N185" s="275" t="s">
        <v>42</v>
      </c>
      <c r="O185" s="92"/>
      <c r="P185" s="230">
        <f>O185*H185</f>
        <v>0</v>
      </c>
      <c r="Q185" s="230">
        <v>0.064</v>
      </c>
      <c r="R185" s="230">
        <f>Q185*H185</f>
        <v>0.32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206</v>
      </c>
      <c r="AT185" s="232" t="s">
        <v>373</v>
      </c>
      <c r="AU185" s="232" t="s">
        <v>87</v>
      </c>
      <c r="AY185" s="18" t="s">
        <v>164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85</v>
      </c>
      <c r="BK185" s="233">
        <f>ROUND(I185*H185,2)</f>
        <v>0</v>
      </c>
      <c r="BL185" s="18" t="s">
        <v>171</v>
      </c>
      <c r="BM185" s="232" t="s">
        <v>699</v>
      </c>
    </row>
    <row r="186" spans="1:65" s="2" customFormat="1" ht="24.15" customHeight="1">
      <c r="A186" s="39"/>
      <c r="B186" s="40"/>
      <c r="C186" s="220" t="s">
        <v>442</v>
      </c>
      <c r="D186" s="220" t="s">
        <v>167</v>
      </c>
      <c r="E186" s="221" t="s">
        <v>601</v>
      </c>
      <c r="F186" s="222" t="s">
        <v>602</v>
      </c>
      <c r="G186" s="223" t="s">
        <v>317</v>
      </c>
      <c r="H186" s="224">
        <v>0.529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42</v>
      </c>
      <c r="O186" s="92"/>
      <c r="P186" s="230">
        <f>O186*H186</f>
        <v>0</v>
      </c>
      <c r="Q186" s="230">
        <v>2.25634</v>
      </c>
      <c r="R186" s="230">
        <f>Q186*H186</f>
        <v>1.1936038599999998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171</v>
      </c>
      <c r="AT186" s="232" t="s">
        <v>167</v>
      </c>
      <c r="AU186" s="232" t="s">
        <v>87</v>
      </c>
      <c r="AY186" s="18" t="s">
        <v>164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85</v>
      </c>
      <c r="BK186" s="233">
        <f>ROUND(I186*H186,2)</f>
        <v>0</v>
      </c>
      <c r="BL186" s="18" t="s">
        <v>171</v>
      </c>
      <c r="BM186" s="232" t="s">
        <v>603</v>
      </c>
    </row>
    <row r="187" spans="1:51" s="13" customFormat="1" ht="12">
      <c r="A187" s="13"/>
      <c r="B187" s="243"/>
      <c r="C187" s="244"/>
      <c r="D187" s="234" t="s">
        <v>330</v>
      </c>
      <c r="E187" s="245" t="s">
        <v>1</v>
      </c>
      <c r="F187" s="246" t="s">
        <v>780</v>
      </c>
      <c r="G187" s="244"/>
      <c r="H187" s="247">
        <v>0.529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330</v>
      </c>
      <c r="AU187" s="253" t="s">
        <v>87</v>
      </c>
      <c r="AV187" s="13" t="s">
        <v>87</v>
      </c>
      <c r="AW187" s="13" t="s">
        <v>32</v>
      </c>
      <c r="AX187" s="13" t="s">
        <v>77</v>
      </c>
      <c r="AY187" s="253" t="s">
        <v>164</v>
      </c>
    </row>
    <row r="188" spans="1:51" s="14" customFormat="1" ht="12">
      <c r="A188" s="14"/>
      <c r="B188" s="254"/>
      <c r="C188" s="255"/>
      <c r="D188" s="234" t="s">
        <v>330</v>
      </c>
      <c r="E188" s="256" t="s">
        <v>1</v>
      </c>
      <c r="F188" s="257" t="s">
        <v>361</v>
      </c>
      <c r="G188" s="255"/>
      <c r="H188" s="258">
        <v>0.529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330</v>
      </c>
      <c r="AU188" s="264" t="s">
        <v>87</v>
      </c>
      <c r="AV188" s="14" t="s">
        <v>171</v>
      </c>
      <c r="AW188" s="14" t="s">
        <v>32</v>
      </c>
      <c r="AX188" s="14" t="s">
        <v>85</v>
      </c>
      <c r="AY188" s="264" t="s">
        <v>164</v>
      </c>
    </row>
    <row r="189" spans="1:63" s="12" customFormat="1" ht="20.85" customHeight="1">
      <c r="A189" s="12"/>
      <c r="B189" s="204"/>
      <c r="C189" s="205"/>
      <c r="D189" s="206" t="s">
        <v>76</v>
      </c>
      <c r="E189" s="218" t="s">
        <v>629</v>
      </c>
      <c r="F189" s="218" t="s">
        <v>630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SUM(P190:P198)</f>
        <v>0</v>
      </c>
      <c r="Q189" s="212"/>
      <c r="R189" s="213">
        <f>SUM(R190:R198)</f>
        <v>0</v>
      </c>
      <c r="S189" s="212"/>
      <c r="T189" s="214">
        <f>SUM(T190:T198)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85</v>
      </c>
      <c r="AT189" s="216" t="s">
        <v>76</v>
      </c>
      <c r="AU189" s="216" t="s">
        <v>87</v>
      </c>
      <c r="AY189" s="215" t="s">
        <v>164</v>
      </c>
      <c r="BK189" s="217">
        <f>SUM(BK190:BK198)</f>
        <v>0</v>
      </c>
    </row>
    <row r="190" spans="1:65" s="2" customFormat="1" ht="24.15" customHeight="1">
      <c r="A190" s="39"/>
      <c r="B190" s="40"/>
      <c r="C190" s="220" t="s">
        <v>448</v>
      </c>
      <c r="D190" s="220" t="s">
        <v>167</v>
      </c>
      <c r="E190" s="221" t="s">
        <v>632</v>
      </c>
      <c r="F190" s="222" t="s">
        <v>633</v>
      </c>
      <c r="G190" s="223" t="s">
        <v>349</v>
      </c>
      <c r="H190" s="224">
        <v>158.436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42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171</v>
      </c>
      <c r="AT190" s="232" t="s">
        <v>167</v>
      </c>
      <c r="AU190" s="232" t="s">
        <v>184</v>
      </c>
      <c r="AY190" s="18" t="s">
        <v>164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85</v>
      </c>
      <c r="BK190" s="233">
        <f>ROUND(I190*H190,2)</f>
        <v>0</v>
      </c>
      <c r="BL190" s="18" t="s">
        <v>171</v>
      </c>
      <c r="BM190" s="232" t="s">
        <v>634</v>
      </c>
    </row>
    <row r="191" spans="1:65" s="2" customFormat="1" ht="37.8" customHeight="1">
      <c r="A191" s="39"/>
      <c r="B191" s="40"/>
      <c r="C191" s="220" t="s">
        <v>453</v>
      </c>
      <c r="D191" s="220" t="s">
        <v>167</v>
      </c>
      <c r="E191" s="221" t="s">
        <v>636</v>
      </c>
      <c r="F191" s="222" t="s">
        <v>637</v>
      </c>
      <c r="G191" s="223" t="s">
        <v>349</v>
      </c>
      <c r="H191" s="224">
        <v>3485.592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171</v>
      </c>
      <c r="AT191" s="232" t="s">
        <v>167</v>
      </c>
      <c r="AU191" s="232" t="s">
        <v>184</v>
      </c>
      <c r="AY191" s="18" t="s">
        <v>164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171</v>
      </c>
      <c r="BM191" s="232" t="s">
        <v>638</v>
      </c>
    </row>
    <row r="192" spans="1:47" s="2" customFormat="1" ht="12">
      <c r="A192" s="39"/>
      <c r="B192" s="40"/>
      <c r="C192" s="41"/>
      <c r="D192" s="234" t="s">
        <v>173</v>
      </c>
      <c r="E192" s="41"/>
      <c r="F192" s="235" t="s">
        <v>639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173</v>
      </c>
      <c r="AU192" s="18" t="s">
        <v>184</v>
      </c>
    </row>
    <row r="193" spans="1:51" s="13" customFormat="1" ht="12">
      <c r="A193" s="13"/>
      <c r="B193" s="243"/>
      <c r="C193" s="244"/>
      <c r="D193" s="234" t="s">
        <v>330</v>
      </c>
      <c r="E193" s="244"/>
      <c r="F193" s="246" t="s">
        <v>781</v>
      </c>
      <c r="G193" s="244"/>
      <c r="H193" s="247">
        <v>3485.592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330</v>
      </c>
      <c r="AU193" s="253" t="s">
        <v>184</v>
      </c>
      <c r="AV193" s="13" t="s">
        <v>87</v>
      </c>
      <c r="AW193" s="13" t="s">
        <v>4</v>
      </c>
      <c r="AX193" s="13" t="s">
        <v>85</v>
      </c>
      <c r="AY193" s="253" t="s">
        <v>164</v>
      </c>
    </row>
    <row r="194" spans="1:65" s="2" customFormat="1" ht="14.4" customHeight="1">
      <c r="A194" s="39"/>
      <c r="B194" s="40"/>
      <c r="C194" s="220" t="s">
        <v>457</v>
      </c>
      <c r="D194" s="220" t="s">
        <v>167</v>
      </c>
      <c r="E194" s="221" t="s">
        <v>642</v>
      </c>
      <c r="F194" s="222" t="s">
        <v>643</v>
      </c>
      <c r="G194" s="223" t="s">
        <v>349</v>
      </c>
      <c r="H194" s="224">
        <v>158.436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42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171</v>
      </c>
      <c r="AT194" s="232" t="s">
        <v>167</v>
      </c>
      <c r="AU194" s="232" t="s">
        <v>184</v>
      </c>
      <c r="AY194" s="18" t="s">
        <v>164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85</v>
      </c>
      <c r="BK194" s="233">
        <f>ROUND(I194*H194,2)</f>
        <v>0</v>
      </c>
      <c r="BL194" s="18" t="s">
        <v>171</v>
      </c>
      <c r="BM194" s="232" t="s">
        <v>644</v>
      </c>
    </row>
    <row r="195" spans="1:65" s="2" customFormat="1" ht="24.15" customHeight="1">
      <c r="A195" s="39"/>
      <c r="B195" s="40"/>
      <c r="C195" s="220" t="s">
        <v>461</v>
      </c>
      <c r="D195" s="220" t="s">
        <v>167</v>
      </c>
      <c r="E195" s="221" t="s">
        <v>730</v>
      </c>
      <c r="F195" s="222" t="s">
        <v>731</v>
      </c>
      <c r="G195" s="223" t="s">
        <v>349</v>
      </c>
      <c r="H195" s="224">
        <v>60.144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42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171</v>
      </c>
      <c r="AT195" s="232" t="s">
        <v>167</v>
      </c>
      <c r="AU195" s="232" t="s">
        <v>184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171</v>
      </c>
      <c r="BM195" s="232" t="s">
        <v>782</v>
      </c>
    </row>
    <row r="196" spans="1:51" s="13" customFormat="1" ht="12">
      <c r="A196" s="13"/>
      <c r="B196" s="243"/>
      <c r="C196" s="244"/>
      <c r="D196" s="234" t="s">
        <v>330</v>
      </c>
      <c r="E196" s="245" t="s">
        <v>1</v>
      </c>
      <c r="F196" s="246" t="s">
        <v>783</v>
      </c>
      <c r="G196" s="244"/>
      <c r="H196" s="247">
        <v>60.144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330</v>
      </c>
      <c r="AU196" s="253" t="s">
        <v>184</v>
      </c>
      <c r="AV196" s="13" t="s">
        <v>87</v>
      </c>
      <c r="AW196" s="13" t="s">
        <v>32</v>
      </c>
      <c r="AX196" s="13" t="s">
        <v>85</v>
      </c>
      <c r="AY196" s="253" t="s">
        <v>164</v>
      </c>
    </row>
    <row r="197" spans="1:65" s="2" customFormat="1" ht="24.15" customHeight="1">
      <c r="A197" s="39"/>
      <c r="B197" s="40"/>
      <c r="C197" s="220" t="s">
        <v>467</v>
      </c>
      <c r="D197" s="220" t="s">
        <v>167</v>
      </c>
      <c r="E197" s="221" t="s">
        <v>650</v>
      </c>
      <c r="F197" s="222" t="s">
        <v>651</v>
      </c>
      <c r="G197" s="223" t="s">
        <v>349</v>
      </c>
      <c r="H197" s="224">
        <v>98.293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42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171</v>
      </c>
      <c r="AT197" s="232" t="s">
        <v>167</v>
      </c>
      <c r="AU197" s="232" t="s">
        <v>184</v>
      </c>
      <c r="AY197" s="18" t="s">
        <v>164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85</v>
      </c>
      <c r="BK197" s="233">
        <f>ROUND(I197*H197,2)</f>
        <v>0</v>
      </c>
      <c r="BL197" s="18" t="s">
        <v>171</v>
      </c>
      <c r="BM197" s="232" t="s">
        <v>652</v>
      </c>
    </row>
    <row r="198" spans="1:51" s="13" customFormat="1" ht="12">
      <c r="A198" s="13"/>
      <c r="B198" s="243"/>
      <c r="C198" s="244"/>
      <c r="D198" s="234" t="s">
        <v>330</v>
      </c>
      <c r="E198" s="245" t="s">
        <v>1</v>
      </c>
      <c r="F198" s="246" t="s">
        <v>784</v>
      </c>
      <c r="G198" s="244"/>
      <c r="H198" s="247">
        <v>98.293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330</v>
      </c>
      <c r="AU198" s="253" t="s">
        <v>184</v>
      </c>
      <c r="AV198" s="13" t="s">
        <v>87</v>
      </c>
      <c r="AW198" s="13" t="s">
        <v>32</v>
      </c>
      <c r="AX198" s="13" t="s">
        <v>85</v>
      </c>
      <c r="AY198" s="253" t="s">
        <v>164</v>
      </c>
    </row>
    <row r="199" spans="1:63" s="12" customFormat="1" ht="22.8" customHeight="1">
      <c r="A199" s="12"/>
      <c r="B199" s="204"/>
      <c r="C199" s="205"/>
      <c r="D199" s="206" t="s">
        <v>76</v>
      </c>
      <c r="E199" s="218" t="s">
        <v>785</v>
      </c>
      <c r="F199" s="218" t="s">
        <v>624</v>
      </c>
      <c r="G199" s="205"/>
      <c r="H199" s="205"/>
      <c r="I199" s="208"/>
      <c r="J199" s="219">
        <f>BK199</f>
        <v>0</v>
      </c>
      <c r="K199" s="205"/>
      <c r="L199" s="210"/>
      <c r="M199" s="211"/>
      <c r="N199" s="212"/>
      <c r="O199" s="212"/>
      <c r="P199" s="213">
        <f>P200</f>
        <v>0</v>
      </c>
      <c r="Q199" s="212"/>
      <c r="R199" s="213">
        <f>R200</f>
        <v>0</v>
      </c>
      <c r="S199" s="212"/>
      <c r="T199" s="214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5" t="s">
        <v>85</v>
      </c>
      <c r="AT199" s="216" t="s">
        <v>76</v>
      </c>
      <c r="AU199" s="216" t="s">
        <v>85</v>
      </c>
      <c r="AY199" s="215" t="s">
        <v>164</v>
      </c>
      <c r="BK199" s="217">
        <f>BK200</f>
        <v>0</v>
      </c>
    </row>
    <row r="200" spans="1:65" s="2" customFormat="1" ht="37.8" customHeight="1">
      <c r="A200" s="39"/>
      <c r="B200" s="40"/>
      <c r="C200" s="220" t="s">
        <v>471</v>
      </c>
      <c r="D200" s="220" t="s">
        <v>167</v>
      </c>
      <c r="E200" s="221" t="s">
        <v>786</v>
      </c>
      <c r="F200" s="222" t="s">
        <v>787</v>
      </c>
      <c r="G200" s="223" t="s">
        <v>349</v>
      </c>
      <c r="H200" s="224">
        <v>50.854</v>
      </c>
      <c r="I200" s="225"/>
      <c r="J200" s="226">
        <f>ROUND(I200*H200,2)</f>
        <v>0</v>
      </c>
      <c r="K200" s="227"/>
      <c r="L200" s="45"/>
      <c r="M200" s="300" t="s">
        <v>1</v>
      </c>
      <c r="N200" s="301" t="s">
        <v>42</v>
      </c>
      <c r="O200" s="241"/>
      <c r="P200" s="302">
        <f>O200*H200</f>
        <v>0</v>
      </c>
      <c r="Q200" s="302">
        <v>0</v>
      </c>
      <c r="R200" s="302">
        <f>Q200*H200</f>
        <v>0</v>
      </c>
      <c r="S200" s="302">
        <v>0</v>
      </c>
      <c r="T200" s="30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171</v>
      </c>
      <c r="AT200" s="232" t="s">
        <v>167</v>
      </c>
      <c r="AU200" s="232" t="s">
        <v>87</v>
      </c>
      <c r="AY200" s="18" t="s">
        <v>164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171</v>
      </c>
      <c r="BM200" s="232" t="s">
        <v>788</v>
      </c>
    </row>
    <row r="201" spans="1:31" s="2" customFormat="1" ht="6.95" customHeight="1">
      <c r="A201" s="39"/>
      <c r="B201" s="67"/>
      <c r="C201" s="68"/>
      <c r="D201" s="68"/>
      <c r="E201" s="68"/>
      <c r="F201" s="68"/>
      <c r="G201" s="68"/>
      <c r="H201" s="68"/>
      <c r="I201" s="68"/>
      <c r="J201" s="68"/>
      <c r="K201" s="68"/>
      <c r="L201" s="45"/>
      <c r="M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</sheetData>
  <sheetProtection password="CC35" sheet="1" objects="1" scenarios="1" formatColumns="0" formatRows="0" autoFilter="0"/>
  <autoFilter ref="C121:K20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789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103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ROUND((SUM(BE122:BE225)),2)</f>
        <v>0</v>
      </c>
      <c r="G33" s="39"/>
      <c r="H33" s="39"/>
      <c r="I33" s="156">
        <v>0.21</v>
      </c>
      <c r="J33" s="155">
        <f>ROUND(((SUM(BE122:BE225))*I33),2)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ROUND((SUM(BF122:BF225)),2)</f>
        <v>0</v>
      </c>
      <c r="G34" s="39"/>
      <c r="H34" s="39"/>
      <c r="I34" s="156">
        <v>0.15</v>
      </c>
      <c r="J34" s="155">
        <f>ROUND(((SUM(BF122:BF225))*I34),2)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ROUND((SUM(BG122:BG225)),2)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ROUND((SUM(BH122:BH225)),2)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ROUND((SUM(BI122:BI225)),2)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104 - Parkoviště v ulici Pražská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298</v>
      </c>
      <c r="E99" s="189"/>
      <c r="F99" s="189"/>
      <c r="G99" s="189"/>
      <c r="H99" s="189"/>
      <c r="I99" s="189"/>
      <c r="J99" s="190">
        <f>J162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300</v>
      </c>
      <c r="E100" s="189"/>
      <c r="F100" s="189"/>
      <c r="G100" s="189"/>
      <c r="H100" s="189"/>
      <c r="I100" s="189"/>
      <c r="J100" s="190">
        <f>J179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735</v>
      </c>
      <c r="E101" s="189"/>
      <c r="F101" s="189"/>
      <c r="G101" s="189"/>
      <c r="H101" s="189"/>
      <c r="I101" s="189"/>
      <c r="J101" s="190">
        <f>J212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736</v>
      </c>
      <c r="E102" s="189"/>
      <c r="F102" s="189"/>
      <c r="G102" s="189"/>
      <c r="H102" s="189"/>
      <c r="I102" s="189"/>
      <c r="J102" s="190">
        <f>J224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Kruhový objezd na silnici II/608 ulice Teplická v Postřižíně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104 - Parkoviště v ulici Pražská 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Postřižín</v>
      </c>
      <c r="G116" s="41"/>
      <c r="H116" s="41"/>
      <c r="I116" s="33" t="s">
        <v>22</v>
      </c>
      <c r="J116" s="80" t="str">
        <f>IF(J12="","",J12)</f>
        <v>5. 8. 2018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Středočeský kraj</v>
      </c>
      <c r="G118" s="41"/>
      <c r="H118" s="41"/>
      <c r="I118" s="33" t="s">
        <v>30</v>
      </c>
      <c r="J118" s="37" t="str">
        <f>E21</f>
        <v>Ing. arch. Martin Jirovský, PhD., MBA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Barbora Baňárová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150</v>
      </c>
      <c r="D121" s="195" t="s">
        <v>62</v>
      </c>
      <c r="E121" s="195" t="s">
        <v>58</v>
      </c>
      <c r="F121" s="195" t="s">
        <v>59</v>
      </c>
      <c r="G121" s="195" t="s">
        <v>151</v>
      </c>
      <c r="H121" s="195" t="s">
        <v>152</v>
      </c>
      <c r="I121" s="195" t="s">
        <v>153</v>
      </c>
      <c r="J121" s="196" t="s">
        <v>136</v>
      </c>
      <c r="K121" s="197" t="s">
        <v>154</v>
      </c>
      <c r="L121" s="198"/>
      <c r="M121" s="101" t="s">
        <v>1</v>
      </c>
      <c r="N121" s="102" t="s">
        <v>41</v>
      </c>
      <c r="O121" s="102" t="s">
        <v>155</v>
      </c>
      <c r="P121" s="102" t="s">
        <v>156</v>
      </c>
      <c r="Q121" s="102" t="s">
        <v>157</v>
      </c>
      <c r="R121" s="102" t="s">
        <v>158</v>
      </c>
      <c r="S121" s="102" t="s">
        <v>159</v>
      </c>
      <c r="T121" s="103" t="s">
        <v>160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161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105.27213816</v>
      </c>
      <c r="S122" s="105"/>
      <c r="T122" s="202">
        <f>T123</f>
        <v>325.702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76</v>
      </c>
      <c r="E123" s="207" t="s">
        <v>162</v>
      </c>
      <c r="F123" s="207" t="s">
        <v>163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P124+P162+P179+P224</f>
        <v>0</v>
      </c>
      <c r="Q123" s="212"/>
      <c r="R123" s="213">
        <f>R124+R162+R179+R224</f>
        <v>105.27213816</v>
      </c>
      <c r="S123" s="212"/>
      <c r="T123" s="214">
        <f>T124+T162+T179+T224</f>
        <v>325.702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77</v>
      </c>
      <c r="AY123" s="215" t="s">
        <v>164</v>
      </c>
      <c r="BK123" s="217">
        <f>BK124+BK162+BK179+BK224</f>
        <v>0</v>
      </c>
    </row>
    <row r="124" spans="1:63" s="12" customFormat="1" ht="22.8" customHeight="1">
      <c r="A124" s="12"/>
      <c r="B124" s="204"/>
      <c r="C124" s="205"/>
      <c r="D124" s="206" t="s">
        <v>76</v>
      </c>
      <c r="E124" s="218" t="s">
        <v>85</v>
      </c>
      <c r="F124" s="218" t="s">
        <v>303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SUM(P125:P161)</f>
        <v>0</v>
      </c>
      <c r="Q124" s="212"/>
      <c r="R124" s="213">
        <f>SUM(R125:R161)</f>
        <v>0.0020440000000000002</v>
      </c>
      <c r="S124" s="212"/>
      <c r="T124" s="214">
        <f>SUM(T125:T161)</f>
        <v>324.102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85</v>
      </c>
      <c r="AY124" s="215" t="s">
        <v>164</v>
      </c>
      <c r="BK124" s="217">
        <f>SUM(BK125:BK161)</f>
        <v>0</v>
      </c>
    </row>
    <row r="125" spans="1:65" s="2" customFormat="1" ht="62.7" customHeight="1">
      <c r="A125" s="39"/>
      <c r="B125" s="40"/>
      <c r="C125" s="220" t="s">
        <v>85</v>
      </c>
      <c r="D125" s="220" t="s">
        <v>167</v>
      </c>
      <c r="E125" s="221" t="s">
        <v>308</v>
      </c>
      <c r="F125" s="222" t="s">
        <v>309</v>
      </c>
      <c r="G125" s="223" t="s">
        <v>306</v>
      </c>
      <c r="H125" s="224">
        <v>385.19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0.58</v>
      </c>
      <c r="T125" s="231">
        <f>S125*H125</f>
        <v>223.41019999999997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171</v>
      </c>
      <c r="AT125" s="232" t="s">
        <v>167</v>
      </c>
      <c r="AU125" s="232" t="s">
        <v>87</v>
      </c>
      <c r="AY125" s="18" t="s">
        <v>164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171</v>
      </c>
      <c r="BM125" s="232" t="s">
        <v>790</v>
      </c>
    </row>
    <row r="126" spans="1:47" s="2" customFormat="1" ht="12">
      <c r="A126" s="39"/>
      <c r="B126" s="40"/>
      <c r="C126" s="41"/>
      <c r="D126" s="234" t="s">
        <v>173</v>
      </c>
      <c r="E126" s="41"/>
      <c r="F126" s="235" t="s">
        <v>319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87</v>
      </c>
    </row>
    <row r="127" spans="1:65" s="2" customFormat="1" ht="49.05" customHeight="1">
      <c r="A127" s="39"/>
      <c r="B127" s="40"/>
      <c r="C127" s="220" t="s">
        <v>87</v>
      </c>
      <c r="D127" s="220" t="s">
        <v>167</v>
      </c>
      <c r="E127" s="221" t="s">
        <v>791</v>
      </c>
      <c r="F127" s="222" t="s">
        <v>792</v>
      </c>
      <c r="G127" s="223" t="s">
        <v>306</v>
      </c>
      <c r="H127" s="224">
        <v>385.19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0.22</v>
      </c>
      <c r="T127" s="231">
        <f>S127*H127</f>
        <v>84.7418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793</v>
      </c>
    </row>
    <row r="128" spans="1:47" s="2" customFormat="1" ht="12">
      <c r="A128" s="39"/>
      <c r="B128" s="40"/>
      <c r="C128" s="41"/>
      <c r="D128" s="234" t="s">
        <v>173</v>
      </c>
      <c r="E128" s="41"/>
      <c r="F128" s="235" t="s">
        <v>319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87</v>
      </c>
    </row>
    <row r="129" spans="1:65" s="2" customFormat="1" ht="37.8" customHeight="1">
      <c r="A129" s="39"/>
      <c r="B129" s="40"/>
      <c r="C129" s="220" t="s">
        <v>184</v>
      </c>
      <c r="D129" s="220" t="s">
        <v>167</v>
      </c>
      <c r="E129" s="221" t="s">
        <v>663</v>
      </c>
      <c r="F129" s="222" t="s">
        <v>664</v>
      </c>
      <c r="G129" s="223" t="s">
        <v>489</v>
      </c>
      <c r="H129" s="224">
        <v>55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0.29</v>
      </c>
      <c r="T129" s="231">
        <f>S129*H129</f>
        <v>15.95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665</v>
      </c>
    </row>
    <row r="130" spans="1:65" s="2" customFormat="1" ht="49.05" customHeight="1">
      <c r="A130" s="39"/>
      <c r="B130" s="40"/>
      <c r="C130" s="220" t="s">
        <v>171</v>
      </c>
      <c r="D130" s="220" t="s">
        <v>167</v>
      </c>
      <c r="E130" s="221" t="s">
        <v>320</v>
      </c>
      <c r="F130" s="222" t="s">
        <v>321</v>
      </c>
      <c r="G130" s="223" t="s">
        <v>317</v>
      </c>
      <c r="H130" s="224">
        <v>104.54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794</v>
      </c>
    </row>
    <row r="131" spans="1:65" s="2" customFormat="1" ht="49.05" customHeight="1">
      <c r="A131" s="39"/>
      <c r="B131" s="40"/>
      <c r="C131" s="220" t="s">
        <v>177</v>
      </c>
      <c r="D131" s="220" t="s">
        <v>167</v>
      </c>
      <c r="E131" s="221" t="s">
        <v>324</v>
      </c>
      <c r="F131" s="222" t="s">
        <v>325</v>
      </c>
      <c r="G131" s="223" t="s">
        <v>317</v>
      </c>
      <c r="H131" s="224">
        <v>104.54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87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326</v>
      </c>
    </row>
    <row r="132" spans="1:65" s="2" customFormat="1" ht="24.15" customHeight="1">
      <c r="A132" s="39"/>
      <c r="B132" s="40"/>
      <c r="C132" s="220" t="s">
        <v>197</v>
      </c>
      <c r="D132" s="220" t="s">
        <v>167</v>
      </c>
      <c r="E132" s="221" t="s">
        <v>327</v>
      </c>
      <c r="F132" s="222" t="s">
        <v>328</v>
      </c>
      <c r="G132" s="223" t="s">
        <v>317</v>
      </c>
      <c r="H132" s="224">
        <v>90.911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171</v>
      </c>
      <c r="AT132" s="232" t="s">
        <v>167</v>
      </c>
      <c r="AU132" s="232" t="s">
        <v>87</v>
      </c>
      <c r="AY132" s="18" t="s">
        <v>164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171</v>
      </c>
      <c r="BM132" s="232" t="s">
        <v>329</v>
      </c>
    </row>
    <row r="133" spans="1:51" s="13" customFormat="1" ht="12">
      <c r="A133" s="13"/>
      <c r="B133" s="243"/>
      <c r="C133" s="244"/>
      <c r="D133" s="234" t="s">
        <v>330</v>
      </c>
      <c r="E133" s="245" t="s">
        <v>1</v>
      </c>
      <c r="F133" s="246" t="s">
        <v>795</v>
      </c>
      <c r="G133" s="244"/>
      <c r="H133" s="247">
        <v>90.911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330</v>
      </c>
      <c r="AU133" s="253" t="s">
        <v>87</v>
      </c>
      <c r="AV133" s="13" t="s">
        <v>87</v>
      </c>
      <c r="AW133" s="13" t="s">
        <v>32</v>
      </c>
      <c r="AX133" s="13" t="s">
        <v>85</v>
      </c>
      <c r="AY133" s="253" t="s">
        <v>164</v>
      </c>
    </row>
    <row r="134" spans="1:65" s="2" customFormat="1" ht="24.15" customHeight="1">
      <c r="A134" s="39"/>
      <c r="B134" s="40"/>
      <c r="C134" s="220" t="s">
        <v>201</v>
      </c>
      <c r="D134" s="220" t="s">
        <v>167</v>
      </c>
      <c r="E134" s="221" t="s">
        <v>332</v>
      </c>
      <c r="F134" s="222" t="s">
        <v>333</v>
      </c>
      <c r="G134" s="223" t="s">
        <v>317</v>
      </c>
      <c r="H134" s="224">
        <v>1181.843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87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334</v>
      </c>
    </row>
    <row r="135" spans="1:47" s="2" customFormat="1" ht="12">
      <c r="A135" s="39"/>
      <c r="B135" s="40"/>
      <c r="C135" s="41"/>
      <c r="D135" s="234" t="s">
        <v>173</v>
      </c>
      <c r="E135" s="41"/>
      <c r="F135" s="235" t="s">
        <v>335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87</v>
      </c>
    </row>
    <row r="136" spans="1:51" s="13" customFormat="1" ht="12">
      <c r="A136" s="13"/>
      <c r="B136" s="243"/>
      <c r="C136" s="244"/>
      <c r="D136" s="234" t="s">
        <v>330</v>
      </c>
      <c r="E136" s="244"/>
      <c r="F136" s="246" t="s">
        <v>796</v>
      </c>
      <c r="G136" s="244"/>
      <c r="H136" s="247">
        <v>1181.843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330</v>
      </c>
      <c r="AU136" s="253" t="s">
        <v>87</v>
      </c>
      <c r="AV136" s="13" t="s">
        <v>87</v>
      </c>
      <c r="AW136" s="13" t="s">
        <v>4</v>
      </c>
      <c r="AX136" s="13" t="s">
        <v>85</v>
      </c>
      <c r="AY136" s="253" t="s">
        <v>164</v>
      </c>
    </row>
    <row r="137" spans="1:65" s="2" customFormat="1" ht="37.8" customHeight="1">
      <c r="A137" s="39"/>
      <c r="B137" s="40"/>
      <c r="C137" s="220" t="s">
        <v>206</v>
      </c>
      <c r="D137" s="220" t="s">
        <v>167</v>
      </c>
      <c r="E137" s="221" t="s">
        <v>337</v>
      </c>
      <c r="F137" s="222" t="s">
        <v>338</v>
      </c>
      <c r="G137" s="223" t="s">
        <v>317</v>
      </c>
      <c r="H137" s="224">
        <v>50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748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340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65" s="2" customFormat="1" ht="14.4" customHeight="1">
      <c r="A139" s="39"/>
      <c r="B139" s="40"/>
      <c r="C139" s="220" t="s">
        <v>165</v>
      </c>
      <c r="D139" s="220" t="s">
        <v>167</v>
      </c>
      <c r="E139" s="221" t="s">
        <v>344</v>
      </c>
      <c r="F139" s="222" t="s">
        <v>345</v>
      </c>
      <c r="G139" s="223" t="s">
        <v>317</v>
      </c>
      <c r="H139" s="224">
        <v>90.911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171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171</v>
      </c>
      <c r="BM139" s="232" t="s">
        <v>346</v>
      </c>
    </row>
    <row r="140" spans="1:65" s="2" customFormat="1" ht="24.15" customHeight="1">
      <c r="A140" s="39"/>
      <c r="B140" s="40"/>
      <c r="C140" s="220" t="s">
        <v>213</v>
      </c>
      <c r="D140" s="220" t="s">
        <v>167</v>
      </c>
      <c r="E140" s="221" t="s">
        <v>347</v>
      </c>
      <c r="F140" s="222" t="s">
        <v>348</v>
      </c>
      <c r="G140" s="223" t="s">
        <v>349</v>
      </c>
      <c r="H140" s="224">
        <v>161.004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350</v>
      </c>
    </row>
    <row r="141" spans="1:51" s="13" customFormat="1" ht="12">
      <c r="A141" s="13"/>
      <c r="B141" s="243"/>
      <c r="C141" s="244"/>
      <c r="D141" s="234" t="s">
        <v>330</v>
      </c>
      <c r="E141" s="244"/>
      <c r="F141" s="246" t="s">
        <v>797</v>
      </c>
      <c r="G141" s="244"/>
      <c r="H141" s="247">
        <v>161.004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330</v>
      </c>
      <c r="AU141" s="253" t="s">
        <v>87</v>
      </c>
      <c r="AV141" s="13" t="s">
        <v>87</v>
      </c>
      <c r="AW141" s="13" t="s">
        <v>4</v>
      </c>
      <c r="AX141" s="13" t="s">
        <v>85</v>
      </c>
      <c r="AY141" s="253" t="s">
        <v>164</v>
      </c>
    </row>
    <row r="142" spans="1:65" s="2" customFormat="1" ht="14.4" customHeight="1">
      <c r="A142" s="39"/>
      <c r="B142" s="40"/>
      <c r="C142" s="220" t="s">
        <v>217</v>
      </c>
      <c r="D142" s="220" t="s">
        <v>167</v>
      </c>
      <c r="E142" s="221" t="s">
        <v>352</v>
      </c>
      <c r="F142" s="222" t="s">
        <v>353</v>
      </c>
      <c r="G142" s="223" t="s">
        <v>306</v>
      </c>
      <c r="H142" s="224">
        <v>274.945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354</v>
      </c>
    </row>
    <row r="143" spans="1:51" s="13" customFormat="1" ht="12">
      <c r="A143" s="13"/>
      <c r="B143" s="243"/>
      <c r="C143" s="244"/>
      <c r="D143" s="234" t="s">
        <v>330</v>
      </c>
      <c r="E143" s="245" t="s">
        <v>1</v>
      </c>
      <c r="F143" s="246" t="s">
        <v>798</v>
      </c>
      <c r="G143" s="244"/>
      <c r="H143" s="247">
        <v>22.856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330</v>
      </c>
      <c r="AU143" s="253" t="s">
        <v>87</v>
      </c>
      <c r="AV143" s="13" t="s">
        <v>87</v>
      </c>
      <c r="AW143" s="13" t="s">
        <v>32</v>
      </c>
      <c r="AX143" s="13" t="s">
        <v>77</v>
      </c>
      <c r="AY143" s="253" t="s">
        <v>164</v>
      </c>
    </row>
    <row r="144" spans="1:51" s="13" customFormat="1" ht="12">
      <c r="A144" s="13"/>
      <c r="B144" s="243"/>
      <c r="C144" s="244"/>
      <c r="D144" s="234" t="s">
        <v>330</v>
      </c>
      <c r="E144" s="245" t="s">
        <v>1</v>
      </c>
      <c r="F144" s="246" t="s">
        <v>799</v>
      </c>
      <c r="G144" s="244"/>
      <c r="H144" s="247">
        <v>252.089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330</v>
      </c>
      <c r="AU144" s="253" t="s">
        <v>87</v>
      </c>
      <c r="AV144" s="13" t="s">
        <v>87</v>
      </c>
      <c r="AW144" s="13" t="s">
        <v>32</v>
      </c>
      <c r="AX144" s="13" t="s">
        <v>77</v>
      </c>
      <c r="AY144" s="253" t="s">
        <v>164</v>
      </c>
    </row>
    <row r="145" spans="1:51" s="14" customFormat="1" ht="12">
      <c r="A145" s="14"/>
      <c r="B145" s="254"/>
      <c r="C145" s="255"/>
      <c r="D145" s="234" t="s">
        <v>330</v>
      </c>
      <c r="E145" s="256" t="s">
        <v>1</v>
      </c>
      <c r="F145" s="257" t="s">
        <v>361</v>
      </c>
      <c r="G145" s="255"/>
      <c r="H145" s="258">
        <v>274.945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330</v>
      </c>
      <c r="AU145" s="264" t="s">
        <v>87</v>
      </c>
      <c r="AV145" s="14" t="s">
        <v>171</v>
      </c>
      <c r="AW145" s="14" t="s">
        <v>32</v>
      </c>
      <c r="AX145" s="14" t="s">
        <v>85</v>
      </c>
      <c r="AY145" s="264" t="s">
        <v>164</v>
      </c>
    </row>
    <row r="146" spans="1:65" s="2" customFormat="1" ht="49.05" customHeight="1">
      <c r="A146" s="39"/>
      <c r="B146" s="40"/>
      <c r="C146" s="220" t="s">
        <v>223</v>
      </c>
      <c r="D146" s="220" t="s">
        <v>167</v>
      </c>
      <c r="E146" s="221" t="s">
        <v>751</v>
      </c>
      <c r="F146" s="222" t="s">
        <v>752</v>
      </c>
      <c r="G146" s="223" t="s">
        <v>306</v>
      </c>
      <c r="H146" s="224">
        <v>136.29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42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171</v>
      </c>
      <c r="AT146" s="232" t="s">
        <v>167</v>
      </c>
      <c r="AU146" s="232" t="s">
        <v>87</v>
      </c>
      <c r="AY146" s="18" t="s">
        <v>164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85</v>
      </c>
      <c r="BK146" s="233">
        <f>ROUND(I146*H146,2)</f>
        <v>0</v>
      </c>
      <c r="BL146" s="18" t="s">
        <v>171</v>
      </c>
      <c r="BM146" s="232" t="s">
        <v>753</v>
      </c>
    </row>
    <row r="147" spans="1:65" s="2" customFormat="1" ht="37.8" customHeight="1">
      <c r="A147" s="39"/>
      <c r="B147" s="40"/>
      <c r="C147" s="220" t="s">
        <v>227</v>
      </c>
      <c r="D147" s="220" t="s">
        <v>167</v>
      </c>
      <c r="E147" s="221" t="s">
        <v>754</v>
      </c>
      <c r="F147" s="222" t="s">
        <v>755</v>
      </c>
      <c r="G147" s="223" t="s">
        <v>306</v>
      </c>
      <c r="H147" s="224">
        <v>136.29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756</v>
      </c>
    </row>
    <row r="148" spans="1:65" s="2" customFormat="1" ht="37.8" customHeight="1">
      <c r="A148" s="39"/>
      <c r="B148" s="40"/>
      <c r="C148" s="220" t="s">
        <v>231</v>
      </c>
      <c r="D148" s="220" t="s">
        <v>167</v>
      </c>
      <c r="E148" s="221" t="s">
        <v>757</v>
      </c>
      <c r="F148" s="222" t="s">
        <v>758</v>
      </c>
      <c r="G148" s="223" t="s">
        <v>306</v>
      </c>
      <c r="H148" s="224">
        <v>136.29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171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171</v>
      </c>
      <c r="BM148" s="232" t="s">
        <v>759</v>
      </c>
    </row>
    <row r="149" spans="1:65" s="2" customFormat="1" ht="14.4" customHeight="1">
      <c r="A149" s="39"/>
      <c r="B149" s="40"/>
      <c r="C149" s="265" t="s">
        <v>8</v>
      </c>
      <c r="D149" s="265" t="s">
        <v>373</v>
      </c>
      <c r="E149" s="266" t="s">
        <v>374</v>
      </c>
      <c r="F149" s="267" t="s">
        <v>375</v>
      </c>
      <c r="G149" s="268" t="s">
        <v>376</v>
      </c>
      <c r="H149" s="269">
        <v>2.044</v>
      </c>
      <c r="I149" s="270"/>
      <c r="J149" s="271">
        <f>ROUND(I149*H149,2)</f>
        <v>0</v>
      </c>
      <c r="K149" s="272"/>
      <c r="L149" s="273"/>
      <c r="M149" s="274" t="s">
        <v>1</v>
      </c>
      <c r="N149" s="275" t="s">
        <v>42</v>
      </c>
      <c r="O149" s="92"/>
      <c r="P149" s="230">
        <f>O149*H149</f>
        <v>0</v>
      </c>
      <c r="Q149" s="230">
        <v>0.001</v>
      </c>
      <c r="R149" s="230">
        <f>Q149*H149</f>
        <v>0.0020440000000000002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206</v>
      </c>
      <c r="AT149" s="232" t="s">
        <v>373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760</v>
      </c>
    </row>
    <row r="150" spans="1:51" s="13" customFormat="1" ht="12">
      <c r="A150" s="13"/>
      <c r="B150" s="243"/>
      <c r="C150" s="244"/>
      <c r="D150" s="234" t="s">
        <v>330</v>
      </c>
      <c r="E150" s="244"/>
      <c r="F150" s="246" t="s">
        <v>800</v>
      </c>
      <c r="G150" s="244"/>
      <c r="H150" s="247">
        <v>2.044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330</v>
      </c>
      <c r="AU150" s="253" t="s">
        <v>87</v>
      </c>
      <c r="AV150" s="13" t="s">
        <v>87</v>
      </c>
      <c r="AW150" s="13" t="s">
        <v>4</v>
      </c>
      <c r="AX150" s="13" t="s">
        <v>85</v>
      </c>
      <c r="AY150" s="253" t="s">
        <v>164</v>
      </c>
    </row>
    <row r="151" spans="1:65" s="2" customFormat="1" ht="14.4" customHeight="1">
      <c r="A151" s="39"/>
      <c r="B151" s="40"/>
      <c r="C151" s="220" t="s">
        <v>240</v>
      </c>
      <c r="D151" s="220" t="s">
        <v>167</v>
      </c>
      <c r="E151" s="221" t="s">
        <v>383</v>
      </c>
      <c r="F151" s="222" t="s">
        <v>384</v>
      </c>
      <c r="G151" s="223" t="s">
        <v>306</v>
      </c>
      <c r="H151" s="224">
        <v>136.29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42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171</v>
      </c>
      <c r="AT151" s="232" t="s">
        <v>167</v>
      </c>
      <c r="AU151" s="232" t="s">
        <v>87</v>
      </c>
      <c r="AY151" s="18" t="s">
        <v>164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171</v>
      </c>
      <c r="BM151" s="232" t="s">
        <v>762</v>
      </c>
    </row>
    <row r="152" spans="1:65" s="2" customFormat="1" ht="37.8" customHeight="1">
      <c r="A152" s="39"/>
      <c r="B152" s="40"/>
      <c r="C152" s="220" t="s">
        <v>245</v>
      </c>
      <c r="D152" s="220" t="s">
        <v>167</v>
      </c>
      <c r="E152" s="221" t="s">
        <v>386</v>
      </c>
      <c r="F152" s="222" t="s">
        <v>387</v>
      </c>
      <c r="G152" s="223" t="s">
        <v>388</v>
      </c>
      <c r="H152" s="224">
        <v>0.014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42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171</v>
      </c>
      <c r="AT152" s="232" t="s">
        <v>167</v>
      </c>
      <c r="AU152" s="232" t="s">
        <v>87</v>
      </c>
      <c r="AY152" s="18" t="s">
        <v>164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85</v>
      </c>
      <c r="BK152" s="233">
        <f>ROUND(I152*H152,2)</f>
        <v>0</v>
      </c>
      <c r="BL152" s="18" t="s">
        <v>171</v>
      </c>
      <c r="BM152" s="232" t="s">
        <v>763</v>
      </c>
    </row>
    <row r="153" spans="1:51" s="13" customFormat="1" ht="12">
      <c r="A153" s="13"/>
      <c r="B153" s="243"/>
      <c r="C153" s="244"/>
      <c r="D153" s="234" t="s">
        <v>330</v>
      </c>
      <c r="E153" s="245" t="s">
        <v>1</v>
      </c>
      <c r="F153" s="246" t="s">
        <v>801</v>
      </c>
      <c r="G153" s="244"/>
      <c r="H153" s="247">
        <v>0.014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330</v>
      </c>
      <c r="AU153" s="253" t="s">
        <v>87</v>
      </c>
      <c r="AV153" s="13" t="s">
        <v>87</v>
      </c>
      <c r="AW153" s="13" t="s">
        <v>32</v>
      </c>
      <c r="AX153" s="13" t="s">
        <v>85</v>
      </c>
      <c r="AY153" s="253" t="s">
        <v>164</v>
      </c>
    </row>
    <row r="154" spans="1:65" s="2" customFormat="1" ht="24.15" customHeight="1">
      <c r="A154" s="39"/>
      <c r="B154" s="40"/>
      <c r="C154" s="220" t="s">
        <v>250</v>
      </c>
      <c r="D154" s="220" t="s">
        <v>167</v>
      </c>
      <c r="E154" s="221" t="s">
        <v>401</v>
      </c>
      <c r="F154" s="222" t="s">
        <v>402</v>
      </c>
      <c r="G154" s="223" t="s">
        <v>306</v>
      </c>
      <c r="H154" s="224">
        <v>136.29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765</v>
      </c>
    </row>
    <row r="155" spans="1:47" s="2" customFormat="1" ht="12">
      <c r="A155" s="39"/>
      <c r="B155" s="40"/>
      <c r="C155" s="41"/>
      <c r="D155" s="234" t="s">
        <v>173</v>
      </c>
      <c r="E155" s="41"/>
      <c r="F155" s="235" t="s">
        <v>404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173</v>
      </c>
      <c r="AU155" s="18" t="s">
        <v>87</v>
      </c>
    </row>
    <row r="156" spans="1:65" s="2" customFormat="1" ht="24.15" customHeight="1">
      <c r="A156" s="39"/>
      <c r="B156" s="40"/>
      <c r="C156" s="220" t="s">
        <v>255</v>
      </c>
      <c r="D156" s="220" t="s">
        <v>167</v>
      </c>
      <c r="E156" s="221" t="s">
        <v>405</v>
      </c>
      <c r="F156" s="222" t="s">
        <v>406</v>
      </c>
      <c r="G156" s="223" t="s">
        <v>306</v>
      </c>
      <c r="H156" s="224">
        <v>136.29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42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171</v>
      </c>
      <c r="AT156" s="232" t="s">
        <v>167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766</v>
      </c>
    </row>
    <row r="157" spans="1:65" s="2" customFormat="1" ht="14.4" customHeight="1">
      <c r="A157" s="39"/>
      <c r="B157" s="40"/>
      <c r="C157" s="220" t="s">
        <v>259</v>
      </c>
      <c r="D157" s="220" t="s">
        <v>167</v>
      </c>
      <c r="E157" s="221" t="s">
        <v>408</v>
      </c>
      <c r="F157" s="222" t="s">
        <v>409</v>
      </c>
      <c r="G157" s="223" t="s">
        <v>306</v>
      </c>
      <c r="H157" s="224">
        <v>136.29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767</v>
      </c>
    </row>
    <row r="158" spans="1:65" s="2" customFormat="1" ht="14.4" customHeight="1">
      <c r="A158" s="39"/>
      <c r="B158" s="40"/>
      <c r="C158" s="220" t="s">
        <v>7</v>
      </c>
      <c r="D158" s="220" t="s">
        <v>167</v>
      </c>
      <c r="E158" s="221" t="s">
        <v>412</v>
      </c>
      <c r="F158" s="222" t="s">
        <v>413</v>
      </c>
      <c r="G158" s="223" t="s">
        <v>317</v>
      </c>
      <c r="H158" s="224">
        <v>0.408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171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768</v>
      </c>
    </row>
    <row r="159" spans="1:47" s="2" customFormat="1" ht="12">
      <c r="A159" s="39"/>
      <c r="B159" s="40"/>
      <c r="C159" s="41"/>
      <c r="D159" s="234" t="s">
        <v>173</v>
      </c>
      <c r="E159" s="41"/>
      <c r="F159" s="235" t="s">
        <v>415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173</v>
      </c>
      <c r="AU159" s="18" t="s">
        <v>87</v>
      </c>
    </row>
    <row r="160" spans="1:51" s="13" customFormat="1" ht="12">
      <c r="A160" s="13"/>
      <c r="B160" s="243"/>
      <c r="C160" s="244"/>
      <c r="D160" s="234" t="s">
        <v>330</v>
      </c>
      <c r="E160" s="245" t="s">
        <v>1</v>
      </c>
      <c r="F160" s="246" t="s">
        <v>802</v>
      </c>
      <c r="G160" s="244"/>
      <c r="H160" s="247">
        <v>0.136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330</v>
      </c>
      <c r="AU160" s="253" t="s">
        <v>87</v>
      </c>
      <c r="AV160" s="13" t="s">
        <v>87</v>
      </c>
      <c r="AW160" s="13" t="s">
        <v>32</v>
      </c>
      <c r="AX160" s="13" t="s">
        <v>85</v>
      </c>
      <c r="AY160" s="253" t="s">
        <v>164</v>
      </c>
    </row>
    <row r="161" spans="1:51" s="13" customFormat="1" ht="12">
      <c r="A161" s="13"/>
      <c r="B161" s="243"/>
      <c r="C161" s="244"/>
      <c r="D161" s="234" t="s">
        <v>330</v>
      </c>
      <c r="E161" s="244"/>
      <c r="F161" s="246" t="s">
        <v>803</v>
      </c>
      <c r="G161" s="244"/>
      <c r="H161" s="247">
        <v>0.408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330</v>
      </c>
      <c r="AU161" s="253" t="s">
        <v>87</v>
      </c>
      <c r="AV161" s="13" t="s">
        <v>87</v>
      </c>
      <c r="AW161" s="13" t="s">
        <v>4</v>
      </c>
      <c r="AX161" s="13" t="s">
        <v>85</v>
      </c>
      <c r="AY161" s="253" t="s">
        <v>164</v>
      </c>
    </row>
    <row r="162" spans="1:63" s="12" customFormat="1" ht="22.8" customHeight="1">
      <c r="A162" s="12"/>
      <c r="B162" s="204"/>
      <c r="C162" s="205"/>
      <c r="D162" s="206" t="s">
        <v>76</v>
      </c>
      <c r="E162" s="218" t="s">
        <v>177</v>
      </c>
      <c r="F162" s="218" t="s">
        <v>418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SUM(P163:P178)</f>
        <v>0</v>
      </c>
      <c r="Q162" s="212"/>
      <c r="R162" s="213">
        <f>SUM(R163:R178)</f>
        <v>76.03510218</v>
      </c>
      <c r="S162" s="212"/>
      <c r="T162" s="214">
        <f>SUM(T163:T178)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85</v>
      </c>
      <c r="AT162" s="216" t="s">
        <v>76</v>
      </c>
      <c r="AU162" s="216" t="s">
        <v>85</v>
      </c>
      <c r="AY162" s="215" t="s">
        <v>164</v>
      </c>
      <c r="BK162" s="217">
        <f>SUM(BK163:BK178)</f>
        <v>0</v>
      </c>
    </row>
    <row r="163" spans="1:65" s="2" customFormat="1" ht="14.4" customHeight="1">
      <c r="A163" s="39"/>
      <c r="B163" s="40"/>
      <c r="C163" s="220" t="s">
        <v>271</v>
      </c>
      <c r="D163" s="220" t="s">
        <v>167</v>
      </c>
      <c r="E163" s="221" t="s">
        <v>420</v>
      </c>
      <c r="F163" s="222" t="s">
        <v>421</v>
      </c>
      <c r="G163" s="223" t="s">
        <v>306</v>
      </c>
      <c r="H163" s="224">
        <v>274.945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171</v>
      </c>
      <c r="AT163" s="232" t="s">
        <v>167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422</v>
      </c>
    </row>
    <row r="164" spans="1:47" s="2" customFormat="1" ht="12">
      <c r="A164" s="39"/>
      <c r="B164" s="40"/>
      <c r="C164" s="41"/>
      <c r="D164" s="234" t="s">
        <v>173</v>
      </c>
      <c r="E164" s="41"/>
      <c r="F164" s="235" t="s">
        <v>423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173</v>
      </c>
      <c r="AU164" s="18" t="s">
        <v>87</v>
      </c>
    </row>
    <row r="165" spans="1:51" s="13" customFormat="1" ht="12">
      <c r="A165" s="13"/>
      <c r="B165" s="243"/>
      <c r="C165" s="244"/>
      <c r="D165" s="234" t="s">
        <v>330</v>
      </c>
      <c r="E165" s="245" t="s">
        <v>1</v>
      </c>
      <c r="F165" s="246" t="s">
        <v>798</v>
      </c>
      <c r="G165" s="244"/>
      <c r="H165" s="247">
        <v>22.856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330</v>
      </c>
      <c r="AU165" s="253" t="s">
        <v>87</v>
      </c>
      <c r="AV165" s="13" t="s">
        <v>87</v>
      </c>
      <c r="AW165" s="13" t="s">
        <v>32</v>
      </c>
      <c r="AX165" s="13" t="s">
        <v>77</v>
      </c>
      <c r="AY165" s="253" t="s">
        <v>164</v>
      </c>
    </row>
    <row r="166" spans="1:51" s="13" customFormat="1" ht="12">
      <c r="A166" s="13"/>
      <c r="B166" s="243"/>
      <c r="C166" s="244"/>
      <c r="D166" s="234" t="s">
        <v>330</v>
      </c>
      <c r="E166" s="245" t="s">
        <v>1</v>
      </c>
      <c r="F166" s="246" t="s">
        <v>799</v>
      </c>
      <c r="G166" s="244"/>
      <c r="H166" s="247">
        <v>252.089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330</v>
      </c>
      <c r="AU166" s="253" t="s">
        <v>87</v>
      </c>
      <c r="AV166" s="13" t="s">
        <v>87</v>
      </c>
      <c r="AW166" s="13" t="s">
        <v>32</v>
      </c>
      <c r="AX166" s="13" t="s">
        <v>77</v>
      </c>
      <c r="AY166" s="253" t="s">
        <v>164</v>
      </c>
    </row>
    <row r="167" spans="1:65" s="2" customFormat="1" ht="24.15" customHeight="1">
      <c r="A167" s="39"/>
      <c r="B167" s="40"/>
      <c r="C167" s="220" t="s">
        <v>277</v>
      </c>
      <c r="D167" s="220" t="s">
        <v>167</v>
      </c>
      <c r="E167" s="221" t="s">
        <v>430</v>
      </c>
      <c r="F167" s="222" t="s">
        <v>431</v>
      </c>
      <c r="G167" s="223" t="s">
        <v>306</v>
      </c>
      <c r="H167" s="224">
        <v>274.945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171</v>
      </c>
      <c r="AT167" s="232" t="s">
        <v>167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432</v>
      </c>
    </row>
    <row r="168" spans="1:47" s="2" customFormat="1" ht="12">
      <c r="A168" s="39"/>
      <c r="B168" s="40"/>
      <c r="C168" s="41"/>
      <c r="D168" s="234" t="s">
        <v>173</v>
      </c>
      <c r="E168" s="41"/>
      <c r="F168" s="235" t="s">
        <v>433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173</v>
      </c>
      <c r="AU168" s="18" t="s">
        <v>87</v>
      </c>
    </row>
    <row r="169" spans="1:51" s="13" customFormat="1" ht="12">
      <c r="A169" s="13"/>
      <c r="B169" s="243"/>
      <c r="C169" s="244"/>
      <c r="D169" s="234" t="s">
        <v>330</v>
      </c>
      <c r="E169" s="245" t="s">
        <v>1</v>
      </c>
      <c r="F169" s="246" t="s">
        <v>798</v>
      </c>
      <c r="G169" s="244"/>
      <c r="H169" s="247">
        <v>22.856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330</v>
      </c>
      <c r="AU169" s="253" t="s">
        <v>87</v>
      </c>
      <c r="AV169" s="13" t="s">
        <v>87</v>
      </c>
      <c r="AW169" s="13" t="s">
        <v>32</v>
      </c>
      <c r="AX169" s="13" t="s">
        <v>77</v>
      </c>
      <c r="AY169" s="253" t="s">
        <v>164</v>
      </c>
    </row>
    <row r="170" spans="1:51" s="13" customFormat="1" ht="12">
      <c r="A170" s="13"/>
      <c r="B170" s="243"/>
      <c r="C170" s="244"/>
      <c r="D170" s="234" t="s">
        <v>330</v>
      </c>
      <c r="E170" s="245" t="s">
        <v>1</v>
      </c>
      <c r="F170" s="246" t="s">
        <v>799</v>
      </c>
      <c r="G170" s="244"/>
      <c r="H170" s="247">
        <v>252.089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330</v>
      </c>
      <c r="AU170" s="253" t="s">
        <v>87</v>
      </c>
      <c r="AV170" s="13" t="s">
        <v>87</v>
      </c>
      <c r="AW170" s="13" t="s">
        <v>32</v>
      </c>
      <c r="AX170" s="13" t="s">
        <v>77</v>
      </c>
      <c r="AY170" s="253" t="s">
        <v>164</v>
      </c>
    </row>
    <row r="171" spans="1:51" s="14" customFormat="1" ht="12">
      <c r="A171" s="14"/>
      <c r="B171" s="254"/>
      <c r="C171" s="255"/>
      <c r="D171" s="234" t="s">
        <v>330</v>
      </c>
      <c r="E171" s="256" t="s">
        <v>1</v>
      </c>
      <c r="F171" s="257" t="s">
        <v>361</v>
      </c>
      <c r="G171" s="255"/>
      <c r="H171" s="258">
        <v>274.945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330</v>
      </c>
      <c r="AU171" s="264" t="s">
        <v>87</v>
      </c>
      <c r="AV171" s="14" t="s">
        <v>171</v>
      </c>
      <c r="AW171" s="14" t="s">
        <v>32</v>
      </c>
      <c r="AX171" s="14" t="s">
        <v>85</v>
      </c>
      <c r="AY171" s="264" t="s">
        <v>164</v>
      </c>
    </row>
    <row r="172" spans="1:65" s="2" customFormat="1" ht="37.8" customHeight="1">
      <c r="A172" s="39"/>
      <c r="B172" s="40"/>
      <c r="C172" s="220" t="s">
        <v>283</v>
      </c>
      <c r="D172" s="220" t="s">
        <v>167</v>
      </c>
      <c r="E172" s="221" t="s">
        <v>443</v>
      </c>
      <c r="F172" s="222" t="s">
        <v>444</v>
      </c>
      <c r="G172" s="223" t="s">
        <v>306</v>
      </c>
      <c r="H172" s="224">
        <v>252.089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171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771</v>
      </c>
    </row>
    <row r="173" spans="1:51" s="13" customFormat="1" ht="12">
      <c r="A173" s="13"/>
      <c r="B173" s="243"/>
      <c r="C173" s="244"/>
      <c r="D173" s="234" t="s">
        <v>330</v>
      </c>
      <c r="E173" s="245" t="s">
        <v>1</v>
      </c>
      <c r="F173" s="246" t="s">
        <v>799</v>
      </c>
      <c r="G173" s="244"/>
      <c r="H173" s="247">
        <v>252.089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330</v>
      </c>
      <c r="AU173" s="253" t="s">
        <v>87</v>
      </c>
      <c r="AV173" s="13" t="s">
        <v>87</v>
      </c>
      <c r="AW173" s="13" t="s">
        <v>32</v>
      </c>
      <c r="AX173" s="13" t="s">
        <v>77</v>
      </c>
      <c r="AY173" s="253" t="s">
        <v>164</v>
      </c>
    </row>
    <row r="174" spans="1:51" s="14" customFormat="1" ht="12">
      <c r="A174" s="14"/>
      <c r="B174" s="254"/>
      <c r="C174" s="255"/>
      <c r="D174" s="234" t="s">
        <v>330</v>
      </c>
      <c r="E174" s="256" t="s">
        <v>1</v>
      </c>
      <c r="F174" s="257" t="s">
        <v>361</v>
      </c>
      <c r="G174" s="255"/>
      <c r="H174" s="258">
        <v>252.089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4" t="s">
        <v>330</v>
      </c>
      <c r="AU174" s="264" t="s">
        <v>87</v>
      </c>
      <c r="AV174" s="14" t="s">
        <v>171</v>
      </c>
      <c r="AW174" s="14" t="s">
        <v>32</v>
      </c>
      <c r="AX174" s="14" t="s">
        <v>85</v>
      </c>
      <c r="AY174" s="264" t="s">
        <v>164</v>
      </c>
    </row>
    <row r="175" spans="1:65" s="2" customFormat="1" ht="76.35" customHeight="1">
      <c r="A175" s="39"/>
      <c r="B175" s="40"/>
      <c r="C175" s="220" t="s">
        <v>287</v>
      </c>
      <c r="D175" s="220" t="s">
        <v>167</v>
      </c>
      <c r="E175" s="221" t="s">
        <v>476</v>
      </c>
      <c r="F175" s="222" t="s">
        <v>477</v>
      </c>
      <c r="G175" s="223" t="s">
        <v>306</v>
      </c>
      <c r="H175" s="224">
        <v>252.089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0.10362</v>
      </c>
      <c r="R175" s="230">
        <f>Q175*H175</f>
        <v>26.12146218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171</v>
      </c>
      <c r="AT175" s="232" t="s">
        <v>167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171</v>
      </c>
      <c r="BM175" s="232" t="s">
        <v>772</v>
      </c>
    </row>
    <row r="176" spans="1:65" s="2" customFormat="1" ht="24.15" customHeight="1">
      <c r="A176" s="39"/>
      <c r="B176" s="40"/>
      <c r="C176" s="265" t="s">
        <v>291</v>
      </c>
      <c r="D176" s="265" t="s">
        <v>373</v>
      </c>
      <c r="E176" s="266" t="s">
        <v>481</v>
      </c>
      <c r="F176" s="267" t="s">
        <v>482</v>
      </c>
      <c r="G176" s="268" t="s">
        <v>306</v>
      </c>
      <c r="H176" s="269">
        <v>277.298</v>
      </c>
      <c r="I176" s="270"/>
      <c r="J176" s="271">
        <f>ROUND(I176*H176,2)</f>
        <v>0</v>
      </c>
      <c r="K176" s="272"/>
      <c r="L176" s="273"/>
      <c r="M176" s="274" t="s">
        <v>1</v>
      </c>
      <c r="N176" s="275" t="s">
        <v>42</v>
      </c>
      <c r="O176" s="92"/>
      <c r="P176" s="230">
        <f>O176*H176</f>
        <v>0</v>
      </c>
      <c r="Q176" s="230">
        <v>0.18</v>
      </c>
      <c r="R176" s="230">
        <f>Q176*H176</f>
        <v>49.91364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206</v>
      </c>
      <c r="AT176" s="232" t="s">
        <v>373</v>
      </c>
      <c r="AU176" s="232" t="s">
        <v>87</v>
      </c>
      <c r="AY176" s="18" t="s">
        <v>164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171</v>
      </c>
      <c r="BM176" s="232" t="s">
        <v>773</v>
      </c>
    </row>
    <row r="177" spans="1:47" s="2" customFormat="1" ht="12">
      <c r="A177" s="39"/>
      <c r="B177" s="40"/>
      <c r="C177" s="41"/>
      <c r="D177" s="234" t="s">
        <v>173</v>
      </c>
      <c r="E177" s="41"/>
      <c r="F177" s="235" t="s">
        <v>484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87</v>
      </c>
    </row>
    <row r="178" spans="1:51" s="13" customFormat="1" ht="12">
      <c r="A178" s="13"/>
      <c r="B178" s="243"/>
      <c r="C178" s="244"/>
      <c r="D178" s="234" t="s">
        <v>330</v>
      </c>
      <c r="E178" s="244"/>
      <c r="F178" s="246" t="s">
        <v>804</v>
      </c>
      <c r="G178" s="244"/>
      <c r="H178" s="247">
        <v>277.298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330</v>
      </c>
      <c r="AU178" s="253" t="s">
        <v>87</v>
      </c>
      <c r="AV178" s="13" t="s">
        <v>87</v>
      </c>
      <c r="AW178" s="13" t="s">
        <v>4</v>
      </c>
      <c r="AX178" s="13" t="s">
        <v>85</v>
      </c>
      <c r="AY178" s="253" t="s">
        <v>164</v>
      </c>
    </row>
    <row r="179" spans="1:63" s="12" customFormat="1" ht="22.8" customHeight="1">
      <c r="A179" s="12"/>
      <c r="B179" s="204"/>
      <c r="C179" s="205"/>
      <c r="D179" s="206" t="s">
        <v>76</v>
      </c>
      <c r="E179" s="218" t="s">
        <v>165</v>
      </c>
      <c r="F179" s="218" t="s">
        <v>498</v>
      </c>
      <c r="G179" s="205"/>
      <c r="H179" s="205"/>
      <c r="I179" s="208"/>
      <c r="J179" s="219">
        <f>BK179</f>
        <v>0</v>
      </c>
      <c r="K179" s="205"/>
      <c r="L179" s="210"/>
      <c r="M179" s="211"/>
      <c r="N179" s="212"/>
      <c r="O179" s="212"/>
      <c r="P179" s="213">
        <f>P180+SUM(P181:P212)</f>
        <v>0</v>
      </c>
      <c r="Q179" s="212"/>
      <c r="R179" s="213">
        <f>R180+SUM(R181:R212)</f>
        <v>29.234991979999997</v>
      </c>
      <c r="S179" s="212"/>
      <c r="T179" s="214">
        <f>T180+SUM(T181:T212)</f>
        <v>1.6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5" t="s">
        <v>85</v>
      </c>
      <c r="AT179" s="216" t="s">
        <v>76</v>
      </c>
      <c r="AU179" s="216" t="s">
        <v>85</v>
      </c>
      <c r="AY179" s="215" t="s">
        <v>164</v>
      </c>
      <c r="BK179" s="217">
        <f>BK180+SUM(BK181:BK212)</f>
        <v>0</v>
      </c>
    </row>
    <row r="180" spans="1:65" s="2" customFormat="1" ht="24.15" customHeight="1">
      <c r="A180" s="39"/>
      <c r="B180" s="40"/>
      <c r="C180" s="220" t="s">
        <v>411</v>
      </c>
      <c r="D180" s="220" t="s">
        <v>167</v>
      </c>
      <c r="E180" s="221" t="s">
        <v>509</v>
      </c>
      <c r="F180" s="222" t="s">
        <v>510</v>
      </c>
      <c r="G180" s="223" t="s">
        <v>381</v>
      </c>
      <c r="H180" s="224">
        <v>1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0.0007</v>
      </c>
      <c r="R180" s="230">
        <f>Q180*H180</f>
        <v>0.0007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171</v>
      </c>
      <c r="AT180" s="232" t="s">
        <v>167</v>
      </c>
      <c r="AU180" s="232" t="s">
        <v>87</v>
      </c>
      <c r="AY180" s="18" t="s">
        <v>164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171</v>
      </c>
      <c r="BM180" s="232" t="s">
        <v>805</v>
      </c>
    </row>
    <row r="181" spans="1:65" s="2" customFormat="1" ht="24.15" customHeight="1">
      <c r="A181" s="39"/>
      <c r="B181" s="40"/>
      <c r="C181" s="265" t="s">
        <v>419</v>
      </c>
      <c r="D181" s="265" t="s">
        <v>373</v>
      </c>
      <c r="E181" s="266" t="s">
        <v>806</v>
      </c>
      <c r="F181" s="267" t="s">
        <v>807</v>
      </c>
      <c r="G181" s="268" t="s">
        <v>381</v>
      </c>
      <c r="H181" s="269">
        <v>1</v>
      </c>
      <c r="I181" s="270"/>
      <c r="J181" s="271">
        <f>ROUND(I181*H181,2)</f>
        <v>0</v>
      </c>
      <c r="K181" s="272"/>
      <c r="L181" s="273"/>
      <c r="M181" s="274" t="s">
        <v>1</v>
      </c>
      <c r="N181" s="275" t="s">
        <v>42</v>
      </c>
      <c r="O181" s="92"/>
      <c r="P181" s="230">
        <f>O181*H181</f>
        <v>0</v>
      </c>
      <c r="Q181" s="230">
        <v>0.0035</v>
      </c>
      <c r="R181" s="230">
        <f>Q181*H181</f>
        <v>0.0035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206</v>
      </c>
      <c r="AT181" s="232" t="s">
        <v>373</v>
      </c>
      <c r="AU181" s="232" t="s">
        <v>87</v>
      </c>
      <c r="AY181" s="18" t="s">
        <v>164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85</v>
      </c>
      <c r="BK181" s="233">
        <f>ROUND(I181*H181,2)</f>
        <v>0</v>
      </c>
      <c r="BL181" s="18" t="s">
        <v>171</v>
      </c>
      <c r="BM181" s="232" t="s">
        <v>808</v>
      </c>
    </row>
    <row r="182" spans="1:47" s="2" customFormat="1" ht="12">
      <c r="A182" s="39"/>
      <c r="B182" s="40"/>
      <c r="C182" s="41"/>
      <c r="D182" s="234" t="s">
        <v>173</v>
      </c>
      <c r="E182" s="41"/>
      <c r="F182" s="235" t="s">
        <v>809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173</v>
      </c>
      <c r="AU182" s="18" t="s">
        <v>87</v>
      </c>
    </row>
    <row r="183" spans="1:65" s="2" customFormat="1" ht="24.15" customHeight="1">
      <c r="A183" s="39"/>
      <c r="B183" s="40"/>
      <c r="C183" s="220" t="s">
        <v>424</v>
      </c>
      <c r="D183" s="220" t="s">
        <v>167</v>
      </c>
      <c r="E183" s="221" t="s">
        <v>542</v>
      </c>
      <c r="F183" s="222" t="s">
        <v>543</v>
      </c>
      <c r="G183" s="223" t="s">
        <v>381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42</v>
      </c>
      <c r="O183" s="92"/>
      <c r="P183" s="230">
        <f>O183*H183</f>
        <v>0</v>
      </c>
      <c r="Q183" s="230">
        <v>0.11241</v>
      </c>
      <c r="R183" s="230">
        <f>Q183*H183</f>
        <v>0.11241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171</v>
      </c>
      <c r="AT183" s="232" t="s">
        <v>167</v>
      </c>
      <c r="AU183" s="232" t="s">
        <v>87</v>
      </c>
      <c r="AY183" s="18" t="s">
        <v>164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171</v>
      </c>
      <c r="BM183" s="232" t="s">
        <v>810</v>
      </c>
    </row>
    <row r="184" spans="1:65" s="2" customFormat="1" ht="14.4" customHeight="1">
      <c r="A184" s="39"/>
      <c r="B184" s="40"/>
      <c r="C184" s="265" t="s">
        <v>429</v>
      </c>
      <c r="D184" s="265" t="s">
        <v>373</v>
      </c>
      <c r="E184" s="266" t="s">
        <v>546</v>
      </c>
      <c r="F184" s="267" t="s">
        <v>547</v>
      </c>
      <c r="G184" s="268" t="s">
        <v>381</v>
      </c>
      <c r="H184" s="269">
        <v>1</v>
      </c>
      <c r="I184" s="270"/>
      <c r="J184" s="271">
        <f>ROUND(I184*H184,2)</f>
        <v>0</v>
      </c>
      <c r="K184" s="272"/>
      <c r="L184" s="273"/>
      <c r="M184" s="274" t="s">
        <v>1</v>
      </c>
      <c r="N184" s="275" t="s">
        <v>42</v>
      </c>
      <c r="O184" s="92"/>
      <c r="P184" s="230">
        <f>O184*H184</f>
        <v>0</v>
      </c>
      <c r="Q184" s="230">
        <v>0.0065</v>
      </c>
      <c r="R184" s="230">
        <f>Q184*H184</f>
        <v>0.0065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206</v>
      </c>
      <c r="AT184" s="232" t="s">
        <v>373</v>
      </c>
      <c r="AU184" s="232" t="s">
        <v>87</v>
      </c>
      <c r="AY184" s="18" t="s">
        <v>164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85</v>
      </c>
      <c r="BK184" s="233">
        <f>ROUND(I184*H184,2)</f>
        <v>0</v>
      </c>
      <c r="BL184" s="18" t="s">
        <v>171</v>
      </c>
      <c r="BM184" s="232" t="s">
        <v>811</v>
      </c>
    </row>
    <row r="185" spans="1:65" s="2" customFormat="1" ht="24.15" customHeight="1">
      <c r="A185" s="39"/>
      <c r="B185" s="40"/>
      <c r="C185" s="220" t="s">
        <v>434</v>
      </c>
      <c r="D185" s="220" t="s">
        <v>167</v>
      </c>
      <c r="E185" s="221" t="s">
        <v>550</v>
      </c>
      <c r="F185" s="222" t="s">
        <v>551</v>
      </c>
      <c r="G185" s="223" t="s">
        <v>489</v>
      </c>
      <c r="H185" s="224">
        <v>15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42</v>
      </c>
      <c r="O185" s="92"/>
      <c r="P185" s="230">
        <f>O185*H185</f>
        <v>0</v>
      </c>
      <c r="Q185" s="230">
        <v>0.00011</v>
      </c>
      <c r="R185" s="230">
        <f>Q185*H185</f>
        <v>0.00165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171</v>
      </c>
      <c r="AT185" s="232" t="s">
        <v>167</v>
      </c>
      <c r="AU185" s="232" t="s">
        <v>87</v>
      </c>
      <c r="AY185" s="18" t="s">
        <v>164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85</v>
      </c>
      <c r="BK185" s="233">
        <f>ROUND(I185*H185,2)</f>
        <v>0</v>
      </c>
      <c r="BL185" s="18" t="s">
        <v>171</v>
      </c>
      <c r="BM185" s="232" t="s">
        <v>812</v>
      </c>
    </row>
    <row r="186" spans="1:65" s="2" customFormat="1" ht="24.15" customHeight="1">
      <c r="A186" s="39"/>
      <c r="B186" s="40"/>
      <c r="C186" s="220" t="s">
        <v>442</v>
      </c>
      <c r="D186" s="220" t="s">
        <v>167</v>
      </c>
      <c r="E186" s="221" t="s">
        <v>558</v>
      </c>
      <c r="F186" s="222" t="s">
        <v>559</v>
      </c>
      <c r="G186" s="223" t="s">
        <v>306</v>
      </c>
      <c r="H186" s="224">
        <v>1.32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42</v>
      </c>
      <c r="O186" s="92"/>
      <c r="P186" s="230">
        <f>O186*H186</f>
        <v>0</v>
      </c>
      <c r="Q186" s="230">
        <v>0.00085</v>
      </c>
      <c r="R186" s="230">
        <f>Q186*H186</f>
        <v>0.001122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171</v>
      </c>
      <c r="AT186" s="232" t="s">
        <v>167</v>
      </c>
      <c r="AU186" s="232" t="s">
        <v>87</v>
      </c>
      <c r="AY186" s="18" t="s">
        <v>164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85</v>
      </c>
      <c r="BK186" s="233">
        <f>ROUND(I186*H186,2)</f>
        <v>0</v>
      </c>
      <c r="BL186" s="18" t="s">
        <v>171</v>
      </c>
      <c r="BM186" s="232" t="s">
        <v>813</v>
      </c>
    </row>
    <row r="187" spans="1:65" s="2" customFormat="1" ht="37.8" customHeight="1">
      <c r="A187" s="39"/>
      <c r="B187" s="40"/>
      <c r="C187" s="220" t="s">
        <v>448</v>
      </c>
      <c r="D187" s="220" t="s">
        <v>167</v>
      </c>
      <c r="E187" s="221" t="s">
        <v>562</v>
      </c>
      <c r="F187" s="222" t="s">
        <v>563</v>
      </c>
      <c r="G187" s="223" t="s">
        <v>489</v>
      </c>
      <c r="H187" s="224">
        <v>15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171</v>
      </c>
      <c r="AT187" s="232" t="s">
        <v>167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171</v>
      </c>
      <c r="BM187" s="232" t="s">
        <v>814</v>
      </c>
    </row>
    <row r="188" spans="1:51" s="13" customFormat="1" ht="12">
      <c r="A188" s="13"/>
      <c r="B188" s="243"/>
      <c r="C188" s="244"/>
      <c r="D188" s="234" t="s">
        <v>330</v>
      </c>
      <c r="E188" s="245" t="s">
        <v>1</v>
      </c>
      <c r="F188" s="246" t="s">
        <v>815</v>
      </c>
      <c r="G188" s="244"/>
      <c r="H188" s="247">
        <v>15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330</v>
      </c>
      <c r="AU188" s="253" t="s">
        <v>87</v>
      </c>
      <c r="AV188" s="13" t="s">
        <v>87</v>
      </c>
      <c r="AW188" s="13" t="s">
        <v>32</v>
      </c>
      <c r="AX188" s="13" t="s">
        <v>77</v>
      </c>
      <c r="AY188" s="253" t="s">
        <v>164</v>
      </c>
    </row>
    <row r="189" spans="1:51" s="15" customFormat="1" ht="12">
      <c r="A189" s="15"/>
      <c r="B189" s="276"/>
      <c r="C189" s="277"/>
      <c r="D189" s="234" t="s">
        <v>330</v>
      </c>
      <c r="E189" s="278" t="s">
        <v>1</v>
      </c>
      <c r="F189" s="279" t="s">
        <v>567</v>
      </c>
      <c r="G189" s="277"/>
      <c r="H189" s="280">
        <v>15</v>
      </c>
      <c r="I189" s="281"/>
      <c r="J189" s="277"/>
      <c r="K189" s="277"/>
      <c r="L189" s="282"/>
      <c r="M189" s="283"/>
      <c r="N189" s="284"/>
      <c r="O189" s="284"/>
      <c r="P189" s="284"/>
      <c r="Q189" s="284"/>
      <c r="R189" s="284"/>
      <c r="S189" s="284"/>
      <c r="T189" s="28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6" t="s">
        <v>330</v>
      </c>
      <c r="AU189" s="286" t="s">
        <v>87</v>
      </c>
      <c r="AV189" s="15" t="s">
        <v>184</v>
      </c>
      <c r="AW189" s="15" t="s">
        <v>32</v>
      </c>
      <c r="AX189" s="15" t="s">
        <v>77</v>
      </c>
      <c r="AY189" s="286" t="s">
        <v>164</v>
      </c>
    </row>
    <row r="190" spans="1:51" s="14" customFormat="1" ht="12">
      <c r="A190" s="14"/>
      <c r="B190" s="254"/>
      <c r="C190" s="255"/>
      <c r="D190" s="234" t="s">
        <v>330</v>
      </c>
      <c r="E190" s="256" t="s">
        <v>1</v>
      </c>
      <c r="F190" s="257" t="s">
        <v>361</v>
      </c>
      <c r="G190" s="255"/>
      <c r="H190" s="258">
        <v>15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4" t="s">
        <v>330</v>
      </c>
      <c r="AU190" s="264" t="s">
        <v>87</v>
      </c>
      <c r="AV190" s="14" t="s">
        <v>171</v>
      </c>
      <c r="AW190" s="14" t="s">
        <v>32</v>
      </c>
      <c r="AX190" s="14" t="s">
        <v>85</v>
      </c>
      <c r="AY190" s="264" t="s">
        <v>164</v>
      </c>
    </row>
    <row r="191" spans="1:65" s="2" customFormat="1" ht="37.8" customHeight="1">
      <c r="A191" s="39"/>
      <c r="B191" s="40"/>
      <c r="C191" s="220" t="s">
        <v>453</v>
      </c>
      <c r="D191" s="220" t="s">
        <v>167</v>
      </c>
      <c r="E191" s="221" t="s">
        <v>571</v>
      </c>
      <c r="F191" s="222" t="s">
        <v>572</v>
      </c>
      <c r="G191" s="223" t="s">
        <v>306</v>
      </c>
      <c r="H191" s="224">
        <v>1.32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1E-05</v>
      </c>
      <c r="R191" s="230">
        <f>Q191*H191</f>
        <v>1.3200000000000002E-05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171</v>
      </c>
      <c r="AT191" s="232" t="s">
        <v>167</v>
      </c>
      <c r="AU191" s="232" t="s">
        <v>87</v>
      </c>
      <c r="AY191" s="18" t="s">
        <v>164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171</v>
      </c>
      <c r="BM191" s="232" t="s">
        <v>816</v>
      </c>
    </row>
    <row r="192" spans="1:51" s="13" customFormat="1" ht="12">
      <c r="A192" s="13"/>
      <c r="B192" s="243"/>
      <c r="C192" s="244"/>
      <c r="D192" s="234" t="s">
        <v>330</v>
      </c>
      <c r="E192" s="245" t="s">
        <v>1</v>
      </c>
      <c r="F192" s="246" t="s">
        <v>817</v>
      </c>
      <c r="G192" s="244"/>
      <c r="H192" s="247">
        <v>1.32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330</v>
      </c>
      <c r="AU192" s="253" t="s">
        <v>87</v>
      </c>
      <c r="AV192" s="13" t="s">
        <v>87</v>
      </c>
      <c r="AW192" s="13" t="s">
        <v>32</v>
      </c>
      <c r="AX192" s="13" t="s">
        <v>85</v>
      </c>
      <c r="AY192" s="253" t="s">
        <v>164</v>
      </c>
    </row>
    <row r="193" spans="1:65" s="2" customFormat="1" ht="49.05" customHeight="1">
      <c r="A193" s="39"/>
      <c r="B193" s="40"/>
      <c r="C193" s="220" t="s">
        <v>457</v>
      </c>
      <c r="D193" s="220" t="s">
        <v>167</v>
      </c>
      <c r="E193" s="221" t="s">
        <v>576</v>
      </c>
      <c r="F193" s="222" t="s">
        <v>577</v>
      </c>
      <c r="G193" s="223" t="s">
        <v>489</v>
      </c>
      <c r="H193" s="224">
        <v>104.675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42</v>
      </c>
      <c r="O193" s="92"/>
      <c r="P193" s="230">
        <f>O193*H193</f>
        <v>0</v>
      </c>
      <c r="Q193" s="230">
        <v>0.1554</v>
      </c>
      <c r="R193" s="230">
        <f>Q193*H193</f>
        <v>16.266495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171</v>
      </c>
      <c r="AT193" s="232" t="s">
        <v>167</v>
      </c>
      <c r="AU193" s="232" t="s">
        <v>87</v>
      </c>
      <c r="AY193" s="18" t="s">
        <v>164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171</v>
      </c>
      <c r="BM193" s="232" t="s">
        <v>578</v>
      </c>
    </row>
    <row r="194" spans="1:51" s="13" customFormat="1" ht="12">
      <c r="A194" s="13"/>
      <c r="B194" s="243"/>
      <c r="C194" s="244"/>
      <c r="D194" s="234" t="s">
        <v>330</v>
      </c>
      <c r="E194" s="245" t="s">
        <v>1</v>
      </c>
      <c r="F194" s="246" t="s">
        <v>818</v>
      </c>
      <c r="G194" s="244"/>
      <c r="H194" s="247">
        <v>90.49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330</v>
      </c>
      <c r="AU194" s="253" t="s">
        <v>87</v>
      </c>
      <c r="AV194" s="13" t="s">
        <v>87</v>
      </c>
      <c r="AW194" s="13" t="s">
        <v>32</v>
      </c>
      <c r="AX194" s="13" t="s">
        <v>77</v>
      </c>
      <c r="AY194" s="253" t="s">
        <v>164</v>
      </c>
    </row>
    <row r="195" spans="1:51" s="13" customFormat="1" ht="12">
      <c r="A195" s="13"/>
      <c r="B195" s="243"/>
      <c r="C195" s="244"/>
      <c r="D195" s="234" t="s">
        <v>330</v>
      </c>
      <c r="E195" s="245" t="s">
        <v>1</v>
      </c>
      <c r="F195" s="246" t="s">
        <v>184</v>
      </c>
      <c r="G195" s="244"/>
      <c r="H195" s="247">
        <v>3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330</v>
      </c>
      <c r="AU195" s="253" t="s">
        <v>87</v>
      </c>
      <c r="AV195" s="13" t="s">
        <v>87</v>
      </c>
      <c r="AW195" s="13" t="s">
        <v>32</v>
      </c>
      <c r="AX195" s="13" t="s">
        <v>77</v>
      </c>
      <c r="AY195" s="253" t="s">
        <v>164</v>
      </c>
    </row>
    <row r="196" spans="1:51" s="13" customFormat="1" ht="12">
      <c r="A196" s="13"/>
      <c r="B196" s="243"/>
      <c r="C196" s="244"/>
      <c r="D196" s="234" t="s">
        <v>330</v>
      </c>
      <c r="E196" s="245" t="s">
        <v>1</v>
      </c>
      <c r="F196" s="246" t="s">
        <v>819</v>
      </c>
      <c r="G196" s="244"/>
      <c r="H196" s="247">
        <v>3.51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330</v>
      </c>
      <c r="AU196" s="253" t="s">
        <v>87</v>
      </c>
      <c r="AV196" s="13" t="s">
        <v>87</v>
      </c>
      <c r="AW196" s="13" t="s">
        <v>32</v>
      </c>
      <c r="AX196" s="13" t="s">
        <v>77</v>
      </c>
      <c r="AY196" s="253" t="s">
        <v>164</v>
      </c>
    </row>
    <row r="197" spans="1:51" s="13" customFormat="1" ht="12">
      <c r="A197" s="13"/>
      <c r="B197" s="243"/>
      <c r="C197" s="244"/>
      <c r="D197" s="234" t="s">
        <v>330</v>
      </c>
      <c r="E197" s="245" t="s">
        <v>1</v>
      </c>
      <c r="F197" s="246" t="s">
        <v>820</v>
      </c>
      <c r="G197" s="244"/>
      <c r="H197" s="247">
        <v>1.675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330</v>
      </c>
      <c r="AU197" s="253" t="s">
        <v>87</v>
      </c>
      <c r="AV197" s="13" t="s">
        <v>87</v>
      </c>
      <c r="AW197" s="13" t="s">
        <v>32</v>
      </c>
      <c r="AX197" s="13" t="s">
        <v>77</v>
      </c>
      <c r="AY197" s="253" t="s">
        <v>164</v>
      </c>
    </row>
    <row r="198" spans="1:51" s="13" customFormat="1" ht="12">
      <c r="A198" s="13"/>
      <c r="B198" s="243"/>
      <c r="C198" s="244"/>
      <c r="D198" s="234" t="s">
        <v>330</v>
      </c>
      <c r="E198" s="245" t="s">
        <v>1</v>
      </c>
      <c r="F198" s="246" t="s">
        <v>821</v>
      </c>
      <c r="G198" s="244"/>
      <c r="H198" s="247">
        <v>6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330</v>
      </c>
      <c r="AU198" s="253" t="s">
        <v>87</v>
      </c>
      <c r="AV198" s="13" t="s">
        <v>87</v>
      </c>
      <c r="AW198" s="13" t="s">
        <v>32</v>
      </c>
      <c r="AX198" s="13" t="s">
        <v>77</v>
      </c>
      <c r="AY198" s="253" t="s">
        <v>164</v>
      </c>
    </row>
    <row r="199" spans="1:65" s="2" customFormat="1" ht="24.15" customHeight="1">
      <c r="A199" s="39"/>
      <c r="B199" s="40"/>
      <c r="C199" s="265" t="s">
        <v>461</v>
      </c>
      <c r="D199" s="265" t="s">
        <v>373</v>
      </c>
      <c r="E199" s="266" t="s">
        <v>584</v>
      </c>
      <c r="F199" s="267" t="s">
        <v>585</v>
      </c>
      <c r="G199" s="268" t="s">
        <v>381</v>
      </c>
      <c r="H199" s="269">
        <v>96</v>
      </c>
      <c r="I199" s="270"/>
      <c r="J199" s="271">
        <f>ROUND(I199*H199,2)</f>
        <v>0</v>
      </c>
      <c r="K199" s="272"/>
      <c r="L199" s="273"/>
      <c r="M199" s="274" t="s">
        <v>1</v>
      </c>
      <c r="N199" s="275" t="s">
        <v>42</v>
      </c>
      <c r="O199" s="92"/>
      <c r="P199" s="230">
        <f>O199*H199</f>
        <v>0</v>
      </c>
      <c r="Q199" s="230">
        <v>0.0821</v>
      </c>
      <c r="R199" s="230">
        <f>Q199*H199</f>
        <v>7.881600000000001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206</v>
      </c>
      <c r="AT199" s="232" t="s">
        <v>373</v>
      </c>
      <c r="AU199" s="232" t="s">
        <v>87</v>
      </c>
      <c r="AY199" s="18" t="s">
        <v>164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85</v>
      </c>
      <c r="BK199" s="233">
        <f>ROUND(I199*H199,2)</f>
        <v>0</v>
      </c>
      <c r="BL199" s="18" t="s">
        <v>171</v>
      </c>
      <c r="BM199" s="232" t="s">
        <v>586</v>
      </c>
    </row>
    <row r="200" spans="1:47" s="2" customFormat="1" ht="12">
      <c r="A200" s="39"/>
      <c r="B200" s="40"/>
      <c r="C200" s="41"/>
      <c r="D200" s="234" t="s">
        <v>173</v>
      </c>
      <c r="E200" s="41"/>
      <c r="F200" s="235" t="s">
        <v>587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173</v>
      </c>
      <c r="AU200" s="18" t="s">
        <v>87</v>
      </c>
    </row>
    <row r="201" spans="1:65" s="2" customFormat="1" ht="24.15" customHeight="1">
      <c r="A201" s="39"/>
      <c r="B201" s="40"/>
      <c r="C201" s="265" t="s">
        <v>467</v>
      </c>
      <c r="D201" s="265" t="s">
        <v>373</v>
      </c>
      <c r="E201" s="266" t="s">
        <v>697</v>
      </c>
      <c r="F201" s="267" t="s">
        <v>698</v>
      </c>
      <c r="G201" s="268" t="s">
        <v>381</v>
      </c>
      <c r="H201" s="269">
        <v>3</v>
      </c>
      <c r="I201" s="270"/>
      <c r="J201" s="271">
        <f>ROUND(I201*H201,2)</f>
        <v>0</v>
      </c>
      <c r="K201" s="272"/>
      <c r="L201" s="273"/>
      <c r="M201" s="274" t="s">
        <v>1</v>
      </c>
      <c r="N201" s="275" t="s">
        <v>42</v>
      </c>
      <c r="O201" s="92"/>
      <c r="P201" s="230">
        <f>O201*H201</f>
        <v>0</v>
      </c>
      <c r="Q201" s="230">
        <v>0.064</v>
      </c>
      <c r="R201" s="230">
        <f>Q201*H201</f>
        <v>0.192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206</v>
      </c>
      <c r="AT201" s="232" t="s">
        <v>373</v>
      </c>
      <c r="AU201" s="232" t="s">
        <v>87</v>
      </c>
      <c r="AY201" s="18" t="s">
        <v>164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171</v>
      </c>
      <c r="BM201" s="232" t="s">
        <v>699</v>
      </c>
    </row>
    <row r="202" spans="1:65" s="2" customFormat="1" ht="24.15" customHeight="1">
      <c r="A202" s="39"/>
      <c r="B202" s="40"/>
      <c r="C202" s="265" t="s">
        <v>471</v>
      </c>
      <c r="D202" s="265" t="s">
        <v>373</v>
      </c>
      <c r="E202" s="266" t="s">
        <v>589</v>
      </c>
      <c r="F202" s="267" t="s">
        <v>590</v>
      </c>
      <c r="G202" s="268" t="s">
        <v>381</v>
      </c>
      <c r="H202" s="269">
        <v>5</v>
      </c>
      <c r="I202" s="270"/>
      <c r="J202" s="271">
        <f>ROUND(I202*H202,2)</f>
        <v>0</v>
      </c>
      <c r="K202" s="272"/>
      <c r="L202" s="273"/>
      <c r="M202" s="274" t="s">
        <v>1</v>
      </c>
      <c r="N202" s="275" t="s">
        <v>42</v>
      </c>
      <c r="O202" s="92"/>
      <c r="P202" s="230">
        <f>O202*H202</f>
        <v>0</v>
      </c>
      <c r="Q202" s="230">
        <v>0.0585</v>
      </c>
      <c r="R202" s="230">
        <f>Q202*H202</f>
        <v>0.29250000000000004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206</v>
      </c>
      <c r="AT202" s="232" t="s">
        <v>373</v>
      </c>
      <c r="AU202" s="232" t="s">
        <v>87</v>
      </c>
      <c r="AY202" s="18" t="s">
        <v>164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171</v>
      </c>
      <c r="BM202" s="232" t="s">
        <v>822</v>
      </c>
    </row>
    <row r="203" spans="1:47" s="2" customFormat="1" ht="12">
      <c r="A203" s="39"/>
      <c r="B203" s="40"/>
      <c r="C203" s="41"/>
      <c r="D203" s="234" t="s">
        <v>173</v>
      </c>
      <c r="E203" s="41"/>
      <c r="F203" s="235" t="s">
        <v>587</v>
      </c>
      <c r="G203" s="41"/>
      <c r="H203" s="41"/>
      <c r="I203" s="236"/>
      <c r="J203" s="41"/>
      <c r="K203" s="41"/>
      <c r="L203" s="45"/>
      <c r="M203" s="237"/>
      <c r="N203" s="23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173</v>
      </c>
      <c r="AU203" s="18" t="s">
        <v>87</v>
      </c>
    </row>
    <row r="204" spans="1:65" s="2" customFormat="1" ht="24.15" customHeight="1">
      <c r="A204" s="39"/>
      <c r="B204" s="40"/>
      <c r="C204" s="265" t="s">
        <v>475</v>
      </c>
      <c r="D204" s="265" t="s">
        <v>373</v>
      </c>
      <c r="E204" s="266" t="s">
        <v>823</v>
      </c>
      <c r="F204" s="267" t="s">
        <v>824</v>
      </c>
      <c r="G204" s="268" t="s">
        <v>381</v>
      </c>
      <c r="H204" s="269">
        <v>3</v>
      </c>
      <c r="I204" s="270"/>
      <c r="J204" s="271">
        <f>ROUND(I204*H204,2)</f>
        <v>0</v>
      </c>
      <c r="K204" s="272"/>
      <c r="L204" s="273"/>
      <c r="M204" s="274" t="s">
        <v>1</v>
      </c>
      <c r="N204" s="275" t="s">
        <v>42</v>
      </c>
      <c r="O204" s="92"/>
      <c r="P204" s="230">
        <f>O204*H204</f>
        <v>0</v>
      </c>
      <c r="Q204" s="230">
        <v>0.072</v>
      </c>
      <c r="R204" s="230">
        <f>Q204*H204</f>
        <v>0.21599999999999997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206</v>
      </c>
      <c r="AT204" s="232" t="s">
        <v>373</v>
      </c>
      <c r="AU204" s="232" t="s">
        <v>87</v>
      </c>
      <c r="AY204" s="18" t="s">
        <v>164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85</v>
      </c>
      <c r="BK204" s="233">
        <f>ROUND(I204*H204,2)</f>
        <v>0</v>
      </c>
      <c r="BL204" s="18" t="s">
        <v>171</v>
      </c>
      <c r="BM204" s="232" t="s">
        <v>825</v>
      </c>
    </row>
    <row r="205" spans="1:47" s="2" customFormat="1" ht="12">
      <c r="A205" s="39"/>
      <c r="B205" s="40"/>
      <c r="C205" s="41"/>
      <c r="D205" s="234" t="s">
        <v>173</v>
      </c>
      <c r="E205" s="41"/>
      <c r="F205" s="235" t="s">
        <v>587</v>
      </c>
      <c r="G205" s="41"/>
      <c r="H205" s="41"/>
      <c r="I205" s="236"/>
      <c r="J205" s="41"/>
      <c r="K205" s="41"/>
      <c r="L205" s="45"/>
      <c r="M205" s="237"/>
      <c r="N205" s="238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173</v>
      </c>
      <c r="AU205" s="18" t="s">
        <v>87</v>
      </c>
    </row>
    <row r="206" spans="1:65" s="2" customFormat="1" ht="24.15" customHeight="1">
      <c r="A206" s="39"/>
      <c r="B206" s="40"/>
      <c r="C206" s="265" t="s">
        <v>480</v>
      </c>
      <c r="D206" s="265" t="s">
        <v>373</v>
      </c>
      <c r="E206" s="266" t="s">
        <v>593</v>
      </c>
      <c r="F206" s="267" t="s">
        <v>594</v>
      </c>
      <c r="G206" s="268" t="s">
        <v>381</v>
      </c>
      <c r="H206" s="269">
        <v>9</v>
      </c>
      <c r="I206" s="270"/>
      <c r="J206" s="271">
        <f>ROUND(I206*H206,2)</f>
        <v>0</v>
      </c>
      <c r="K206" s="272"/>
      <c r="L206" s="273"/>
      <c r="M206" s="274" t="s">
        <v>1</v>
      </c>
      <c r="N206" s="275" t="s">
        <v>42</v>
      </c>
      <c r="O206" s="92"/>
      <c r="P206" s="230">
        <f>O206*H206</f>
        <v>0</v>
      </c>
      <c r="Q206" s="230">
        <v>0.068</v>
      </c>
      <c r="R206" s="230">
        <f>Q206*H206</f>
        <v>0.6120000000000001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206</v>
      </c>
      <c r="AT206" s="232" t="s">
        <v>373</v>
      </c>
      <c r="AU206" s="232" t="s">
        <v>87</v>
      </c>
      <c r="AY206" s="18" t="s">
        <v>164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171</v>
      </c>
      <c r="BM206" s="232" t="s">
        <v>826</v>
      </c>
    </row>
    <row r="207" spans="1:47" s="2" customFormat="1" ht="12">
      <c r="A207" s="39"/>
      <c r="B207" s="40"/>
      <c r="C207" s="41"/>
      <c r="D207" s="234" t="s">
        <v>173</v>
      </c>
      <c r="E207" s="41"/>
      <c r="F207" s="235" t="s">
        <v>587</v>
      </c>
      <c r="G207" s="41"/>
      <c r="H207" s="41"/>
      <c r="I207" s="236"/>
      <c r="J207" s="41"/>
      <c r="K207" s="41"/>
      <c r="L207" s="45"/>
      <c r="M207" s="237"/>
      <c r="N207" s="23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173</v>
      </c>
      <c r="AU207" s="18" t="s">
        <v>87</v>
      </c>
    </row>
    <row r="208" spans="1:65" s="2" customFormat="1" ht="24.15" customHeight="1">
      <c r="A208" s="39"/>
      <c r="B208" s="40"/>
      <c r="C208" s="220" t="s">
        <v>486</v>
      </c>
      <c r="D208" s="220" t="s">
        <v>167</v>
      </c>
      <c r="E208" s="221" t="s">
        <v>601</v>
      </c>
      <c r="F208" s="222" t="s">
        <v>602</v>
      </c>
      <c r="G208" s="223" t="s">
        <v>317</v>
      </c>
      <c r="H208" s="224">
        <v>1.617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42</v>
      </c>
      <c r="O208" s="92"/>
      <c r="P208" s="230">
        <f>O208*H208</f>
        <v>0</v>
      </c>
      <c r="Q208" s="230">
        <v>2.25634</v>
      </c>
      <c r="R208" s="230">
        <f>Q208*H208</f>
        <v>3.6485017799999997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171</v>
      </c>
      <c r="AT208" s="232" t="s">
        <v>167</v>
      </c>
      <c r="AU208" s="232" t="s">
        <v>87</v>
      </c>
      <c r="AY208" s="18" t="s">
        <v>164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85</v>
      </c>
      <c r="BK208" s="233">
        <f>ROUND(I208*H208,2)</f>
        <v>0</v>
      </c>
      <c r="BL208" s="18" t="s">
        <v>171</v>
      </c>
      <c r="BM208" s="232" t="s">
        <v>603</v>
      </c>
    </row>
    <row r="209" spans="1:51" s="13" customFormat="1" ht="12">
      <c r="A209" s="13"/>
      <c r="B209" s="243"/>
      <c r="C209" s="244"/>
      <c r="D209" s="234" t="s">
        <v>330</v>
      </c>
      <c r="E209" s="245" t="s">
        <v>1</v>
      </c>
      <c r="F209" s="246" t="s">
        <v>827</v>
      </c>
      <c r="G209" s="244"/>
      <c r="H209" s="247">
        <v>1.617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330</v>
      </c>
      <c r="AU209" s="253" t="s">
        <v>87</v>
      </c>
      <c r="AV209" s="13" t="s">
        <v>87</v>
      </c>
      <c r="AW209" s="13" t="s">
        <v>32</v>
      </c>
      <c r="AX209" s="13" t="s">
        <v>77</v>
      </c>
      <c r="AY209" s="253" t="s">
        <v>164</v>
      </c>
    </row>
    <row r="210" spans="1:51" s="14" customFormat="1" ht="12">
      <c r="A210" s="14"/>
      <c r="B210" s="254"/>
      <c r="C210" s="255"/>
      <c r="D210" s="234" t="s">
        <v>330</v>
      </c>
      <c r="E210" s="256" t="s">
        <v>1</v>
      </c>
      <c r="F210" s="257" t="s">
        <v>361</v>
      </c>
      <c r="G210" s="255"/>
      <c r="H210" s="258">
        <v>1.617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4" t="s">
        <v>330</v>
      </c>
      <c r="AU210" s="264" t="s">
        <v>87</v>
      </c>
      <c r="AV210" s="14" t="s">
        <v>171</v>
      </c>
      <c r="AW210" s="14" t="s">
        <v>32</v>
      </c>
      <c r="AX210" s="14" t="s">
        <v>85</v>
      </c>
      <c r="AY210" s="264" t="s">
        <v>164</v>
      </c>
    </row>
    <row r="211" spans="1:65" s="2" customFormat="1" ht="24.15" customHeight="1">
      <c r="A211" s="39"/>
      <c r="B211" s="40"/>
      <c r="C211" s="220" t="s">
        <v>494</v>
      </c>
      <c r="D211" s="220" t="s">
        <v>167</v>
      </c>
      <c r="E211" s="221" t="s">
        <v>610</v>
      </c>
      <c r="F211" s="222" t="s">
        <v>611</v>
      </c>
      <c r="G211" s="223" t="s">
        <v>306</v>
      </c>
      <c r="H211" s="224">
        <v>80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42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0.02</v>
      </c>
      <c r="T211" s="231">
        <f>S211*H211</f>
        <v>1.6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171</v>
      </c>
      <c r="AT211" s="232" t="s">
        <v>167</v>
      </c>
      <c r="AU211" s="232" t="s">
        <v>87</v>
      </c>
      <c r="AY211" s="18" t="s">
        <v>164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85</v>
      </c>
      <c r="BK211" s="233">
        <f>ROUND(I211*H211,2)</f>
        <v>0</v>
      </c>
      <c r="BL211" s="18" t="s">
        <v>171</v>
      </c>
      <c r="BM211" s="232" t="s">
        <v>828</v>
      </c>
    </row>
    <row r="212" spans="1:63" s="12" customFormat="1" ht="20.85" customHeight="1">
      <c r="A212" s="12"/>
      <c r="B212" s="204"/>
      <c r="C212" s="205"/>
      <c r="D212" s="206" t="s">
        <v>76</v>
      </c>
      <c r="E212" s="218" t="s">
        <v>629</v>
      </c>
      <c r="F212" s="218" t="s">
        <v>630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SUM(P213:P223)</f>
        <v>0</v>
      </c>
      <c r="Q212" s="212"/>
      <c r="R212" s="213">
        <f>SUM(R213:R223)</f>
        <v>0</v>
      </c>
      <c r="S212" s="212"/>
      <c r="T212" s="214">
        <f>SUM(T213:T223)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85</v>
      </c>
      <c r="AT212" s="216" t="s">
        <v>76</v>
      </c>
      <c r="AU212" s="216" t="s">
        <v>87</v>
      </c>
      <c r="AY212" s="215" t="s">
        <v>164</v>
      </c>
      <c r="BK212" s="217">
        <f>SUM(BK213:BK223)</f>
        <v>0</v>
      </c>
    </row>
    <row r="213" spans="1:65" s="2" customFormat="1" ht="24.15" customHeight="1">
      <c r="A213" s="39"/>
      <c r="B213" s="40"/>
      <c r="C213" s="220" t="s">
        <v>499</v>
      </c>
      <c r="D213" s="220" t="s">
        <v>167</v>
      </c>
      <c r="E213" s="221" t="s">
        <v>632</v>
      </c>
      <c r="F213" s="222" t="s">
        <v>633</v>
      </c>
      <c r="G213" s="223" t="s">
        <v>349</v>
      </c>
      <c r="H213" s="224">
        <v>325.702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42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171</v>
      </c>
      <c r="AT213" s="232" t="s">
        <v>167</v>
      </c>
      <c r="AU213" s="232" t="s">
        <v>184</v>
      </c>
      <c r="AY213" s="18" t="s">
        <v>164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171</v>
      </c>
      <c r="BM213" s="232" t="s">
        <v>634</v>
      </c>
    </row>
    <row r="214" spans="1:65" s="2" customFormat="1" ht="37.8" customHeight="1">
      <c r="A214" s="39"/>
      <c r="B214" s="40"/>
      <c r="C214" s="220" t="s">
        <v>503</v>
      </c>
      <c r="D214" s="220" t="s">
        <v>167</v>
      </c>
      <c r="E214" s="221" t="s">
        <v>636</v>
      </c>
      <c r="F214" s="222" t="s">
        <v>637</v>
      </c>
      <c r="G214" s="223" t="s">
        <v>349</v>
      </c>
      <c r="H214" s="224">
        <v>7165.444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42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171</v>
      </c>
      <c r="AT214" s="232" t="s">
        <v>167</v>
      </c>
      <c r="AU214" s="232" t="s">
        <v>184</v>
      </c>
      <c r="AY214" s="18" t="s">
        <v>164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85</v>
      </c>
      <c r="BK214" s="233">
        <f>ROUND(I214*H214,2)</f>
        <v>0</v>
      </c>
      <c r="BL214" s="18" t="s">
        <v>171</v>
      </c>
      <c r="BM214" s="232" t="s">
        <v>638</v>
      </c>
    </row>
    <row r="215" spans="1:47" s="2" customFormat="1" ht="12">
      <c r="A215" s="39"/>
      <c r="B215" s="40"/>
      <c r="C215" s="41"/>
      <c r="D215" s="234" t="s">
        <v>173</v>
      </c>
      <c r="E215" s="41"/>
      <c r="F215" s="235" t="s">
        <v>639</v>
      </c>
      <c r="G215" s="41"/>
      <c r="H215" s="41"/>
      <c r="I215" s="236"/>
      <c r="J215" s="41"/>
      <c r="K215" s="41"/>
      <c r="L215" s="45"/>
      <c r="M215" s="237"/>
      <c r="N215" s="238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173</v>
      </c>
      <c r="AU215" s="18" t="s">
        <v>184</v>
      </c>
    </row>
    <row r="216" spans="1:51" s="13" customFormat="1" ht="12">
      <c r="A216" s="13"/>
      <c r="B216" s="243"/>
      <c r="C216" s="244"/>
      <c r="D216" s="234" t="s">
        <v>330</v>
      </c>
      <c r="E216" s="244"/>
      <c r="F216" s="246" t="s">
        <v>829</v>
      </c>
      <c r="G216" s="244"/>
      <c r="H216" s="247">
        <v>7165.444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3" t="s">
        <v>330</v>
      </c>
      <c r="AU216" s="253" t="s">
        <v>184</v>
      </c>
      <c r="AV216" s="13" t="s">
        <v>87</v>
      </c>
      <c r="AW216" s="13" t="s">
        <v>4</v>
      </c>
      <c r="AX216" s="13" t="s">
        <v>85</v>
      </c>
      <c r="AY216" s="253" t="s">
        <v>164</v>
      </c>
    </row>
    <row r="217" spans="1:65" s="2" customFormat="1" ht="14.4" customHeight="1">
      <c r="A217" s="39"/>
      <c r="B217" s="40"/>
      <c r="C217" s="220" t="s">
        <v>508</v>
      </c>
      <c r="D217" s="220" t="s">
        <v>167</v>
      </c>
      <c r="E217" s="221" t="s">
        <v>642</v>
      </c>
      <c r="F217" s="222" t="s">
        <v>643</v>
      </c>
      <c r="G217" s="223" t="s">
        <v>349</v>
      </c>
      <c r="H217" s="224">
        <v>325.702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42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171</v>
      </c>
      <c r="AT217" s="232" t="s">
        <v>167</v>
      </c>
      <c r="AU217" s="232" t="s">
        <v>184</v>
      </c>
      <c r="AY217" s="18" t="s">
        <v>164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85</v>
      </c>
      <c r="BK217" s="233">
        <f>ROUND(I217*H217,2)</f>
        <v>0</v>
      </c>
      <c r="BL217" s="18" t="s">
        <v>171</v>
      </c>
      <c r="BM217" s="232" t="s">
        <v>644</v>
      </c>
    </row>
    <row r="218" spans="1:65" s="2" customFormat="1" ht="24.15" customHeight="1">
      <c r="A218" s="39"/>
      <c r="B218" s="40"/>
      <c r="C218" s="220" t="s">
        <v>512</v>
      </c>
      <c r="D218" s="220" t="s">
        <v>167</v>
      </c>
      <c r="E218" s="221" t="s">
        <v>655</v>
      </c>
      <c r="F218" s="222" t="s">
        <v>656</v>
      </c>
      <c r="G218" s="223" t="s">
        <v>349</v>
      </c>
      <c r="H218" s="224">
        <v>1.6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42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171</v>
      </c>
      <c r="AT218" s="232" t="s">
        <v>167</v>
      </c>
      <c r="AU218" s="232" t="s">
        <v>184</v>
      </c>
      <c r="AY218" s="18" t="s">
        <v>164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85</v>
      </c>
      <c r="BK218" s="233">
        <f>ROUND(I218*H218,2)</f>
        <v>0</v>
      </c>
      <c r="BL218" s="18" t="s">
        <v>171</v>
      </c>
      <c r="BM218" s="232" t="s">
        <v>830</v>
      </c>
    </row>
    <row r="219" spans="1:47" s="2" customFormat="1" ht="12">
      <c r="A219" s="39"/>
      <c r="B219" s="40"/>
      <c r="C219" s="41"/>
      <c r="D219" s="234" t="s">
        <v>173</v>
      </c>
      <c r="E219" s="41"/>
      <c r="F219" s="235" t="s">
        <v>658</v>
      </c>
      <c r="G219" s="41"/>
      <c r="H219" s="41"/>
      <c r="I219" s="236"/>
      <c r="J219" s="41"/>
      <c r="K219" s="41"/>
      <c r="L219" s="45"/>
      <c r="M219" s="237"/>
      <c r="N219" s="23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173</v>
      </c>
      <c r="AU219" s="18" t="s">
        <v>184</v>
      </c>
    </row>
    <row r="220" spans="1:65" s="2" customFormat="1" ht="24.15" customHeight="1">
      <c r="A220" s="39"/>
      <c r="B220" s="40"/>
      <c r="C220" s="220" t="s">
        <v>517</v>
      </c>
      <c r="D220" s="220" t="s">
        <v>167</v>
      </c>
      <c r="E220" s="221" t="s">
        <v>730</v>
      </c>
      <c r="F220" s="222" t="s">
        <v>731</v>
      </c>
      <c r="G220" s="223" t="s">
        <v>349</v>
      </c>
      <c r="H220" s="224">
        <v>15.95</v>
      </c>
      <c r="I220" s="225"/>
      <c r="J220" s="226">
        <f>ROUND(I220*H220,2)</f>
        <v>0</v>
      </c>
      <c r="K220" s="227"/>
      <c r="L220" s="45"/>
      <c r="M220" s="228" t="s">
        <v>1</v>
      </c>
      <c r="N220" s="229" t="s">
        <v>42</v>
      </c>
      <c r="O220" s="92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171</v>
      </c>
      <c r="AT220" s="232" t="s">
        <v>167</v>
      </c>
      <c r="AU220" s="232" t="s">
        <v>184</v>
      </c>
      <c r="AY220" s="18" t="s">
        <v>164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85</v>
      </c>
      <c r="BK220" s="233">
        <f>ROUND(I220*H220,2)</f>
        <v>0</v>
      </c>
      <c r="BL220" s="18" t="s">
        <v>171</v>
      </c>
      <c r="BM220" s="232" t="s">
        <v>782</v>
      </c>
    </row>
    <row r="221" spans="1:65" s="2" customFormat="1" ht="24.15" customHeight="1">
      <c r="A221" s="39"/>
      <c r="B221" s="40"/>
      <c r="C221" s="220" t="s">
        <v>522</v>
      </c>
      <c r="D221" s="220" t="s">
        <v>167</v>
      </c>
      <c r="E221" s="221" t="s">
        <v>646</v>
      </c>
      <c r="F221" s="222" t="s">
        <v>647</v>
      </c>
      <c r="G221" s="223" t="s">
        <v>349</v>
      </c>
      <c r="H221" s="224">
        <v>84.742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42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171</v>
      </c>
      <c r="AT221" s="232" t="s">
        <v>167</v>
      </c>
      <c r="AU221" s="232" t="s">
        <v>184</v>
      </c>
      <c r="AY221" s="18" t="s">
        <v>164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85</v>
      </c>
      <c r="BK221" s="233">
        <f>ROUND(I221*H221,2)</f>
        <v>0</v>
      </c>
      <c r="BL221" s="18" t="s">
        <v>171</v>
      </c>
      <c r="BM221" s="232" t="s">
        <v>831</v>
      </c>
    </row>
    <row r="222" spans="1:65" s="2" customFormat="1" ht="24.15" customHeight="1">
      <c r="A222" s="39"/>
      <c r="B222" s="40"/>
      <c r="C222" s="220" t="s">
        <v>527</v>
      </c>
      <c r="D222" s="220" t="s">
        <v>167</v>
      </c>
      <c r="E222" s="221" t="s">
        <v>650</v>
      </c>
      <c r="F222" s="222" t="s">
        <v>651</v>
      </c>
      <c r="G222" s="223" t="s">
        <v>349</v>
      </c>
      <c r="H222" s="224">
        <v>223.41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42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171</v>
      </c>
      <c r="AT222" s="232" t="s">
        <v>167</v>
      </c>
      <c r="AU222" s="232" t="s">
        <v>184</v>
      </c>
      <c r="AY222" s="18" t="s">
        <v>164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85</v>
      </c>
      <c r="BK222" s="233">
        <f>ROUND(I222*H222,2)</f>
        <v>0</v>
      </c>
      <c r="BL222" s="18" t="s">
        <v>171</v>
      </c>
      <c r="BM222" s="232" t="s">
        <v>652</v>
      </c>
    </row>
    <row r="223" spans="1:51" s="13" customFormat="1" ht="12">
      <c r="A223" s="13"/>
      <c r="B223" s="243"/>
      <c r="C223" s="244"/>
      <c r="D223" s="234" t="s">
        <v>330</v>
      </c>
      <c r="E223" s="245" t="s">
        <v>1</v>
      </c>
      <c r="F223" s="246" t="s">
        <v>832</v>
      </c>
      <c r="G223" s="244"/>
      <c r="H223" s="247">
        <v>223.41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330</v>
      </c>
      <c r="AU223" s="253" t="s">
        <v>184</v>
      </c>
      <c r="AV223" s="13" t="s">
        <v>87</v>
      </c>
      <c r="AW223" s="13" t="s">
        <v>32</v>
      </c>
      <c r="AX223" s="13" t="s">
        <v>85</v>
      </c>
      <c r="AY223" s="253" t="s">
        <v>164</v>
      </c>
    </row>
    <row r="224" spans="1:63" s="12" customFormat="1" ht="22.8" customHeight="1">
      <c r="A224" s="12"/>
      <c r="B224" s="204"/>
      <c r="C224" s="205"/>
      <c r="D224" s="206" t="s">
        <v>76</v>
      </c>
      <c r="E224" s="218" t="s">
        <v>785</v>
      </c>
      <c r="F224" s="218" t="s">
        <v>624</v>
      </c>
      <c r="G224" s="205"/>
      <c r="H224" s="205"/>
      <c r="I224" s="208"/>
      <c r="J224" s="219">
        <f>BK224</f>
        <v>0</v>
      </c>
      <c r="K224" s="205"/>
      <c r="L224" s="210"/>
      <c r="M224" s="211"/>
      <c r="N224" s="212"/>
      <c r="O224" s="212"/>
      <c r="P224" s="213">
        <f>P225</f>
        <v>0</v>
      </c>
      <c r="Q224" s="212"/>
      <c r="R224" s="213">
        <f>R225</f>
        <v>0</v>
      </c>
      <c r="S224" s="212"/>
      <c r="T224" s="214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5" t="s">
        <v>85</v>
      </c>
      <c r="AT224" s="216" t="s">
        <v>76</v>
      </c>
      <c r="AU224" s="216" t="s">
        <v>85</v>
      </c>
      <c r="AY224" s="215" t="s">
        <v>164</v>
      </c>
      <c r="BK224" s="217">
        <f>BK225</f>
        <v>0</v>
      </c>
    </row>
    <row r="225" spans="1:65" s="2" customFormat="1" ht="37.8" customHeight="1">
      <c r="A225" s="39"/>
      <c r="B225" s="40"/>
      <c r="C225" s="220" t="s">
        <v>532</v>
      </c>
      <c r="D225" s="220" t="s">
        <v>167</v>
      </c>
      <c r="E225" s="221" t="s">
        <v>786</v>
      </c>
      <c r="F225" s="222" t="s">
        <v>787</v>
      </c>
      <c r="G225" s="223" t="s">
        <v>349</v>
      </c>
      <c r="H225" s="224">
        <v>105.272</v>
      </c>
      <c r="I225" s="225"/>
      <c r="J225" s="226">
        <f>ROUND(I225*H225,2)</f>
        <v>0</v>
      </c>
      <c r="K225" s="227"/>
      <c r="L225" s="45"/>
      <c r="M225" s="300" t="s">
        <v>1</v>
      </c>
      <c r="N225" s="301" t="s">
        <v>42</v>
      </c>
      <c r="O225" s="241"/>
      <c r="P225" s="302">
        <f>O225*H225</f>
        <v>0</v>
      </c>
      <c r="Q225" s="302">
        <v>0</v>
      </c>
      <c r="R225" s="302">
        <f>Q225*H225</f>
        <v>0</v>
      </c>
      <c r="S225" s="302">
        <v>0</v>
      </c>
      <c r="T225" s="30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171</v>
      </c>
      <c r="AT225" s="232" t="s">
        <v>167</v>
      </c>
      <c r="AU225" s="232" t="s">
        <v>87</v>
      </c>
      <c r="AY225" s="18" t="s">
        <v>164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85</v>
      </c>
      <c r="BK225" s="233">
        <f>ROUND(I225*H225,2)</f>
        <v>0</v>
      </c>
      <c r="BL225" s="18" t="s">
        <v>171</v>
      </c>
      <c r="BM225" s="232" t="s">
        <v>788</v>
      </c>
    </row>
    <row r="226" spans="1:31" s="2" customFormat="1" ht="6.95" customHeight="1">
      <c r="A226" s="39"/>
      <c r="B226" s="67"/>
      <c r="C226" s="68"/>
      <c r="D226" s="68"/>
      <c r="E226" s="68"/>
      <c r="F226" s="68"/>
      <c r="G226" s="68"/>
      <c r="H226" s="68"/>
      <c r="I226" s="68"/>
      <c r="J226" s="68"/>
      <c r="K226" s="68"/>
      <c r="L226" s="45"/>
      <c r="M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</sheetData>
  <sheetProtection password="CC35" sheet="1" objects="1" scenarios="1" formatColumns="0" formatRows="0" autoFilter="0"/>
  <autoFilter ref="C121:K22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833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107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ROUND((SUM(BE122:BE222)),2)</f>
        <v>0</v>
      </c>
      <c r="G33" s="39"/>
      <c r="H33" s="39"/>
      <c r="I33" s="156">
        <v>0.21</v>
      </c>
      <c r="J33" s="155">
        <f>ROUND(((SUM(BE122:BE222))*I33),2)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ROUND((SUM(BF122:BF222)),2)</f>
        <v>0</v>
      </c>
      <c r="G34" s="39"/>
      <c r="H34" s="39"/>
      <c r="I34" s="156">
        <v>0.15</v>
      </c>
      <c r="J34" s="155">
        <f>ROUND(((SUM(BF122:BF222))*I34),2)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ROUND((SUM(BG122:BG222)),2)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ROUND((SUM(BH122:BH222)),2)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ROUND((SUM(BI122:BI222)),2)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105 - Chodníky – betonová dlažba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298</v>
      </c>
      <c r="E99" s="189"/>
      <c r="F99" s="189"/>
      <c r="G99" s="189"/>
      <c r="H99" s="189"/>
      <c r="I99" s="189"/>
      <c r="J99" s="190">
        <f>J169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140</v>
      </c>
      <c r="E100" s="189"/>
      <c r="F100" s="189"/>
      <c r="G100" s="189"/>
      <c r="H100" s="189"/>
      <c r="I100" s="189"/>
      <c r="J100" s="190">
        <f>J194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735</v>
      </c>
      <c r="E101" s="189"/>
      <c r="F101" s="189"/>
      <c r="G101" s="189"/>
      <c r="H101" s="189"/>
      <c r="I101" s="189"/>
      <c r="J101" s="190">
        <f>J210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736</v>
      </c>
      <c r="E102" s="189"/>
      <c r="F102" s="189"/>
      <c r="G102" s="189"/>
      <c r="H102" s="189"/>
      <c r="I102" s="189"/>
      <c r="J102" s="190">
        <f>J221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Kruhový objezd na silnici II/608 ulice Teplická v Postřižíně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105 - Chodníky – betonová dlažba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Postřižín</v>
      </c>
      <c r="G116" s="41"/>
      <c r="H116" s="41"/>
      <c r="I116" s="33" t="s">
        <v>22</v>
      </c>
      <c r="J116" s="80" t="str">
        <f>IF(J12="","",J12)</f>
        <v>5. 8. 2018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Středočeský kraj</v>
      </c>
      <c r="G118" s="41"/>
      <c r="H118" s="41"/>
      <c r="I118" s="33" t="s">
        <v>30</v>
      </c>
      <c r="J118" s="37" t="str">
        <f>E21</f>
        <v>Ing. arch. Martin Jirovský, PhD., MBA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Barbora Baňárová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150</v>
      </c>
      <c r="D121" s="195" t="s">
        <v>62</v>
      </c>
      <c r="E121" s="195" t="s">
        <v>58</v>
      </c>
      <c r="F121" s="195" t="s">
        <v>59</v>
      </c>
      <c r="G121" s="195" t="s">
        <v>151</v>
      </c>
      <c r="H121" s="195" t="s">
        <v>152</v>
      </c>
      <c r="I121" s="195" t="s">
        <v>153</v>
      </c>
      <c r="J121" s="196" t="s">
        <v>136</v>
      </c>
      <c r="K121" s="197" t="s">
        <v>154</v>
      </c>
      <c r="L121" s="198"/>
      <c r="M121" s="101" t="s">
        <v>1</v>
      </c>
      <c r="N121" s="102" t="s">
        <v>41</v>
      </c>
      <c r="O121" s="102" t="s">
        <v>155</v>
      </c>
      <c r="P121" s="102" t="s">
        <v>156</v>
      </c>
      <c r="Q121" s="102" t="s">
        <v>157</v>
      </c>
      <c r="R121" s="102" t="s">
        <v>158</v>
      </c>
      <c r="S121" s="102" t="s">
        <v>159</v>
      </c>
      <c r="T121" s="103" t="s">
        <v>160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161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183.18978398000002</v>
      </c>
      <c r="S122" s="105"/>
      <c r="T122" s="202">
        <f>T123</f>
        <v>201.18839999999997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76</v>
      </c>
      <c r="E123" s="207" t="s">
        <v>162</v>
      </c>
      <c r="F123" s="207" t="s">
        <v>163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P124+P169+P194+P221</f>
        <v>0</v>
      </c>
      <c r="Q123" s="212"/>
      <c r="R123" s="213">
        <f>R124+R169+R194+R221</f>
        <v>183.18978398000002</v>
      </c>
      <c r="S123" s="212"/>
      <c r="T123" s="214">
        <f>T124+T169+T194+T221</f>
        <v>201.18839999999997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77</v>
      </c>
      <c r="AY123" s="215" t="s">
        <v>164</v>
      </c>
      <c r="BK123" s="217">
        <f>BK124+BK169+BK194+BK221</f>
        <v>0</v>
      </c>
    </row>
    <row r="124" spans="1:63" s="12" customFormat="1" ht="22.8" customHeight="1">
      <c r="A124" s="12"/>
      <c r="B124" s="204"/>
      <c r="C124" s="205"/>
      <c r="D124" s="206" t="s">
        <v>76</v>
      </c>
      <c r="E124" s="218" t="s">
        <v>85</v>
      </c>
      <c r="F124" s="218" t="s">
        <v>303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SUM(P125:P168)</f>
        <v>0</v>
      </c>
      <c r="Q124" s="212"/>
      <c r="R124" s="213">
        <f>SUM(R125:R168)</f>
        <v>0.000193</v>
      </c>
      <c r="S124" s="212"/>
      <c r="T124" s="214">
        <f>SUM(T125:T168)</f>
        <v>201.18839999999997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85</v>
      </c>
      <c r="AY124" s="215" t="s">
        <v>164</v>
      </c>
      <c r="BK124" s="217">
        <f>SUM(BK125:BK168)</f>
        <v>0</v>
      </c>
    </row>
    <row r="125" spans="1:65" s="2" customFormat="1" ht="62.7" customHeight="1">
      <c r="A125" s="39"/>
      <c r="B125" s="40"/>
      <c r="C125" s="220" t="s">
        <v>85</v>
      </c>
      <c r="D125" s="220" t="s">
        <v>167</v>
      </c>
      <c r="E125" s="221" t="s">
        <v>834</v>
      </c>
      <c r="F125" s="222" t="s">
        <v>835</v>
      </c>
      <c r="G125" s="223" t="s">
        <v>306</v>
      </c>
      <c r="H125" s="224">
        <v>51.85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0.26</v>
      </c>
      <c r="T125" s="231">
        <f>S125*H125</f>
        <v>13.481000000000002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171</v>
      </c>
      <c r="AT125" s="232" t="s">
        <v>167</v>
      </c>
      <c r="AU125" s="232" t="s">
        <v>87</v>
      </c>
      <c r="AY125" s="18" t="s">
        <v>164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171</v>
      </c>
      <c r="BM125" s="232" t="s">
        <v>836</v>
      </c>
    </row>
    <row r="126" spans="1:47" s="2" customFormat="1" ht="12">
      <c r="A126" s="39"/>
      <c r="B126" s="40"/>
      <c r="C126" s="41"/>
      <c r="D126" s="234" t="s">
        <v>173</v>
      </c>
      <c r="E126" s="41"/>
      <c r="F126" s="235" t="s">
        <v>319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87</v>
      </c>
    </row>
    <row r="127" spans="1:65" s="2" customFormat="1" ht="62.7" customHeight="1">
      <c r="A127" s="39"/>
      <c r="B127" s="40"/>
      <c r="C127" s="220" t="s">
        <v>87</v>
      </c>
      <c r="D127" s="220" t="s">
        <v>167</v>
      </c>
      <c r="E127" s="221" t="s">
        <v>837</v>
      </c>
      <c r="F127" s="222" t="s">
        <v>838</v>
      </c>
      <c r="G127" s="223" t="s">
        <v>306</v>
      </c>
      <c r="H127" s="224">
        <v>266.84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0.44</v>
      </c>
      <c r="T127" s="231">
        <f>S127*H127</f>
        <v>117.40959999999998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839</v>
      </c>
    </row>
    <row r="128" spans="1:51" s="13" customFormat="1" ht="12">
      <c r="A128" s="13"/>
      <c r="B128" s="243"/>
      <c r="C128" s="244"/>
      <c r="D128" s="234" t="s">
        <v>330</v>
      </c>
      <c r="E128" s="245" t="s">
        <v>1</v>
      </c>
      <c r="F128" s="246" t="s">
        <v>840</v>
      </c>
      <c r="G128" s="244"/>
      <c r="H128" s="247">
        <v>266.84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330</v>
      </c>
      <c r="AU128" s="253" t="s">
        <v>87</v>
      </c>
      <c r="AV128" s="13" t="s">
        <v>87</v>
      </c>
      <c r="AW128" s="13" t="s">
        <v>32</v>
      </c>
      <c r="AX128" s="13" t="s">
        <v>85</v>
      </c>
      <c r="AY128" s="253" t="s">
        <v>164</v>
      </c>
    </row>
    <row r="129" spans="1:65" s="2" customFormat="1" ht="49.05" customHeight="1">
      <c r="A129" s="39"/>
      <c r="B129" s="40"/>
      <c r="C129" s="220" t="s">
        <v>184</v>
      </c>
      <c r="D129" s="220" t="s">
        <v>167</v>
      </c>
      <c r="E129" s="221" t="s">
        <v>791</v>
      </c>
      <c r="F129" s="222" t="s">
        <v>792</v>
      </c>
      <c r="G129" s="223" t="s">
        <v>306</v>
      </c>
      <c r="H129" s="224">
        <v>214.99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0.22</v>
      </c>
      <c r="T129" s="231">
        <f>S129*H129</f>
        <v>47.2978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841</v>
      </c>
    </row>
    <row r="130" spans="1:65" s="2" customFormat="1" ht="37.8" customHeight="1">
      <c r="A130" s="39"/>
      <c r="B130" s="40"/>
      <c r="C130" s="220" t="s">
        <v>171</v>
      </c>
      <c r="D130" s="220" t="s">
        <v>167</v>
      </c>
      <c r="E130" s="221" t="s">
        <v>842</v>
      </c>
      <c r="F130" s="222" t="s">
        <v>843</v>
      </c>
      <c r="G130" s="223" t="s">
        <v>489</v>
      </c>
      <c r="H130" s="224">
        <v>100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0.23</v>
      </c>
      <c r="T130" s="231">
        <f>S130*H130</f>
        <v>23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844</v>
      </c>
    </row>
    <row r="131" spans="1:65" s="2" customFormat="1" ht="49.05" customHeight="1">
      <c r="A131" s="39"/>
      <c r="B131" s="40"/>
      <c r="C131" s="220" t="s">
        <v>177</v>
      </c>
      <c r="D131" s="220" t="s">
        <v>167</v>
      </c>
      <c r="E131" s="221" t="s">
        <v>315</v>
      </c>
      <c r="F131" s="222" t="s">
        <v>316</v>
      </c>
      <c r="G131" s="223" t="s">
        <v>317</v>
      </c>
      <c r="H131" s="224">
        <v>20.352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87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318</v>
      </c>
    </row>
    <row r="132" spans="1:47" s="2" customFormat="1" ht="12">
      <c r="A132" s="39"/>
      <c r="B132" s="40"/>
      <c r="C132" s="41"/>
      <c r="D132" s="234" t="s">
        <v>173</v>
      </c>
      <c r="E132" s="41"/>
      <c r="F132" s="235" t="s">
        <v>319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87</v>
      </c>
    </row>
    <row r="133" spans="1:65" s="2" customFormat="1" ht="37.8" customHeight="1">
      <c r="A133" s="39"/>
      <c r="B133" s="40"/>
      <c r="C133" s="220" t="s">
        <v>197</v>
      </c>
      <c r="D133" s="220" t="s">
        <v>167</v>
      </c>
      <c r="E133" s="221" t="s">
        <v>743</v>
      </c>
      <c r="F133" s="222" t="s">
        <v>744</v>
      </c>
      <c r="G133" s="223" t="s">
        <v>317</v>
      </c>
      <c r="H133" s="224">
        <v>67.47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87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745</v>
      </c>
    </row>
    <row r="134" spans="1:47" s="2" customFormat="1" ht="12">
      <c r="A134" s="39"/>
      <c r="B134" s="40"/>
      <c r="C134" s="41"/>
      <c r="D134" s="234" t="s">
        <v>173</v>
      </c>
      <c r="E134" s="41"/>
      <c r="F134" s="235" t="s">
        <v>319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87</v>
      </c>
    </row>
    <row r="135" spans="1:65" s="2" customFormat="1" ht="49.05" customHeight="1">
      <c r="A135" s="39"/>
      <c r="B135" s="40"/>
      <c r="C135" s="220" t="s">
        <v>201</v>
      </c>
      <c r="D135" s="220" t="s">
        <v>167</v>
      </c>
      <c r="E135" s="221" t="s">
        <v>324</v>
      </c>
      <c r="F135" s="222" t="s">
        <v>325</v>
      </c>
      <c r="G135" s="223" t="s">
        <v>317</v>
      </c>
      <c r="H135" s="224">
        <v>67.47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326</v>
      </c>
    </row>
    <row r="136" spans="1:65" s="2" customFormat="1" ht="24.15" customHeight="1">
      <c r="A136" s="39"/>
      <c r="B136" s="40"/>
      <c r="C136" s="220" t="s">
        <v>206</v>
      </c>
      <c r="D136" s="220" t="s">
        <v>167</v>
      </c>
      <c r="E136" s="221" t="s">
        <v>327</v>
      </c>
      <c r="F136" s="222" t="s">
        <v>328</v>
      </c>
      <c r="G136" s="223" t="s">
        <v>317</v>
      </c>
      <c r="H136" s="224">
        <v>84.708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42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171</v>
      </c>
      <c r="AT136" s="232" t="s">
        <v>167</v>
      </c>
      <c r="AU136" s="232" t="s">
        <v>87</v>
      </c>
      <c r="AY136" s="18" t="s">
        <v>164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171</v>
      </c>
      <c r="BM136" s="232" t="s">
        <v>329</v>
      </c>
    </row>
    <row r="137" spans="1:51" s="13" customFormat="1" ht="12">
      <c r="A137" s="13"/>
      <c r="B137" s="243"/>
      <c r="C137" s="244"/>
      <c r="D137" s="234" t="s">
        <v>330</v>
      </c>
      <c r="E137" s="245" t="s">
        <v>1</v>
      </c>
      <c r="F137" s="246" t="s">
        <v>845</v>
      </c>
      <c r="G137" s="244"/>
      <c r="H137" s="247">
        <v>84.708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330</v>
      </c>
      <c r="AU137" s="253" t="s">
        <v>87</v>
      </c>
      <c r="AV137" s="13" t="s">
        <v>87</v>
      </c>
      <c r="AW137" s="13" t="s">
        <v>32</v>
      </c>
      <c r="AX137" s="13" t="s">
        <v>85</v>
      </c>
      <c r="AY137" s="253" t="s">
        <v>164</v>
      </c>
    </row>
    <row r="138" spans="1:65" s="2" customFormat="1" ht="24.15" customHeight="1">
      <c r="A138" s="39"/>
      <c r="B138" s="40"/>
      <c r="C138" s="220" t="s">
        <v>165</v>
      </c>
      <c r="D138" s="220" t="s">
        <v>167</v>
      </c>
      <c r="E138" s="221" t="s">
        <v>332</v>
      </c>
      <c r="F138" s="222" t="s">
        <v>333</v>
      </c>
      <c r="G138" s="223" t="s">
        <v>317</v>
      </c>
      <c r="H138" s="224">
        <v>1101.204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171</v>
      </c>
      <c r="AT138" s="232" t="s">
        <v>167</v>
      </c>
      <c r="AU138" s="232" t="s">
        <v>87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334</v>
      </c>
    </row>
    <row r="139" spans="1:47" s="2" customFormat="1" ht="12">
      <c r="A139" s="39"/>
      <c r="B139" s="40"/>
      <c r="C139" s="41"/>
      <c r="D139" s="234" t="s">
        <v>173</v>
      </c>
      <c r="E139" s="41"/>
      <c r="F139" s="235" t="s">
        <v>335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87</v>
      </c>
    </row>
    <row r="140" spans="1:51" s="13" customFormat="1" ht="12">
      <c r="A140" s="13"/>
      <c r="B140" s="243"/>
      <c r="C140" s="244"/>
      <c r="D140" s="234" t="s">
        <v>330</v>
      </c>
      <c r="E140" s="244"/>
      <c r="F140" s="246" t="s">
        <v>846</v>
      </c>
      <c r="G140" s="244"/>
      <c r="H140" s="247">
        <v>1101.204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330</v>
      </c>
      <c r="AU140" s="253" t="s">
        <v>87</v>
      </c>
      <c r="AV140" s="13" t="s">
        <v>87</v>
      </c>
      <c r="AW140" s="13" t="s">
        <v>4</v>
      </c>
      <c r="AX140" s="13" t="s">
        <v>85</v>
      </c>
      <c r="AY140" s="253" t="s">
        <v>164</v>
      </c>
    </row>
    <row r="141" spans="1:65" s="2" customFormat="1" ht="37.8" customHeight="1">
      <c r="A141" s="39"/>
      <c r="B141" s="40"/>
      <c r="C141" s="220" t="s">
        <v>213</v>
      </c>
      <c r="D141" s="220" t="s">
        <v>167</v>
      </c>
      <c r="E141" s="221" t="s">
        <v>337</v>
      </c>
      <c r="F141" s="222" t="s">
        <v>338</v>
      </c>
      <c r="G141" s="223" t="s">
        <v>317</v>
      </c>
      <c r="H141" s="224">
        <v>50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171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171</v>
      </c>
      <c r="BM141" s="232" t="s">
        <v>748</v>
      </c>
    </row>
    <row r="142" spans="1:47" s="2" customFormat="1" ht="12">
      <c r="A142" s="39"/>
      <c r="B142" s="40"/>
      <c r="C142" s="41"/>
      <c r="D142" s="234" t="s">
        <v>173</v>
      </c>
      <c r="E142" s="41"/>
      <c r="F142" s="235" t="s">
        <v>340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173</v>
      </c>
      <c r="AU142" s="18" t="s">
        <v>87</v>
      </c>
    </row>
    <row r="143" spans="1:65" s="2" customFormat="1" ht="76.35" customHeight="1">
      <c r="A143" s="39"/>
      <c r="B143" s="40"/>
      <c r="C143" s="220" t="s">
        <v>217</v>
      </c>
      <c r="D143" s="220" t="s">
        <v>167</v>
      </c>
      <c r="E143" s="221" t="s">
        <v>341</v>
      </c>
      <c r="F143" s="222" t="s">
        <v>342</v>
      </c>
      <c r="G143" s="223" t="s">
        <v>317</v>
      </c>
      <c r="H143" s="224">
        <v>1.83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87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847</v>
      </c>
    </row>
    <row r="144" spans="1:65" s="2" customFormat="1" ht="14.4" customHeight="1">
      <c r="A144" s="39"/>
      <c r="B144" s="40"/>
      <c r="C144" s="220" t="s">
        <v>223</v>
      </c>
      <c r="D144" s="220" t="s">
        <v>167</v>
      </c>
      <c r="E144" s="221" t="s">
        <v>344</v>
      </c>
      <c r="F144" s="222" t="s">
        <v>345</v>
      </c>
      <c r="G144" s="223" t="s">
        <v>317</v>
      </c>
      <c r="H144" s="224">
        <v>84.708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346</v>
      </c>
    </row>
    <row r="145" spans="1:65" s="2" customFormat="1" ht="24.15" customHeight="1">
      <c r="A145" s="39"/>
      <c r="B145" s="40"/>
      <c r="C145" s="220" t="s">
        <v>227</v>
      </c>
      <c r="D145" s="220" t="s">
        <v>167</v>
      </c>
      <c r="E145" s="221" t="s">
        <v>347</v>
      </c>
      <c r="F145" s="222" t="s">
        <v>348</v>
      </c>
      <c r="G145" s="223" t="s">
        <v>349</v>
      </c>
      <c r="H145" s="224">
        <v>150.018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171</v>
      </c>
      <c r="AT145" s="232" t="s">
        <v>167</v>
      </c>
      <c r="AU145" s="232" t="s">
        <v>87</v>
      </c>
      <c r="AY145" s="18" t="s">
        <v>164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171</v>
      </c>
      <c r="BM145" s="232" t="s">
        <v>350</v>
      </c>
    </row>
    <row r="146" spans="1:51" s="13" customFormat="1" ht="12">
      <c r="A146" s="13"/>
      <c r="B146" s="243"/>
      <c r="C146" s="244"/>
      <c r="D146" s="234" t="s">
        <v>330</v>
      </c>
      <c r="E146" s="244"/>
      <c r="F146" s="246" t="s">
        <v>848</v>
      </c>
      <c r="G146" s="244"/>
      <c r="H146" s="247">
        <v>150.018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330</v>
      </c>
      <c r="AU146" s="253" t="s">
        <v>87</v>
      </c>
      <c r="AV146" s="13" t="s">
        <v>87</v>
      </c>
      <c r="AW146" s="13" t="s">
        <v>4</v>
      </c>
      <c r="AX146" s="13" t="s">
        <v>85</v>
      </c>
      <c r="AY146" s="253" t="s">
        <v>164</v>
      </c>
    </row>
    <row r="147" spans="1:65" s="2" customFormat="1" ht="14.4" customHeight="1">
      <c r="A147" s="39"/>
      <c r="B147" s="40"/>
      <c r="C147" s="220" t="s">
        <v>231</v>
      </c>
      <c r="D147" s="220" t="s">
        <v>167</v>
      </c>
      <c r="E147" s="221" t="s">
        <v>352</v>
      </c>
      <c r="F147" s="222" t="s">
        <v>353</v>
      </c>
      <c r="G147" s="223" t="s">
        <v>306</v>
      </c>
      <c r="H147" s="224">
        <v>527.161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354</v>
      </c>
    </row>
    <row r="148" spans="1:51" s="13" customFormat="1" ht="12">
      <c r="A148" s="13"/>
      <c r="B148" s="243"/>
      <c r="C148" s="244"/>
      <c r="D148" s="234" t="s">
        <v>330</v>
      </c>
      <c r="E148" s="245" t="s">
        <v>1</v>
      </c>
      <c r="F148" s="246" t="s">
        <v>849</v>
      </c>
      <c r="G148" s="244"/>
      <c r="H148" s="247">
        <v>23.271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330</v>
      </c>
      <c r="AU148" s="253" t="s">
        <v>87</v>
      </c>
      <c r="AV148" s="13" t="s">
        <v>87</v>
      </c>
      <c r="AW148" s="13" t="s">
        <v>32</v>
      </c>
      <c r="AX148" s="13" t="s">
        <v>77</v>
      </c>
      <c r="AY148" s="253" t="s">
        <v>164</v>
      </c>
    </row>
    <row r="149" spans="1:51" s="13" customFormat="1" ht="12">
      <c r="A149" s="13"/>
      <c r="B149" s="243"/>
      <c r="C149" s="244"/>
      <c r="D149" s="234" t="s">
        <v>330</v>
      </c>
      <c r="E149" s="245" t="s">
        <v>1</v>
      </c>
      <c r="F149" s="246" t="s">
        <v>850</v>
      </c>
      <c r="G149" s="244"/>
      <c r="H149" s="247">
        <v>9.5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330</v>
      </c>
      <c r="AU149" s="253" t="s">
        <v>87</v>
      </c>
      <c r="AV149" s="13" t="s">
        <v>87</v>
      </c>
      <c r="AW149" s="13" t="s">
        <v>32</v>
      </c>
      <c r="AX149" s="13" t="s">
        <v>77</v>
      </c>
      <c r="AY149" s="253" t="s">
        <v>164</v>
      </c>
    </row>
    <row r="150" spans="1:51" s="13" customFormat="1" ht="12">
      <c r="A150" s="13"/>
      <c r="B150" s="243"/>
      <c r="C150" s="244"/>
      <c r="D150" s="234" t="s">
        <v>330</v>
      </c>
      <c r="E150" s="245" t="s">
        <v>1</v>
      </c>
      <c r="F150" s="246" t="s">
        <v>851</v>
      </c>
      <c r="G150" s="244"/>
      <c r="H150" s="247">
        <v>426.017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330</v>
      </c>
      <c r="AU150" s="253" t="s">
        <v>87</v>
      </c>
      <c r="AV150" s="13" t="s">
        <v>87</v>
      </c>
      <c r="AW150" s="13" t="s">
        <v>32</v>
      </c>
      <c r="AX150" s="13" t="s">
        <v>77</v>
      </c>
      <c r="AY150" s="253" t="s">
        <v>164</v>
      </c>
    </row>
    <row r="151" spans="1:51" s="13" customFormat="1" ht="12">
      <c r="A151" s="13"/>
      <c r="B151" s="243"/>
      <c r="C151" s="244"/>
      <c r="D151" s="234" t="s">
        <v>330</v>
      </c>
      <c r="E151" s="245" t="s">
        <v>1</v>
      </c>
      <c r="F151" s="246" t="s">
        <v>852</v>
      </c>
      <c r="G151" s="244"/>
      <c r="H151" s="247">
        <v>68.373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330</v>
      </c>
      <c r="AU151" s="253" t="s">
        <v>87</v>
      </c>
      <c r="AV151" s="13" t="s">
        <v>87</v>
      </c>
      <c r="AW151" s="13" t="s">
        <v>32</v>
      </c>
      <c r="AX151" s="13" t="s">
        <v>77</v>
      </c>
      <c r="AY151" s="253" t="s">
        <v>164</v>
      </c>
    </row>
    <row r="152" spans="1:51" s="14" customFormat="1" ht="12">
      <c r="A152" s="14"/>
      <c r="B152" s="254"/>
      <c r="C152" s="255"/>
      <c r="D152" s="234" t="s">
        <v>330</v>
      </c>
      <c r="E152" s="256" t="s">
        <v>1</v>
      </c>
      <c r="F152" s="257" t="s">
        <v>361</v>
      </c>
      <c r="G152" s="255"/>
      <c r="H152" s="258">
        <v>527.1610000000001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4" t="s">
        <v>330</v>
      </c>
      <c r="AU152" s="264" t="s">
        <v>87</v>
      </c>
      <c r="AV152" s="14" t="s">
        <v>171</v>
      </c>
      <c r="AW152" s="14" t="s">
        <v>32</v>
      </c>
      <c r="AX152" s="14" t="s">
        <v>85</v>
      </c>
      <c r="AY152" s="264" t="s">
        <v>164</v>
      </c>
    </row>
    <row r="153" spans="1:65" s="2" customFormat="1" ht="49.05" customHeight="1">
      <c r="A153" s="39"/>
      <c r="B153" s="40"/>
      <c r="C153" s="220" t="s">
        <v>8</v>
      </c>
      <c r="D153" s="220" t="s">
        <v>167</v>
      </c>
      <c r="E153" s="221" t="s">
        <v>751</v>
      </c>
      <c r="F153" s="222" t="s">
        <v>752</v>
      </c>
      <c r="G153" s="223" t="s">
        <v>306</v>
      </c>
      <c r="H153" s="224">
        <v>12.84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753</v>
      </c>
    </row>
    <row r="154" spans="1:65" s="2" customFormat="1" ht="37.8" customHeight="1">
      <c r="A154" s="39"/>
      <c r="B154" s="40"/>
      <c r="C154" s="220" t="s">
        <v>240</v>
      </c>
      <c r="D154" s="220" t="s">
        <v>167</v>
      </c>
      <c r="E154" s="221" t="s">
        <v>754</v>
      </c>
      <c r="F154" s="222" t="s">
        <v>755</v>
      </c>
      <c r="G154" s="223" t="s">
        <v>306</v>
      </c>
      <c r="H154" s="224">
        <v>12.84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756</v>
      </c>
    </row>
    <row r="155" spans="1:65" s="2" customFormat="1" ht="37.8" customHeight="1">
      <c r="A155" s="39"/>
      <c r="B155" s="40"/>
      <c r="C155" s="220" t="s">
        <v>245</v>
      </c>
      <c r="D155" s="220" t="s">
        <v>167</v>
      </c>
      <c r="E155" s="221" t="s">
        <v>757</v>
      </c>
      <c r="F155" s="222" t="s">
        <v>758</v>
      </c>
      <c r="G155" s="223" t="s">
        <v>306</v>
      </c>
      <c r="H155" s="224">
        <v>12.84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42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171</v>
      </c>
      <c r="AT155" s="232" t="s">
        <v>167</v>
      </c>
      <c r="AU155" s="232" t="s">
        <v>87</v>
      </c>
      <c r="AY155" s="18" t="s">
        <v>164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85</v>
      </c>
      <c r="BK155" s="233">
        <f>ROUND(I155*H155,2)</f>
        <v>0</v>
      </c>
      <c r="BL155" s="18" t="s">
        <v>171</v>
      </c>
      <c r="BM155" s="232" t="s">
        <v>759</v>
      </c>
    </row>
    <row r="156" spans="1:65" s="2" customFormat="1" ht="14.4" customHeight="1">
      <c r="A156" s="39"/>
      <c r="B156" s="40"/>
      <c r="C156" s="265" t="s">
        <v>250</v>
      </c>
      <c r="D156" s="265" t="s">
        <v>373</v>
      </c>
      <c r="E156" s="266" t="s">
        <v>374</v>
      </c>
      <c r="F156" s="267" t="s">
        <v>375</v>
      </c>
      <c r="G156" s="268" t="s">
        <v>376</v>
      </c>
      <c r="H156" s="269">
        <v>0.193</v>
      </c>
      <c r="I156" s="270"/>
      <c r="J156" s="271">
        <f>ROUND(I156*H156,2)</f>
        <v>0</v>
      </c>
      <c r="K156" s="272"/>
      <c r="L156" s="273"/>
      <c r="M156" s="274" t="s">
        <v>1</v>
      </c>
      <c r="N156" s="275" t="s">
        <v>42</v>
      </c>
      <c r="O156" s="92"/>
      <c r="P156" s="230">
        <f>O156*H156</f>
        <v>0</v>
      </c>
      <c r="Q156" s="230">
        <v>0.001</v>
      </c>
      <c r="R156" s="230">
        <f>Q156*H156</f>
        <v>0.000193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206</v>
      </c>
      <c r="AT156" s="232" t="s">
        <v>373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760</v>
      </c>
    </row>
    <row r="157" spans="1:51" s="13" customFormat="1" ht="12">
      <c r="A157" s="13"/>
      <c r="B157" s="243"/>
      <c r="C157" s="244"/>
      <c r="D157" s="234" t="s">
        <v>330</v>
      </c>
      <c r="E157" s="244"/>
      <c r="F157" s="246" t="s">
        <v>853</v>
      </c>
      <c r="G157" s="244"/>
      <c r="H157" s="247">
        <v>0.193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330</v>
      </c>
      <c r="AU157" s="253" t="s">
        <v>87</v>
      </c>
      <c r="AV157" s="13" t="s">
        <v>87</v>
      </c>
      <c r="AW157" s="13" t="s">
        <v>4</v>
      </c>
      <c r="AX157" s="13" t="s">
        <v>85</v>
      </c>
      <c r="AY157" s="253" t="s">
        <v>164</v>
      </c>
    </row>
    <row r="158" spans="1:65" s="2" customFormat="1" ht="14.4" customHeight="1">
      <c r="A158" s="39"/>
      <c r="B158" s="40"/>
      <c r="C158" s="220" t="s">
        <v>255</v>
      </c>
      <c r="D158" s="220" t="s">
        <v>167</v>
      </c>
      <c r="E158" s="221" t="s">
        <v>383</v>
      </c>
      <c r="F158" s="222" t="s">
        <v>384</v>
      </c>
      <c r="G158" s="223" t="s">
        <v>306</v>
      </c>
      <c r="H158" s="224">
        <v>12.84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171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762</v>
      </c>
    </row>
    <row r="159" spans="1:65" s="2" customFormat="1" ht="37.8" customHeight="1">
      <c r="A159" s="39"/>
      <c r="B159" s="40"/>
      <c r="C159" s="220" t="s">
        <v>259</v>
      </c>
      <c r="D159" s="220" t="s">
        <v>167</v>
      </c>
      <c r="E159" s="221" t="s">
        <v>386</v>
      </c>
      <c r="F159" s="222" t="s">
        <v>387</v>
      </c>
      <c r="G159" s="223" t="s">
        <v>388</v>
      </c>
      <c r="H159" s="224">
        <v>0.001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763</v>
      </c>
    </row>
    <row r="160" spans="1:51" s="13" customFormat="1" ht="12">
      <c r="A160" s="13"/>
      <c r="B160" s="243"/>
      <c r="C160" s="244"/>
      <c r="D160" s="234" t="s">
        <v>330</v>
      </c>
      <c r="E160" s="245" t="s">
        <v>1</v>
      </c>
      <c r="F160" s="246" t="s">
        <v>854</v>
      </c>
      <c r="G160" s="244"/>
      <c r="H160" s="247">
        <v>0.001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330</v>
      </c>
      <c r="AU160" s="253" t="s">
        <v>87</v>
      </c>
      <c r="AV160" s="13" t="s">
        <v>87</v>
      </c>
      <c r="AW160" s="13" t="s">
        <v>32</v>
      </c>
      <c r="AX160" s="13" t="s">
        <v>85</v>
      </c>
      <c r="AY160" s="253" t="s">
        <v>164</v>
      </c>
    </row>
    <row r="161" spans="1:65" s="2" customFormat="1" ht="24.15" customHeight="1">
      <c r="A161" s="39"/>
      <c r="B161" s="40"/>
      <c r="C161" s="220" t="s">
        <v>7</v>
      </c>
      <c r="D161" s="220" t="s">
        <v>167</v>
      </c>
      <c r="E161" s="221" t="s">
        <v>401</v>
      </c>
      <c r="F161" s="222" t="s">
        <v>402</v>
      </c>
      <c r="G161" s="223" t="s">
        <v>306</v>
      </c>
      <c r="H161" s="224">
        <v>12.84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42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171</v>
      </c>
      <c r="AT161" s="232" t="s">
        <v>167</v>
      </c>
      <c r="AU161" s="232" t="s">
        <v>87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765</v>
      </c>
    </row>
    <row r="162" spans="1:47" s="2" customFormat="1" ht="12">
      <c r="A162" s="39"/>
      <c r="B162" s="40"/>
      <c r="C162" s="41"/>
      <c r="D162" s="234" t="s">
        <v>173</v>
      </c>
      <c r="E162" s="41"/>
      <c r="F162" s="235" t="s">
        <v>404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173</v>
      </c>
      <c r="AU162" s="18" t="s">
        <v>87</v>
      </c>
    </row>
    <row r="163" spans="1:65" s="2" customFormat="1" ht="24.15" customHeight="1">
      <c r="A163" s="39"/>
      <c r="B163" s="40"/>
      <c r="C163" s="220" t="s">
        <v>271</v>
      </c>
      <c r="D163" s="220" t="s">
        <v>167</v>
      </c>
      <c r="E163" s="221" t="s">
        <v>405</v>
      </c>
      <c r="F163" s="222" t="s">
        <v>406</v>
      </c>
      <c r="G163" s="223" t="s">
        <v>306</v>
      </c>
      <c r="H163" s="224">
        <v>12.84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171</v>
      </c>
      <c r="AT163" s="232" t="s">
        <v>167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766</v>
      </c>
    </row>
    <row r="164" spans="1:65" s="2" customFormat="1" ht="14.4" customHeight="1">
      <c r="A164" s="39"/>
      <c r="B164" s="40"/>
      <c r="C164" s="220" t="s">
        <v>277</v>
      </c>
      <c r="D164" s="220" t="s">
        <v>167</v>
      </c>
      <c r="E164" s="221" t="s">
        <v>408</v>
      </c>
      <c r="F164" s="222" t="s">
        <v>409</v>
      </c>
      <c r="G164" s="223" t="s">
        <v>306</v>
      </c>
      <c r="H164" s="224">
        <v>12.84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171</v>
      </c>
      <c r="AT164" s="232" t="s">
        <v>167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767</v>
      </c>
    </row>
    <row r="165" spans="1:65" s="2" customFormat="1" ht="14.4" customHeight="1">
      <c r="A165" s="39"/>
      <c r="B165" s="40"/>
      <c r="C165" s="220" t="s">
        <v>283</v>
      </c>
      <c r="D165" s="220" t="s">
        <v>167</v>
      </c>
      <c r="E165" s="221" t="s">
        <v>412</v>
      </c>
      <c r="F165" s="222" t="s">
        <v>413</v>
      </c>
      <c r="G165" s="223" t="s">
        <v>317</v>
      </c>
      <c r="H165" s="224">
        <v>0.039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171</v>
      </c>
      <c r="AT165" s="232" t="s">
        <v>167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768</v>
      </c>
    </row>
    <row r="166" spans="1:47" s="2" customFormat="1" ht="12">
      <c r="A166" s="39"/>
      <c r="B166" s="40"/>
      <c r="C166" s="41"/>
      <c r="D166" s="234" t="s">
        <v>173</v>
      </c>
      <c r="E166" s="41"/>
      <c r="F166" s="235" t="s">
        <v>415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87</v>
      </c>
    </row>
    <row r="167" spans="1:51" s="13" customFormat="1" ht="12">
      <c r="A167" s="13"/>
      <c r="B167" s="243"/>
      <c r="C167" s="244"/>
      <c r="D167" s="234" t="s">
        <v>330</v>
      </c>
      <c r="E167" s="245" t="s">
        <v>1</v>
      </c>
      <c r="F167" s="246" t="s">
        <v>855</v>
      </c>
      <c r="G167" s="244"/>
      <c r="H167" s="247">
        <v>0.013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330</v>
      </c>
      <c r="AU167" s="253" t="s">
        <v>87</v>
      </c>
      <c r="AV167" s="13" t="s">
        <v>87</v>
      </c>
      <c r="AW167" s="13" t="s">
        <v>32</v>
      </c>
      <c r="AX167" s="13" t="s">
        <v>85</v>
      </c>
      <c r="AY167" s="253" t="s">
        <v>164</v>
      </c>
    </row>
    <row r="168" spans="1:51" s="13" customFormat="1" ht="12">
      <c r="A168" s="13"/>
      <c r="B168" s="243"/>
      <c r="C168" s="244"/>
      <c r="D168" s="234" t="s">
        <v>330</v>
      </c>
      <c r="E168" s="244"/>
      <c r="F168" s="246" t="s">
        <v>856</v>
      </c>
      <c r="G168" s="244"/>
      <c r="H168" s="247">
        <v>0.039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330</v>
      </c>
      <c r="AU168" s="253" t="s">
        <v>87</v>
      </c>
      <c r="AV168" s="13" t="s">
        <v>87</v>
      </c>
      <c r="AW168" s="13" t="s">
        <v>4</v>
      </c>
      <c r="AX168" s="13" t="s">
        <v>85</v>
      </c>
      <c r="AY168" s="253" t="s">
        <v>164</v>
      </c>
    </row>
    <row r="169" spans="1:63" s="12" customFormat="1" ht="22.8" customHeight="1">
      <c r="A169" s="12"/>
      <c r="B169" s="204"/>
      <c r="C169" s="205"/>
      <c r="D169" s="206" t="s">
        <v>76</v>
      </c>
      <c r="E169" s="218" t="s">
        <v>177</v>
      </c>
      <c r="F169" s="218" t="s">
        <v>418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SUM(P170:P193)</f>
        <v>0</v>
      </c>
      <c r="Q169" s="212"/>
      <c r="R169" s="213">
        <f>SUM(R170:R193)</f>
        <v>126.60048520000001</v>
      </c>
      <c r="S169" s="212"/>
      <c r="T169" s="214">
        <f>SUM(T170:T193)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85</v>
      </c>
      <c r="AT169" s="216" t="s">
        <v>76</v>
      </c>
      <c r="AU169" s="216" t="s">
        <v>85</v>
      </c>
      <c r="AY169" s="215" t="s">
        <v>164</v>
      </c>
      <c r="BK169" s="217">
        <f>SUM(BK170:BK193)</f>
        <v>0</v>
      </c>
    </row>
    <row r="170" spans="1:65" s="2" customFormat="1" ht="14.4" customHeight="1">
      <c r="A170" s="39"/>
      <c r="B170" s="40"/>
      <c r="C170" s="220" t="s">
        <v>287</v>
      </c>
      <c r="D170" s="220" t="s">
        <v>167</v>
      </c>
      <c r="E170" s="221" t="s">
        <v>857</v>
      </c>
      <c r="F170" s="222" t="s">
        <v>858</v>
      </c>
      <c r="G170" s="223" t="s">
        <v>306</v>
      </c>
      <c r="H170" s="224">
        <v>527.161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42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171</v>
      </c>
      <c r="AT170" s="232" t="s">
        <v>167</v>
      </c>
      <c r="AU170" s="232" t="s">
        <v>87</v>
      </c>
      <c r="AY170" s="18" t="s">
        <v>164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85</v>
      </c>
      <c r="BK170" s="233">
        <f>ROUND(I170*H170,2)</f>
        <v>0</v>
      </c>
      <c r="BL170" s="18" t="s">
        <v>171</v>
      </c>
      <c r="BM170" s="232" t="s">
        <v>422</v>
      </c>
    </row>
    <row r="171" spans="1:47" s="2" customFormat="1" ht="12">
      <c r="A171" s="39"/>
      <c r="B171" s="40"/>
      <c r="C171" s="41"/>
      <c r="D171" s="234" t="s">
        <v>173</v>
      </c>
      <c r="E171" s="41"/>
      <c r="F171" s="235" t="s">
        <v>423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173</v>
      </c>
      <c r="AU171" s="18" t="s">
        <v>87</v>
      </c>
    </row>
    <row r="172" spans="1:51" s="13" customFormat="1" ht="12">
      <c r="A172" s="13"/>
      <c r="B172" s="243"/>
      <c r="C172" s="244"/>
      <c r="D172" s="234" t="s">
        <v>330</v>
      </c>
      <c r="E172" s="245" t="s">
        <v>1</v>
      </c>
      <c r="F172" s="246" t="s">
        <v>849</v>
      </c>
      <c r="G172" s="244"/>
      <c r="H172" s="247">
        <v>23.271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330</v>
      </c>
      <c r="AU172" s="253" t="s">
        <v>87</v>
      </c>
      <c r="AV172" s="13" t="s">
        <v>87</v>
      </c>
      <c r="AW172" s="13" t="s">
        <v>32</v>
      </c>
      <c r="AX172" s="13" t="s">
        <v>77</v>
      </c>
      <c r="AY172" s="253" t="s">
        <v>164</v>
      </c>
    </row>
    <row r="173" spans="1:51" s="13" customFormat="1" ht="12">
      <c r="A173" s="13"/>
      <c r="B173" s="243"/>
      <c r="C173" s="244"/>
      <c r="D173" s="234" t="s">
        <v>330</v>
      </c>
      <c r="E173" s="245" t="s">
        <v>1</v>
      </c>
      <c r="F173" s="246" t="s">
        <v>850</v>
      </c>
      <c r="G173" s="244"/>
      <c r="H173" s="247">
        <v>9.5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330</v>
      </c>
      <c r="AU173" s="253" t="s">
        <v>87</v>
      </c>
      <c r="AV173" s="13" t="s">
        <v>87</v>
      </c>
      <c r="AW173" s="13" t="s">
        <v>32</v>
      </c>
      <c r="AX173" s="13" t="s">
        <v>77</v>
      </c>
      <c r="AY173" s="253" t="s">
        <v>164</v>
      </c>
    </row>
    <row r="174" spans="1:51" s="13" customFormat="1" ht="12">
      <c r="A174" s="13"/>
      <c r="B174" s="243"/>
      <c r="C174" s="244"/>
      <c r="D174" s="234" t="s">
        <v>330</v>
      </c>
      <c r="E174" s="245" t="s">
        <v>1</v>
      </c>
      <c r="F174" s="246" t="s">
        <v>851</v>
      </c>
      <c r="G174" s="244"/>
      <c r="H174" s="247">
        <v>426.017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330</v>
      </c>
      <c r="AU174" s="253" t="s">
        <v>87</v>
      </c>
      <c r="AV174" s="13" t="s">
        <v>87</v>
      </c>
      <c r="AW174" s="13" t="s">
        <v>32</v>
      </c>
      <c r="AX174" s="13" t="s">
        <v>77</v>
      </c>
      <c r="AY174" s="253" t="s">
        <v>164</v>
      </c>
    </row>
    <row r="175" spans="1:51" s="13" customFormat="1" ht="12">
      <c r="A175" s="13"/>
      <c r="B175" s="243"/>
      <c r="C175" s="244"/>
      <c r="D175" s="234" t="s">
        <v>330</v>
      </c>
      <c r="E175" s="245" t="s">
        <v>1</v>
      </c>
      <c r="F175" s="246" t="s">
        <v>852</v>
      </c>
      <c r="G175" s="244"/>
      <c r="H175" s="247">
        <v>68.373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330</v>
      </c>
      <c r="AU175" s="253" t="s">
        <v>87</v>
      </c>
      <c r="AV175" s="13" t="s">
        <v>87</v>
      </c>
      <c r="AW175" s="13" t="s">
        <v>32</v>
      </c>
      <c r="AX175" s="13" t="s">
        <v>77</v>
      </c>
      <c r="AY175" s="253" t="s">
        <v>164</v>
      </c>
    </row>
    <row r="176" spans="1:65" s="2" customFormat="1" ht="24.15" customHeight="1">
      <c r="A176" s="39"/>
      <c r="B176" s="40"/>
      <c r="C176" s="220" t="s">
        <v>291</v>
      </c>
      <c r="D176" s="220" t="s">
        <v>167</v>
      </c>
      <c r="E176" s="221" t="s">
        <v>435</v>
      </c>
      <c r="F176" s="222" t="s">
        <v>436</v>
      </c>
      <c r="G176" s="223" t="s">
        <v>306</v>
      </c>
      <c r="H176" s="224">
        <v>527.161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42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171</v>
      </c>
      <c r="AT176" s="232" t="s">
        <v>167</v>
      </c>
      <c r="AU176" s="232" t="s">
        <v>87</v>
      </c>
      <c r="AY176" s="18" t="s">
        <v>164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171</v>
      </c>
      <c r="BM176" s="232" t="s">
        <v>859</v>
      </c>
    </row>
    <row r="177" spans="1:47" s="2" customFormat="1" ht="12">
      <c r="A177" s="39"/>
      <c r="B177" s="40"/>
      <c r="C177" s="41"/>
      <c r="D177" s="234" t="s">
        <v>173</v>
      </c>
      <c r="E177" s="41"/>
      <c r="F177" s="235" t="s">
        <v>860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87</v>
      </c>
    </row>
    <row r="178" spans="1:65" s="2" customFormat="1" ht="76.35" customHeight="1">
      <c r="A178" s="39"/>
      <c r="B178" s="40"/>
      <c r="C178" s="220" t="s">
        <v>411</v>
      </c>
      <c r="D178" s="220" t="s">
        <v>167</v>
      </c>
      <c r="E178" s="221" t="s">
        <v>861</v>
      </c>
      <c r="F178" s="222" t="s">
        <v>862</v>
      </c>
      <c r="G178" s="223" t="s">
        <v>306</v>
      </c>
      <c r="H178" s="224">
        <v>449.288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42</v>
      </c>
      <c r="O178" s="92"/>
      <c r="P178" s="230">
        <f>O178*H178</f>
        <v>0</v>
      </c>
      <c r="Q178" s="230">
        <v>0.08565</v>
      </c>
      <c r="R178" s="230">
        <f>Q178*H178</f>
        <v>38.481517200000006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171</v>
      </c>
      <c r="AT178" s="232" t="s">
        <v>167</v>
      </c>
      <c r="AU178" s="232" t="s">
        <v>87</v>
      </c>
      <c r="AY178" s="18" t="s">
        <v>164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85</v>
      </c>
      <c r="BK178" s="233">
        <f>ROUND(I178*H178,2)</f>
        <v>0</v>
      </c>
      <c r="BL178" s="18" t="s">
        <v>171</v>
      </c>
      <c r="BM178" s="232" t="s">
        <v>863</v>
      </c>
    </row>
    <row r="179" spans="1:51" s="13" customFormat="1" ht="12">
      <c r="A179" s="13"/>
      <c r="B179" s="243"/>
      <c r="C179" s="244"/>
      <c r="D179" s="234" t="s">
        <v>330</v>
      </c>
      <c r="E179" s="245" t="s">
        <v>1</v>
      </c>
      <c r="F179" s="246" t="s">
        <v>849</v>
      </c>
      <c r="G179" s="244"/>
      <c r="H179" s="247">
        <v>23.271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330</v>
      </c>
      <c r="AU179" s="253" t="s">
        <v>87</v>
      </c>
      <c r="AV179" s="13" t="s">
        <v>87</v>
      </c>
      <c r="AW179" s="13" t="s">
        <v>32</v>
      </c>
      <c r="AX179" s="13" t="s">
        <v>77</v>
      </c>
      <c r="AY179" s="253" t="s">
        <v>164</v>
      </c>
    </row>
    <row r="180" spans="1:51" s="13" customFormat="1" ht="12">
      <c r="A180" s="13"/>
      <c r="B180" s="243"/>
      <c r="C180" s="244"/>
      <c r="D180" s="234" t="s">
        <v>330</v>
      </c>
      <c r="E180" s="245" t="s">
        <v>1</v>
      </c>
      <c r="F180" s="246" t="s">
        <v>851</v>
      </c>
      <c r="G180" s="244"/>
      <c r="H180" s="247">
        <v>426.017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330</v>
      </c>
      <c r="AU180" s="253" t="s">
        <v>87</v>
      </c>
      <c r="AV180" s="13" t="s">
        <v>87</v>
      </c>
      <c r="AW180" s="13" t="s">
        <v>32</v>
      </c>
      <c r="AX180" s="13" t="s">
        <v>77</v>
      </c>
      <c r="AY180" s="253" t="s">
        <v>164</v>
      </c>
    </row>
    <row r="181" spans="1:51" s="14" customFormat="1" ht="12">
      <c r="A181" s="14"/>
      <c r="B181" s="254"/>
      <c r="C181" s="255"/>
      <c r="D181" s="234" t="s">
        <v>330</v>
      </c>
      <c r="E181" s="256" t="s">
        <v>1</v>
      </c>
      <c r="F181" s="257" t="s">
        <v>361</v>
      </c>
      <c r="G181" s="255"/>
      <c r="H181" s="258">
        <v>449.288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4" t="s">
        <v>330</v>
      </c>
      <c r="AU181" s="264" t="s">
        <v>87</v>
      </c>
      <c r="AV181" s="14" t="s">
        <v>171</v>
      </c>
      <c r="AW181" s="14" t="s">
        <v>4</v>
      </c>
      <c r="AX181" s="14" t="s">
        <v>85</v>
      </c>
      <c r="AY181" s="264" t="s">
        <v>164</v>
      </c>
    </row>
    <row r="182" spans="1:65" s="2" customFormat="1" ht="24.15" customHeight="1">
      <c r="A182" s="39"/>
      <c r="B182" s="40"/>
      <c r="C182" s="265" t="s">
        <v>419</v>
      </c>
      <c r="D182" s="265" t="s">
        <v>373</v>
      </c>
      <c r="E182" s="266" t="s">
        <v>481</v>
      </c>
      <c r="F182" s="267" t="s">
        <v>482</v>
      </c>
      <c r="G182" s="268" t="s">
        <v>306</v>
      </c>
      <c r="H182" s="269">
        <v>468.619</v>
      </c>
      <c r="I182" s="270"/>
      <c r="J182" s="271">
        <f>ROUND(I182*H182,2)</f>
        <v>0</v>
      </c>
      <c r="K182" s="272"/>
      <c r="L182" s="273"/>
      <c r="M182" s="274" t="s">
        <v>1</v>
      </c>
      <c r="N182" s="275" t="s">
        <v>42</v>
      </c>
      <c r="O182" s="92"/>
      <c r="P182" s="230">
        <f>O182*H182</f>
        <v>0</v>
      </c>
      <c r="Q182" s="230">
        <v>0.18</v>
      </c>
      <c r="R182" s="230">
        <f>Q182*H182</f>
        <v>84.35142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206</v>
      </c>
      <c r="AT182" s="232" t="s">
        <v>373</v>
      </c>
      <c r="AU182" s="232" t="s">
        <v>87</v>
      </c>
      <c r="AY182" s="18" t="s">
        <v>164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85</v>
      </c>
      <c r="BK182" s="233">
        <f>ROUND(I182*H182,2)</f>
        <v>0</v>
      </c>
      <c r="BL182" s="18" t="s">
        <v>171</v>
      </c>
      <c r="BM182" s="232" t="s">
        <v>773</v>
      </c>
    </row>
    <row r="183" spans="1:47" s="2" customFormat="1" ht="12">
      <c r="A183" s="39"/>
      <c r="B183" s="40"/>
      <c r="C183" s="41"/>
      <c r="D183" s="234" t="s">
        <v>173</v>
      </c>
      <c r="E183" s="41"/>
      <c r="F183" s="235" t="s">
        <v>484</v>
      </c>
      <c r="G183" s="41"/>
      <c r="H183" s="41"/>
      <c r="I183" s="236"/>
      <c r="J183" s="41"/>
      <c r="K183" s="41"/>
      <c r="L183" s="45"/>
      <c r="M183" s="237"/>
      <c r="N183" s="23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173</v>
      </c>
      <c r="AU183" s="18" t="s">
        <v>87</v>
      </c>
    </row>
    <row r="184" spans="1:51" s="13" customFormat="1" ht="12">
      <c r="A184" s="13"/>
      <c r="B184" s="243"/>
      <c r="C184" s="244"/>
      <c r="D184" s="234" t="s">
        <v>330</v>
      </c>
      <c r="E184" s="245" t="s">
        <v>1</v>
      </c>
      <c r="F184" s="246" t="s">
        <v>851</v>
      </c>
      <c r="G184" s="244"/>
      <c r="H184" s="247">
        <v>426.017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330</v>
      </c>
      <c r="AU184" s="253" t="s">
        <v>87</v>
      </c>
      <c r="AV184" s="13" t="s">
        <v>87</v>
      </c>
      <c r="AW184" s="13" t="s">
        <v>32</v>
      </c>
      <c r="AX184" s="13" t="s">
        <v>77</v>
      </c>
      <c r="AY184" s="253" t="s">
        <v>164</v>
      </c>
    </row>
    <row r="185" spans="1:51" s="14" customFormat="1" ht="12">
      <c r="A185" s="14"/>
      <c r="B185" s="254"/>
      <c r="C185" s="255"/>
      <c r="D185" s="234" t="s">
        <v>330</v>
      </c>
      <c r="E185" s="256" t="s">
        <v>1</v>
      </c>
      <c r="F185" s="257" t="s">
        <v>361</v>
      </c>
      <c r="G185" s="255"/>
      <c r="H185" s="258">
        <v>426.017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4" t="s">
        <v>330</v>
      </c>
      <c r="AU185" s="264" t="s">
        <v>87</v>
      </c>
      <c r="AV185" s="14" t="s">
        <v>171</v>
      </c>
      <c r="AW185" s="14" t="s">
        <v>4</v>
      </c>
      <c r="AX185" s="14" t="s">
        <v>85</v>
      </c>
      <c r="AY185" s="264" t="s">
        <v>164</v>
      </c>
    </row>
    <row r="186" spans="1:51" s="13" customFormat="1" ht="12">
      <c r="A186" s="13"/>
      <c r="B186" s="243"/>
      <c r="C186" s="244"/>
      <c r="D186" s="234" t="s">
        <v>330</v>
      </c>
      <c r="E186" s="244"/>
      <c r="F186" s="246" t="s">
        <v>864</v>
      </c>
      <c r="G186" s="244"/>
      <c r="H186" s="247">
        <v>468.619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330</v>
      </c>
      <c r="AU186" s="253" t="s">
        <v>87</v>
      </c>
      <c r="AV186" s="13" t="s">
        <v>87</v>
      </c>
      <c r="AW186" s="13" t="s">
        <v>4</v>
      </c>
      <c r="AX186" s="13" t="s">
        <v>85</v>
      </c>
      <c r="AY186" s="253" t="s">
        <v>164</v>
      </c>
    </row>
    <row r="187" spans="1:65" s="2" customFormat="1" ht="24.15" customHeight="1">
      <c r="A187" s="39"/>
      <c r="B187" s="40"/>
      <c r="C187" s="265" t="s">
        <v>424</v>
      </c>
      <c r="D187" s="265" t="s">
        <v>373</v>
      </c>
      <c r="E187" s="266" t="s">
        <v>865</v>
      </c>
      <c r="F187" s="267" t="s">
        <v>866</v>
      </c>
      <c r="G187" s="268" t="s">
        <v>306</v>
      </c>
      <c r="H187" s="269">
        <v>25.598</v>
      </c>
      <c r="I187" s="270"/>
      <c r="J187" s="271">
        <f>ROUND(I187*H187,2)</f>
        <v>0</v>
      </c>
      <c r="K187" s="272"/>
      <c r="L187" s="273"/>
      <c r="M187" s="274" t="s">
        <v>1</v>
      </c>
      <c r="N187" s="275" t="s">
        <v>42</v>
      </c>
      <c r="O187" s="92"/>
      <c r="P187" s="230">
        <f>O187*H187</f>
        <v>0</v>
      </c>
      <c r="Q187" s="230">
        <v>0.146</v>
      </c>
      <c r="R187" s="230">
        <f>Q187*H187</f>
        <v>3.7373079999999996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206</v>
      </c>
      <c r="AT187" s="232" t="s">
        <v>373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171</v>
      </c>
      <c r="BM187" s="232" t="s">
        <v>867</v>
      </c>
    </row>
    <row r="188" spans="1:47" s="2" customFormat="1" ht="12">
      <c r="A188" s="39"/>
      <c r="B188" s="40"/>
      <c r="C188" s="41"/>
      <c r="D188" s="234" t="s">
        <v>173</v>
      </c>
      <c r="E188" s="41"/>
      <c r="F188" s="235" t="s">
        <v>868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87</v>
      </c>
    </row>
    <row r="189" spans="1:51" s="13" customFormat="1" ht="12">
      <c r="A189" s="13"/>
      <c r="B189" s="243"/>
      <c r="C189" s="244"/>
      <c r="D189" s="234" t="s">
        <v>330</v>
      </c>
      <c r="E189" s="245" t="s">
        <v>1</v>
      </c>
      <c r="F189" s="246" t="s">
        <v>849</v>
      </c>
      <c r="G189" s="244"/>
      <c r="H189" s="247">
        <v>23.271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330</v>
      </c>
      <c r="AU189" s="253" t="s">
        <v>87</v>
      </c>
      <c r="AV189" s="13" t="s">
        <v>87</v>
      </c>
      <c r="AW189" s="13" t="s">
        <v>32</v>
      </c>
      <c r="AX189" s="13" t="s">
        <v>85</v>
      </c>
      <c r="AY189" s="253" t="s">
        <v>164</v>
      </c>
    </row>
    <row r="190" spans="1:51" s="13" customFormat="1" ht="12">
      <c r="A190" s="13"/>
      <c r="B190" s="243"/>
      <c r="C190" s="244"/>
      <c r="D190" s="234" t="s">
        <v>330</v>
      </c>
      <c r="E190" s="244"/>
      <c r="F190" s="246" t="s">
        <v>869</v>
      </c>
      <c r="G190" s="244"/>
      <c r="H190" s="247">
        <v>25.598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330</v>
      </c>
      <c r="AU190" s="253" t="s">
        <v>87</v>
      </c>
      <c r="AV190" s="13" t="s">
        <v>87</v>
      </c>
      <c r="AW190" s="13" t="s">
        <v>4</v>
      </c>
      <c r="AX190" s="13" t="s">
        <v>85</v>
      </c>
      <c r="AY190" s="253" t="s">
        <v>164</v>
      </c>
    </row>
    <row r="191" spans="1:65" s="2" customFormat="1" ht="37.8" customHeight="1">
      <c r="A191" s="39"/>
      <c r="B191" s="40"/>
      <c r="C191" s="220" t="s">
        <v>429</v>
      </c>
      <c r="D191" s="220" t="s">
        <v>167</v>
      </c>
      <c r="E191" s="221" t="s">
        <v>775</v>
      </c>
      <c r="F191" s="222" t="s">
        <v>776</v>
      </c>
      <c r="G191" s="223" t="s">
        <v>306</v>
      </c>
      <c r="H191" s="224">
        <v>8.4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0.0036</v>
      </c>
      <c r="R191" s="230">
        <f>Q191*H191</f>
        <v>0.03024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171</v>
      </c>
      <c r="AT191" s="232" t="s">
        <v>167</v>
      </c>
      <c r="AU191" s="232" t="s">
        <v>87</v>
      </c>
      <c r="AY191" s="18" t="s">
        <v>164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171</v>
      </c>
      <c r="BM191" s="232" t="s">
        <v>777</v>
      </c>
    </row>
    <row r="192" spans="1:51" s="13" customFormat="1" ht="12">
      <c r="A192" s="13"/>
      <c r="B192" s="243"/>
      <c r="C192" s="244"/>
      <c r="D192" s="234" t="s">
        <v>330</v>
      </c>
      <c r="E192" s="245" t="s">
        <v>1</v>
      </c>
      <c r="F192" s="246" t="s">
        <v>870</v>
      </c>
      <c r="G192" s="244"/>
      <c r="H192" s="247">
        <v>8.4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330</v>
      </c>
      <c r="AU192" s="253" t="s">
        <v>87</v>
      </c>
      <c r="AV192" s="13" t="s">
        <v>87</v>
      </c>
      <c r="AW192" s="13" t="s">
        <v>32</v>
      </c>
      <c r="AX192" s="13" t="s">
        <v>85</v>
      </c>
      <c r="AY192" s="253" t="s">
        <v>164</v>
      </c>
    </row>
    <row r="193" spans="1:65" s="2" customFormat="1" ht="90" customHeight="1">
      <c r="A193" s="39"/>
      <c r="B193" s="40"/>
      <c r="C193" s="220" t="s">
        <v>434</v>
      </c>
      <c r="D193" s="220" t="s">
        <v>167</v>
      </c>
      <c r="E193" s="221" t="s">
        <v>871</v>
      </c>
      <c r="F193" s="222" t="s">
        <v>872</v>
      </c>
      <c r="G193" s="223" t="s">
        <v>306</v>
      </c>
      <c r="H193" s="224">
        <v>70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42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171</v>
      </c>
      <c r="AT193" s="232" t="s">
        <v>167</v>
      </c>
      <c r="AU193" s="232" t="s">
        <v>87</v>
      </c>
      <c r="AY193" s="18" t="s">
        <v>164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171</v>
      </c>
      <c r="BM193" s="232" t="s">
        <v>873</v>
      </c>
    </row>
    <row r="194" spans="1:63" s="12" customFormat="1" ht="22.8" customHeight="1">
      <c r="A194" s="12"/>
      <c r="B194" s="204"/>
      <c r="C194" s="205"/>
      <c r="D194" s="206" t="s">
        <v>76</v>
      </c>
      <c r="E194" s="218" t="s">
        <v>165</v>
      </c>
      <c r="F194" s="218" t="s">
        <v>166</v>
      </c>
      <c r="G194" s="205"/>
      <c r="H194" s="205"/>
      <c r="I194" s="208"/>
      <c r="J194" s="219">
        <f>BK194</f>
        <v>0</v>
      </c>
      <c r="K194" s="205"/>
      <c r="L194" s="210"/>
      <c r="M194" s="211"/>
      <c r="N194" s="212"/>
      <c r="O194" s="212"/>
      <c r="P194" s="213">
        <f>P195+SUM(P196:P210)</f>
        <v>0</v>
      </c>
      <c r="Q194" s="212"/>
      <c r="R194" s="213">
        <f>R195+SUM(R196:R210)</f>
        <v>56.58910578</v>
      </c>
      <c r="S194" s="212"/>
      <c r="T194" s="214">
        <f>T195+SUM(T196:T210)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85</v>
      </c>
      <c r="AT194" s="216" t="s">
        <v>76</v>
      </c>
      <c r="AU194" s="216" t="s">
        <v>85</v>
      </c>
      <c r="AY194" s="215" t="s">
        <v>164</v>
      </c>
      <c r="BK194" s="217">
        <f>BK195+SUM(BK196:BK210)</f>
        <v>0</v>
      </c>
    </row>
    <row r="195" spans="1:65" s="2" customFormat="1" ht="76.35" customHeight="1">
      <c r="A195" s="39"/>
      <c r="B195" s="40"/>
      <c r="C195" s="220" t="s">
        <v>442</v>
      </c>
      <c r="D195" s="220" t="s">
        <v>167</v>
      </c>
      <c r="E195" s="221" t="s">
        <v>874</v>
      </c>
      <c r="F195" s="222" t="s">
        <v>875</v>
      </c>
      <c r="G195" s="223" t="s">
        <v>489</v>
      </c>
      <c r="H195" s="224">
        <v>19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42</v>
      </c>
      <c r="O195" s="92"/>
      <c r="P195" s="230">
        <f>O195*H195</f>
        <v>0</v>
      </c>
      <c r="Q195" s="230">
        <v>0.14215</v>
      </c>
      <c r="R195" s="230">
        <f>Q195*H195</f>
        <v>2.70085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171</v>
      </c>
      <c r="AT195" s="232" t="s">
        <v>167</v>
      </c>
      <c r="AU195" s="232" t="s">
        <v>87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171</v>
      </c>
      <c r="BM195" s="232" t="s">
        <v>876</v>
      </c>
    </row>
    <row r="196" spans="1:65" s="2" customFormat="1" ht="24.15" customHeight="1">
      <c r="A196" s="39"/>
      <c r="B196" s="40"/>
      <c r="C196" s="265" t="s">
        <v>448</v>
      </c>
      <c r="D196" s="265" t="s">
        <v>373</v>
      </c>
      <c r="E196" s="266" t="s">
        <v>877</v>
      </c>
      <c r="F196" s="267" t="s">
        <v>878</v>
      </c>
      <c r="G196" s="268" t="s">
        <v>381</v>
      </c>
      <c r="H196" s="269">
        <v>48</v>
      </c>
      <c r="I196" s="270"/>
      <c r="J196" s="271">
        <f>ROUND(I196*H196,2)</f>
        <v>0</v>
      </c>
      <c r="K196" s="272"/>
      <c r="L196" s="273"/>
      <c r="M196" s="274" t="s">
        <v>1</v>
      </c>
      <c r="N196" s="275" t="s">
        <v>42</v>
      </c>
      <c r="O196" s="92"/>
      <c r="P196" s="230">
        <f>O196*H196</f>
        <v>0</v>
      </c>
      <c r="Q196" s="230">
        <v>0.026</v>
      </c>
      <c r="R196" s="230">
        <f>Q196*H196</f>
        <v>1.248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206</v>
      </c>
      <c r="AT196" s="232" t="s">
        <v>373</v>
      </c>
      <c r="AU196" s="232" t="s">
        <v>87</v>
      </c>
      <c r="AY196" s="18" t="s">
        <v>164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85</v>
      </c>
      <c r="BK196" s="233">
        <f>ROUND(I196*H196,2)</f>
        <v>0</v>
      </c>
      <c r="BL196" s="18" t="s">
        <v>171</v>
      </c>
      <c r="BM196" s="232" t="s">
        <v>879</v>
      </c>
    </row>
    <row r="197" spans="1:65" s="2" customFormat="1" ht="49.05" customHeight="1">
      <c r="A197" s="39"/>
      <c r="B197" s="40"/>
      <c r="C197" s="220" t="s">
        <v>453</v>
      </c>
      <c r="D197" s="220" t="s">
        <v>167</v>
      </c>
      <c r="E197" s="221" t="s">
        <v>576</v>
      </c>
      <c r="F197" s="222" t="s">
        <v>577</v>
      </c>
      <c r="G197" s="223" t="s">
        <v>489</v>
      </c>
      <c r="H197" s="224">
        <v>52.89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42</v>
      </c>
      <c r="O197" s="92"/>
      <c r="P197" s="230">
        <f>O197*H197</f>
        <v>0</v>
      </c>
      <c r="Q197" s="230">
        <v>0.1554</v>
      </c>
      <c r="R197" s="230">
        <f>Q197*H197</f>
        <v>8.219106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171</v>
      </c>
      <c r="AT197" s="232" t="s">
        <v>167</v>
      </c>
      <c r="AU197" s="232" t="s">
        <v>87</v>
      </c>
      <c r="AY197" s="18" t="s">
        <v>164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85</v>
      </c>
      <c r="BK197" s="233">
        <f>ROUND(I197*H197,2)</f>
        <v>0</v>
      </c>
      <c r="BL197" s="18" t="s">
        <v>171</v>
      </c>
      <c r="BM197" s="232" t="s">
        <v>578</v>
      </c>
    </row>
    <row r="198" spans="1:51" s="13" customFormat="1" ht="12">
      <c r="A198" s="13"/>
      <c r="B198" s="243"/>
      <c r="C198" s="244"/>
      <c r="D198" s="234" t="s">
        <v>330</v>
      </c>
      <c r="E198" s="245" t="s">
        <v>1</v>
      </c>
      <c r="F198" s="246" t="s">
        <v>880</v>
      </c>
      <c r="G198" s="244"/>
      <c r="H198" s="247">
        <v>52.89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330</v>
      </c>
      <c r="AU198" s="253" t="s">
        <v>87</v>
      </c>
      <c r="AV198" s="13" t="s">
        <v>87</v>
      </c>
      <c r="AW198" s="13" t="s">
        <v>32</v>
      </c>
      <c r="AX198" s="13" t="s">
        <v>77</v>
      </c>
      <c r="AY198" s="253" t="s">
        <v>164</v>
      </c>
    </row>
    <row r="199" spans="1:65" s="2" customFormat="1" ht="24.15" customHeight="1">
      <c r="A199" s="39"/>
      <c r="B199" s="40"/>
      <c r="C199" s="265" t="s">
        <v>457</v>
      </c>
      <c r="D199" s="265" t="s">
        <v>373</v>
      </c>
      <c r="E199" s="266" t="s">
        <v>584</v>
      </c>
      <c r="F199" s="267" t="s">
        <v>585</v>
      </c>
      <c r="G199" s="268" t="s">
        <v>381</v>
      </c>
      <c r="H199" s="269">
        <v>56</v>
      </c>
      <c r="I199" s="270"/>
      <c r="J199" s="271">
        <f>ROUND(I199*H199,2)</f>
        <v>0</v>
      </c>
      <c r="K199" s="272"/>
      <c r="L199" s="273"/>
      <c r="M199" s="274" t="s">
        <v>1</v>
      </c>
      <c r="N199" s="275" t="s">
        <v>42</v>
      </c>
      <c r="O199" s="92"/>
      <c r="P199" s="230">
        <f>O199*H199</f>
        <v>0</v>
      </c>
      <c r="Q199" s="230">
        <v>0.0821</v>
      </c>
      <c r="R199" s="230">
        <f>Q199*H199</f>
        <v>4.5976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206</v>
      </c>
      <c r="AT199" s="232" t="s">
        <v>373</v>
      </c>
      <c r="AU199" s="232" t="s">
        <v>87</v>
      </c>
      <c r="AY199" s="18" t="s">
        <v>164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85</v>
      </c>
      <c r="BK199" s="233">
        <f>ROUND(I199*H199,2)</f>
        <v>0</v>
      </c>
      <c r="BL199" s="18" t="s">
        <v>171</v>
      </c>
      <c r="BM199" s="232" t="s">
        <v>586</v>
      </c>
    </row>
    <row r="200" spans="1:47" s="2" customFormat="1" ht="12">
      <c r="A200" s="39"/>
      <c r="B200" s="40"/>
      <c r="C200" s="41"/>
      <c r="D200" s="234" t="s">
        <v>173</v>
      </c>
      <c r="E200" s="41"/>
      <c r="F200" s="235" t="s">
        <v>587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173</v>
      </c>
      <c r="AU200" s="18" t="s">
        <v>87</v>
      </c>
    </row>
    <row r="201" spans="1:65" s="2" customFormat="1" ht="49.05" customHeight="1">
      <c r="A201" s="39"/>
      <c r="B201" s="40"/>
      <c r="C201" s="220" t="s">
        <v>461</v>
      </c>
      <c r="D201" s="220" t="s">
        <v>167</v>
      </c>
      <c r="E201" s="221" t="s">
        <v>881</v>
      </c>
      <c r="F201" s="222" t="s">
        <v>882</v>
      </c>
      <c r="G201" s="223" t="s">
        <v>489</v>
      </c>
      <c r="H201" s="224">
        <v>213.36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42</v>
      </c>
      <c r="O201" s="92"/>
      <c r="P201" s="230">
        <f>O201*H201</f>
        <v>0</v>
      </c>
      <c r="Q201" s="230">
        <v>0.1295</v>
      </c>
      <c r="R201" s="230">
        <f>Q201*H201</f>
        <v>27.63012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171</v>
      </c>
      <c r="AT201" s="232" t="s">
        <v>167</v>
      </c>
      <c r="AU201" s="232" t="s">
        <v>87</v>
      </c>
      <c r="AY201" s="18" t="s">
        <v>164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171</v>
      </c>
      <c r="BM201" s="232" t="s">
        <v>883</v>
      </c>
    </row>
    <row r="202" spans="1:51" s="13" customFormat="1" ht="12">
      <c r="A202" s="13"/>
      <c r="B202" s="243"/>
      <c r="C202" s="244"/>
      <c r="D202" s="234" t="s">
        <v>330</v>
      </c>
      <c r="E202" s="245" t="s">
        <v>1</v>
      </c>
      <c r="F202" s="246" t="s">
        <v>884</v>
      </c>
      <c r="G202" s="244"/>
      <c r="H202" s="247">
        <v>205.9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330</v>
      </c>
      <c r="AU202" s="253" t="s">
        <v>87</v>
      </c>
      <c r="AV202" s="13" t="s">
        <v>87</v>
      </c>
      <c r="AW202" s="13" t="s">
        <v>32</v>
      </c>
      <c r="AX202" s="13" t="s">
        <v>77</v>
      </c>
      <c r="AY202" s="253" t="s">
        <v>164</v>
      </c>
    </row>
    <row r="203" spans="1:51" s="13" customFormat="1" ht="12">
      <c r="A203" s="13"/>
      <c r="B203" s="243"/>
      <c r="C203" s="244"/>
      <c r="D203" s="234" t="s">
        <v>330</v>
      </c>
      <c r="E203" s="245" t="s">
        <v>1</v>
      </c>
      <c r="F203" s="246" t="s">
        <v>885</v>
      </c>
      <c r="G203" s="244"/>
      <c r="H203" s="247">
        <v>7.46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330</v>
      </c>
      <c r="AU203" s="253" t="s">
        <v>87</v>
      </c>
      <c r="AV203" s="13" t="s">
        <v>87</v>
      </c>
      <c r="AW203" s="13" t="s">
        <v>32</v>
      </c>
      <c r="AX203" s="13" t="s">
        <v>77</v>
      </c>
      <c r="AY203" s="253" t="s">
        <v>164</v>
      </c>
    </row>
    <row r="204" spans="1:51" s="14" customFormat="1" ht="12">
      <c r="A204" s="14"/>
      <c r="B204" s="254"/>
      <c r="C204" s="255"/>
      <c r="D204" s="234" t="s">
        <v>330</v>
      </c>
      <c r="E204" s="256" t="s">
        <v>1</v>
      </c>
      <c r="F204" s="257" t="s">
        <v>361</v>
      </c>
      <c r="G204" s="255"/>
      <c r="H204" s="258">
        <v>213.36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4" t="s">
        <v>330</v>
      </c>
      <c r="AU204" s="264" t="s">
        <v>87</v>
      </c>
      <c r="AV204" s="14" t="s">
        <v>171</v>
      </c>
      <c r="AW204" s="14" t="s">
        <v>32</v>
      </c>
      <c r="AX204" s="14" t="s">
        <v>85</v>
      </c>
      <c r="AY204" s="264" t="s">
        <v>164</v>
      </c>
    </row>
    <row r="205" spans="1:65" s="2" customFormat="1" ht="24.15" customHeight="1">
      <c r="A205" s="39"/>
      <c r="B205" s="40"/>
      <c r="C205" s="265" t="s">
        <v>467</v>
      </c>
      <c r="D205" s="265" t="s">
        <v>373</v>
      </c>
      <c r="E205" s="266" t="s">
        <v>886</v>
      </c>
      <c r="F205" s="267" t="s">
        <v>887</v>
      </c>
      <c r="G205" s="268" t="s">
        <v>381</v>
      </c>
      <c r="H205" s="269">
        <v>225</v>
      </c>
      <c r="I205" s="270"/>
      <c r="J205" s="271">
        <f>ROUND(I205*H205,2)</f>
        <v>0</v>
      </c>
      <c r="K205" s="272"/>
      <c r="L205" s="273"/>
      <c r="M205" s="274" t="s">
        <v>1</v>
      </c>
      <c r="N205" s="275" t="s">
        <v>42</v>
      </c>
      <c r="O205" s="92"/>
      <c r="P205" s="230">
        <f>O205*H205</f>
        <v>0</v>
      </c>
      <c r="Q205" s="230">
        <v>0.046</v>
      </c>
      <c r="R205" s="230">
        <f>Q205*H205</f>
        <v>10.35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206</v>
      </c>
      <c r="AT205" s="232" t="s">
        <v>373</v>
      </c>
      <c r="AU205" s="232" t="s">
        <v>87</v>
      </c>
      <c r="AY205" s="18" t="s">
        <v>164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85</v>
      </c>
      <c r="BK205" s="233">
        <f>ROUND(I205*H205,2)</f>
        <v>0</v>
      </c>
      <c r="BL205" s="18" t="s">
        <v>171</v>
      </c>
      <c r="BM205" s="232" t="s">
        <v>888</v>
      </c>
    </row>
    <row r="206" spans="1:47" s="2" customFormat="1" ht="12">
      <c r="A206" s="39"/>
      <c r="B206" s="40"/>
      <c r="C206" s="41"/>
      <c r="D206" s="234" t="s">
        <v>173</v>
      </c>
      <c r="E206" s="41"/>
      <c r="F206" s="235" t="s">
        <v>587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173</v>
      </c>
      <c r="AU206" s="18" t="s">
        <v>87</v>
      </c>
    </row>
    <row r="207" spans="1:65" s="2" customFormat="1" ht="24.15" customHeight="1">
      <c r="A207" s="39"/>
      <c r="B207" s="40"/>
      <c r="C207" s="220" t="s">
        <v>471</v>
      </c>
      <c r="D207" s="220" t="s">
        <v>167</v>
      </c>
      <c r="E207" s="221" t="s">
        <v>601</v>
      </c>
      <c r="F207" s="222" t="s">
        <v>602</v>
      </c>
      <c r="G207" s="223" t="s">
        <v>317</v>
      </c>
      <c r="H207" s="224">
        <v>0.817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42</v>
      </c>
      <c r="O207" s="92"/>
      <c r="P207" s="230">
        <f>O207*H207</f>
        <v>0</v>
      </c>
      <c r="Q207" s="230">
        <v>2.25634</v>
      </c>
      <c r="R207" s="230">
        <f>Q207*H207</f>
        <v>1.8434297799999997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171</v>
      </c>
      <c r="AT207" s="232" t="s">
        <v>167</v>
      </c>
      <c r="AU207" s="232" t="s">
        <v>87</v>
      </c>
      <c r="AY207" s="18" t="s">
        <v>164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85</v>
      </c>
      <c r="BK207" s="233">
        <f>ROUND(I207*H207,2)</f>
        <v>0</v>
      </c>
      <c r="BL207" s="18" t="s">
        <v>171</v>
      </c>
      <c r="BM207" s="232" t="s">
        <v>603</v>
      </c>
    </row>
    <row r="208" spans="1:51" s="13" customFormat="1" ht="12">
      <c r="A208" s="13"/>
      <c r="B208" s="243"/>
      <c r="C208" s="244"/>
      <c r="D208" s="234" t="s">
        <v>330</v>
      </c>
      <c r="E208" s="245" t="s">
        <v>1</v>
      </c>
      <c r="F208" s="246" t="s">
        <v>889</v>
      </c>
      <c r="G208" s="244"/>
      <c r="H208" s="247">
        <v>0.817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330</v>
      </c>
      <c r="AU208" s="253" t="s">
        <v>87</v>
      </c>
      <c r="AV208" s="13" t="s">
        <v>87</v>
      </c>
      <c r="AW208" s="13" t="s">
        <v>32</v>
      </c>
      <c r="AX208" s="13" t="s">
        <v>77</v>
      </c>
      <c r="AY208" s="253" t="s">
        <v>164</v>
      </c>
    </row>
    <row r="209" spans="1:51" s="14" customFormat="1" ht="12">
      <c r="A209" s="14"/>
      <c r="B209" s="254"/>
      <c r="C209" s="255"/>
      <c r="D209" s="234" t="s">
        <v>330</v>
      </c>
      <c r="E209" s="256" t="s">
        <v>1</v>
      </c>
      <c r="F209" s="257" t="s">
        <v>361</v>
      </c>
      <c r="G209" s="255"/>
      <c r="H209" s="258">
        <v>0.817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4" t="s">
        <v>330</v>
      </c>
      <c r="AU209" s="264" t="s">
        <v>87</v>
      </c>
      <c r="AV209" s="14" t="s">
        <v>171</v>
      </c>
      <c r="AW209" s="14" t="s">
        <v>32</v>
      </c>
      <c r="AX209" s="14" t="s">
        <v>85</v>
      </c>
      <c r="AY209" s="264" t="s">
        <v>164</v>
      </c>
    </row>
    <row r="210" spans="1:63" s="12" customFormat="1" ht="20.85" customHeight="1">
      <c r="A210" s="12"/>
      <c r="B210" s="204"/>
      <c r="C210" s="205"/>
      <c r="D210" s="206" t="s">
        <v>76</v>
      </c>
      <c r="E210" s="218" t="s">
        <v>629</v>
      </c>
      <c r="F210" s="218" t="s">
        <v>630</v>
      </c>
      <c r="G210" s="205"/>
      <c r="H210" s="205"/>
      <c r="I210" s="208"/>
      <c r="J210" s="219">
        <f>BK210</f>
        <v>0</v>
      </c>
      <c r="K210" s="205"/>
      <c r="L210" s="210"/>
      <c r="M210" s="211"/>
      <c r="N210" s="212"/>
      <c r="O210" s="212"/>
      <c r="P210" s="213">
        <f>SUM(P211:P220)</f>
        <v>0</v>
      </c>
      <c r="Q210" s="212"/>
      <c r="R210" s="213">
        <f>SUM(R211:R220)</f>
        <v>0</v>
      </c>
      <c r="S210" s="212"/>
      <c r="T210" s="214">
        <f>SUM(T211:T220)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5" t="s">
        <v>85</v>
      </c>
      <c r="AT210" s="216" t="s">
        <v>76</v>
      </c>
      <c r="AU210" s="216" t="s">
        <v>87</v>
      </c>
      <c r="AY210" s="215" t="s">
        <v>164</v>
      </c>
      <c r="BK210" s="217">
        <f>SUM(BK211:BK220)</f>
        <v>0</v>
      </c>
    </row>
    <row r="211" spans="1:65" s="2" customFormat="1" ht="24.15" customHeight="1">
      <c r="A211" s="39"/>
      <c r="B211" s="40"/>
      <c r="C211" s="220" t="s">
        <v>475</v>
      </c>
      <c r="D211" s="220" t="s">
        <v>167</v>
      </c>
      <c r="E211" s="221" t="s">
        <v>632</v>
      </c>
      <c r="F211" s="222" t="s">
        <v>633</v>
      </c>
      <c r="G211" s="223" t="s">
        <v>349</v>
      </c>
      <c r="H211" s="224">
        <v>201.188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42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171</v>
      </c>
      <c r="AT211" s="232" t="s">
        <v>167</v>
      </c>
      <c r="AU211" s="232" t="s">
        <v>184</v>
      </c>
      <c r="AY211" s="18" t="s">
        <v>164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85</v>
      </c>
      <c r="BK211" s="233">
        <f>ROUND(I211*H211,2)</f>
        <v>0</v>
      </c>
      <c r="BL211" s="18" t="s">
        <v>171</v>
      </c>
      <c r="BM211" s="232" t="s">
        <v>634</v>
      </c>
    </row>
    <row r="212" spans="1:65" s="2" customFormat="1" ht="37.8" customHeight="1">
      <c r="A212" s="39"/>
      <c r="B212" s="40"/>
      <c r="C212" s="220" t="s">
        <v>480</v>
      </c>
      <c r="D212" s="220" t="s">
        <v>167</v>
      </c>
      <c r="E212" s="221" t="s">
        <v>636</v>
      </c>
      <c r="F212" s="222" t="s">
        <v>637</v>
      </c>
      <c r="G212" s="223" t="s">
        <v>349</v>
      </c>
      <c r="H212" s="224">
        <v>4426.136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42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171</v>
      </c>
      <c r="AT212" s="232" t="s">
        <v>167</v>
      </c>
      <c r="AU212" s="232" t="s">
        <v>184</v>
      </c>
      <c r="AY212" s="18" t="s">
        <v>164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85</v>
      </c>
      <c r="BK212" s="233">
        <f>ROUND(I212*H212,2)</f>
        <v>0</v>
      </c>
      <c r="BL212" s="18" t="s">
        <v>171</v>
      </c>
      <c r="BM212" s="232" t="s">
        <v>638</v>
      </c>
    </row>
    <row r="213" spans="1:47" s="2" customFormat="1" ht="12">
      <c r="A213" s="39"/>
      <c r="B213" s="40"/>
      <c r="C213" s="41"/>
      <c r="D213" s="234" t="s">
        <v>173</v>
      </c>
      <c r="E213" s="41"/>
      <c r="F213" s="235" t="s">
        <v>639</v>
      </c>
      <c r="G213" s="41"/>
      <c r="H213" s="41"/>
      <c r="I213" s="236"/>
      <c r="J213" s="41"/>
      <c r="K213" s="41"/>
      <c r="L213" s="45"/>
      <c r="M213" s="237"/>
      <c r="N213" s="23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173</v>
      </c>
      <c r="AU213" s="18" t="s">
        <v>184</v>
      </c>
    </row>
    <row r="214" spans="1:51" s="13" customFormat="1" ht="12">
      <c r="A214" s="13"/>
      <c r="B214" s="243"/>
      <c r="C214" s="244"/>
      <c r="D214" s="234" t="s">
        <v>330</v>
      </c>
      <c r="E214" s="244"/>
      <c r="F214" s="246" t="s">
        <v>890</v>
      </c>
      <c r="G214" s="244"/>
      <c r="H214" s="247">
        <v>4426.136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330</v>
      </c>
      <c r="AU214" s="253" t="s">
        <v>184</v>
      </c>
      <c r="AV214" s="13" t="s">
        <v>87</v>
      </c>
      <c r="AW214" s="13" t="s">
        <v>4</v>
      </c>
      <c r="AX214" s="13" t="s">
        <v>85</v>
      </c>
      <c r="AY214" s="253" t="s">
        <v>164</v>
      </c>
    </row>
    <row r="215" spans="1:65" s="2" customFormat="1" ht="14.4" customHeight="1">
      <c r="A215" s="39"/>
      <c r="B215" s="40"/>
      <c r="C215" s="220" t="s">
        <v>486</v>
      </c>
      <c r="D215" s="220" t="s">
        <v>167</v>
      </c>
      <c r="E215" s="221" t="s">
        <v>642</v>
      </c>
      <c r="F215" s="222" t="s">
        <v>643</v>
      </c>
      <c r="G215" s="223" t="s">
        <v>349</v>
      </c>
      <c r="H215" s="224">
        <v>201.188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42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171</v>
      </c>
      <c r="AT215" s="232" t="s">
        <v>167</v>
      </c>
      <c r="AU215" s="232" t="s">
        <v>184</v>
      </c>
      <c r="AY215" s="18" t="s">
        <v>164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171</v>
      </c>
      <c r="BM215" s="232" t="s">
        <v>644</v>
      </c>
    </row>
    <row r="216" spans="1:65" s="2" customFormat="1" ht="24.15" customHeight="1">
      <c r="A216" s="39"/>
      <c r="B216" s="40"/>
      <c r="C216" s="220" t="s">
        <v>494</v>
      </c>
      <c r="D216" s="220" t="s">
        <v>167</v>
      </c>
      <c r="E216" s="221" t="s">
        <v>730</v>
      </c>
      <c r="F216" s="222" t="s">
        <v>731</v>
      </c>
      <c r="G216" s="223" t="s">
        <v>349</v>
      </c>
      <c r="H216" s="224">
        <v>36.481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42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171</v>
      </c>
      <c r="AT216" s="232" t="s">
        <v>167</v>
      </c>
      <c r="AU216" s="232" t="s">
        <v>184</v>
      </c>
      <c r="AY216" s="18" t="s">
        <v>164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85</v>
      </c>
      <c r="BK216" s="233">
        <f>ROUND(I216*H216,2)</f>
        <v>0</v>
      </c>
      <c r="BL216" s="18" t="s">
        <v>171</v>
      </c>
      <c r="BM216" s="232" t="s">
        <v>782</v>
      </c>
    </row>
    <row r="217" spans="1:51" s="13" customFormat="1" ht="12">
      <c r="A217" s="13"/>
      <c r="B217" s="243"/>
      <c r="C217" s="244"/>
      <c r="D217" s="234" t="s">
        <v>330</v>
      </c>
      <c r="E217" s="245" t="s">
        <v>1</v>
      </c>
      <c r="F217" s="246" t="s">
        <v>891</v>
      </c>
      <c r="G217" s="244"/>
      <c r="H217" s="247">
        <v>36.481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330</v>
      </c>
      <c r="AU217" s="253" t="s">
        <v>184</v>
      </c>
      <c r="AV217" s="13" t="s">
        <v>87</v>
      </c>
      <c r="AW217" s="13" t="s">
        <v>32</v>
      </c>
      <c r="AX217" s="13" t="s">
        <v>85</v>
      </c>
      <c r="AY217" s="253" t="s">
        <v>164</v>
      </c>
    </row>
    <row r="218" spans="1:65" s="2" customFormat="1" ht="24.15" customHeight="1">
      <c r="A218" s="39"/>
      <c r="B218" s="40"/>
      <c r="C218" s="220" t="s">
        <v>499</v>
      </c>
      <c r="D218" s="220" t="s">
        <v>167</v>
      </c>
      <c r="E218" s="221" t="s">
        <v>646</v>
      </c>
      <c r="F218" s="222" t="s">
        <v>647</v>
      </c>
      <c r="G218" s="223" t="s">
        <v>349</v>
      </c>
      <c r="H218" s="224">
        <v>47.298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42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171</v>
      </c>
      <c r="AT218" s="232" t="s">
        <v>167</v>
      </c>
      <c r="AU218" s="232" t="s">
        <v>184</v>
      </c>
      <c r="AY218" s="18" t="s">
        <v>164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85</v>
      </c>
      <c r="BK218" s="233">
        <f>ROUND(I218*H218,2)</f>
        <v>0</v>
      </c>
      <c r="BL218" s="18" t="s">
        <v>171</v>
      </c>
      <c r="BM218" s="232" t="s">
        <v>892</v>
      </c>
    </row>
    <row r="219" spans="1:65" s="2" customFormat="1" ht="24.15" customHeight="1">
      <c r="A219" s="39"/>
      <c r="B219" s="40"/>
      <c r="C219" s="220" t="s">
        <v>503</v>
      </c>
      <c r="D219" s="220" t="s">
        <v>167</v>
      </c>
      <c r="E219" s="221" t="s">
        <v>650</v>
      </c>
      <c r="F219" s="222" t="s">
        <v>651</v>
      </c>
      <c r="G219" s="223" t="s">
        <v>349</v>
      </c>
      <c r="H219" s="224">
        <v>117.41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42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171</v>
      </c>
      <c r="AT219" s="232" t="s">
        <v>167</v>
      </c>
      <c r="AU219" s="232" t="s">
        <v>184</v>
      </c>
      <c r="AY219" s="18" t="s">
        <v>164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85</v>
      </c>
      <c r="BK219" s="233">
        <f>ROUND(I219*H219,2)</f>
        <v>0</v>
      </c>
      <c r="BL219" s="18" t="s">
        <v>171</v>
      </c>
      <c r="BM219" s="232" t="s">
        <v>652</v>
      </c>
    </row>
    <row r="220" spans="1:51" s="13" customFormat="1" ht="12">
      <c r="A220" s="13"/>
      <c r="B220" s="243"/>
      <c r="C220" s="244"/>
      <c r="D220" s="234" t="s">
        <v>330</v>
      </c>
      <c r="E220" s="245" t="s">
        <v>1</v>
      </c>
      <c r="F220" s="246" t="s">
        <v>893</v>
      </c>
      <c r="G220" s="244"/>
      <c r="H220" s="247">
        <v>117.41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330</v>
      </c>
      <c r="AU220" s="253" t="s">
        <v>184</v>
      </c>
      <c r="AV220" s="13" t="s">
        <v>87</v>
      </c>
      <c r="AW220" s="13" t="s">
        <v>32</v>
      </c>
      <c r="AX220" s="13" t="s">
        <v>85</v>
      </c>
      <c r="AY220" s="253" t="s">
        <v>164</v>
      </c>
    </row>
    <row r="221" spans="1:63" s="12" customFormat="1" ht="22.8" customHeight="1">
      <c r="A221" s="12"/>
      <c r="B221" s="204"/>
      <c r="C221" s="205"/>
      <c r="D221" s="206" t="s">
        <v>76</v>
      </c>
      <c r="E221" s="218" t="s">
        <v>785</v>
      </c>
      <c r="F221" s="218" t="s">
        <v>624</v>
      </c>
      <c r="G221" s="205"/>
      <c r="H221" s="205"/>
      <c r="I221" s="208"/>
      <c r="J221" s="219">
        <f>BK221</f>
        <v>0</v>
      </c>
      <c r="K221" s="205"/>
      <c r="L221" s="210"/>
      <c r="M221" s="211"/>
      <c r="N221" s="212"/>
      <c r="O221" s="212"/>
      <c r="P221" s="213">
        <f>P222</f>
        <v>0</v>
      </c>
      <c r="Q221" s="212"/>
      <c r="R221" s="213">
        <f>R222</f>
        <v>0</v>
      </c>
      <c r="S221" s="212"/>
      <c r="T221" s="214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5" t="s">
        <v>85</v>
      </c>
      <c r="AT221" s="216" t="s">
        <v>76</v>
      </c>
      <c r="AU221" s="216" t="s">
        <v>85</v>
      </c>
      <c r="AY221" s="215" t="s">
        <v>164</v>
      </c>
      <c r="BK221" s="217">
        <f>BK222</f>
        <v>0</v>
      </c>
    </row>
    <row r="222" spans="1:65" s="2" customFormat="1" ht="37.8" customHeight="1">
      <c r="A222" s="39"/>
      <c r="B222" s="40"/>
      <c r="C222" s="220" t="s">
        <v>508</v>
      </c>
      <c r="D222" s="220" t="s">
        <v>167</v>
      </c>
      <c r="E222" s="221" t="s">
        <v>786</v>
      </c>
      <c r="F222" s="222" t="s">
        <v>787</v>
      </c>
      <c r="G222" s="223" t="s">
        <v>349</v>
      </c>
      <c r="H222" s="224">
        <v>183.19</v>
      </c>
      <c r="I222" s="225"/>
      <c r="J222" s="226">
        <f>ROUND(I222*H222,2)</f>
        <v>0</v>
      </c>
      <c r="K222" s="227"/>
      <c r="L222" s="45"/>
      <c r="M222" s="300" t="s">
        <v>1</v>
      </c>
      <c r="N222" s="301" t="s">
        <v>42</v>
      </c>
      <c r="O222" s="241"/>
      <c r="P222" s="302">
        <f>O222*H222</f>
        <v>0</v>
      </c>
      <c r="Q222" s="302">
        <v>0</v>
      </c>
      <c r="R222" s="302">
        <f>Q222*H222</f>
        <v>0</v>
      </c>
      <c r="S222" s="302">
        <v>0</v>
      </c>
      <c r="T222" s="30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171</v>
      </c>
      <c r="AT222" s="232" t="s">
        <v>167</v>
      </c>
      <c r="AU222" s="232" t="s">
        <v>87</v>
      </c>
      <c r="AY222" s="18" t="s">
        <v>164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85</v>
      </c>
      <c r="BK222" s="233">
        <f>ROUND(I222*H222,2)</f>
        <v>0</v>
      </c>
      <c r="BL222" s="18" t="s">
        <v>171</v>
      </c>
      <c r="BM222" s="232" t="s">
        <v>788</v>
      </c>
    </row>
    <row r="223" spans="1:31" s="2" customFormat="1" ht="6.95" customHeight="1">
      <c r="A223" s="39"/>
      <c r="B223" s="67"/>
      <c r="C223" s="68"/>
      <c r="D223" s="68"/>
      <c r="E223" s="68"/>
      <c r="F223" s="68"/>
      <c r="G223" s="68"/>
      <c r="H223" s="68"/>
      <c r="I223" s="68"/>
      <c r="J223" s="68"/>
      <c r="K223" s="68"/>
      <c r="L223" s="45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</sheetData>
  <sheetProtection password="CC35" sheet="1" objects="1" scenarios="1" formatColumns="0" formatRows="0" autoFilter="0"/>
  <autoFilter ref="C121:K22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894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107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ROUND((SUM(BE122:BE234)),2)</f>
        <v>0</v>
      </c>
      <c r="G33" s="39"/>
      <c r="H33" s="39"/>
      <c r="I33" s="156">
        <v>0.21</v>
      </c>
      <c r="J33" s="155">
        <f>ROUND(((SUM(BE122:BE234))*I33),2)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ROUND((SUM(BF122:BF234)),2)</f>
        <v>0</v>
      </c>
      <c r="G34" s="39"/>
      <c r="H34" s="39"/>
      <c r="I34" s="156">
        <v>0.15</v>
      </c>
      <c r="J34" s="155">
        <f>ROUND(((SUM(BF122:BF234))*I34),2)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ROUND((SUM(BG122:BG234)),2)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ROUND((SUM(BH122:BH234)),2)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ROUND((SUM(BI122:BI234)),2)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106 - Rameno k motorestu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298</v>
      </c>
      <c r="E99" s="189"/>
      <c r="F99" s="189"/>
      <c r="G99" s="189"/>
      <c r="H99" s="189"/>
      <c r="I99" s="189"/>
      <c r="J99" s="190">
        <f>J164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300</v>
      </c>
      <c r="E100" s="189"/>
      <c r="F100" s="189"/>
      <c r="G100" s="189"/>
      <c r="H100" s="189"/>
      <c r="I100" s="189"/>
      <c r="J100" s="190">
        <f>J204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301</v>
      </c>
      <c r="E101" s="189"/>
      <c r="F101" s="189"/>
      <c r="G101" s="189"/>
      <c r="H101" s="189"/>
      <c r="I101" s="189"/>
      <c r="J101" s="190">
        <f>J222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21.8" customHeight="1">
      <c r="A102" s="10"/>
      <c r="B102" s="186"/>
      <c r="C102" s="187"/>
      <c r="D102" s="188" t="s">
        <v>302</v>
      </c>
      <c r="E102" s="189"/>
      <c r="F102" s="189"/>
      <c r="G102" s="189"/>
      <c r="H102" s="189"/>
      <c r="I102" s="189"/>
      <c r="J102" s="190">
        <f>J224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Kruhový objezd na silnici II/608 ulice Teplická v Postřižíně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106 - Rameno k motorestu 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Postřižín</v>
      </c>
      <c r="G116" s="41"/>
      <c r="H116" s="41"/>
      <c r="I116" s="33" t="s">
        <v>22</v>
      </c>
      <c r="J116" s="80" t="str">
        <f>IF(J12="","",J12)</f>
        <v>5. 8. 2018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Středočeský kraj</v>
      </c>
      <c r="G118" s="41"/>
      <c r="H118" s="41"/>
      <c r="I118" s="33" t="s">
        <v>30</v>
      </c>
      <c r="J118" s="37" t="str">
        <f>E21</f>
        <v>Ing. arch. Martin Jirovský, PhD., MBA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Barbora Baňárová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150</v>
      </c>
      <c r="D121" s="195" t="s">
        <v>62</v>
      </c>
      <c r="E121" s="195" t="s">
        <v>58</v>
      </c>
      <c r="F121" s="195" t="s">
        <v>59</v>
      </c>
      <c r="G121" s="195" t="s">
        <v>151</v>
      </c>
      <c r="H121" s="195" t="s">
        <v>152</v>
      </c>
      <c r="I121" s="195" t="s">
        <v>153</v>
      </c>
      <c r="J121" s="196" t="s">
        <v>136</v>
      </c>
      <c r="K121" s="197" t="s">
        <v>154</v>
      </c>
      <c r="L121" s="198"/>
      <c r="M121" s="101" t="s">
        <v>1</v>
      </c>
      <c r="N121" s="102" t="s">
        <v>41</v>
      </c>
      <c r="O121" s="102" t="s">
        <v>155</v>
      </c>
      <c r="P121" s="102" t="s">
        <v>156</v>
      </c>
      <c r="Q121" s="102" t="s">
        <v>157</v>
      </c>
      <c r="R121" s="102" t="s">
        <v>158</v>
      </c>
      <c r="S121" s="102" t="s">
        <v>159</v>
      </c>
      <c r="T121" s="103" t="s">
        <v>160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161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22.5356736</v>
      </c>
      <c r="S122" s="105"/>
      <c r="T122" s="202">
        <f>T123</f>
        <v>157.9456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76</v>
      </c>
      <c r="E123" s="207" t="s">
        <v>162</v>
      </c>
      <c r="F123" s="207" t="s">
        <v>163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P124+P164+P204</f>
        <v>0</v>
      </c>
      <c r="Q123" s="212"/>
      <c r="R123" s="213">
        <f>R124+R164+R204</f>
        <v>22.5356736</v>
      </c>
      <c r="S123" s="212"/>
      <c r="T123" s="214">
        <f>T124+T164+T204</f>
        <v>157.9456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77</v>
      </c>
      <c r="AY123" s="215" t="s">
        <v>164</v>
      </c>
      <c r="BK123" s="217">
        <f>BK124+BK164+BK204</f>
        <v>0</v>
      </c>
    </row>
    <row r="124" spans="1:63" s="12" customFormat="1" ht="22.8" customHeight="1">
      <c r="A124" s="12"/>
      <c r="B124" s="204"/>
      <c r="C124" s="205"/>
      <c r="D124" s="206" t="s">
        <v>76</v>
      </c>
      <c r="E124" s="218" t="s">
        <v>85</v>
      </c>
      <c r="F124" s="218" t="s">
        <v>303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SUM(P125:P163)</f>
        <v>0</v>
      </c>
      <c r="Q124" s="212"/>
      <c r="R124" s="213">
        <f>SUM(R125:R163)</f>
        <v>0.0013939999999999998</v>
      </c>
      <c r="S124" s="212"/>
      <c r="T124" s="214">
        <f>SUM(T125:T163)</f>
        <v>151.9456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85</v>
      </c>
      <c r="AY124" s="215" t="s">
        <v>164</v>
      </c>
      <c r="BK124" s="217">
        <f>SUM(BK125:BK163)</f>
        <v>0</v>
      </c>
    </row>
    <row r="125" spans="1:65" s="2" customFormat="1" ht="62.7" customHeight="1">
      <c r="A125" s="39"/>
      <c r="B125" s="40"/>
      <c r="C125" s="220" t="s">
        <v>85</v>
      </c>
      <c r="D125" s="220" t="s">
        <v>167</v>
      </c>
      <c r="E125" s="221" t="s">
        <v>740</v>
      </c>
      <c r="F125" s="222" t="s">
        <v>741</v>
      </c>
      <c r="G125" s="223" t="s">
        <v>306</v>
      </c>
      <c r="H125" s="224">
        <v>147.52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0.58</v>
      </c>
      <c r="T125" s="231">
        <f>S125*H125</f>
        <v>85.5616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171</v>
      </c>
      <c r="AT125" s="232" t="s">
        <v>167</v>
      </c>
      <c r="AU125" s="232" t="s">
        <v>87</v>
      </c>
      <c r="AY125" s="18" t="s">
        <v>164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171</v>
      </c>
      <c r="BM125" s="232" t="s">
        <v>895</v>
      </c>
    </row>
    <row r="126" spans="1:65" s="2" customFormat="1" ht="49.05" customHeight="1">
      <c r="A126" s="39"/>
      <c r="B126" s="40"/>
      <c r="C126" s="220" t="s">
        <v>87</v>
      </c>
      <c r="D126" s="220" t="s">
        <v>167</v>
      </c>
      <c r="E126" s="221" t="s">
        <v>896</v>
      </c>
      <c r="F126" s="222" t="s">
        <v>897</v>
      </c>
      <c r="G126" s="223" t="s">
        <v>306</v>
      </c>
      <c r="H126" s="224">
        <v>147.52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42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0.45</v>
      </c>
      <c r="T126" s="231">
        <f>S126*H126</f>
        <v>66.384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171</v>
      </c>
      <c r="AT126" s="232" t="s">
        <v>167</v>
      </c>
      <c r="AU126" s="232" t="s">
        <v>87</v>
      </c>
      <c r="AY126" s="18" t="s">
        <v>164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85</v>
      </c>
      <c r="BK126" s="233">
        <f>ROUND(I126*H126,2)</f>
        <v>0</v>
      </c>
      <c r="BL126" s="18" t="s">
        <v>171</v>
      </c>
      <c r="BM126" s="232" t="s">
        <v>898</v>
      </c>
    </row>
    <row r="127" spans="1:65" s="2" customFormat="1" ht="49.05" customHeight="1">
      <c r="A127" s="39"/>
      <c r="B127" s="40"/>
      <c r="C127" s="220" t="s">
        <v>184</v>
      </c>
      <c r="D127" s="220" t="s">
        <v>167</v>
      </c>
      <c r="E127" s="221" t="s">
        <v>315</v>
      </c>
      <c r="F127" s="222" t="s">
        <v>316</v>
      </c>
      <c r="G127" s="223" t="s">
        <v>317</v>
      </c>
      <c r="H127" s="224">
        <v>11.142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318</v>
      </c>
    </row>
    <row r="128" spans="1:47" s="2" customFormat="1" ht="12">
      <c r="A128" s="39"/>
      <c r="B128" s="40"/>
      <c r="C128" s="41"/>
      <c r="D128" s="234" t="s">
        <v>173</v>
      </c>
      <c r="E128" s="41"/>
      <c r="F128" s="235" t="s">
        <v>319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87</v>
      </c>
    </row>
    <row r="129" spans="1:65" s="2" customFormat="1" ht="37.8" customHeight="1">
      <c r="A129" s="39"/>
      <c r="B129" s="40"/>
      <c r="C129" s="220" t="s">
        <v>171</v>
      </c>
      <c r="D129" s="220" t="s">
        <v>167</v>
      </c>
      <c r="E129" s="221" t="s">
        <v>743</v>
      </c>
      <c r="F129" s="222" t="s">
        <v>744</v>
      </c>
      <c r="G129" s="223" t="s">
        <v>317</v>
      </c>
      <c r="H129" s="224">
        <v>80.9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899</v>
      </c>
    </row>
    <row r="130" spans="1:65" s="2" customFormat="1" ht="49.05" customHeight="1">
      <c r="A130" s="39"/>
      <c r="B130" s="40"/>
      <c r="C130" s="220" t="s">
        <v>177</v>
      </c>
      <c r="D130" s="220" t="s">
        <v>167</v>
      </c>
      <c r="E130" s="221" t="s">
        <v>324</v>
      </c>
      <c r="F130" s="222" t="s">
        <v>325</v>
      </c>
      <c r="G130" s="223" t="s">
        <v>317</v>
      </c>
      <c r="H130" s="224">
        <v>80.9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326</v>
      </c>
    </row>
    <row r="131" spans="1:65" s="2" customFormat="1" ht="24.15" customHeight="1">
      <c r="A131" s="39"/>
      <c r="B131" s="40"/>
      <c r="C131" s="220" t="s">
        <v>197</v>
      </c>
      <c r="D131" s="220" t="s">
        <v>167</v>
      </c>
      <c r="E131" s="221" t="s">
        <v>327</v>
      </c>
      <c r="F131" s="222" t="s">
        <v>328</v>
      </c>
      <c r="G131" s="223" t="s">
        <v>317</v>
      </c>
      <c r="H131" s="224">
        <v>66.802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87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329</v>
      </c>
    </row>
    <row r="132" spans="1:51" s="13" customFormat="1" ht="12">
      <c r="A132" s="13"/>
      <c r="B132" s="243"/>
      <c r="C132" s="244"/>
      <c r="D132" s="234" t="s">
        <v>330</v>
      </c>
      <c r="E132" s="245" t="s">
        <v>1</v>
      </c>
      <c r="F132" s="246" t="s">
        <v>900</v>
      </c>
      <c r="G132" s="244"/>
      <c r="H132" s="247">
        <v>66.802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330</v>
      </c>
      <c r="AU132" s="253" t="s">
        <v>87</v>
      </c>
      <c r="AV132" s="13" t="s">
        <v>87</v>
      </c>
      <c r="AW132" s="13" t="s">
        <v>32</v>
      </c>
      <c r="AX132" s="13" t="s">
        <v>85</v>
      </c>
      <c r="AY132" s="253" t="s">
        <v>164</v>
      </c>
    </row>
    <row r="133" spans="1:65" s="2" customFormat="1" ht="24.15" customHeight="1">
      <c r="A133" s="39"/>
      <c r="B133" s="40"/>
      <c r="C133" s="220" t="s">
        <v>201</v>
      </c>
      <c r="D133" s="220" t="s">
        <v>167</v>
      </c>
      <c r="E133" s="221" t="s">
        <v>332</v>
      </c>
      <c r="F133" s="222" t="s">
        <v>333</v>
      </c>
      <c r="G133" s="223" t="s">
        <v>317</v>
      </c>
      <c r="H133" s="224">
        <v>868.426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87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334</v>
      </c>
    </row>
    <row r="134" spans="1:47" s="2" customFormat="1" ht="12">
      <c r="A134" s="39"/>
      <c r="B134" s="40"/>
      <c r="C134" s="41"/>
      <c r="D134" s="234" t="s">
        <v>173</v>
      </c>
      <c r="E134" s="41"/>
      <c r="F134" s="235" t="s">
        <v>335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87</v>
      </c>
    </row>
    <row r="135" spans="1:51" s="13" customFormat="1" ht="12">
      <c r="A135" s="13"/>
      <c r="B135" s="243"/>
      <c r="C135" s="244"/>
      <c r="D135" s="234" t="s">
        <v>330</v>
      </c>
      <c r="E135" s="244"/>
      <c r="F135" s="246" t="s">
        <v>901</v>
      </c>
      <c r="G135" s="244"/>
      <c r="H135" s="247">
        <v>868.426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330</v>
      </c>
      <c r="AU135" s="253" t="s">
        <v>87</v>
      </c>
      <c r="AV135" s="13" t="s">
        <v>87</v>
      </c>
      <c r="AW135" s="13" t="s">
        <v>4</v>
      </c>
      <c r="AX135" s="13" t="s">
        <v>85</v>
      </c>
      <c r="AY135" s="253" t="s">
        <v>164</v>
      </c>
    </row>
    <row r="136" spans="1:65" s="2" customFormat="1" ht="37.8" customHeight="1">
      <c r="A136" s="39"/>
      <c r="B136" s="40"/>
      <c r="C136" s="220" t="s">
        <v>206</v>
      </c>
      <c r="D136" s="220" t="s">
        <v>167</v>
      </c>
      <c r="E136" s="221" t="s">
        <v>337</v>
      </c>
      <c r="F136" s="222" t="s">
        <v>338</v>
      </c>
      <c r="G136" s="223" t="s">
        <v>317</v>
      </c>
      <c r="H136" s="224">
        <v>66.802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42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171</v>
      </c>
      <c r="AT136" s="232" t="s">
        <v>167</v>
      </c>
      <c r="AU136" s="232" t="s">
        <v>87</v>
      </c>
      <c r="AY136" s="18" t="s">
        <v>164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171</v>
      </c>
      <c r="BM136" s="232" t="s">
        <v>339</v>
      </c>
    </row>
    <row r="137" spans="1:47" s="2" customFormat="1" ht="12">
      <c r="A137" s="39"/>
      <c r="B137" s="40"/>
      <c r="C137" s="41"/>
      <c r="D137" s="234" t="s">
        <v>173</v>
      </c>
      <c r="E137" s="41"/>
      <c r="F137" s="235" t="s">
        <v>340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173</v>
      </c>
      <c r="AU137" s="18" t="s">
        <v>87</v>
      </c>
    </row>
    <row r="138" spans="1:65" s="2" customFormat="1" ht="76.35" customHeight="1">
      <c r="A138" s="39"/>
      <c r="B138" s="40"/>
      <c r="C138" s="220" t="s">
        <v>165</v>
      </c>
      <c r="D138" s="220" t="s">
        <v>167</v>
      </c>
      <c r="E138" s="221" t="s">
        <v>341</v>
      </c>
      <c r="F138" s="222" t="s">
        <v>342</v>
      </c>
      <c r="G138" s="223" t="s">
        <v>317</v>
      </c>
      <c r="H138" s="224">
        <v>15.95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171</v>
      </c>
      <c r="AT138" s="232" t="s">
        <v>167</v>
      </c>
      <c r="AU138" s="232" t="s">
        <v>87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343</v>
      </c>
    </row>
    <row r="139" spans="1:65" s="2" customFormat="1" ht="14.4" customHeight="1">
      <c r="A139" s="39"/>
      <c r="B139" s="40"/>
      <c r="C139" s="220" t="s">
        <v>213</v>
      </c>
      <c r="D139" s="220" t="s">
        <v>167</v>
      </c>
      <c r="E139" s="221" t="s">
        <v>344</v>
      </c>
      <c r="F139" s="222" t="s">
        <v>345</v>
      </c>
      <c r="G139" s="223" t="s">
        <v>317</v>
      </c>
      <c r="H139" s="224">
        <v>66.802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171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171</v>
      </c>
      <c r="BM139" s="232" t="s">
        <v>346</v>
      </c>
    </row>
    <row r="140" spans="1:65" s="2" customFormat="1" ht="24.15" customHeight="1">
      <c r="A140" s="39"/>
      <c r="B140" s="40"/>
      <c r="C140" s="220" t="s">
        <v>217</v>
      </c>
      <c r="D140" s="220" t="s">
        <v>167</v>
      </c>
      <c r="E140" s="221" t="s">
        <v>347</v>
      </c>
      <c r="F140" s="222" t="s">
        <v>348</v>
      </c>
      <c r="G140" s="223" t="s">
        <v>349</v>
      </c>
      <c r="H140" s="224">
        <v>116.904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350</v>
      </c>
    </row>
    <row r="141" spans="1:51" s="13" customFormat="1" ht="12">
      <c r="A141" s="13"/>
      <c r="B141" s="243"/>
      <c r="C141" s="244"/>
      <c r="D141" s="234" t="s">
        <v>330</v>
      </c>
      <c r="E141" s="244"/>
      <c r="F141" s="246" t="s">
        <v>902</v>
      </c>
      <c r="G141" s="244"/>
      <c r="H141" s="247">
        <v>116.904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330</v>
      </c>
      <c r="AU141" s="253" t="s">
        <v>87</v>
      </c>
      <c r="AV141" s="13" t="s">
        <v>87</v>
      </c>
      <c r="AW141" s="13" t="s">
        <v>4</v>
      </c>
      <c r="AX141" s="13" t="s">
        <v>85</v>
      </c>
      <c r="AY141" s="253" t="s">
        <v>164</v>
      </c>
    </row>
    <row r="142" spans="1:65" s="2" customFormat="1" ht="14.4" customHeight="1">
      <c r="A142" s="39"/>
      <c r="B142" s="40"/>
      <c r="C142" s="220" t="s">
        <v>223</v>
      </c>
      <c r="D142" s="220" t="s">
        <v>167</v>
      </c>
      <c r="E142" s="221" t="s">
        <v>352</v>
      </c>
      <c r="F142" s="222" t="s">
        <v>353</v>
      </c>
      <c r="G142" s="223" t="s">
        <v>306</v>
      </c>
      <c r="H142" s="224">
        <v>217.66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354</v>
      </c>
    </row>
    <row r="143" spans="1:51" s="13" customFormat="1" ht="12">
      <c r="A143" s="13"/>
      <c r="B143" s="243"/>
      <c r="C143" s="244"/>
      <c r="D143" s="234" t="s">
        <v>330</v>
      </c>
      <c r="E143" s="245" t="s">
        <v>1</v>
      </c>
      <c r="F143" s="246" t="s">
        <v>903</v>
      </c>
      <c r="G143" s="244"/>
      <c r="H143" s="247">
        <v>52.06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330</v>
      </c>
      <c r="AU143" s="253" t="s">
        <v>87</v>
      </c>
      <c r="AV143" s="13" t="s">
        <v>87</v>
      </c>
      <c r="AW143" s="13" t="s">
        <v>32</v>
      </c>
      <c r="AX143" s="13" t="s">
        <v>77</v>
      </c>
      <c r="AY143" s="253" t="s">
        <v>164</v>
      </c>
    </row>
    <row r="144" spans="1:51" s="13" customFormat="1" ht="12">
      <c r="A144" s="13"/>
      <c r="B144" s="243"/>
      <c r="C144" s="244"/>
      <c r="D144" s="234" t="s">
        <v>330</v>
      </c>
      <c r="E144" s="245" t="s">
        <v>1</v>
      </c>
      <c r="F144" s="246" t="s">
        <v>904</v>
      </c>
      <c r="G144" s="244"/>
      <c r="H144" s="247">
        <v>16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330</v>
      </c>
      <c r="AU144" s="253" t="s">
        <v>87</v>
      </c>
      <c r="AV144" s="13" t="s">
        <v>87</v>
      </c>
      <c r="AW144" s="13" t="s">
        <v>32</v>
      </c>
      <c r="AX144" s="13" t="s">
        <v>77</v>
      </c>
      <c r="AY144" s="253" t="s">
        <v>164</v>
      </c>
    </row>
    <row r="145" spans="1:51" s="13" customFormat="1" ht="12">
      <c r="A145" s="13"/>
      <c r="B145" s="243"/>
      <c r="C145" s="244"/>
      <c r="D145" s="234" t="s">
        <v>330</v>
      </c>
      <c r="E145" s="245" t="s">
        <v>1</v>
      </c>
      <c r="F145" s="246" t="s">
        <v>905</v>
      </c>
      <c r="G145" s="244"/>
      <c r="H145" s="247">
        <v>149.6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330</v>
      </c>
      <c r="AU145" s="253" t="s">
        <v>87</v>
      </c>
      <c r="AV145" s="13" t="s">
        <v>87</v>
      </c>
      <c r="AW145" s="13" t="s">
        <v>32</v>
      </c>
      <c r="AX145" s="13" t="s">
        <v>77</v>
      </c>
      <c r="AY145" s="253" t="s">
        <v>164</v>
      </c>
    </row>
    <row r="146" spans="1:51" s="14" customFormat="1" ht="12">
      <c r="A146" s="14"/>
      <c r="B146" s="254"/>
      <c r="C146" s="255"/>
      <c r="D146" s="234" t="s">
        <v>330</v>
      </c>
      <c r="E146" s="256" t="s">
        <v>1</v>
      </c>
      <c r="F146" s="257" t="s">
        <v>361</v>
      </c>
      <c r="G146" s="255"/>
      <c r="H146" s="258">
        <v>217.66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4" t="s">
        <v>330</v>
      </c>
      <c r="AU146" s="264" t="s">
        <v>87</v>
      </c>
      <c r="AV146" s="14" t="s">
        <v>171</v>
      </c>
      <c r="AW146" s="14" t="s">
        <v>32</v>
      </c>
      <c r="AX146" s="14" t="s">
        <v>85</v>
      </c>
      <c r="AY146" s="264" t="s">
        <v>164</v>
      </c>
    </row>
    <row r="147" spans="1:65" s="2" customFormat="1" ht="49.05" customHeight="1">
      <c r="A147" s="39"/>
      <c r="B147" s="40"/>
      <c r="C147" s="220" t="s">
        <v>227</v>
      </c>
      <c r="D147" s="220" t="s">
        <v>167</v>
      </c>
      <c r="E147" s="221" t="s">
        <v>751</v>
      </c>
      <c r="F147" s="222" t="s">
        <v>752</v>
      </c>
      <c r="G147" s="223" t="s">
        <v>306</v>
      </c>
      <c r="H147" s="224">
        <v>92.9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906</v>
      </c>
    </row>
    <row r="148" spans="1:51" s="13" customFormat="1" ht="12">
      <c r="A148" s="13"/>
      <c r="B148" s="243"/>
      <c r="C148" s="244"/>
      <c r="D148" s="234" t="s">
        <v>330</v>
      </c>
      <c r="E148" s="245" t="s">
        <v>1</v>
      </c>
      <c r="F148" s="246" t="s">
        <v>907</v>
      </c>
      <c r="G148" s="244"/>
      <c r="H148" s="247">
        <v>92.9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330</v>
      </c>
      <c r="AU148" s="253" t="s">
        <v>87</v>
      </c>
      <c r="AV148" s="13" t="s">
        <v>87</v>
      </c>
      <c r="AW148" s="13" t="s">
        <v>32</v>
      </c>
      <c r="AX148" s="13" t="s">
        <v>85</v>
      </c>
      <c r="AY148" s="253" t="s">
        <v>164</v>
      </c>
    </row>
    <row r="149" spans="1:65" s="2" customFormat="1" ht="37.8" customHeight="1">
      <c r="A149" s="39"/>
      <c r="B149" s="40"/>
      <c r="C149" s="220" t="s">
        <v>231</v>
      </c>
      <c r="D149" s="220" t="s">
        <v>167</v>
      </c>
      <c r="E149" s="221" t="s">
        <v>754</v>
      </c>
      <c r="F149" s="222" t="s">
        <v>755</v>
      </c>
      <c r="G149" s="223" t="s">
        <v>306</v>
      </c>
      <c r="H149" s="224">
        <v>92.9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908</v>
      </c>
    </row>
    <row r="150" spans="1:65" s="2" customFormat="1" ht="37.8" customHeight="1">
      <c r="A150" s="39"/>
      <c r="B150" s="40"/>
      <c r="C150" s="220" t="s">
        <v>8</v>
      </c>
      <c r="D150" s="220" t="s">
        <v>167</v>
      </c>
      <c r="E150" s="221" t="s">
        <v>757</v>
      </c>
      <c r="F150" s="222" t="s">
        <v>758</v>
      </c>
      <c r="G150" s="223" t="s">
        <v>306</v>
      </c>
      <c r="H150" s="224">
        <v>92.9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171</v>
      </c>
      <c r="AT150" s="232" t="s">
        <v>167</v>
      </c>
      <c r="AU150" s="232" t="s">
        <v>87</v>
      </c>
      <c r="AY150" s="18" t="s">
        <v>164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171</v>
      </c>
      <c r="BM150" s="232" t="s">
        <v>909</v>
      </c>
    </row>
    <row r="151" spans="1:65" s="2" customFormat="1" ht="14.4" customHeight="1">
      <c r="A151" s="39"/>
      <c r="B151" s="40"/>
      <c r="C151" s="265" t="s">
        <v>240</v>
      </c>
      <c r="D151" s="265" t="s">
        <v>373</v>
      </c>
      <c r="E151" s="266" t="s">
        <v>374</v>
      </c>
      <c r="F151" s="267" t="s">
        <v>375</v>
      </c>
      <c r="G151" s="268" t="s">
        <v>376</v>
      </c>
      <c r="H151" s="269">
        <v>1.394</v>
      </c>
      <c r="I151" s="270"/>
      <c r="J151" s="271">
        <f>ROUND(I151*H151,2)</f>
        <v>0</v>
      </c>
      <c r="K151" s="272"/>
      <c r="L151" s="273"/>
      <c r="M151" s="274" t="s">
        <v>1</v>
      </c>
      <c r="N151" s="275" t="s">
        <v>42</v>
      </c>
      <c r="O151" s="92"/>
      <c r="P151" s="230">
        <f>O151*H151</f>
        <v>0</v>
      </c>
      <c r="Q151" s="230">
        <v>0.001</v>
      </c>
      <c r="R151" s="230">
        <f>Q151*H151</f>
        <v>0.0013939999999999998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206</v>
      </c>
      <c r="AT151" s="232" t="s">
        <v>373</v>
      </c>
      <c r="AU151" s="232" t="s">
        <v>87</v>
      </c>
      <c r="AY151" s="18" t="s">
        <v>164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171</v>
      </c>
      <c r="BM151" s="232" t="s">
        <v>377</v>
      </c>
    </row>
    <row r="152" spans="1:51" s="13" customFormat="1" ht="12">
      <c r="A152" s="13"/>
      <c r="B152" s="243"/>
      <c r="C152" s="244"/>
      <c r="D152" s="234" t="s">
        <v>330</v>
      </c>
      <c r="E152" s="244"/>
      <c r="F152" s="246" t="s">
        <v>910</v>
      </c>
      <c r="G152" s="244"/>
      <c r="H152" s="247">
        <v>1.394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330</v>
      </c>
      <c r="AU152" s="253" t="s">
        <v>87</v>
      </c>
      <c r="AV152" s="13" t="s">
        <v>87</v>
      </c>
      <c r="AW152" s="13" t="s">
        <v>4</v>
      </c>
      <c r="AX152" s="13" t="s">
        <v>85</v>
      </c>
      <c r="AY152" s="253" t="s">
        <v>164</v>
      </c>
    </row>
    <row r="153" spans="1:65" s="2" customFormat="1" ht="14.4" customHeight="1">
      <c r="A153" s="39"/>
      <c r="B153" s="40"/>
      <c r="C153" s="220" t="s">
        <v>245</v>
      </c>
      <c r="D153" s="220" t="s">
        <v>167</v>
      </c>
      <c r="E153" s="221" t="s">
        <v>383</v>
      </c>
      <c r="F153" s="222" t="s">
        <v>384</v>
      </c>
      <c r="G153" s="223" t="s">
        <v>306</v>
      </c>
      <c r="H153" s="224">
        <v>92.9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385</v>
      </c>
    </row>
    <row r="154" spans="1:65" s="2" customFormat="1" ht="37.8" customHeight="1">
      <c r="A154" s="39"/>
      <c r="B154" s="40"/>
      <c r="C154" s="220" t="s">
        <v>250</v>
      </c>
      <c r="D154" s="220" t="s">
        <v>167</v>
      </c>
      <c r="E154" s="221" t="s">
        <v>386</v>
      </c>
      <c r="F154" s="222" t="s">
        <v>387</v>
      </c>
      <c r="G154" s="223" t="s">
        <v>388</v>
      </c>
      <c r="H154" s="224">
        <v>0.009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389</v>
      </c>
    </row>
    <row r="155" spans="1:51" s="13" customFormat="1" ht="12">
      <c r="A155" s="13"/>
      <c r="B155" s="243"/>
      <c r="C155" s="244"/>
      <c r="D155" s="234" t="s">
        <v>330</v>
      </c>
      <c r="E155" s="245" t="s">
        <v>1</v>
      </c>
      <c r="F155" s="246" t="s">
        <v>911</v>
      </c>
      <c r="G155" s="244"/>
      <c r="H155" s="247">
        <v>0.009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330</v>
      </c>
      <c r="AU155" s="253" t="s">
        <v>87</v>
      </c>
      <c r="AV155" s="13" t="s">
        <v>87</v>
      </c>
      <c r="AW155" s="13" t="s">
        <v>32</v>
      </c>
      <c r="AX155" s="13" t="s">
        <v>85</v>
      </c>
      <c r="AY155" s="253" t="s">
        <v>164</v>
      </c>
    </row>
    <row r="156" spans="1:65" s="2" customFormat="1" ht="24.15" customHeight="1">
      <c r="A156" s="39"/>
      <c r="B156" s="40"/>
      <c r="C156" s="220" t="s">
        <v>255</v>
      </c>
      <c r="D156" s="220" t="s">
        <v>167</v>
      </c>
      <c r="E156" s="221" t="s">
        <v>401</v>
      </c>
      <c r="F156" s="222" t="s">
        <v>402</v>
      </c>
      <c r="G156" s="223" t="s">
        <v>306</v>
      </c>
      <c r="H156" s="224">
        <v>92.9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42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171</v>
      </c>
      <c r="AT156" s="232" t="s">
        <v>167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403</v>
      </c>
    </row>
    <row r="157" spans="1:47" s="2" customFormat="1" ht="12">
      <c r="A157" s="39"/>
      <c r="B157" s="40"/>
      <c r="C157" s="41"/>
      <c r="D157" s="234" t="s">
        <v>173</v>
      </c>
      <c r="E157" s="41"/>
      <c r="F157" s="235" t="s">
        <v>404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87</v>
      </c>
    </row>
    <row r="158" spans="1:65" s="2" customFormat="1" ht="24.15" customHeight="1">
      <c r="A158" s="39"/>
      <c r="B158" s="40"/>
      <c r="C158" s="220" t="s">
        <v>259</v>
      </c>
      <c r="D158" s="220" t="s">
        <v>167</v>
      </c>
      <c r="E158" s="221" t="s">
        <v>405</v>
      </c>
      <c r="F158" s="222" t="s">
        <v>406</v>
      </c>
      <c r="G158" s="223" t="s">
        <v>306</v>
      </c>
      <c r="H158" s="224">
        <v>92.9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171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407</v>
      </c>
    </row>
    <row r="159" spans="1:65" s="2" customFormat="1" ht="14.4" customHeight="1">
      <c r="A159" s="39"/>
      <c r="B159" s="40"/>
      <c r="C159" s="220" t="s">
        <v>7</v>
      </c>
      <c r="D159" s="220" t="s">
        <v>167</v>
      </c>
      <c r="E159" s="221" t="s">
        <v>408</v>
      </c>
      <c r="F159" s="222" t="s">
        <v>409</v>
      </c>
      <c r="G159" s="223" t="s">
        <v>306</v>
      </c>
      <c r="H159" s="224">
        <v>92.9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410</v>
      </c>
    </row>
    <row r="160" spans="1:65" s="2" customFormat="1" ht="14.4" customHeight="1">
      <c r="A160" s="39"/>
      <c r="B160" s="40"/>
      <c r="C160" s="220" t="s">
        <v>271</v>
      </c>
      <c r="D160" s="220" t="s">
        <v>167</v>
      </c>
      <c r="E160" s="221" t="s">
        <v>412</v>
      </c>
      <c r="F160" s="222" t="s">
        <v>413</v>
      </c>
      <c r="G160" s="223" t="s">
        <v>317</v>
      </c>
      <c r="H160" s="224">
        <v>0.279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171</v>
      </c>
      <c r="AT160" s="232" t="s">
        <v>167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414</v>
      </c>
    </row>
    <row r="161" spans="1:47" s="2" customFormat="1" ht="12">
      <c r="A161" s="39"/>
      <c r="B161" s="40"/>
      <c r="C161" s="41"/>
      <c r="D161" s="234" t="s">
        <v>173</v>
      </c>
      <c r="E161" s="41"/>
      <c r="F161" s="235" t="s">
        <v>415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87</v>
      </c>
    </row>
    <row r="162" spans="1:51" s="13" customFormat="1" ht="12">
      <c r="A162" s="13"/>
      <c r="B162" s="243"/>
      <c r="C162" s="244"/>
      <c r="D162" s="234" t="s">
        <v>330</v>
      </c>
      <c r="E162" s="245" t="s">
        <v>1</v>
      </c>
      <c r="F162" s="246" t="s">
        <v>912</v>
      </c>
      <c r="G162" s="244"/>
      <c r="H162" s="247">
        <v>0.093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330</v>
      </c>
      <c r="AU162" s="253" t="s">
        <v>87</v>
      </c>
      <c r="AV162" s="13" t="s">
        <v>87</v>
      </c>
      <c r="AW162" s="13" t="s">
        <v>32</v>
      </c>
      <c r="AX162" s="13" t="s">
        <v>85</v>
      </c>
      <c r="AY162" s="253" t="s">
        <v>164</v>
      </c>
    </row>
    <row r="163" spans="1:51" s="13" customFormat="1" ht="12">
      <c r="A163" s="13"/>
      <c r="B163" s="243"/>
      <c r="C163" s="244"/>
      <c r="D163" s="234" t="s">
        <v>330</v>
      </c>
      <c r="E163" s="244"/>
      <c r="F163" s="246" t="s">
        <v>913</v>
      </c>
      <c r="G163" s="244"/>
      <c r="H163" s="247">
        <v>0.279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330</v>
      </c>
      <c r="AU163" s="253" t="s">
        <v>87</v>
      </c>
      <c r="AV163" s="13" t="s">
        <v>87</v>
      </c>
      <c r="AW163" s="13" t="s">
        <v>4</v>
      </c>
      <c r="AX163" s="13" t="s">
        <v>85</v>
      </c>
      <c r="AY163" s="253" t="s">
        <v>164</v>
      </c>
    </row>
    <row r="164" spans="1:63" s="12" customFormat="1" ht="22.8" customHeight="1">
      <c r="A164" s="12"/>
      <c r="B164" s="204"/>
      <c r="C164" s="205"/>
      <c r="D164" s="206" t="s">
        <v>76</v>
      </c>
      <c r="E164" s="218" t="s">
        <v>177</v>
      </c>
      <c r="F164" s="218" t="s">
        <v>418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SUM(P165:P203)</f>
        <v>0</v>
      </c>
      <c r="Q164" s="212"/>
      <c r="R164" s="213">
        <f>SUM(R165:R203)</f>
        <v>16.0201732</v>
      </c>
      <c r="S164" s="212"/>
      <c r="T164" s="214">
        <f>SUM(T165:T203)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85</v>
      </c>
      <c r="AT164" s="216" t="s">
        <v>76</v>
      </c>
      <c r="AU164" s="216" t="s">
        <v>85</v>
      </c>
      <c r="AY164" s="215" t="s">
        <v>164</v>
      </c>
      <c r="BK164" s="217">
        <f>SUM(BK165:BK203)</f>
        <v>0</v>
      </c>
    </row>
    <row r="165" spans="1:65" s="2" customFormat="1" ht="14.4" customHeight="1">
      <c r="A165" s="39"/>
      <c r="B165" s="40"/>
      <c r="C165" s="220" t="s">
        <v>277</v>
      </c>
      <c r="D165" s="220" t="s">
        <v>167</v>
      </c>
      <c r="E165" s="221" t="s">
        <v>420</v>
      </c>
      <c r="F165" s="222" t="s">
        <v>421</v>
      </c>
      <c r="G165" s="223" t="s">
        <v>306</v>
      </c>
      <c r="H165" s="224">
        <v>217.66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171</v>
      </c>
      <c r="AT165" s="232" t="s">
        <v>167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422</v>
      </c>
    </row>
    <row r="166" spans="1:47" s="2" customFormat="1" ht="12">
      <c r="A166" s="39"/>
      <c r="B166" s="40"/>
      <c r="C166" s="41"/>
      <c r="D166" s="234" t="s">
        <v>173</v>
      </c>
      <c r="E166" s="41"/>
      <c r="F166" s="235" t="s">
        <v>423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87</v>
      </c>
    </row>
    <row r="167" spans="1:51" s="13" customFormat="1" ht="12">
      <c r="A167" s="13"/>
      <c r="B167" s="243"/>
      <c r="C167" s="244"/>
      <c r="D167" s="234" t="s">
        <v>330</v>
      </c>
      <c r="E167" s="245" t="s">
        <v>1</v>
      </c>
      <c r="F167" s="246" t="s">
        <v>903</v>
      </c>
      <c r="G167" s="244"/>
      <c r="H167" s="247">
        <v>52.06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330</v>
      </c>
      <c r="AU167" s="253" t="s">
        <v>87</v>
      </c>
      <c r="AV167" s="13" t="s">
        <v>87</v>
      </c>
      <c r="AW167" s="13" t="s">
        <v>32</v>
      </c>
      <c r="AX167" s="13" t="s">
        <v>77</v>
      </c>
      <c r="AY167" s="253" t="s">
        <v>164</v>
      </c>
    </row>
    <row r="168" spans="1:51" s="13" customFormat="1" ht="12">
      <c r="A168" s="13"/>
      <c r="B168" s="243"/>
      <c r="C168" s="244"/>
      <c r="D168" s="234" t="s">
        <v>330</v>
      </c>
      <c r="E168" s="245" t="s">
        <v>1</v>
      </c>
      <c r="F168" s="246" t="s">
        <v>904</v>
      </c>
      <c r="G168" s="244"/>
      <c r="H168" s="247">
        <v>16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330</v>
      </c>
      <c r="AU168" s="253" t="s">
        <v>87</v>
      </c>
      <c r="AV168" s="13" t="s">
        <v>87</v>
      </c>
      <c r="AW168" s="13" t="s">
        <v>32</v>
      </c>
      <c r="AX168" s="13" t="s">
        <v>77</v>
      </c>
      <c r="AY168" s="253" t="s">
        <v>164</v>
      </c>
    </row>
    <row r="169" spans="1:51" s="13" customFormat="1" ht="12">
      <c r="A169" s="13"/>
      <c r="B169" s="243"/>
      <c r="C169" s="244"/>
      <c r="D169" s="234" t="s">
        <v>330</v>
      </c>
      <c r="E169" s="245" t="s">
        <v>1</v>
      </c>
      <c r="F169" s="246" t="s">
        <v>905</v>
      </c>
      <c r="G169" s="244"/>
      <c r="H169" s="247">
        <v>149.6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330</v>
      </c>
      <c r="AU169" s="253" t="s">
        <v>87</v>
      </c>
      <c r="AV169" s="13" t="s">
        <v>87</v>
      </c>
      <c r="AW169" s="13" t="s">
        <v>32</v>
      </c>
      <c r="AX169" s="13" t="s">
        <v>77</v>
      </c>
      <c r="AY169" s="253" t="s">
        <v>164</v>
      </c>
    </row>
    <row r="170" spans="1:65" s="2" customFormat="1" ht="24.15" customHeight="1">
      <c r="A170" s="39"/>
      <c r="B170" s="40"/>
      <c r="C170" s="220" t="s">
        <v>283</v>
      </c>
      <c r="D170" s="220" t="s">
        <v>167</v>
      </c>
      <c r="E170" s="221" t="s">
        <v>425</v>
      </c>
      <c r="F170" s="222" t="s">
        <v>426</v>
      </c>
      <c r="G170" s="223" t="s">
        <v>306</v>
      </c>
      <c r="H170" s="224">
        <v>52.06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42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171</v>
      </c>
      <c r="AT170" s="232" t="s">
        <v>167</v>
      </c>
      <c r="AU170" s="232" t="s">
        <v>87</v>
      </c>
      <c r="AY170" s="18" t="s">
        <v>164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85</v>
      </c>
      <c r="BK170" s="233">
        <f>ROUND(I170*H170,2)</f>
        <v>0</v>
      </c>
      <c r="BL170" s="18" t="s">
        <v>171</v>
      </c>
      <c r="BM170" s="232" t="s">
        <v>427</v>
      </c>
    </row>
    <row r="171" spans="1:47" s="2" customFormat="1" ht="12">
      <c r="A171" s="39"/>
      <c r="B171" s="40"/>
      <c r="C171" s="41"/>
      <c r="D171" s="234" t="s">
        <v>173</v>
      </c>
      <c r="E171" s="41"/>
      <c r="F171" s="235" t="s">
        <v>428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173</v>
      </c>
      <c r="AU171" s="18" t="s">
        <v>87</v>
      </c>
    </row>
    <row r="172" spans="1:65" s="2" customFormat="1" ht="24.15" customHeight="1">
      <c r="A172" s="39"/>
      <c r="B172" s="40"/>
      <c r="C172" s="220" t="s">
        <v>287</v>
      </c>
      <c r="D172" s="220" t="s">
        <v>167</v>
      </c>
      <c r="E172" s="221" t="s">
        <v>430</v>
      </c>
      <c r="F172" s="222" t="s">
        <v>431</v>
      </c>
      <c r="G172" s="223" t="s">
        <v>306</v>
      </c>
      <c r="H172" s="224">
        <v>52.06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171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432</v>
      </c>
    </row>
    <row r="173" spans="1:47" s="2" customFormat="1" ht="12">
      <c r="A173" s="39"/>
      <c r="B173" s="40"/>
      <c r="C173" s="41"/>
      <c r="D173" s="234" t="s">
        <v>173</v>
      </c>
      <c r="E173" s="41"/>
      <c r="F173" s="235" t="s">
        <v>433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173</v>
      </c>
      <c r="AU173" s="18" t="s">
        <v>87</v>
      </c>
    </row>
    <row r="174" spans="1:51" s="13" customFormat="1" ht="12">
      <c r="A174" s="13"/>
      <c r="B174" s="243"/>
      <c r="C174" s="244"/>
      <c r="D174" s="234" t="s">
        <v>330</v>
      </c>
      <c r="E174" s="245" t="s">
        <v>1</v>
      </c>
      <c r="F174" s="246" t="s">
        <v>903</v>
      </c>
      <c r="G174" s="244"/>
      <c r="H174" s="247">
        <v>52.06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330</v>
      </c>
      <c r="AU174" s="253" t="s">
        <v>87</v>
      </c>
      <c r="AV174" s="13" t="s">
        <v>87</v>
      </c>
      <c r="AW174" s="13" t="s">
        <v>32</v>
      </c>
      <c r="AX174" s="13" t="s">
        <v>77</v>
      </c>
      <c r="AY174" s="253" t="s">
        <v>164</v>
      </c>
    </row>
    <row r="175" spans="1:51" s="14" customFormat="1" ht="12">
      <c r="A175" s="14"/>
      <c r="B175" s="254"/>
      <c r="C175" s="255"/>
      <c r="D175" s="234" t="s">
        <v>330</v>
      </c>
      <c r="E175" s="256" t="s">
        <v>1</v>
      </c>
      <c r="F175" s="257" t="s">
        <v>361</v>
      </c>
      <c r="G175" s="255"/>
      <c r="H175" s="258">
        <v>52.06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4" t="s">
        <v>330</v>
      </c>
      <c r="AU175" s="264" t="s">
        <v>87</v>
      </c>
      <c r="AV175" s="14" t="s">
        <v>171</v>
      </c>
      <c r="AW175" s="14" t="s">
        <v>32</v>
      </c>
      <c r="AX175" s="14" t="s">
        <v>85</v>
      </c>
      <c r="AY175" s="264" t="s">
        <v>164</v>
      </c>
    </row>
    <row r="176" spans="1:65" s="2" customFormat="1" ht="24.15" customHeight="1">
      <c r="A176" s="39"/>
      <c r="B176" s="40"/>
      <c r="C176" s="220" t="s">
        <v>291</v>
      </c>
      <c r="D176" s="220" t="s">
        <v>167</v>
      </c>
      <c r="E176" s="221" t="s">
        <v>435</v>
      </c>
      <c r="F176" s="222" t="s">
        <v>436</v>
      </c>
      <c r="G176" s="223" t="s">
        <v>306</v>
      </c>
      <c r="H176" s="224">
        <v>165.6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42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171</v>
      </c>
      <c r="AT176" s="232" t="s">
        <v>167</v>
      </c>
      <c r="AU176" s="232" t="s">
        <v>87</v>
      </c>
      <c r="AY176" s="18" t="s">
        <v>164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171</v>
      </c>
      <c r="BM176" s="232" t="s">
        <v>437</v>
      </c>
    </row>
    <row r="177" spans="1:47" s="2" customFormat="1" ht="12">
      <c r="A177" s="39"/>
      <c r="B177" s="40"/>
      <c r="C177" s="41"/>
      <c r="D177" s="234" t="s">
        <v>173</v>
      </c>
      <c r="E177" s="41"/>
      <c r="F177" s="235" t="s">
        <v>438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87</v>
      </c>
    </row>
    <row r="178" spans="1:51" s="13" customFormat="1" ht="12">
      <c r="A178" s="13"/>
      <c r="B178" s="243"/>
      <c r="C178" s="244"/>
      <c r="D178" s="234" t="s">
        <v>330</v>
      </c>
      <c r="E178" s="245" t="s">
        <v>1</v>
      </c>
      <c r="F178" s="246" t="s">
        <v>904</v>
      </c>
      <c r="G178" s="244"/>
      <c r="H178" s="247">
        <v>16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330</v>
      </c>
      <c r="AU178" s="253" t="s">
        <v>87</v>
      </c>
      <c r="AV178" s="13" t="s">
        <v>87</v>
      </c>
      <c r="AW178" s="13" t="s">
        <v>32</v>
      </c>
      <c r="AX178" s="13" t="s">
        <v>77</v>
      </c>
      <c r="AY178" s="253" t="s">
        <v>164</v>
      </c>
    </row>
    <row r="179" spans="1:51" s="13" customFormat="1" ht="12">
      <c r="A179" s="13"/>
      <c r="B179" s="243"/>
      <c r="C179" s="244"/>
      <c r="D179" s="234" t="s">
        <v>330</v>
      </c>
      <c r="E179" s="245" t="s">
        <v>1</v>
      </c>
      <c r="F179" s="246" t="s">
        <v>905</v>
      </c>
      <c r="G179" s="244"/>
      <c r="H179" s="247">
        <v>149.6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330</v>
      </c>
      <c r="AU179" s="253" t="s">
        <v>87</v>
      </c>
      <c r="AV179" s="13" t="s">
        <v>87</v>
      </c>
      <c r="AW179" s="13" t="s">
        <v>32</v>
      </c>
      <c r="AX179" s="13" t="s">
        <v>77</v>
      </c>
      <c r="AY179" s="253" t="s">
        <v>164</v>
      </c>
    </row>
    <row r="180" spans="1:51" s="14" customFormat="1" ht="12">
      <c r="A180" s="14"/>
      <c r="B180" s="254"/>
      <c r="C180" s="255"/>
      <c r="D180" s="234" t="s">
        <v>330</v>
      </c>
      <c r="E180" s="256" t="s">
        <v>1</v>
      </c>
      <c r="F180" s="257" t="s">
        <v>361</v>
      </c>
      <c r="G180" s="255"/>
      <c r="H180" s="258">
        <v>165.6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4" t="s">
        <v>330</v>
      </c>
      <c r="AU180" s="264" t="s">
        <v>87</v>
      </c>
      <c r="AV180" s="14" t="s">
        <v>171</v>
      </c>
      <c r="AW180" s="14" t="s">
        <v>32</v>
      </c>
      <c r="AX180" s="14" t="s">
        <v>85</v>
      </c>
      <c r="AY180" s="264" t="s">
        <v>164</v>
      </c>
    </row>
    <row r="181" spans="1:65" s="2" customFormat="1" ht="37.8" customHeight="1">
      <c r="A181" s="39"/>
      <c r="B181" s="40"/>
      <c r="C181" s="220" t="s">
        <v>411</v>
      </c>
      <c r="D181" s="220" t="s">
        <v>167</v>
      </c>
      <c r="E181" s="221" t="s">
        <v>443</v>
      </c>
      <c r="F181" s="222" t="s">
        <v>444</v>
      </c>
      <c r="G181" s="223" t="s">
        <v>306</v>
      </c>
      <c r="H181" s="224">
        <v>165.6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42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171</v>
      </c>
      <c r="AT181" s="232" t="s">
        <v>167</v>
      </c>
      <c r="AU181" s="232" t="s">
        <v>87</v>
      </c>
      <c r="AY181" s="18" t="s">
        <v>164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85</v>
      </c>
      <c r="BK181" s="233">
        <f>ROUND(I181*H181,2)</f>
        <v>0</v>
      </c>
      <c r="BL181" s="18" t="s">
        <v>171</v>
      </c>
      <c r="BM181" s="232" t="s">
        <v>445</v>
      </c>
    </row>
    <row r="182" spans="1:51" s="13" customFormat="1" ht="12">
      <c r="A182" s="13"/>
      <c r="B182" s="243"/>
      <c r="C182" s="244"/>
      <c r="D182" s="234" t="s">
        <v>330</v>
      </c>
      <c r="E182" s="245" t="s">
        <v>1</v>
      </c>
      <c r="F182" s="246" t="s">
        <v>904</v>
      </c>
      <c r="G182" s="244"/>
      <c r="H182" s="247">
        <v>16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330</v>
      </c>
      <c r="AU182" s="253" t="s">
        <v>87</v>
      </c>
      <c r="AV182" s="13" t="s">
        <v>87</v>
      </c>
      <c r="AW182" s="13" t="s">
        <v>32</v>
      </c>
      <c r="AX182" s="13" t="s">
        <v>77</v>
      </c>
      <c r="AY182" s="253" t="s">
        <v>164</v>
      </c>
    </row>
    <row r="183" spans="1:51" s="13" customFormat="1" ht="12">
      <c r="A183" s="13"/>
      <c r="B183" s="243"/>
      <c r="C183" s="244"/>
      <c r="D183" s="234" t="s">
        <v>330</v>
      </c>
      <c r="E183" s="245" t="s">
        <v>1</v>
      </c>
      <c r="F183" s="246" t="s">
        <v>905</v>
      </c>
      <c r="G183" s="244"/>
      <c r="H183" s="247">
        <v>149.6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330</v>
      </c>
      <c r="AU183" s="253" t="s">
        <v>87</v>
      </c>
      <c r="AV183" s="13" t="s">
        <v>87</v>
      </c>
      <c r="AW183" s="13" t="s">
        <v>32</v>
      </c>
      <c r="AX183" s="13" t="s">
        <v>77</v>
      </c>
      <c r="AY183" s="253" t="s">
        <v>164</v>
      </c>
    </row>
    <row r="184" spans="1:51" s="14" customFormat="1" ht="12">
      <c r="A184" s="14"/>
      <c r="B184" s="254"/>
      <c r="C184" s="255"/>
      <c r="D184" s="234" t="s">
        <v>330</v>
      </c>
      <c r="E184" s="256" t="s">
        <v>1</v>
      </c>
      <c r="F184" s="257" t="s">
        <v>361</v>
      </c>
      <c r="G184" s="255"/>
      <c r="H184" s="258">
        <v>165.6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4" t="s">
        <v>330</v>
      </c>
      <c r="AU184" s="264" t="s">
        <v>87</v>
      </c>
      <c r="AV184" s="14" t="s">
        <v>171</v>
      </c>
      <c r="AW184" s="14" t="s">
        <v>32</v>
      </c>
      <c r="AX184" s="14" t="s">
        <v>85</v>
      </c>
      <c r="AY184" s="264" t="s">
        <v>164</v>
      </c>
    </row>
    <row r="185" spans="1:65" s="2" customFormat="1" ht="24.15" customHeight="1">
      <c r="A185" s="39"/>
      <c r="B185" s="40"/>
      <c r="C185" s="220" t="s">
        <v>419</v>
      </c>
      <c r="D185" s="220" t="s">
        <v>167</v>
      </c>
      <c r="E185" s="221" t="s">
        <v>449</v>
      </c>
      <c r="F185" s="222" t="s">
        <v>450</v>
      </c>
      <c r="G185" s="223" t="s">
        <v>306</v>
      </c>
      <c r="H185" s="224">
        <v>149.6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42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171</v>
      </c>
      <c r="AT185" s="232" t="s">
        <v>167</v>
      </c>
      <c r="AU185" s="232" t="s">
        <v>87</v>
      </c>
      <c r="AY185" s="18" t="s">
        <v>164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85</v>
      </c>
      <c r="BK185" s="233">
        <f>ROUND(I185*H185,2)</f>
        <v>0</v>
      </c>
      <c r="BL185" s="18" t="s">
        <v>171</v>
      </c>
      <c r="BM185" s="232" t="s">
        <v>451</v>
      </c>
    </row>
    <row r="186" spans="1:51" s="13" customFormat="1" ht="12">
      <c r="A186" s="13"/>
      <c r="B186" s="243"/>
      <c r="C186" s="244"/>
      <c r="D186" s="234" t="s">
        <v>330</v>
      </c>
      <c r="E186" s="245" t="s">
        <v>1</v>
      </c>
      <c r="F186" s="246" t="s">
        <v>905</v>
      </c>
      <c r="G186" s="244"/>
      <c r="H186" s="247">
        <v>149.6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330</v>
      </c>
      <c r="AU186" s="253" t="s">
        <v>87</v>
      </c>
      <c r="AV186" s="13" t="s">
        <v>87</v>
      </c>
      <c r="AW186" s="13" t="s">
        <v>32</v>
      </c>
      <c r="AX186" s="13" t="s">
        <v>85</v>
      </c>
      <c r="AY186" s="253" t="s">
        <v>164</v>
      </c>
    </row>
    <row r="187" spans="1:65" s="2" customFormat="1" ht="24.15" customHeight="1">
      <c r="A187" s="39"/>
      <c r="B187" s="40"/>
      <c r="C187" s="220" t="s">
        <v>424</v>
      </c>
      <c r="D187" s="220" t="s">
        <v>167</v>
      </c>
      <c r="E187" s="221" t="s">
        <v>458</v>
      </c>
      <c r="F187" s="222" t="s">
        <v>459</v>
      </c>
      <c r="G187" s="223" t="s">
        <v>306</v>
      </c>
      <c r="H187" s="224">
        <v>149.6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0.00034</v>
      </c>
      <c r="R187" s="230">
        <f>Q187*H187</f>
        <v>0.050864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171</v>
      </c>
      <c r="AT187" s="232" t="s">
        <v>167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171</v>
      </c>
      <c r="BM187" s="232" t="s">
        <v>460</v>
      </c>
    </row>
    <row r="188" spans="1:51" s="13" customFormat="1" ht="12">
      <c r="A188" s="13"/>
      <c r="B188" s="243"/>
      <c r="C188" s="244"/>
      <c r="D188" s="234" t="s">
        <v>330</v>
      </c>
      <c r="E188" s="245" t="s">
        <v>1</v>
      </c>
      <c r="F188" s="246" t="s">
        <v>905</v>
      </c>
      <c r="G188" s="244"/>
      <c r="H188" s="247">
        <v>149.6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330</v>
      </c>
      <c r="AU188" s="253" t="s">
        <v>87</v>
      </c>
      <c r="AV188" s="13" t="s">
        <v>87</v>
      </c>
      <c r="AW188" s="13" t="s">
        <v>32</v>
      </c>
      <c r="AX188" s="13" t="s">
        <v>85</v>
      </c>
      <c r="AY188" s="253" t="s">
        <v>164</v>
      </c>
    </row>
    <row r="189" spans="1:65" s="2" customFormat="1" ht="24.15" customHeight="1">
      <c r="A189" s="39"/>
      <c r="B189" s="40"/>
      <c r="C189" s="220" t="s">
        <v>429</v>
      </c>
      <c r="D189" s="220" t="s">
        <v>167</v>
      </c>
      <c r="E189" s="221" t="s">
        <v>462</v>
      </c>
      <c r="F189" s="222" t="s">
        <v>463</v>
      </c>
      <c r="G189" s="223" t="s">
        <v>306</v>
      </c>
      <c r="H189" s="224">
        <v>299.2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42</v>
      </c>
      <c r="O189" s="92"/>
      <c r="P189" s="230">
        <f>O189*H189</f>
        <v>0</v>
      </c>
      <c r="Q189" s="230">
        <v>0.00071</v>
      </c>
      <c r="R189" s="230">
        <f>Q189*H189</f>
        <v>0.212432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171</v>
      </c>
      <c r="AT189" s="232" t="s">
        <v>167</v>
      </c>
      <c r="AU189" s="232" t="s">
        <v>87</v>
      </c>
      <c r="AY189" s="18" t="s">
        <v>164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171</v>
      </c>
      <c r="BM189" s="232" t="s">
        <v>464</v>
      </c>
    </row>
    <row r="190" spans="1:47" s="2" customFormat="1" ht="12">
      <c r="A190" s="39"/>
      <c r="B190" s="40"/>
      <c r="C190" s="41"/>
      <c r="D190" s="234" t="s">
        <v>173</v>
      </c>
      <c r="E190" s="41"/>
      <c r="F190" s="235" t="s">
        <v>465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87</v>
      </c>
    </row>
    <row r="191" spans="1:51" s="13" customFormat="1" ht="12">
      <c r="A191" s="13"/>
      <c r="B191" s="243"/>
      <c r="C191" s="244"/>
      <c r="D191" s="234" t="s">
        <v>330</v>
      </c>
      <c r="E191" s="245" t="s">
        <v>1</v>
      </c>
      <c r="F191" s="246" t="s">
        <v>905</v>
      </c>
      <c r="G191" s="244"/>
      <c r="H191" s="247">
        <v>149.6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330</v>
      </c>
      <c r="AU191" s="253" t="s">
        <v>87</v>
      </c>
      <c r="AV191" s="13" t="s">
        <v>87</v>
      </c>
      <c r="AW191" s="13" t="s">
        <v>32</v>
      </c>
      <c r="AX191" s="13" t="s">
        <v>85</v>
      </c>
      <c r="AY191" s="253" t="s">
        <v>164</v>
      </c>
    </row>
    <row r="192" spans="1:51" s="13" customFormat="1" ht="12">
      <c r="A192" s="13"/>
      <c r="B192" s="243"/>
      <c r="C192" s="244"/>
      <c r="D192" s="234" t="s">
        <v>330</v>
      </c>
      <c r="E192" s="244"/>
      <c r="F192" s="246" t="s">
        <v>914</v>
      </c>
      <c r="G192" s="244"/>
      <c r="H192" s="247">
        <v>299.2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330</v>
      </c>
      <c r="AU192" s="253" t="s">
        <v>87</v>
      </c>
      <c r="AV192" s="13" t="s">
        <v>87</v>
      </c>
      <c r="AW192" s="13" t="s">
        <v>4</v>
      </c>
      <c r="AX192" s="13" t="s">
        <v>85</v>
      </c>
      <c r="AY192" s="253" t="s">
        <v>164</v>
      </c>
    </row>
    <row r="193" spans="1:65" s="2" customFormat="1" ht="37.8" customHeight="1">
      <c r="A193" s="39"/>
      <c r="B193" s="40"/>
      <c r="C193" s="220" t="s">
        <v>434</v>
      </c>
      <c r="D193" s="220" t="s">
        <v>167</v>
      </c>
      <c r="E193" s="221" t="s">
        <v>468</v>
      </c>
      <c r="F193" s="222" t="s">
        <v>469</v>
      </c>
      <c r="G193" s="223" t="s">
        <v>306</v>
      </c>
      <c r="H193" s="224">
        <v>149.6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42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171</v>
      </c>
      <c r="AT193" s="232" t="s">
        <v>167</v>
      </c>
      <c r="AU193" s="232" t="s">
        <v>87</v>
      </c>
      <c r="AY193" s="18" t="s">
        <v>164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171</v>
      </c>
      <c r="BM193" s="232" t="s">
        <v>470</v>
      </c>
    </row>
    <row r="194" spans="1:51" s="13" customFormat="1" ht="12">
      <c r="A194" s="13"/>
      <c r="B194" s="243"/>
      <c r="C194" s="244"/>
      <c r="D194" s="234" t="s">
        <v>330</v>
      </c>
      <c r="E194" s="245" t="s">
        <v>1</v>
      </c>
      <c r="F194" s="246" t="s">
        <v>905</v>
      </c>
      <c r="G194" s="244"/>
      <c r="H194" s="247">
        <v>149.6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330</v>
      </c>
      <c r="AU194" s="253" t="s">
        <v>87</v>
      </c>
      <c r="AV194" s="13" t="s">
        <v>87</v>
      </c>
      <c r="AW194" s="13" t="s">
        <v>32</v>
      </c>
      <c r="AX194" s="13" t="s">
        <v>85</v>
      </c>
      <c r="AY194" s="253" t="s">
        <v>164</v>
      </c>
    </row>
    <row r="195" spans="1:65" s="2" customFormat="1" ht="37.8" customHeight="1">
      <c r="A195" s="39"/>
      <c r="B195" s="40"/>
      <c r="C195" s="220" t="s">
        <v>442</v>
      </c>
      <c r="D195" s="220" t="s">
        <v>167</v>
      </c>
      <c r="E195" s="221" t="s">
        <v>472</v>
      </c>
      <c r="F195" s="222" t="s">
        <v>473</v>
      </c>
      <c r="G195" s="223" t="s">
        <v>306</v>
      </c>
      <c r="H195" s="224">
        <v>149.6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42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171</v>
      </c>
      <c r="AT195" s="232" t="s">
        <v>167</v>
      </c>
      <c r="AU195" s="232" t="s">
        <v>87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171</v>
      </c>
      <c r="BM195" s="232" t="s">
        <v>474</v>
      </c>
    </row>
    <row r="196" spans="1:51" s="13" customFormat="1" ht="12">
      <c r="A196" s="13"/>
      <c r="B196" s="243"/>
      <c r="C196" s="244"/>
      <c r="D196" s="234" t="s">
        <v>330</v>
      </c>
      <c r="E196" s="245" t="s">
        <v>1</v>
      </c>
      <c r="F196" s="246" t="s">
        <v>905</v>
      </c>
      <c r="G196" s="244"/>
      <c r="H196" s="247">
        <v>149.6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330</v>
      </c>
      <c r="AU196" s="253" t="s">
        <v>87</v>
      </c>
      <c r="AV196" s="13" t="s">
        <v>87</v>
      </c>
      <c r="AW196" s="13" t="s">
        <v>32</v>
      </c>
      <c r="AX196" s="13" t="s">
        <v>85</v>
      </c>
      <c r="AY196" s="253" t="s">
        <v>164</v>
      </c>
    </row>
    <row r="197" spans="1:65" s="2" customFormat="1" ht="76.35" customHeight="1">
      <c r="A197" s="39"/>
      <c r="B197" s="40"/>
      <c r="C197" s="220" t="s">
        <v>448</v>
      </c>
      <c r="D197" s="220" t="s">
        <v>167</v>
      </c>
      <c r="E197" s="221" t="s">
        <v>915</v>
      </c>
      <c r="F197" s="222" t="s">
        <v>916</v>
      </c>
      <c r="G197" s="223" t="s">
        <v>306</v>
      </c>
      <c r="H197" s="224">
        <v>52.06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42</v>
      </c>
      <c r="O197" s="92"/>
      <c r="P197" s="230">
        <f>O197*H197</f>
        <v>0</v>
      </c>
      <c r="Q197" s="230">
        <v>0.10362</v>
      </c>
      <c r="R197" s="230">
        <f>Q197*H197</f>
        <v>5.394457200000001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171</v>
      </c>
      <c r="AT197" s="232" t="s">
        <v>167</v>
      </c>
      <c r="AU197" s="232" t="s">
        <v>87</v>
      </c>
      <c r="AY197" s="18" t="s">
        <v>164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85</v>
      </c>
      <c r="BK197" s="233">
        <f>ROUND(I197*H197,2)</f>
        <v>0</v>
      </c>
      <c r="BL197" s="18" t="s">
        <v>171</v>
      </c>
      <c r="BM197" s="232" t="s">
        <v>917</v>
      </c>
    </row>
    <row r="198" spans="1:65" s="2" customFormat="1" ht="24.15" customHeight="1">
      <c r="A198" s="39"/>
      <c r="B198" s="40"/>
      <c r="C198" s="265" t="s">
        <v>453</v>
      </c>
      <c r="D198" s="265" t="s">
        <v>373</v>
      </c>
      <c r="E198" s="266" t="s">
        <v>481</v>
      </c>
      <c r="F198" s="267" t="s">
        <v>482</v>
      </c>
      <c r="G198" s="268" t="s">
        <v>306</v>
      </c>
      <c r="H198" s="269">
        <v>57.266</v>
      </c>
      <c r="I198" s="270"/>
      <c r="J198" s="271">
        <f>ROUND(I198*H198,2)</f>
        <v>0</v>
      </c>
      <c r="K198" s="272"/>
      <c r="L198" s="273"/>
      <c r="M198" s="274" t="s">
        <v>1</v>
      </c>
      <c r="N198" s="275" t="s">
        <v>42</v>
      </c>
      <c r="O198" s="92"/>
      <c r="P198" s="230">
        <f>O198*H198</f>
        <v>0</v>
      </c>
      <c r="Q198" s="230">
        <v>0.18</v>
      </c>
      <c r="R198" s="230">
        <f>Q198*H198</f>
        <v>10.307879999999999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206</v>
      </c>
      <c r="AT198" s="232" t="s">
        <v>373</v>
      </c>
      <c r="AU198" s="232" t="s">
        <v>87</v>
      </c>
      <c r="AY198" s="18" t="s">
        <v>164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85</v>
      </c>
      <c r="BK198" s="233">
        <f>ROUND(I198*H198,2)</f>
        <v>0</v>
      </c>
      <c r="BL198" s="18" t="s">
        <v>171</v>
      </c>
      <c r="BM198" s="232" t="s">
        <v>483</v>
      </c>
    </row>
    <row r="199" spans="1:47" s="2" customFormat="1" ht="12">
      <c r="A199" s="39"/>
      <c r="B199" s="40"/>
      <c r="C199" s="41"/>
      <c r="D199" s="234" t="s">
        <v>173</v>
      </c>
      <c r="E199" s="41"/>
      <c r="F199" s="235" t="s">
        <v>484</v>
      </c>
      <c r="G199" s="41"/>
      <c r="H199" s="41"/>
      <c r="I199" s="236"/>
      <c r="J199" s="41"/>
      <c r="K199" s="41"/>
      <c r="L199" s="45"/>
      <c r="M199" s="237"/>
      <c r="N199" s="23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173</v>
      </c>
      <c r="AU199" s="18" t="s">
        <v>87</v>
      </c>
    </row>
    <row r="200" spans="1:51" s="13" customFormat="1" ht="12">
      <c r="A200" s="13"/>
      <c r="B200" s="243"/>
      <c r="C200" s="244"/>
      <c r="D200" s="234" t="s">
        <v>330</v>
      </c>
      <c r="E200" s="244"/>
      <c r="F200" s="246" t="s">
        <v>918</v>
      </c>
      <c r="G200" s="244"/>
      <c r="H200" s="247">
        <v>57.266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330</v>
      </c>
      <c r="AU200" s="253" t="s">
        <v>87</v>
      </c>
      <c r="AV200" s="13" t="s">
        <v>87</v>
      </c>
      <c r="AW200" s="13" t="s">
        <v>4</v>
      </c>
      <c r="AX200" s="13" t="s">
        <v>85</v>
      </c>
      <c r="AY200" s="253" t="s">
        <v>164</v>
      </c>
    </row>
    <row r="201" spans="1:65" s="2" customFormat="1" ht="24.15" customHeight="1">
      <c r="A201" s="39"/>
      <c r="B201" s="40"/>
      <c r="C201" s="220" t="s">
        <v>457</v>
      </c>
      <c r="D201" s="220" t="s">
        <v>167</v>
      </c>
      <c r="E201" s="221" t="s">
        <v>487</v>
      </c>
      <c r="F201" s="222" t="s">
        <v>488</v>
      </c>
      <c r="G201" s="223" t="s">
        <v>489</v>
      </c>
      <c r="H201" s="224">
        <v>15.15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42</v>
      </c>
      <c r="O201" s="92"/>
      <c r="P201" s="230">
        <f>O201*H201</f>
        <v>0</v>
      </c>
      <c r="Q201" s="230">
        <v>0.0036</v>
      </c>
      <c r="R201" s="230">
        <f>Q201*H201</f>
        <v>0.05454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171</v>
      </c>
      <c r="AT201" s="232" t="s">
        <v>167</v>
      </c>
      <c r="AU201" s="232" t="s">
        <v>87</v>
      </c>
      <c r="AY201" s="18" t="s">
        <v>164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171</v>
      </c>
      <c r="BM201" s="232" t="s">
        <v>490</v>
      </c>
    </row>
    <row r="202" spans="1:47" s="2" customFormat="1" ht="12">
      <c r="A202" s="39"/>
      <c r="B202" s="40"/>
      <c r="C202" s="41"/>
      <c r="D202" s="234" t="s">
        <v>173</v>
      </c>
      <c r="E202" s="41"/>
      <c r="F202" s="235" t="s">
        <v>491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173</v>
      </c>
      <c r="AU202" s="18" t="s">
        <v>87</v>
      </c>
    </row>
    <row r="203" spans="1:51" s="13" customFormat="1" ht="12">
      <c r="A203" s="13"/>
      <c r="B203" s="243"/>
      <c r="C203" s="244"/>
      <c r="D203" s="234" t="s">
        <v>330</v>
      </c>
      <c r="E203" s="245" t="s">
        <v>1</v>
      </c>
      <c r="F203" s="246" t="s">
        <v>919</v>
      </c>
      <c r="G203" s="244"/>
      <c r="H203" s="247">
        <v>15.15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330</v>
      </c>
      <c r="AU203" s="253" t="s">
        <v>87</v>
      </c>
      <c r="AV203" s="13" t="s">
        <v>87</v>
      </c>
      <c r="AW203" s="13" t="s">
        <v>32</v>
      </c>
      <c r="AX203" s="13" t="s">
        <v>85</v>
      </c>
      <c r="AY203" s="253" t="s">
        <v>164</v>
      </c>
    </row>
    <row r="204" spans="1:63" s="12" customFormat="1" ht="22.8" customHeight="1">
      <c r="A204" s="12"/>
      <c r="B204" s="204"/>
      <c r="C204" s="205"/>
      <c r="D204" s="206" t="s">
        <v>76</v>
      </c>
      <c r="E204" s="218" t="s">
        <v>165</v>
      </c>
      <c r="F204" s="218" t="s">
        <v>498</v>
      </c>
      <c r="G204" s="205"/>
      <c r="H204" s="205"/>
      <c r="I204" s="208"/>
      <c r="J204" s="219">
        <f>BK204</f>
        <v>0</v>
      </c>
      <c r="K204" s="205"/>
      <c r="L204" s="210"/>
      <c r="M204" s="211"/>
      <c r="N204" s="212"/>
      <c r="O204" s="212"/>
      <c r="P204" s="213">
        <f>P205+SUM(P206:P222)</f>
        <v>0</v>
      </c>
      <c r="Q204" s="212"/>
      <c r="R204" s="213">
        <f>R205+SUM(R206:R222)</f>
        <v>6.5141064</v>
      </c>
      <c r="S204" s="212"/>
      <c r="T204" s="214">
        <f>T205+SUM(T206:T222)</f>
        <v>6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5" t="s">
        <v>85</v>
      </c>
      <c r="AT204" s="216" t="s">
        <v>76</v>
      </c>
      <c r="AU204" s="216" t="s">
        <v>85</v>
      </c>
      <c r="AY204" s="215" t="s">
        <v>164</v>
      </c>
      <c r="BK204" s="217">
        <f>BK205+SUM(BK206:BK222)</f>
        <v>0</v>
      </c>
    </row>
    <row r="205" spans="1:65" s="2" customFormat="1" ht="24.15" customHeight="1">
      <c r="A205" s="39"/>
      <c r="B205" s="40"/>
      <c r="C205" s="220" t="s">
        <v>461</v>
      </c>
      <c r="D205" s="220" t="s">
        <v>167</v>
      </c>
      <c r="E205" s="221" t="s">
        <v>554</v>
      </c>
      <c r="F205" s="222" t="s">
        <v>555</v>
      </c>
      <c r="G205" s="223" t="s">
        <v>489</v>
      </c>
      <c r="H205" s="224">
        <v>108.75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42</v>
      </c>
      <c r="O205" s="92"/>
      <c r="P205" s="230">
        <f>O205*H205</f>
        <v>0</v>
      </c>
      <c r="Q205" s="230">
        <v>4E-05</v>
      </c>
      <c r="R205" s="230">
        <f>Q205*H205</f>
        <v>0.004350000000000001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171</v>
      </c>
      <c r="AT205" s="232" t="s">
        <v>167</v>
      </c>
      <c r="AU205" s="232" t="s">
        <v>87</v>
      </c>
      <c r="AY205" s="18" t="s">
        <v>164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85</v>
      </c>
      <c r="BK205" s="233">
        <f>ROUND(I205*H205,2)</f>
        <v>0</v>
      </c>
      <c r="BL205" s="18" t="s">
        <v>171</v>
      </c>
      <c r="BM205" s="232" t="s">
        <v>556</v>
      </c>
    </row>
    <row r="206" spans="1:65" s="2" customFormat="1" ht="37.8" customHeight="1">
      <c r="A206" s="39"/>
      <c r="B206" s="40"/>
      <c r="C206" s="220" t="s">
        <v>467</v>
      </c>
      <c r="D206" s="220" t="s">
        <v>167</v>
      </c>
      <c r="E206" s="221" t="s">
        <v>562</v>
      </c>
      <c r="F206" s="222" t="s">
        <v>563</v>
      </c>
      <c r="G206" s="223" t="s">
        <v>489</v>
      </c>
      <c r="H206" s="224">
        <v>108.75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42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171</v>
      </c>
      <c r="AT206" s="232" t="s">
        <v>167</v>
      </c>
      <c r="AU206" s="232" t="s">
        <v>87</v>
      </c>
      <c r="AY206" s="18" t="s">
        <v>164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171</v>
      </c>
      <c r="BM206" s="232" t="s">
        <v>564</v>
      </c>
    </row>
    <row r="207" spans="1:51" s="13" customFormat="1" ht="12">
      <c r="A207" s="13"/>
      <c r="B207" s="243"/>
      <c r="C207" s="244"/>
      <c r="D207" s="234" t="s">
        <v>330</v>
      </c>
      <c r="E207" s="245" t="s">
        <v>1</v>
      </c>
      <c r="F207" s="246" t="s">
        <v>920</v>
      </c>
      <c r="G207" s="244"/>
      <c r="H207" s="247">
        <v>108.75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330</v>
      </c>
      <c r="AU207" s="253" t="s">
        <v>87</v>
      </c>
      <c r="AV207" s="13" t="s">
        <v>87</v>
      </c>
      <c r="AW207" s="13" t="s">
        <v>32</v>
      </c>
      <c r="AX207" s="13" t="s">
        <v>77</v>
      </c>
      <c r="AY207" s="253" t="s">
        <v>164</v>
      </c>
    </row>
    <row r="208" spans="1:51" s="15" customFormat="1" ht="12">
      <c r="A208" s="15"/>
      <c r="B208" s="276"/>
      <c r="C208" s="277"/>
      <c r="D208" s="234" t="s">
        <v>330</v>
      </c>
      <c r="E208" s="278" t="s">
        <v>1</v>
      </c>
      <c r="F208" s="279" t="s">
        <v>569</v>
      </c>
      <c r="G208" s="277"/>
      <c r="H208" s="280">
        <v>108.75</v>
      </c>
      <c r="I208" s="281"/>
      <c r="J208" s="277"/>
      <c r="K208" s="277"/>
      <c r="L208" s="282"/>
      <c r="M208" s="283"/>
      <c r="N208" s="284"/>
      <c r="O208" s="284"/>
      <c r="P208" s="284"/>
      <c r="Q208" s="284"/>
      <c r="R208" s="284"/>
      <c r="S208" s="284"/>
      <c r="T208" s="28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86" t="s">
        <v>330</v>
      </c>
      <c r="AU208" s="286" t="s">
        <v>87</v>
      </c>
      <c r="AV208" s="15" t="s">
        <v>184</v>
      </c>
      <c r="AW208" s="15" t="s">
        <v>32</v>
      </c>
      <c r="AX208" s="15" t="s">
        <v>77</v>
      </c>
      <c r="AY208" s="286" t="s">
        <v>164</v>
      </c>
    </row>
    <row r="209" spans="1:51" s="14" customFormat="1" ht="12">
      <c r="A209" s="14"/>
      <c r="B209" s="254"/>
      <c r="C209" s="255"/>
      <c r="D209" s="234" t="s">
        <v>330</v>
      </c>
      <c r="E209" s="256" t="s">
        <v>1</v>
      </c>
      <c r="F209" s="257" t="s">
        <v>361</v>
      </c>
      <c r="G209" s="255"/>
      <c r="H209" s="258">
        <v>108.75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4" t="s">
        <v>330</v>
      </c>
      <c r="AU209" s="264" t="s">
        <v>87</v>
      </c>
      <c r="AV209" s="14" t="s">
        <v>171</v>
      </c>
      <c r="AW209" s="14" t="s">
        <v>32</v>
      </c>
      <c r="AX209" s="14" t="s">
        <v>85</v>
      </c>
      <c r="AY209" s="264" t="s">
        <v>164</v>
      </c>
    </row>
    <row r="210" spans="1:65" s="2" customFormat="1" ht="49.05" customHeight="1">
      <c r="A210" s="39"/>
      <c r="B210" s="40"/>
      <c r="C210" s="220" t="s">
        <v>471</v>
      </c>
      <c r="D210" s="220" t="s">
        <v>167</v>
      </c>
      <c r="E210" s="221" t="s">
        <v>576</v>
      </c>
      <c r="F210" s="222" t="s">
        <v>577</v>
      </c>
      <c r="G210" s="223" t="s">
        <v>489</v>
      </c>
      <c r="H210" s="224">
        <v>23.31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42</v>
      </c>
      <c r="O210" s="92"/>
      <c r="P210" s="230">
        <f>O210*H210</f>
        <v>0</v>
      </c>
      <c r="Q210" s="230">
        <v>0.1554</v>
      </c>
      <c r="R210" s="230">
        <f>Q210*H210</f>
        <v>3.622374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171</v>
      </c>
      <c r="AT210" s="232" t="s">
        <v>167</v>
      </c>
      <c r="AU210" s="232" t="s">
        <v>87</v>
      </c>
      <c r="AY210" s="18" t="s">
        <v>164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85</v>
      </c>
      <c r="BK210" s="233">
        <f>ROUND(I210*H210,2)</f>
        <v>0</v>
      </c>
      <c r="BL210" s="18" t="s">
        <v>171</v>
      </c>
      <c r="BM210" s="232" t="s">
        <v>578</v>
      </c>
    </row>
    <row r="211" spans="1:51" s="13" customFormat="1" ht="12">
      <c r="A211" s="13"/>
      <c r="B211" s="243"/>
      <c r="C211" s="244"/>
      <c r="D211" s="234" t="s">
        <v>330</v>
      </c>
      <c r="E211" s="245" t="s">
        <v>1</v>
      </c>
      <c r="F211" s="246" t="s">
        <v>921</v>
      </c>
      <c r="G211" s="244"/>
      <c r="H211" s="247">
        <v>19.57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330</v>
      </c>
      <c r="AU211" s="253" t="s">
        <v>87</v>
      </c>
      <c r="AV211" s="13" t="s">
        <v>87</v>
      </c>
      <c r="AW211" s="13" t="s">
        <v>32</v>
      </c>
      <c r="AX211" s="13" t="s">
        <v>77</v>
      </c>
      <c r="AY211" s="253" t="s">
        <v>164</v>
      </c>
    </row>
    <row r="212" spans="1:51" s="13" customFormat="1" ht="12">
      <c r="A212" s="13"/>
      <c r="B212" s="243"/>
      <c r="C212" s="244"/>
      <c r="D212" s="234" t="s">
        <v>330</v>
      </c>
      <c r="E212" s="245" t="s">
        <v>1</v>
      </c>
      <c r="F212" s="246" t="s">
        <v>922</v>
      </c>
      <c r="G212" s="244"/>
      <c r="H212" s="247">
        <v>3.74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3" t="s">
        <v>330</v>
      </c>
      <c r="AU212" s="253" t="s">
        <v>87</v>
      </c>
      <c r="AV212" s="13" t="s">
        <v>87</v>
      </c>
      <c r="AW212" s="13" t="s">
        <v>32</v>
      </c>
      <c r="AX212" s="13" t="s">
        <v>77</v>
      </c>
      <c r="AY212" s="253" t="s">
        <v>164</v>
      </c>
    </row>
    <row r="213" spans="1:65" s="2" customFormat="1" ht="24.15" customHeight="1">
      <c r="A213" s="39"/>
      <c r="B213" s="40"/>
      <c r="C213" s="265" t="s">
        <v>475</v>
      </c>
      <c r="D213" s="265" t="s">
        <v>373</v>
      </c>
      <c r="E213" s="266" t="s">
        <v>584</v>
      </c>
      <c r="F213" s="267" t="s">
        <v>585</v>
      </c>
      <c r="G213" s="268" t="s">
        <v>381</v>
      </c>
      <c r="H213" s="269">
        <v>21</v>
      </c>
      <c r="I213" s="270"/>
      <c r="J213" s="271">
        <f>ROUND(I213*H213,2)</f>
        <v>0</v>
      </c>
      <c r="K213" s="272"/>
      <c r="L213" s="273"/>
      <c r="M213" s="274" t="s">
        <v>1</v>
      </c>
      <c r="N213" s="275" t="s">
        <v>42</v>
      </c>
      <c r="O213" s="92"/>
      <c r="P213" s="230">
        <f>O213*H213</f>
        <v>0</v>
      </c>
      <c r="Q213" s="230">
        <v>0.0821</v>
      </c>
      <c r="R213" s="230">
        <f>Q213*H213</f>
        <v>1.7241000000000002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206</v>
      </c>
      <c r="AT213" s="232" t="s">
        <v>373</v>
      </c>
      <c r="AU213" s="232" t="s">
        <v>87</v>
      </c>
      <c r="AY213" s="18" t="s">
        <v>164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171</v>
      </c>
      <c r="BM213" s="232" t="s">
        <v>586</v>
      </c>
    </row>
    <row r="214" spans="1:47" s="2" customFormat="1" ht="12">
      <c r="A214" s="39"/>
      <c r="B214" s="40"/>
      <c r="C214" s="41"/>
      <c r="D214" s="234" t="s">
        <v>173</v>
      </c>
      <c r="E214" s="41"/>
      <c r="F214" s="235" t="s">
        <v>587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173</v>
      </c>
      <c r="AU214" s="18" t="s">
        <v>87</v>
      </c>
    </row>
    <row r="215" spans="1:65" s="2" customFormat="1" ht="24.15" customHeight="1">
      <c r="A215" s="39"/>
      <c r="B215" s="40"/>
      <c r="C215" s="265" t="s">
        <v>480</v>
      </c>
      <c r="D215" s="265" t="s">
        <v>373</v>
      </c>
      <c r="E215" s="266" t="s">
        <v>589</v>
      </c>
      <c r="F215" s="267" t="s">
        <v>590</v>
      </c>
      <c r="G215" s="268" t="s">
        <v>381</v>
      </c>
      <c r="H215" s="269">
        <v>6</v>
      </c>
      <c r="I215" s="270"/>
      <c r="J215" s="271">
        <f>ROUND(I215*H215,2)</f>
        <v>0</v>
      </c>
      <c r="K215" s="272"/>
      <c r="L215" s="273"/>
      <c r="M215" s="274" t="s">
        <v>1</v>
      </c>
      <c r="N215" s="275" t="s">
        <v>42</v>
      </c>
      <c r="O215" s="92"/>
      <c r="P215" s="230">
        <f>O215*H215</f>
        <v>0</v>
      </c>
      <c r="Q215" s="230">
        <v>0.0585</v>
      </c>
      <c r="R215" s="230">
        <f>Q215*H215</f>
        <v>0.35100000000000003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206</v>
      </c>
      <c r="AT215" s="232" t="s">
        <v>373</v>
      </c>
      <c r="AU215" s="232" t="s">
        <v>87</v>
      </c>
      <c r="AY215" s="18" t="s">
        <v>164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171</v>
      </c>
      <c r="BM215" s="232" t="s">
        <v>591</v>
      </c>
    </row>
    <row r="216" spans="1:47" s="2" customFormat="1" ht="12">
      <c r="A216" s="39"/>
      <c r="B216" s="40"/>
      <c r="C216" s="41"/>
      <c r="D216" s="234" t="s">
        <v>173</v>
      </c>
      <c r="E216" s="41"/>
      <c r="F216" s="235" t="s">
        <v>587</v>
      </c>
      <c r="G216" s="41"/>
      <c r="H216" s="41"/>
      <c r="I216" s="236"/>
      <c r="J216" s="41"/>
      <c r="K216" s="41"/>
      <c r="L216" s="45"/>
      <c r="M216" s="237"/>
      <c r="N216" s="23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87</v>
      </c>
    </row>
    <row r="217" spans="1:65" s="2" customFormat="1" ht="24.15" customHeight="1">
      <c r="A217" s="39"/>
      <c r="B217" s="40"/>
      <c r="C217" s="220" t="s">
        <v>486</v>
      </c>
      <c r="D217" s="220" t="s">
        <v>167</v>
      </c>
      <c r="E217" s="221" t="s">
        <v>601</v>
      </c>
      <c r="F217" s="222" t="s">
        <v>602</v>
      </c>
      <c r="G217" s="223" t="s">
        <v>317</v>
      </c>
      <c r="H217" s="224">
        <v>0.36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42</v>
      </c>
      <c r="O217" s="92"/>
      <c r="P217" s="230">
        <f>O217*H217</f>
        <v>0</v>
      </c>
      <c r="Q217" s="230">
        <v>2.25634</v>
      </c>
      <c r="R217" s="230">
        <f>Q217*H217</f>
        <v>0.8122823999999998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171</v>
      </c>
      <c r="AT217" s="232" t="s">
        <v>167</v>
      </c>
      <c r="AU217" s="232" t="s">
        <v>87</v>
      </c>
      <c r="AY217" s="18" t="s">
        <v>164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85</v>
      </c>
      <c r="BK217" s="233">
        <f>ROUND(I217*H217,2)</f>
        <v>0</v>
      </c>
      <c r="BL217" s="18" t="s">
        <v>171</v>
      </c>
      <c r="BM217" s="232" t="s">
        <v>603</v>
      </c>
    </row>
    <row r="218" spans="1:51" s="13" customFormat="1" ht="12">
      <c r="A218" s="13"/>
      <c r="B218" s="243"/>
      <c r="C218" s="244"/>
      <c r="D218" s="234" t="s">
        <v>330</v>
      </c>
      <c r="E218" s="245" t="s">
        <v>1</v>
      </c>
      <c r="F218" s="246" t="s">
        <v>923</v>
      </c>
      <c r="G218" s="244"/>
      <c r="H218" s="247">
        <v>0.36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3" t="s">
        <v>330</v>
      </c>
      <c r="AU218" s="253" t="s">
        <v>87</v>
      </c>
      <c r="AV218" s="13" t="s">
        <v>87</v>
      </c>
      <c r="AW218" s="13" t="s">
        <v>32</v>
      </c>
      <c r="AX218" s="13" t="s">
        <v>85</v>
      </c>
      <c r="AY218" s="253" t="s">
        <v>164</v>
      </c>
    </row>
    <row r="219" spans="1:65" s="2" customFormat="1" ht="24.15" customHeight="1">
      <c r="A219" s="39"/>
      <c r="B219" s="40"/>
      <c r="C219" s="220" t="s">
        <v>494</v>
      </c>
      <c r="D219" s="220" t="s">
        <v>167</v>
      </c>
      <c r="E219" s="221" t="s">
        <v>606</v>
      </c>
      <c r="F219" s="222" t="s">
        <v>607</v>
      </c>
      <c r="G219" s="223" t="s">
        <v>489</v>
      </c>
      <c r="H219" s="224">
        <v>15.15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42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171</v>
      </c>
      <c r="AT219" s="232" t="s">
        <v>167</v>
      </c>
      <c r="AU219" s="232" t="s">
        <v>87</v>
      </c>
      <c r="AY219" s="18" t="s">
        <v>164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85</v>
      </c>
      <c r="BK219" s="233">
        <f>ROUND(I219*H219,2)</f>
        <v>0</v>
      </c>
      <c r="BL219" s="18" t="s">
        <v>171</v>
      </c>
      <c r="BM219" s="232" t="s">
        <v>608</v>
      </c>
    </row>
    <row r="220" spans="1:51" s="13" customFormat="1" ht="12">
      <c r="A220" s="13"/>
      <c r="B220" s="243"/>
      <c r="C220" s="244"/>
      <c r="D220" s="234" t="s">
        <v>330</v>
      </c>
      <c r="E220" s="245" t="s">
        <v>1</v>
      </c>
      <c r="F220" s="246" t="s">
        <v>919</v>
      </c>
      <c r="G220" s="244"/>
      <c r="H220" s="247">
        <v>15.15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330</v>
      </c>
      <c r="AU220" s="253" t="s">
        <v>87</v>
      </c>
      <c r="AV220" s="13" t="s">
        <v>87</v>
      </c>
      <c r="AW220" s="13" t="s">
        <v>32</v>
      </c>
      <c r="AX220" s="13" t="s">
        <v>85</v>
      </c>
      <c r="AY220" s="253" t="s">
        <v>164</v>
      </c>
    </row>
    <row r="221" spans="1:65" s="2" customFormat="1" ht="24.15" customHeight="1">
      <c r="A221" s="39"/>
      <c r="B221" s="40"/>
      <c r="C221" s="220" t="s">
        <v>499</v>
      </c>
      <c r="D221" s="220" t="s">
        <v>167</v>
      </c>
      <c r="E221" s="221" t="s">
        <v>610</v>
      </c>
      <c r="F221" s="222" t="s">
        <v>611</v>
      </c>
      <c r="G221" s="223" t="s">
        <v>306</v>
      </c>
      <c r="H221" s="224">
        <v>300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42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0.02</v>
      </c>
      <c r="T221" s="231">
        <f>S221*H221</f>
        <v>6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171</v>
      </c>
      <c r="AT221" s="232" t="s">
        <v>167</v>
      </c>
      <c r="AU221" s="232" t="s">
        <v>87</v>
      </c>
      <c r="AY221" s="18" t="s">
        <v>164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85</v>
      </c>
      <c r="BK221" s="233">
        <f>ROUND(I221*H221,2)</f>
        <v>0</v>
      </c>
      <c r="BL221" s="18" t="s">
        <v>171</v>
      </c>
      <c r="BM221" s="232" t="s">
        <v>612</v>
      </c>
    </row>
    <row r="222" spans="1:63" s="12" customFormat="1" ht="20.85" customHeight="1">
      <c r="A222" s="12"/>
      <c r="B222" s="204"/>
      <c r="C222" s="205"/>
      <c r="D222" s="206" t="s">
        <v>76</v>
      </c>
      <c r="E222" s="218" t="s">
        <v>623</v>
      </c>
      <c r="F222" s="218" t="s">
        <v>624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P223+P224</f>
        <v>0</v>
      </c>
      <c r="Q222" s="212"/>
      <c r="R222" s="213">
        <f>R223+R224</f>
        <v>0</v>
      </c>
      <c r="S222" s="212"/>
      <c r="T222" s="214">
        <f>T223+T224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5" t="s">
        <v>85</v>
      </c>
      <c r="AT222" s="216" t="s">
        <v>76</v>
      </c>
      <c r="AU222" s="216" t="s">
        <v>87</v>
      </c>
      <c r="AY222" s="215" t="s">
        <v>164</v>
      </c>
      <c r="BK222" s="217">
        <f>BK223+BK224</f>
        <v>0</v>
      </c>
    </row>
    <row r="223" spans="1:65" s="2" customFormat="1" ht="37.8" customHeight="1">
      <c r="A223" s="39"/>
      <c r="B223" s="40"/>
      <c r="C223" s="220" t="s">
        <v>503</v>
      </c>
      <c r="D223" s="220" t="s">
        <v>167</v>
      </c>
      <c r="E223" s="221" t="s">
        <v>626</v>
      </c>
      <c r="F223" s="222" t="s">
        <v>627</v>
      </c>
      <c r="G223" s="223" t="s">
        <v>349</v>
      </c>
      <c r="H223" s="224">
        <v>22.536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42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171</v>
      </c>
      <c r="AT223" s="232" t="s">
        <v>167</v>
      </c>
      <c r="AU223" s="232" t="s">
        <v>184</v>
      </c>
      <c r="AY223" s="18" t="s">
        <v>164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85</v>
      </c>
      <c r="BK223" s="233">
        <f>ROUND(I223*H223,2)</f>
        <v>0</v>
      </c>
      <c r="BL223" s="18" t="s">
        <v>171</v>
      </c>
      <c r="BM223" s="232" t="s">
        <v>628</v>
      </c>
    </row>
    <row r="224" spans="1:63" s="16" customFormat="1" ht="20.85" customHeight="1">
      <c r="A224" s="16"/>
      <c r="B224" s="287"/>
      <c r="C224" s="288"/>
      <c r="D224" s="289" t="s">
        <v>76</v>
      </c>
      <c r="E224" s="289" t="s">
        <v>629</v>
      </c>
      <c r="F224" s="289" t="s">
        <v>630</v>
      </c>
      <c r="G224" s="288"/>
      <c r="H224" s="288"/>
      <c r="I224" s="290"/>
      <c r="J224" s="291">
        <f>BK224</f>
        <v>0</v>
      </c>
      <c r="K224" s="288"/>
      <c r="L224" s="292"/>
      <c r="M224" s="293"/>
      <c r="N224" s="294"/>
      <c r="O224" s="294"/>
      <c r="P224" s="295">
        <f>SUM(P225:P234)</f>
        <v>0</v>
      </c>
      <c r="Q224" s="294"/>
      <c r="R224" s="295">
        <f>SUM(R225:R234)</f>
        <v>0</v>
      </c>
      <c r="S224" s="294"/>
      <c r="T224" s="296">
        <f>SUM(T225:T234)</f>
        <v>0</v>
      </c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R224" s="297" t="s">
        <v>85</v>
      </c>
      <c r="AT224" s="298" t="s">
        <v>76</v>
      </c>
      <c r="AU224" s="298" t="s">
        <v>184</v>
      </c>
      <c r="AY224" s="297" t="s">
        <v>164</v>
      </c>
      <c r="BK224" s="299">
        <f>SUM(BK225:BK234)</f>
        <v>0</v>
      </c>
    </row>
    <row r="225" spans="1:65" s="2" customFormat="1" ht="24.15" customHeight="1">
      <c r="A225" s="39"/>
      <c r="B225" s="40"/>
      <c r="C225" s="220" t="s">
        <v>508</v>
      </c>
      <c r="D225" s="220" t="s">
        <v>167</v>
      </c>
      <c r="E225" s="221" t="s">
        <v>632</v>
      </c>
      <c r="F225" s="222" t="s">
        <v>633</v>
      </c>
      <c r="G225" s="223" t="s">
        <v>349</v>
      </c>
      <c r="H225" s="224">
        <v>157.946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42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171</v>
      </c>
      <c r="AT225" s="232" t="s">
        <v>167</v>
      </c>
      <c r="AU225" s="232" t="s">
        <v>171</v>
      </c>
      <c r="AY225" s="18" t="s">
        <v>164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85</v>
      </c>
      <c r="BK225" s="233">
        <f>ROUND(I225*H225,2)</f>
        <v>0</v>
      </c>
      <c r="BL225" s="18" t="s">
        <v>171</v>
      </c>
      <c r="BM225" s="232" t="s">
        <v>634</v>
      </c>
    </row>
    <row r="226" spans="1:65" s="2" customFormat="1" ht="37.8" customHeight="1">
      <c r="A226" s="39"/>
      <c r="B226" s="40"/>
      <c r="C226" s="220" t="s">
        <v>512</v>
      </c>
      <c r="D226" s="220" t="s">
        <v>167</v>
      </c>
      <c r="E226" s="221" t="s">
        <v>636</v>
      </c>
      <c r="F226" s="222" t="s">
        <v>637</v>
      </c>
      <c r="G226" s="223" t="s">
        <v>349</v>
      </c>
      <c r="H226" s="224">
        <v>3474.812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42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171</v>
      </c>
      <c r="AT226" s="232" t="s">
        <v>167</v>
      </c>
      <c r="AU226" s="232" t="s">
        <v>171</v>
      </c>
      <c r="AY226" s="18" t="s">
        <v>164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85</v>
      </c>
      <c r="BK226" s="233">
        <f>ROUND(I226*H226,2)</f>
        <v>0</v>
      </c>
      <c r="BL226" s="18" t="s">
        <v>171</v>
      </c>
      <c r="BM226" s="232" t="s">
        <v>638</v>
      </c>
    </row>
    <row r="227" spans="1:47" s="2" customFormat="1" ht="12">
      <c r="A227" s="39"/>
      <c r="B227" s="40"/>
      <c r="C227" s="41"/>
      <c r="D227" s="234" t="s">
        <v>173</v>
      </c>
      <c r="E227" s="41"/>
      <c r="F227" s="235" t="s">
        <v>639</v>
      </c>
      <c r="G227" s="41"/>
      <c r="H227" s="41"/>
      <c r="I227" s="236"/>
      <c r="J227" s="41"/>
      <c r="K227" s="41"/>
      <c r="L227" s="45"/>
      <c r="M227" s="237"/>
      <c r="N227" s="23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173</v>
      </c>
      <c r="AU227" s="18" t="s">
        <v>171</v>
      </c>
    </row>
    <row r="228" spans="1:51" s="13" customFormat="1" ht="12">
      <c r="A228" s="13"/>
      <c r="B228" s="243"/>
      <c r="C228" s="244"/>
      <c r="D228" s="234" t="s">
        <v>330</v>
      </c>
      <c r="E228" s="244"/>
      <c r="F228" s="246" t="s">
        <v>924</v>
      </c>
      <c r="G228" s="244"/>
      <c r="H228" s="247">
        <v>3474.812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3" t="s">
        <v>330</v>
      </c>
      <c r="AU228" s="253" t="s">
        <v>171</v>
      </c>
      <c r="AV228" s="13" t="s">
        <v>87</v>
      </c>
      <c r="AW228" s="13" t="s">
        <v>4</v>
      </c>
      <c r="AX228" s="13" t="s">
        <v>85</v>
      </c>
      <c r="AY228" s="253" t="s">
        <v>164</v>
      </c>
    </row>
    <row r="229" spans="1:65" s="2" customFormat="1" ht="14.4" customHeight="1">
      <c r="A229" s="39"/>
      <c r="B229" s="40"/>
      <c r="C229" s="220" t="s">
        <v>517</v>
      </c>
      <c r="D229" s="220" t="s">
        <v>167</v>
      </c>
      <c r="E229" s="221" t="s">
        <v>642</v>
      </c>
      <c r="F229" s="222" t="s">
        <v>643</v>
      </c>
      <c r="G229" s="223" t="s">
        <v>349</v>
      </c>
      <c r="H229" s="224">
        <v>157.946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42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171</v>
      </c>
      <c r="AT229" s="232" t="s">
        <v>167</v>
      </c>
      <c r="AU229" s="232" t="s">
        <v>171</v>
      </c>
      <c r="AY229" s="18" t="s">
        <v>164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85</v>
      </c>
      <c r="BK229" s="233">
        <f>ROUND(I229*H229,2)</f>
        <v>0</v>
      </c>
      <c r="BL229" s="18" t="s">
        <v>171</v>
      </c>
      <c r="BM229" s="232" t="s">
        <v>644</v>
      </c>
    </row>
    <row r="230" spans="1:65" s="2" customFormat="1" ht="24.15" customHeight="1">
      <c r="A230" s="39"/>
      <c r="B230" s="40"/>
      <c r="C230" s="220" t="s">
        <v>522</v>
      </c>
      <c r="D230" s="220" t="s">
        <v>167</v>
      </c>
      <c r="E230" s="221" t="s">
        <v>646</v>
      </c>
      <c r="F230" s="222" t="s">
        <v>647</v>
      </c>
      <c r="G230" s="223" t="s">
        <v>349</v>
      </c>
      <c r="H230" s="224">
        <v>66.384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42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171</v>
      </c>
      <c r="AT230" s="232" t="s">
        <v>167</v>
      </c>
      <c r="AU230" s="232" t="s">
        <v>171</v>
      </c>
      <c r="AY230" s="18" t="s">
        <v>164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85</v>
      </c>
      <c r="BK230" s="233">
        <f>ROUND(I230*H230,2)</f>
        <v>0</v>
      </c>
      <c r="BL230" s="18" t="s">
        <v>171</v>
      </c>
      <c r="BM230" s="232" t="s">
        <v>648</v>
      </c>
    </row>
    <row r="231" spans="1:65" s="2" customFormat="1" ht="24.15" customHeight="1">
      <c r="A231" s="39"/>
      <c r="B231" s="40"/>
      <c r="C231" s="220" t="s">
        <v>527</v>
      </c>
      <c r="D231" s="220" t="s">
        <v>167</v>
      </c>
      <c r="E231" s="221" t="s">
        <v>650</v>
      </c>
      <c r="F231" s="222" t="s">
        <v>651</v>
      </c>
      <c r="G231" s="223" t="s">
        <v>349</v>
      </c>
      <c r="H231" s="224">
        <v>85.562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42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171</v>
      </c>
      <c r="AT231" s="232" t="s">
        <v>167</v>
      </c>
      <c r="AU231" s="232" t="s">
        <v>171</v>
      </c>
      <c r="AY231" s="18" t="s">
        <v>164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85</v>
      </c>
      <c r="BK231" s="233">
        <f>ROUND(I231*H231,2)</f>
        <v>0</v>
      </c>
      <c r="BL231" s="18" t="s">
        <v>171</v>
      </c>
      <c r="BM231" s="232" t="s">
        <v>652</v>
      </c>
    </row>
    <row r="232" spans="1:51" s="13" customFormat="1" ht="12">
      <c r="A232" s="13"/>
      <c r="B232" s="243"/>
      <c r="C232" s="244"/>
      <c r="D232" s="234" t="s">
        <v>330</v>
      </c>
      <c r="E232" s="245" t="s">
        <v>1</v>
      </c>
      <c r="F232" s="246" t="s">
        <v>925</v>
      </c>
      <c r="G232" s="244"/>
      <c r="H232" s="247">
        <v>85.562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330</v>
      </c>
      <c r="AU232" s="253" t="s">
        <v>171</v>
      </c>
      <c r="AV232" s="13" t="s">
        <v>87</v>
      </c>
      <c r="AW232" s="13" t="s">
        <v>32</v>
      </c>
      <c r="AX232" s="13" t="s">
        <v>85</v>
      </c>
      <c r="AY232" s="253" t="s">
        <v>164</v>
      </c>
    </row>
    <row r="233" spans="1:65" s="2" customFormat="1" ht="24.15" customHeight="1">
      <c r="A233" s="39"/>
      <c r="B233" s="40"/>
      <c r="C233" s="220" t="s">
        <v>532</v>
      </c>
      <c r="D233" s="220" t="s">
        <v>167</v>
      </c>
      <c r="E233" s="221" t="s">
        <v>655</v>
      </c>
      <c r="F233" s="222" t="s">
        <v>656</v>
      </c>
      <c r="G233" s="223" t="s">
        <v>349</v>
      </c>
      <c r="H233" s="224">
        <v>6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42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171</v>
      </c>
      <c r="AT233" s="232" t="s">
        <v>167</v>
      </c>
      <c r="AU233" s="232" t="s">
        <v>171</v>
      </c>
      <c r="AY233" s="18" t="s">
        <v>164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85</v>
      </c>
      <c r="BK233" s="233">
        <f>ROUND(I233*H233,2)</f>
        <v>0</v>
      </c>
      <c r="BL233" s="18" t="s">
        <v>171</v>
      </c>
      <c r="BM233" s="232" t="s">
        <v>657</v>
      </c>
    </row>
    <row r="234" spans="1:47" s="2" customFormat="1" ht="12">
      <c r="A234" s="39"/>
      <c r="B234" s="40"/>
      <c r="C234" s="41"/>
      <c r="D234" s="234" t="s">
        <v>173</v>
      </c>
      <c r="E234" s="41"/>
      <c r="F234" s="235" t="s">
        <v>658</v>
      </c>
      <c r="G234" s="41"/>
      <c r="H234" s="41"/>
      <c r="I234" s="236"/>
      <c r="J234" s="41"/>
      <c r="K234" s="41"/>
      <c r="L234" s="45"/>
      <c r="M234" s="239"/>
      <c r="N234" s="240"/>
      <c r="O234" s="241"/>
      <c r="P234" s="241"/>
      <c r="Q234" s="241"/>
      <c r="R234" s="241"/>
      <c r="S234" s="241"/>
      <c r="T234" s="242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173</v>
      </c>
      <c r="AU234" s="18" t="s">
        <v>171</v>
      </c>
    </row>
    <row r="235" spans="1:31" s="2" customFormat="1" ht="6.95" customHeight="1">
      <c r="A235" s="39"/>
      <c r="B235" s="67"/>
      <c r="C235" s="68"/>
      <c r="D235" s="68"/>
      <c r="E235" s="68"/>
      <c r="F235" s="68"/>
      <c r="G235" s="68"/>
      <c r="H235" s="68"/>
      <c r="I235" s="68"/>
      <c r="J235" s="68"/>
      <c r="K235" s="68"/>
      <c r="L235" s="45"/>
      <c r="M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</sheetData>
  <sheetProtection password="CC35" sheet="1" objects="1" scenarios="1" formatColumns="0" formatRows="0" autoFilter="0"/>
  <autoFilter ref="C121:K23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926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107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ROUND((SUM(BE120:BE153)),2)</f>
        <v>0</v>
      </c>
      <c r="G33" s="39"/>
      <c r="H33" s="39"/>
      <c r="I33" s="156">
        <v>0.21</v>
      </c>
      <c r="J33" s="155">
        <f>ROUND(((SUM(BE120:BE153))*I33),2)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ROUND((SUM(BF120:BF153)),2)</f>
        <v>0</v>
      </c>
      <c r="G34" s="39"/>
      <c r="H34" s="39"/>
      <c r="I34" s="156">
        <v>0.15</v>
      </c>
      <c r="J34" s="155">
        <f>ROUND(((SUM(BF120:BF153))*I34),2)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ROUND((SUM(BG120:BG153)),2)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ROUND((SUM(BH120:BH153)),2)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ROUND((SUM(BI120:BI153)),2)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201 - Protihluková stěna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297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300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736</v>
      </c>
      <c r="E100" s="189"/>
      <c r="F100" s="189"/>
      <c r="G100" s="189"/>
      <c r="H100" s="189"/>
      <c r="I100" s="189"/>
      <c r="J100" s="190">
        <f>J152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149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Kruhový objezd na silnici II/608 ulice Teplická v Postřižíně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131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 xml:space="preserve">SO 201 - Protihluková stěna 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Postřižín</v>
      </c>
      <c r="G114" s="41"/>
      <c r="H114" s="41"/>
      <c r="I114" s="33" t="s">
        <v>22</v>
      </c>
      <c r="J114" s="80" t="str">
        <f>IF(J12="","",J12)</f>
        <v>5. 8. 2018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E15</f>
        <v>Středočeský kraj</v>
      </c>
      <c r="G116" s="41"/>
      <c r="H116" s="41"/>
      <c r="I116" s="33" t="s">
        <v>30</v>
      </c>
      <c r="J116" s="37" t="str">
        <f>E21</f>
        <v>Ing. arch. Martin Jirovský, PhD., MBA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Ing. Barbora Baňárová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150</v>
      </c>
      <c r="D119" s="195" t="s">
        <v>62</v>
      </c>
      <c r="E119" s="195" t="s">
        <v>58</v>
      </c>
      <c r="F119" s="195" t="s">
        <v>59</v>
      </c>
      <c r="G119" s="195" t="s">
        <v>151</v>
      </c>
      <c r="H119" s="195" t="s">
        <v>152</v>
      </c>
      <c r="I119" s="195" t="s">
        <v>153</v>
      </c>
      <c r="J119" s="196" t="s">
        <v>136</v>
      </c>
      <c r="K119" s="197" t="s">
        <v>154</v>
      </c>
      <c r="L119" s="198"/>
      <c r="M119" s="101" t="s">
        <v>1</v>
      </c>
      <c r="N119" s="102" t="s">
        <v>41</v>
      </c>
      <c r="O119" s="102" t="s">
        <v>155</v>
      </c>
      <c r="P119" s="102" t="s">
        <v>156</v>
      </c>
      <c r="Q119" s="102" t="s">
        <v>157</v>
      </c>
      <c r="R119" s="102" t="s">
        <v>158</v>
      </c>
      <c r="S119" s="102" t="s">
        <v>159</v>
      </c>
      <c r="T119" s="103" t="s">
        <v>160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161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122.1992615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76</v>
      </c>
      <c r="AU120" s="18" t="s">
        <v>138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76</v>
      </c>
      <c r="E121" s="207" t="s">
        <v>162</v>
      </c>
      <c r="F121" s="207" t="s">
        <v>163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P122+P134+P152</f>
        <v>0</v>
      </c>
      <c r="Q121" s="212"/>
      <c r="R121" s="213">
        <f>R122+R134+R152</f>
        <v>122.1992615</v>
      </c>
      <c r="S121" s="212"/>
      <c r="T121" s="214">
        <f>T122+T134+T152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85</v>
      </c>
      <c r="AT121" s="216" t="s">
        <v>76</v>
      </c>
      <c r="AU121" s="216" t="s">
        <v>77</v>
      </c>
      <c r="AY121" s="215" t="s">
        <v>164</v>
      </c>
      <c r="BK121" s="217">
        <f>BK122+BK134+BK152</f>
        <v>0</v>
      </c>
    </row>
    <row r="122" spans="1:63" s="12" customFormat="1" ht="22.8" customHeight="1">
      <c r="A122" s="12"/>
      <c r="B122" s="204"/>
      <c r="C122" s="205"/>
      <c r="D122" s="206" t="s">
        <v>76</v>
      </c>
      <c r="E122" s="218" t="s">
        <v>85</v>
      </c>
      <c r="F122" s="218" t="s">
        <v>303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SUM(P123:P133)</f>
        <v>0</v>
      </c>
      <c r="Q122" s="212"/>
      <c r="R122" s="213">
        <f>SUM(R123:R133)</f>
        <v>0</v>
      </c>
      <c r="S122" s="212"/>
      <c r="T122" s="214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85</v>
      </c>
      <c r="AT122" s="216" t="s">
        <v>76</v>
      </c>
      <c r="AU122" s="216" t="s">
        <v>85</v>
      </c>
      <c r="AY122" s="215" t="s">
        <v>164</v>
      </c>
      <c r="BK122" s="217">
        <f>SUM(BK123:BK133)</f>
        <v>0</v>
      </c>
    </row>
    <row r="123" spans="1:65" s="2" customFormat="1" ht="24.15" customHeight="1">
      <c r="A123" s="39"/>
      <c r="B123" s="40"/>
      <c r="C123" s="220" t="s">
        <v>85</v>
      </c>
      <c r="D123" s="220" t="s">
        <v>167</v>
      </c>
      <c r="E123" s="221" t="s">
        <v>927</v>
      </c>
      <c r="F123" s="222" t="s">
        <v>928</v>
      </c>
      <c r="G123" s="223" t="s">
        <v>317</v>
      </c>
      <c r="H123" s="224">
        <v>15.48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42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171</v>
      </c>
      <c r="AT123" s="232" t="s">
        <v>167</v>
      </c>
      <c r="AU123" s="232" t="s">
        <v>87</v>
      </c>
      <c r="AY123" s="18" t="s">
        <v>164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85</v>
      </c>
      <c r="BK123" s="233">
        <f>ROUND(I123*H123,2)</f>
        <v>0</v>
      </c>
      <c r="BL123" s="18" t="s">
        <v>171</v>
      </c>
      <c r="BM123" s="232" t="s">
        <v>929</v>
      </c>
    </row>
    <row r="124" spans="1:51" s="13" customFormat="1" ht="12">
      <c r="A124" s="13"/>
      <c r="B124" s="243"/>
      <c r="C124" s="244"/>
      <c r="D124" s="234" t="s">
        <v>330</v>
      </c>
      <c r="E124" s="245" t="s">
        <v>1</v>
      </c>
      <c r="F124" s="246" t="s">
        <v>930</v>
      </c>
      <c r="G124" s="244"/>
      <c r="H124" s="247">
        <v>15.48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3" t="s">
        <v>330</v>
      </c>
      <c r="AU124" s="253" t="s">
        <v>87</v>
      </c>
      <c r="AV124" s="13" t="s">
        <v>87</v>
      </c>
      <c r="AW124" s="13" t="s">
        <v>32</v>
      </c>
      <c r="AX124" s="13" t="s">
        <v>77</v>
      </c>
      <c r="AY124" s="253" t="s">
        <v>164</v>
      </c>
    </row>
    <row r="125" spans="1:51" s="14" customFormat="1" ht="12">
      <c r="A125" s="14"/>
      <c r="B125" s="254"/>
      <c r="C125" s="255"/>
      <c r="D125" s="234" t="s">
        <v>330</v>
      </c>
      <c r="E125" s="256" t="s">
        <v>1</v>
      </c>
      <c r="F125" s="257" t="s">
        <v>361</v>
      </c>
      <c r="G125" s="255"/>
      <c r="H125" s="258">
        <v>15.48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4" t="s">
        <v>330</v>
      </c>
      <c r="AU125" s="264" t="s">
        <v>87</v>
      </c>
      <c r="AV125" s="14" t="s">
        <v>171</v>
      </c>
      <c r="AW125" s="14" t="s">
        <v>32</v>
      </c>
      <c r="AX125" s="14" t="s">
        <v>85</v>
      </c>
      <c r="AY125" s="264" t="s">
        <v>164</v>
      </c>
    </row>
    <row r="126" spans="1:65" s="2" customFormat="1" ht="37.8" customHeight="1">
      <c r="A126" s="39"/>
      <c r="B126" s="40"/>
      <c r="C126" s="220" t="s">
        <v>87</v>
      </c>
      <c r="D126" s="220" t="s">
        <v>167</v>
      </c>
      <c r="E126" s="221" t="s">
        <v>931</v>
      </c>
      <c r="F126" s="222" t="s">
        <v>932</v>
      </c>
      <c r="G126" s="223" t="s">
        <v>317</v>
      </c>
      <c r="H126" s="224">
        <v>15.48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42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171</v>
      </c>
      <c r="AT126" s="232" t="s">
        <v>167</v>
      </c>
      <c r="AU126" s="232" t="s">
        <v>87</v>
      </c>
      <c r="AY126" s="18" t="s">
        <v>164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85</v>
      </c>
      <c r="BK126" s="233">
        <f>ROUND(I126*H126,2)</f>
        <v>0</v>
      </c>
      <c r="BL126" s="18" t="s">
        <v>171</v>
      </c>
      <c r="BM126" s="232" t="s">
        <v>933</v>
      </c>
    </row>
    <row r="127" spans="1:65" s="2" customFormat="1" ht="24.15" customHeight="1">
      <c r="A127" s="39"/>
      <c r="B127" s="40"/>
      <c r="C127" s="220" t="s">
        <v>184</v>
      </c>
      <c r="D127" s="220" t="s">
        <v>167</v>
      </c>
      <c r="E127" s="221" t="s">
        <v>327</v>
      </c>
      <c r="F127" s="222" t="s">
        <v>328</v>
      </c>
      <c r="G127" s="223" t="s">
        <v>317</v>
      </c>
      <c r="H127" s="224">
        <v>15.48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934</v>
      </c>
    </row>
    <row r="128" spans="1:65" s="2" customFormat="1" ht="24.15" customHeight="1">
      <c r="A128" s="39"/>
      <c r="B128" s="40"/>
      <c r="C128" s="220" t="s">
        <v>171</v>
      </c>
      <c r="D128" s="220" t="s">
        <v>167</v>
      </c>
      <c r="E128" s="221" t="s">
        <v>332</v>
      </c>
      <c r="F128" s="222" t="s">
        <v>333</v>
      </c>
      <c r="G128" s="223" t="s">
        <v>317</v>
      </c>
      <c r="H128" s="224">
        <v>201.24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42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171</v>
      </c>
      <c r="AT128" s="232" t="s">
        <v>167</v>
      </c>
      <c r="AU128" s="232" t="s">
        <v>87</v>
      </c>
      <c r="AY128" s="18" t="s">
        <v>164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85</v>
      </c>
      <c r="BK128" s="233">
        <f>ROUND(I128*H128,2)</f>
        <v>0</v>
      </c>
      <c r="BL128" s="18" t="s">
        <v>171</v>
      </c>
      <c r="BM128" s="232" t="s">
        <v>935</v>
      </c>
    </row>
    <row r="129" spans="1:47" s="2" customFormat="1" ht="12">
      <c r="A129" s="39"/>
      <c r="B129" s="40"/>
      <c r="C129" s="41"/>
      <c r="D129" s="234" t="s">
        <v>173</v>
      </c>
      <c r="E129" s="41"/>
      <c r="F129" s="235" t="s">
        <v>335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87</v>
      </c>
    </row>
    <row r="130" spans="1:51" s="13" customFormat="1" ht="12">
      <c r="A130" s="13"/>
      <c r="B130" s="243"/>
      <c r="C130" s="244"/>
      <c r="D130" s="234" t="s">
        <v>330</v>
      </c>
      <c r="E130" s="244"/>
      <c r="F130" s="246" t="s">
        <v>936</v>
      </c>
      <c r="G130" s="244"/>
      <c r="H130" s="247">
        <v>201.24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330</v>
      </c>
      <c r="AU130" s="253" t="s">
        <v>87</v>
      </c>
      <c r="AV130" s="13" t="s">
        <v>87</v>
      </c>
      <c r="AW130" s="13" t="s">
        <v>4</v>
      </c>
      <c r="AX130" s="13" t="s">
        <v>85</v>
      </c>
      <c r="AY130" s="253" t="s">
        <v>164</v>
      </c>
    </row>
    <row r="131" spans="1:65" s="2" customFormat="1" ht="14.4" customHeight="1">
      <c r="A131" s="39"/>
      <c r="B131" s="40"/>
      <c r="C131" s="220" t="s">
        <v>177</v>
      </c>
      <c r="D131" s="220" t="s">
        <v>167</v>
      </c>
      <c r="E131" s="221" t="s">
        <v>344</v>
      </c>
      <c r="F131" s="222" t="s">
        <v>345</v>
      </c>
      <c r="G131" s="223" t="s">
        <v>317</v>
      </c>
      <c r="H131" s="224">
        <v>15.48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87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937</v>
      </c>
    </row>
    <row r="132" spans="1:65" s="2" customFormat="1" ht="24.15" customHeight="1">
      <c r="A132" s="39"/>
      <c r="B132" s="40"/>
      <c r="C132" s="220" t="s">
        <v>197</v>
      </c>
      <c r="D132" s="220" t="s">
        <v>167</v>
      </c>
      <c r="E132" s="221" t="s">
        <v>347</v>
      </c>
      <c r="F132" s="222" t="s">
        <v>348</v>
      </c>
      <c r="G132" s="223" t="s">
        <v>349</v>
      </c>
      <c r="H132" s="224">
        <v>27.09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171</v>
      </c>
      <c r="AT132" s="232" t="s">
        <v>167</v>
      </c>
      <c r="AU132" s="232" t="s">
        <v>87</v>
      </c>
      <c r="AY132" s="18" t="s">
        <v>164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171</v>
      </c>
      <c r="BM132" s="232" t="s">
        <v>938</v>
      </c>
    </row>
    <row r="133" spans="1:51" s="13" customFormat="1" ht="12">
      <c r="A133" s="13"/>
      <c r="B133" s="243"/>
      <c r="C133" s="244"/>
      <c r="D133" s="234" t="s">
        <v>330</v>
      </c>
      <c r="E133" s="244"/>
      <c r="F133" s="246" t="s">
        <v>939</v>
      </c>
      <c r="G133" s="244"/>
      <c r="H133" s="247">
        <v>27.09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330</v>
      </c>
      <c r="AU133" s="253" t="s">
        <v>87</v>
      </c>
      <c r="AV133" s="13" t="s">
        <v>87</v>
      </c>
      <c r="AW133" s="13" t="s">
        <v>4</v>
      </c>
      <c r="AX133" s="13" t="s">
        <v>85</v>
      </c>
      <c r="AY133" s="253" t="s">
        <v>164</v>
      </c>
    </row>
    <row r="134" spans="1:63" s="12" customFormat="1" ht="22.8" customHeight="1">
      <c r="A134" s="12"/>
      <c r="B134" s="204"/>
      <c r="C134" s="205"/>
      <c r="D134" s="206" t="s">
        <v>76</v>
      </c>
      <c r="E134" s="218" t="s">
        <v>165</v>
      </c>
      <c r="F134" s="218" t="s">
        <v>498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SUM(P135:P151)</f>
        <v>0</v>
      </c>
      <c r="Q134" s="212"/>
      <c r="R134" s="213">
        <f>SUM(R135:R151)</f>
        <v>122.1992615</v>
      </c>
      <c r="S134" s="212"/>
      <c r="T134" s="214">
        <f>SUM(T135:T151)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85</v>
      </c>
      <c r="AT134" s="216" t="s">
        <v>76</v>
      </c>
      <c r="AU134" s="216" t="s">
        <v>85</v>
      </c>
      <c r="AY134" s="215" t="s">
        <v>164</v>
      </c>
      <c r="BK134" s="217">
        <f>SUM(BK135:BK151)</f>
        <v>0</v>
      </c>
    </row>
    <row r="135" spans="1:65" s="2" customFormat="1" ht="37.8" customHeight="1">
      <c r="A135" s="39"/>
      <c r="B135" s="40"/>
      <c r="C135" s="220" t="s">
        <v>201</v>
      </c>
      <c r="D135" s="220" t="s">
        <v>167</v>
      </c>
      <c r="E135" s="221" t="s">
        <v>940</v>
      </c>
      <c r="F135" s="222" t="s">
        <v>941</v>
      </c>
      <c r="G135" s="223" t="s">
        <v>381</v>
      </c>
      <c r="H135" s="224">
        <v>14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942</v>
      </c>
    </row>
    <row r="136" spans="1:65" s="2" customFormat="1" ht="77.1" customHeight="1">
      <c r="A136" s="39"/>
      <c r="B136" s="40"/>
      <c r="C136" s="265" t="s">
        <v>206</v>
      </c>
      <c r="D136" s="265" t="s">
        <v>373</v>
      </c>
      <c r="E136" s="266" t="s">
        <v>943</v>
      </c>
      <c r="F136" s="267" t="s">
        <v>944</v>
      </c>
      <c r="G136" s="268" t="s">
        <v>381</v>
      </c>
      <c r="H136" s="269">
        <v>13</v>
      </c>
      <c r="I136" s="270"/>
      <c r="J136" s="271">
        <f>ROUND(I136*H136,2)</f>
        <v>0</v>
      </c>
      <c r="K136" s="272"/>
      <c r="L136" s="273"/>
      <c r="M136" s="274" t="s">
        <v>1</v>
      </c>
      <c r="N136" s="275" t="s">
        <v>42</v>
      </c>
      <c r="O136" s="92"/>
      <c r="P136" s="230">
        <f>O136*H136</f>
        <v>0</v>
      </c>
      <c r="Q136" s="230">
        <v>3.78</v>
      </c>
      <c r="R136" s="230">
        <f>Q136*H136</f>
        <v>49.14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206</v>
      </c>
      <c r="AT136" s="232" t="s">
        <v>373</v>
      </c>
      <c r="AU136" s="232" t="s">
        <v>87</v>
      </c>
      <c r="AY136" s="18" t="s">
        <v>164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171</v>
      </c>
      <c r="BM136" s="232" t="s">
        <v>945</v>
      </c>
    </row>
    <row r="137" spans="1:47" s="2" customFormat="1" ht="12">
      <c r="A137" s="39"/>
      <c r="B137" s="40"/>
      <c r="C137" s="41"/>
      <c r="D137" s="234" t="s">
        <v>173</v>
      </c>
      <c r="E137" s="41"/>
      <c r="F137" s="235" t="s">
        <v>617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173</v>
      </c>
      <c r="AU137" s="18" t="s">
        <v>87</v>
      </c>
    </row>
    <row r="138" spans="1:65" s="2" customFormat="1" ht="77.1" customHeight="1">
      <c r="A138" s="39"/>
      <c r="B138" s="40"/>
      <c r="C138" s="265" t="s">
        <v>165</v>
      </c>
      <c r="D138" s="265" t="s">
        <v>373</v>
      </c>
      <c r="E138" s="266" t="s">
        <v>946</v>
      </c>
      <c r="F138" s="267" t="s">
        <v>947</v>
      </c>
      <c r="G138" s="268" t="s">
        <v>381</v>
      </c>
      <c r="H138" s="269">
        <v>1</v>
      </c>
      <c r="I138" s="270"/>
      <c r="J138" s="271">
        <f>ROUND(I138*H138,2)</f>
        <v>0</v>
      </c>
      <c r="K138" s="272"/>
      <c r="L138" s="273"/>
      <c r="M138" s="274" t="s">
        <v>1</v>
      </c>
      <c r="N138" s="275" t="s">
        <v>42</v>
      </c>
      <c r="O138" s="92"/>
      <c r="P138" s="230">
        <f>O138*H138</f>
        <v>0</v>
      </c>
      <c r="Q138" s="230">
        <v>3.78</v>
      </c>
      <c r="R138" s="230">
        <f>Q138*H138</f>
        <v>3.78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206</v>
      </c>
      <c r="AT138" s="232" t="s">
        <v>373</v>
      </c>
      <c r="AU138" s="232" t="s">
        <v>87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948</v>
      </c>
    </row>
    <row r="139" spans="1:47" s="2" customFormat="1" ht="12">
      <c r="A139" s="39"/>
      <c r="B139" s="40"/>
      <c r="C139" s="41"/>
      <c r="D139" s="234" t="s">
        <v>173</v>
      </c>
      <c r="E139" s="41"/>
      <c r="F139" s="235" t="s">
        <v>617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87</v>
      </c>
    </row>
    <row r="140" spans="1:65" s="2" customFormat="1" ht="24.15" customHeight="1">
      <c r="A140" s="39"/>
      <c r="B140" s="40"/>
      <c r="C140" s="220" t="s">
        <v>213</v>
      </c>
      <c r="D140" s="220" t="s">
        <v>167</v>
      </c>
      <c r="E140" s="221" t="s">
        <v>949</v>
      </c>
      <c r="F140" s="222" t="s">
        <v>950</v>
      </c>
      <c r="G140" s="223" t="s">
        <v>489</v>
      </c>
      <c r="H140" s="224">
        <v>56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0.31945</v>
      </c>
      <c r="R140" s="230">
        <f>Q140*H140</f>
        <v>17.889200000000002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951</v>
      </c>
    </row>
    <row r="141" spans="1:47" s="2" customFormat="1" ht="12">
      <c r="A141" s="39"/>
      <c r="B141" s="40"/>
      <c r="C141" s="41"/>
      <c r="D141" s="234" t="s">
        <v>173</v>
      </c>
      <c r="E141" s="41"/>
      <c r="F141" s="235" t="s">
        <v>952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173</v>
      </c>
      <c r="AU141" s="18" t="s">
        <v>87</v>
      </c>
    </row>
    <row r="142" spans="1:51" s="13" customFormat="1" ht="12">
      <c r="A142" s="13"/>
      <c r="B142" s="243"/>
      <c r="C142" s="244"/>
      <c r="D142" s="234" t="s">
        <v>330</v>
      </c>
      <c r="E142" s="245" t="s">
        <v>1</v>
      </c>
      <c r="F142" s="246" t="s">
        <v>953</v>
      </c>
      <c r="G142" s="244"/>
      <c r="H142" s="247">
        <v>56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330</v>
      </c>
      <c r="AU142" s="253" t="s">
        <v>87</v>
      </c>
      <c r="AV142" s="13" t="s">
        <v>87</v>
      </c>
      <c r="AW142" s="13" t="s">
        <v>32</v>
      </c>
      <c r="AX142" s="13" t="s">
        <v>85</v>
      </c>
      <c r="AY142" s="253" t="s">
        <v>164</v>
      </c>
    </row>
    <row r="143" spans="1:65" s="2" customFormat="1" ht="37.8" customHeight="1">
      <c r="A143" s="39"/>
      <c r="B143" s="40"/>
      <c r="C143" s="220" t="s">
        <v>217</v>
      </c>
      <c r="D143" s="220" t="s">
        <v>167</v>
      </c>
      <c r="E143" s="221" t="s">
        <v>954</v>
      </c>
      <c r="F143" s="222" t="s">
        <v>955</v>
      </c>
      <c r="G143" s="223" t="s">
        <v>306</v>
      </c>
      <c r="H143" s="224">
        <v>23.795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0.276</v>
      </c>
      <c r="R143" s="230">
        <f>Q143*H143</f>
        <v>6.567420000000001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87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956</v>
      </c>
    </row>
    <row r="144" spans="1:47" s="2" customFormat="1" ht="12">
      <c r="A144" s="39"/>
      <c r="B144" s="40"/>
      <c r="C144" s="41"/>
      <c r="D144" s="234" t="s">
        <v>173</v>
      </c>
      <c r="E144" s="41"/>
      <c r="F144" s="235" t="s">
        <v>957</v>
      </c>
      <c r="G144" s="41"/>
      <c r="H144" s="41"/>
      <c r="I144" s="236"/>
      <c r="J144" s="41"/>
      <c r="K144" s="41"/>
      <c r="L144" s="45"/>
      <c r="M144" s="237"/>
      <c r="N144" s="23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173</v>
      </c>
      <c r="AU144" s="18" t="s">
        <v>87</v>
      </c>
    </row>
    <row r="145" spans="1:51" s="13" customFormat="1" ht="12">
      <c r="A145" s="13"/>
      <c r="B145" s="243"/>
      <c r="C145" s="244"/>
      <c r="D145" s="234" t="s">
        <v>330</v>
      </c>
      <c r="E145" s="245" t="s">
        <v>1</v>
      </c>
      <c r="F145" s="246" t="s">
        <v>958</v>
      </c>
      <c r="G145" s="244"/>
      <c r="H145" s="247">
        <v>23.795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330</v>
      </c>
      <c r="AU145" s="253" t="s">
        <v>87</v>
      </c>
      <c r="AV145" s="13" t="s">
        <v>87</v>
      </c>
      <c r="AW145" s="13" t="s">
        <v>32</v>
      </c>
      <c r="AX145" s="13" t="s">
        <v>85</v>
      </c>
      <c r="AY145" s="253" t="s">
        <v>164</v>
      </c>
    </row>
    <row r="146" spans="1:65" s="2" customFormat="1" ht="37.8" customHeight="1">
      <c r="A146" s="39"/>
      <c r="B146" s="40"/>
      <c r="C146" s="220" t="s">
        <v>223</v>
      </c>
      <c r="D146" s="220" t="s">
        <v>167</v>
      </c>
      <c r="E146" s="221" t="s">
        <v>959</v>
      </c>
      <c r="F146" s="222" t="s">
        <v>960</v>
      </c>
      <c r="G146" s="223" t="s">
        <v>306</v>
      </c>
      <c r="H146" s="224">
        <v>95.18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42</v>
      </c>
      <c r="O146" s="92"/>
      <c r="P146" s="230">
        <f>O146*H146</f>
        <v>0</v>
      </c>
      <c r="Q146" s="230">
        <v>0.462</v>
      </c>
      <c r="R146" s="230">
        <f>Q146*H146</f>
        <v>43.97316000000001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171</v>
      </c>
      <c r="AT146" s="232" t="s">
        <v>167</v>
      </c>
      <c r="AU146" s="232" t="s">
        <v>87</v>
      </c>
      <c r="AY146" s="18" t="s">
        <v>164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85</v>
      </c>
      <c r="BK146" s="233">
        <f>ROUND(I146*H146,2)</f>
        <v>0</v>
      </c>
      <c r="BL146" s="18" t="s">
        <v>171</v>
      </c>
      <c r="BM146" s="232" t="s">
        <v>961</v>
      </c>
    </row>
    <row r="147" spans="1:47" s="2" customFormat="1" ht="12">
      <c r="A147" s="39"/>
      <c r="B147" s="40"/>
      <c r="C147" s="41"/>
      <c r="D147" s="234" t="s">
        <v>173</v>
      </c>
      <c r="E147" s="41"/>
      <c r="F147" s="235" t="s">
        <v>962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173</v>
      </c>
      <c r="AU147" s="18" t="s">
        <v>87</v>
      </c>
    </row>
    <row r="148" spans="1:51" s="13" customFormat="1" ht="12">
      <c r="A148" s="13"/>
      <c r="B148" s="243"/>
      <c r="C148" s="244"/>
      <c r="D148" s="234" t="s">
        <v>330</v>
      </c>
      <c r="E148" s="245" t="s">
        <v>1</v>
      </c>
      <c r="F148" s="246" t="s">
        <v>963</v>
      </c>
      <c r="G148" s="244"/>
      <c r="H148" s="247">
        <v>95.18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330</v>
      </c>
      <c r="AU148" s="253" t="s">
        <v>87</v>
      </c>
      <c r="AV148" s="13" t="s">
        <v>87</v>
      </c>
      <c r="AW148" s="13" t="s">
        <v>32</v>
      </c>
      <c r="AX148" s="13" t="s">
        <v>85</v>
      </c>
      <c r="AY148" s="253" t="s">
        <v>164</v>
      </c>
    </row>
    <row r="149" spans="1:65" s="2" customFormat="1" ht="24.15" customHeight="1">
      <c r="A149" s="39"/>
      <c r="B149" s="40"/>
      <c r="C149" s="220" t="s">
        <v>227</v>
      </c>
      <c r="D149" s="220" t="s">
        <v>167</v>
      </c>
      <c r="E149" s="221" t="s">
        <v>964</v>
      </c>
      <c r="F149" s="222" t="s">
        <v>965</v>
      </c>
      <c r="G149" s="223" t="s">
        <v>306</v>
      </c>
      <c r="H149" s="224">
        <v>71.385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0.0119</v>
      </c>
      <c r="R149" s="230">
        <f>Q149*H149</f>
        <v>0.8494815000000001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966</v>
      </c>
    </row>
    <row r="150" spans="1:47" s="2" customFormat="1" ht="12">
      <c r="A150" s="39"/>
      <c r="B150" s="40"/>
      <c r="C150" s="41"/>
      <c r="D150" s="234" t="s">
        <v>173</v>
      </c>
      <c r="E150" s="41"/>
      <c r="F150" s="235" t="s">
        <v>967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173</v>
      </c>
      <c r="AU150" s="18" t="s">
        <v>87</v>
      </c>
    </row>
    <row r="151" spans="1:51" s="13" customFormat="1" ht="12">
      <c r="A151" s="13"/>
      <c r="B151" s="243"/>
      <c r="C151" s="244"/>
      <c r="D151" s="234" t="s">
        <v>330</v>
      </c>
      <c r="E151" s="245" t="s">
        <v>1</v>
      </c>
      <c r="F151" s="246" t="s">
        <v>968</v>
      </c>
      <c r="G151" s="244"/>
      <c r="H151" s="247">
        <v>71.385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330</v>
      </c>
      <c r="AU151" s="253" t="s">
        <v>87</v>
      </c>
      <c r="AV151" s="13" t="s">
        <v>87</v>
      </c>
      <c r="AW151" s="13" t="s">
        <v>32</v>
      </c>
      <c r="AX151" s="13" t="s">
        <v>85</v>
      </c>
      <c r="AY151" s="253" t="s">
        <v>164</v>
      </c>
    </row>
    <row r="152" spans="1:63" s="12" customFormat="1" ht="22.8" customHeight="1">
      <c r="A152" s="12"/>
      <c r="B152" s="204"/>
      <c r="C152" s="205"/>
      <c r="D152" s="206" t="s">
        <v>76</v>
      </c>
      <c r="E152" s="218" t="s">
        <v>785</v>
      </c>
      <c r="F152" s="218" t="s">
        <v>624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P153</f>
        <v>0</v>
      </c>
      <c r="Q152" s="212"/>
      <c r="R152" s="213">
        <f>R153</f>
        <v>0</v>
      </c>
      <c r="S152" s="212"/>
      <c r="T152" s="21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85</v>
      </c>
      <c r="AT152" s="216" t="s">
        <v>76</v>
      </c>
      <c r="AU152" s="216" t="s">
        <v>85</v>
      </c>
      <c r="AY152" s="215" t="s">
        <v>164</v>
      </c>
      <c r="BK152" s="217">
        <f>BK153</f>
        <v>0</v>
      </c>
    </row>
    <row r="153" spans="1:65" s="2" customFormat="1" ht="49.05" customHeight="1">
      <c r="A153" s="39"/>
      <c r="B153" s="40"/>
      <c r="C153" s="220" t="s">
        <v>231</v>
      </c>
      <c r="D153" s="220" t="s">
        <v>167</v>
      </c>
      <c r="E153" s="221" t="s">
        <v>969</v>
      </c>
      <c r="F153" s="222" t="s">
        <v>970</v>
      </c>
      <c r="G153" s="223" t="s">
        <v>349</v>
      </c>
      <c r="H153" s="224">
        <v>122.199</v>
      </c>
      <c r="I153" s="225"/>
      <c r="J153" s="226">
        <f>ROUND(I153*H153,2)</f>
        <v>0</v>
      </c>
      <c r="K153" s="227"/>
      <c r="L153" s="45"/>
      <c r="M153" s="300" t="s">
        <v>1</v>
      </c>
      <c r="N153" s="301" t="s">
        <v>42</v>
      </c>
      <c r="O153" s="241"/>
      <c r="P153" s="302">
        <f>O153*H153</f>
        <v>0</v>
      </c>
      <c r="Q153" s="302">
        <v>0</v>
      </c>
      <c r="R153" s="302">
        <f>Q153*H153</f>
        <v>0</v>
      </c>
      <c r="S153" s="302">
        <v>0</v>
      </c>
      <c r="T153" s="30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971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19:K15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Baňárová Barbora Ing.</dc:creator>
  <cp:keywords/>
  <dc:description/>
  <cp:lastModifiedBy>Baňárová Barbora Ing.</cp:lastModifiedBy>
  <dcterms:created xsi:type="dcterms:W3CDTF">2020-11-13T14:15:45Z</dcterms:created>
  <dcterms:modified xsi:type="dcterms:W3CDTF">2020-11-13T14:15:59Z</dcterms:modified>
  <cp:category/>
  <cp:version/>
  <cp:contentType/>
  <cp:contentStatus/>
</cp:coreProperties>
</file>