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2660" activeTab="0"/>
  </bookViews>
  <sheets>
    <sheet name="Libušín-Kladno" sheetId="1" r:id="rId1"/>
  </sheets>
  <definedNames>
    <definedName name="_xlnm.Print_Titles" localSheetId="0">'Libušín-Kladno'!$1:$6</definedName>
    <definedName name="_xlnm.Print_Area" localSheetId="0">'Libušín-Kladno'!$A$1:$K$72</definedName>
  </definedNames>
  <calcPr fullCalcOnLoad="1"/>
</workbook>
</file>

<file path=xl/sharedStrings.xml><?xml version="1.0" encoding="utf-8"?>
<sst xmlns="http://schemas.openxmlformats.org/spreadsheetml/2006/main" count="130" uniqueCount="98">
  <si>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</si>
  <si>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</si>
  <si>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</si>
  <si>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</si>
  <si>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</si>
  <si>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</si>
  <si>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</si>
  <si>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</si>
  <si>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</si>
  <si>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</si>
  <si>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</si>
  <si>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</si>
  <si>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</si>
  <si>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</si>
  <si>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</si>
  <si>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</si>
  <si>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001</t>
  </si>
  <si>
    <t>Zemní práce</t>
  </si>
  <si>
    <t>005</t>
  </si>
  <si>
    <t>Komunikace</t>
  </si>
  <si>
    <t>009</t>
  </si>
  <si>
    <t>Ostatní konstrukce a práce</t>
  </si>
  <si>
    <t>R</t>
  </si>
  <si>
    <t>m2</t>
  </si>
  <si>
    <t>t</t>
  </si>
  <si>
    <t>11315-1215</t>
  </si>
  <si>
    <t>57323-1111</t>
  </si>
  <si>
    <t>postřik živičný spojovací z emulze 0,5-0,7 kg/m2</t>
  </si>
  <si>
    <t>91973-5112</t>
  </si>
  <si>
    <t>m</t>
  </si>
  <si>
    <t>DPH 21 %</t>
  </si>
  <si>
    <t>91972-1221</t>
  </si>
  <si>
    <t>93890-9612</t>
  </si>
  <si>
    <t>91911-2114</t>
  </si>
  <si>
    <t>řezání stávajícího živičného krytu tl. 5 - 10 cm vč. dobourání</t>
  </si>
  <si>
    <t>Všeobecné konstrukce a práce</t>
  </si>
  <si>
    <t>kpl</t>
  </si>
  <si>
    <t>03440-3000</t>
  </si>
  <si>
    <t>Opatření zajišťující regulaci a ochranu dopravy - DIO</t>
  </si>
  <si>
    <t>56983-1112</t>
  </si>
  <si>
    <t>zpevnění krajnic štěrkodrtí tl. 110mm</t>
  </si>
  <si>
    <t>řezání spar vč. zalití modifikovanou zálivkou</t>
  </si>
  <si>
    <t>úprava recyklátu před dalším zpracováním</t>
  </si>
  <si>
    <t>poplatek</t>
  </si>
  <si>
    <t>m3</t>
  </si>
  <si>
    <t>uložení výkopku na skládku</t>
  </si>
  <si>
    <t>N01</t>
  </si>
  <si>
    <t>915221111</t>
  </si>
  <si>
    <t>Vodorovné dopravní značení bílým plastem vodící čáry V4 šířky 125 mm</t>
  </si>
  <si>
    <t>915211112</t>
  </si>
  <si>
    <t>Vodorovné dopravní značení retroreflexním bílým plastem dělící čáry šířky 125 mm</t>
  </si>
  <si>
    <t>915611111</t>
  </si>
  <si>
    <t>Předznačení vodorovného liniového značení</t>
  </si>
  <si>
    <t>912211111</t>
  </si>
  <si>
    <t>Montáž směrového sloupku silničního plastového prosté uložení bez betonového základu</t>
  </si>
  <si>
    <t>kus</t>
  </si>
  <si>
    <t>404451580</t>
  </si>
  <si>
    <t>sloupek silniční plastový s odrazovými skly směrový 1200 mm</t>
  </si>
  <si>
    <t>93890-9311</t>
  </si>
  <si>
    <t>odstranění bláta, prachu z povrchu krytu nebo podkladu bet. nebo živ.</t>
  </si>
  <si>
    <t>odstranění nánosu v příkopech</t>
  </si>
  <si>
    <t>93890-2103</t>
  </si>
  <si>
    <t>čištění nezpev. příkopů komunikací od nánosu s úpravou profilu a nalož. při šířce dna do 400 mm a obj. nánosu přes 0,30 do 0,50 m3/m</t>
  </si>
  <si>
    <t>frézování, pokládka asfaltu - celková uzavírka</t>
  </si>
  <si>
    <t>57713-4141</t>
  </si>
  <si>
    <t>Vodorovné dopravní značení retroreflexním bílým plastem dělící čáry šířky 250 mm</t>
  </si>
  <si>
    <t>frézování krytu nad 500 m2, bez překážek, tl. 5 cm</t>
  </si>
  <si>
    <t>lokální sanace - odtěžení konstr. vrstev na podloží a následné vybudování nových konstrukčních vrstev (ŠD 300, KSC 120, ACP 22+ 80mm) - (odhad cca 3% výměry).</t>
  </si>
  <si>
    <t>geomříž pro vyztužení asfaltového povrchu ze skelných vláken. (odhad cca 30% výměry).</t>
  </si>
  <si>
    <t>materiál z odstranění nánosu krajnic a příkopů</t>
  </si>
  <si>
    <t>v křižovatce 50m</t>
  </si>
  <si>
    <t>v trase po 50m = 130ks</t>
  </si>
  <si>
    <t>v trase po 50m =130ks</t>
  </si>
  <si>
    <t>odvoz recyklátu na deponii</t>
  </si>
  <si>
    <r>
      <t>Výkaz výměr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Krajská správa a údržba silnic Středočeského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Libušín, Kladno-Rozdělov</t>
    </r>
  </si>
  <si>
    <t>beton asf.ACO 11+ 50/70,nad 3 m, tl. 4 cm dle specifikace ZD</t>
  </si>
  <si>
    <t>beton asfalt.ACL 22+ 50/70,nad 3 m, 7 cm dle specifikace ZD</t>
  </si>
  <si>
    <t>odstranění nánosu na krajnicích tl 110 mm</t>
  </si>
  <si>
    <t>ostranění přerostlých krajnic tl. 110mm - délka 3178x0,5x2=3178m2</t>
  </si>
  <si>
    <t>16270-1101</t>
  </si>
  <si>
    <t>vodorovné přemístění výkopku z hor. 1. až 4. tř. přez 5000 do 6000 m</t>
  </si>
  <si>
    <t>frézování 60mm - ložná vrstva, 21219 m2</t>
  </si>
  <si>
    <t>frézování 50mm - obrusná vrstva, 21219 m2</t>
  </si>
  <si>
    <t>extravilán plocha asf. kontrukcí 21290 m2</t>
  </si>
  <si>
    <t>zpevnění krajnic tl. 110mm 3178*0,5*2=3178m2</t>
  </si>
  <si>
    <t>spojovací postřik - podkladní vrstva, extravilán  plocha celé trasy 21219m2</t>
  </si>
  <si>
    <t>podkladní vrstva, extravilán  plocha celé trasy 21219m2</t>
  </si>
  <si>
    <t>57716-2324</t>
  </si>
  <si>
    <t>obrusná vrstva, extravilán  plocha celé trasy 21219m2</t>
  </si>
  <si>
    <t>kompozit 50x50kN/m2 včetně spojovacího postřiku plocha 31219x0,3=6365,7m2</t>
  </si>
  <si>
    <t>odborný odhad plochy 21219x0,03=636,57m2</t>
  </si>
  <si>
    <t>v celé délce trasy 3178*2=6356m</t>
  </si>
  <si>
    <t>v celé délce trasy 3178m</t>
  </si>
  <si>
    <t>v celé délce trasy 9584m</t>
  </si>
  <si>
    <t>na začátku a konci úseků a v místech pracovních spar</t>
  </si>
  <si>
    <t>příčné, prac. spáry a spáry v napojeních</t>
  </si>
  <si>
    <t>materiál z odstranění nánosu krajnic a příkopů 3178*0,11 + 6356*0,3*0,5=1302,98m3</t>
  </si>
  <si>
    <t>III/23631 Libušín - Kladno, ověření nové technologie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</si>
</sst>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  <numFmt numFmtId="169" formatCode="#,##0.000\ &quot;Kč&quot;"/>
    <numFmt numFmtId="170" formatCode="#,##0.0\ &quot;Kč&quot;"/>
    <numFmt numFmtId="171" formatCode="#,##0\ &quot;Kč&quot;"/>
    <numFmt numFmtId="172" formatCode="0.000000"/>
    <numFmt numFmtId="173" formatCode="0.0000000"/>
    <numFmt numFmtId="174" formatCode="0.00000"/>
    <numFmt numFmtId="175" formatCode="0.0000"/>
    <numFmt numFmtId="176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0" fontId="8" fillId="0" borderId="0" xfId="0" applyFont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 wrapText="1"/>
    </xf>
    <xf numFmtId="164" fontId="1" fillId="0" borderId="19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2" fontId="45" fillId="0" borderId="13" xfId="0" applyNumberFormat="1" applyFont="1" applyBorder="1" applyAlignment="1">
      <alignment horizontal="right"/>
    </xf>
    <xf numFmtId="2" fontId="45" fillId="0" borderId="15" xfId="0" applyNumberFormat="1" applyFont="1" applyBorder="1" applyAlignment="1">
      <alignment horizontal="right"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right"/>
    </xf>
    <xf numFmtId="2" fontId="46" fillId="0" borderId="15" xfId="0" applyNumberFormat="1" applyFont="1" applyBorder="1" applyAlignment="1">
      <alignment horizontal="right"/>
    </xf>
    <xf numFmtId="0" fontId="46" fillId="0" borderId="14" xfId="0" applyNumberFormat="1" applyFont="1" applyBorder="1" applyAlignment="1">
      <alignment horizontal="right"/>
    </xf>
    <xf numFmtId="0" fontId="46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2" fontId="3" fillId="0" borderId="15" xfId="0" applyNumberFormat="1" applyFont="1" applyBorder="1" applyAlignment="1">
      <alignment horizontal="right"/>
    </xf>
    <xf numFmtId="0" fontId="46" fillId="0" borderId="0" xfId="0" applyFont="1" applyFill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0.14062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20" max="20" width="13.140625" style="0" bestFit="1" customWidth="1"/>
  </cols>
  <sheetData>
    <row r="1" spans="1:11" ht="48" customHeight="1">
      <c r="A1" s="56"/>
      <c r="C1" s="69"/>
      <c r="H1" s="73" t="s">
        <v>74</v>
      </c>
      <c r="I1" s="74"/>
      <c r="J1" s="74"/>
      <c r="K1" s="74"/>
    </row>
    <row r="2" spans="1:11" ht="19.5">
      <c r="A2" s="75" t="s">
        <v>97</v>
      </c>
      <c r="B2" s="75"/>
      <c r="C2" s="75"/>
      <c r="D2" s="75"/>
      <c r="E2" s="75"/>
      <c r="F2" s="75"/>
      <c r="G2" s="22"/>
      <c r="H2" s="74"/>
      <c r="I2" s="74"/>
      <c r="J2" s="74"/>
      <c r="K2" s="74"/>
    </row>
    <row r="3" ht="21.75" customHeight="1"/>
    <row r="4" spans="1:11" s="1" customFormat="1" ht="22.5">
      <c r="A4" s="24" t="s">
        <v>12</v>
      </c>
      <c r="B4" s="25" t="s">
        <v>0</v>
      </c>
      <c r="C4" s="26" t="s">
        <v>1</v>
      </c>
      <c r="D4" s="25" t="s">
        <v>2</v>
      </c>
      <c r="E4" s="25"/>
      <c r="F4" s="25" t="s">
        <v>11</v>
      </c>
      <c r="G4" s="25"/>
      <c r="H4" s="25" t="s">
        <v>10</v>
      </c>
      <c r="I4" s="25" t="s">
        <v>3</v>
      </c>
      <c r="J4" s="25" t="s">
        <v>9</v>
      </c>
      <c r="K4" s="27" t="s">
        <v>8</v>
      </c>
    </row>
    <row r="5" spans="1:11" ht="12.75">
      <c r="A5" s="28" t="s">
        <v>4</v>
      </c>
      <c r="B5" s="29" t="s">
        <v>5</v>
      </c>
      <c r="C5" s="30"/>
      <c r="D5" s="29"/>
      <c r="E5" s="29"/>
      <c r="F5" s="29" t="s">
        <v>6</v>
      </c>
      <c r="G5" s="29"/>
      <c r="H5" s="29" t="s">
        <v>7</v>
      </c>
      <c r="I5" s="29"/>
      <c r="J5" s="29" t="s">
        <v>6</v>
      </c>
      <c r="K5" s="31" t="s">
        <v>7</v>
      </c>
    </row>
    <row r="6" spans="1:11" ht="12.75">
      <c r="A6" s="12"/>
      <c r="B6" s="13"/>
      <c r="C6" s="19"/>
      <c r="D6" s="13"/>
      <c r="E6" s="13"/>
      <c r="F6" s="13"/>
      <c r="G6" s="13"/>
      <c r="H6" s="13"/>
      <c r="I6" s="13"/>
      <c r="J6" s="13"/>
      <c r="K6" s="8"/>
    </row>
    <row r="7" spans="1:11" ht="12.75">
      <c r="A7" s="32"/>
      <c r="B7" s="33" t="s">
        <v>46</v>
      </c>
      <c r="C7" s="34" t="s">
        <v>35</v>
      </c>
      <c r="D7" s="32"/>
      <c r="E7" s="32"/>
      <c r="F7" s="32"/>
      <c r="G7" s="32"/>
      <c r="H7" s="32"/>
      <c r="I7" s="32"/>
      <c r="J7" s="32"/>
      <c r="K7" s="32"/>
    </row>
    <row r="8" spans="1:20" ht="12.75">
      <c r="A8" s="12">
        <v>1</v>
      </c>
      <c r="B8" s="13" t="s">
        <v>37</v>
      </c>
      <c r="C8" s="23" t="s">
        <v>38</v>
      </c>
      <c r="D8" s="13" t="s">
        <v>36</v>
      </c>
      <c r="E8" s="13"/>
      <c r="F8" s="45"/>
      <c r="G8" s="14"/>
      <c r="H8" s="15">
        <v>0</v>
      </c>
      <c r="I8" s="16">
        <v>1</v>
      </c>
      <c r="J8" s="14">
        <f>ROUND(F8*I8,1)</f>
        <v>0</v>
      </c>
      <c r="K8" s="9">
        <f>ROUND(H8*I8,0)</f>
        <v>0</v>
      </c>
      <c r="T8" s="72"/>
    </row>
    <row r="9" spans="1:20" ht="12.75">
      <c r="A9" s="12"/>
      <c r="B9" s="13"/>
      <c r="C9" s="58" t="s">
        <v>63</v>
      </c>
      <c r="D9" s="13"/>
      <c r="E9" s="13"/>
      <c r="F9" s="45"/>
      <c r="G9" s="14"/>
      <c r="H9" s="15"/>
      <c r="I9" s="16"/>
      <c r="J9" s="14"/>
      <c r="K9" s="9"/>
      <c r="T9" s="72"/>
    </row>
    <row r="10" spans="1:20" ht="12.75">
      <c r="A10" s="11"/>
      <c r="B10" s="2"/>
      <c r="C10" s="20" t="s">
        <v>13</v>
      </c>
      <c r="D10" s="2"/>
      <c r="E10" s="2"/>
      <c r="F10" s="6">
        <f>SUM(J7:J10)</f>
        <v>0</v>
      </c>
      <c r="G10" s="6"/>
      <c r="H10" s="4"/>
      <c r="I10" s="5"/>
      <c r="J10" s="3"/>
      <c r="K10" s="17"/>
      <c r="T10" s="72"/>
    </row>
    <row r="11" spans="1:20" ht="12.75">
      <c r="A11" s="12"/>
      <c r="B11" s="13"/>
      <c r="C11" s="19"/>
      <c r="D11" s="13"/>
      <c r="E11" s="13"/>
      <c r="F11" s="13"/>
      <c r="G11" s="13"/>
      <c r="H11" s="13"/>
      <c r="I11" s="13"/>
      <c r="J11" s="13"/>
      <c r="K11" s="8"/>
      <c r="T11" s="72"/>
    </row>
    <row r="12" spans="1:20" ht="12.75">
      <c r="A12" s="32"/>
      <c r="B12" s="33" t="s">
        <v>16</v>
      </c>
      <c r="C12" s="34" t="s">
        <v>17</v>
      </c>
      <c r="D12" s="32"/>
      <c r="E12" s="32"/>
      <c r="F12" s="32"/>
      <c r="G12" s="32"/>
      <c r="H12" s="32"/>
      <c r="I12" s="32"/>
      <c r="J12" s="32"/>
      <c r="K12" s="32"/>
      <c r="T12" s="72"/>
    </row>
    <row r="13" spans="1:20" ht="12.75">
      <c r="A13" s="12">
        <v>1</v>
      </c>
      <c r="B13" s="13" t="s">
        <v>32</v>
      </c>
      <c r="C13" s="23" t="s">
        <v>77</v>
      </c>
      <c r="D13" s="13" t="s">
        <v>23</v>
      </c>
      <c r="E13" s="13"/>
      <c r="F13" s="14"/>
      <c r="G13" s="14"/>
      <c r="H13" s="15">
        <v>0</v>
      </c>
      <c r="I13" s="16">
        <v>3178</v>
      </c>
      <c r="J13" s="14">
        <f>ROUND(F13*I13,1)</f>
        <v>0</v>
      </c>
      <c r="K13" s="9">
        <f>ROUND(H13*I13,0)</f>
        <v>0</v>
      </c>
      <c r="T13" s="72"/>
    </row>
    <row r="14" spans="1:20" ht="24" customHeight="1">
      <c r="A14" s="12"/>
      <c r="B14" s="13"/>
      <c r="C14" s="46" t="s">
        <v>78</v>
      </c>
      <c r="D14" s="13"/>
      <c r="E14" s="13"/>
      <c r="F14" s="14"/>
      <c r="G14" s="14"/>
      <c r="H14" s="15"/>
      <c r="I14" s="62"/>
      <c r="J14" s="14"/>
      <c r="K14" s="9"/>
      <c r="T14" s="72"/>
    </row>
    <row r="15" spans="1:20" ht="33.75">
      <c r="A15" s="60">
        <v>2</v>
      </c>
      <c r="B15" s="61" t="s">
        <v>61</v>
      </c>
      <c r="C15" s="59" t="s">
        <v>62</v>
      </c>
      <c r="D15" s="48" t="s">
        <v>29</v>
      </c>
      <c r="E15" s="48"/>
      <c r="F15" s="50"/>
      <c r="G15" s="50"/>
      <c r="H15" s="51">
        <v>0</v>
      </c>
      <c r="I15" s="52">
        <f>3178*2</f>
        <v>6356</v>
      </c>
      <c r="J15" s="50">
        <f>ROUND(F15*I15,1)</f>
        <v>0</v>
      </c>
      <c r="K15" s="53">
        <f>ROUND(H15*I15,0)</f>
        <v>0</v>
      </c>
      <c r="T15" s="72"/>
    </row>
    <row r="16" spans="1:20" ht="12.75">
      <c r="A16" s="40"/>
      <c r="B16" s="39"/>
      <c r="C16" s="46" t="s">
        <v>60</v>
      </c>
      <c r="D16" s="39"/>
      <c r="E16" s="39"/>
      <c r="F16" s="41"/>
      <c r="G16" s="41"/>
      <c r="H16" s="42"/>
      <c r="I16" s="63"/>
      <c r="J16" s="41"/>
      <c r="K16" s="44"/>
      <c r="T16" s="72"/>
    </row>
    <row r="17" spans="1:20" ht="22.5">
      <c r="A17" s="47">
        <v>3</v>
      </c>
      <c r="B17" s="48" t="s">
        <v>79</v>
      </c>
      <c r="C17" s="49" t="s">
        <v>80</v>
      </c>
      <c r="D17" s="48" t="s">
        <v>44</v>
      </c>
      <c r="E17" s="48"/>
      <c r="F17" s="50"/>
      <c r="G17" s="50"/>
      <c r="H17" s="51">
        <v>0</v>
      </c>
      <c r="I17" s="52">
        <f>I19</f>
        <v>1302.98</v>
      </c>
      <c r="J17" s="50">
        <f>ROUND(F17*I17,1)</f>
        <v>0</v>
      </c>
      <c r="K17" s="53">
        <f>ROUND(H17*I17,0)</f>
        <v>0</v>
      </c>
      <c r="T17" s="72"/>
    </row>
    <row r="18" spans="1:20" ht="12.75">
      <c r="A18" s="40"/>
      <c r="B18" s="39"/>
      <c r="C18" s="46" t="s">
        <v>69</v>
      </c>
      <c r="D18" s="39"/>
      <c r="E18" s="39"/>
      <c r="F18" s="41"/>
      <c r="G18" s="41"/>
      <c r="H18" s="42"/>
      <c r="I18" s="63"/>
      <c r="J18" s="41"/>
      <c r="K18" s="44"/>
      <c r="T18" s="72"/>
    </row>
    <row r="19" spans="1:20" ht="12.75">
      <c r="A19" s="47">
        <v>4</v>
      </c>
      <c r="B19" s="48" t="s">
        <v>43</v>
      </c>
      <c r="C19" s="49" t="s">
        <v>45</v>
      </c>
      <c r="D19" s="48" t="s">
        <v>44</v>
      </c>
      <c r="E19" s="48"/>
      <c r="F19" s="50"/>
      <c r="G19" s="50"/>
      <c r="H19" s="51">
        <v>0</v>
      </c>
      <c r="I19" s="52">
        <f>I13*0.11+I15*0.5*0.3</f>
        <v>1302.98</v>
      </c>
      <c r="J19" s="50">
        <f>ROUND(F19*I19,1)</f>
        <v>0</v>
      </c>
      <c r="K19" s="53">
        <f>ROUND(H19*I19,0)</f>
        <v>0</v>
      </c>
      <c r="T19" s="72"/>
    </row>
    <row r="20" spans="1:20" ht="22.5">
      <c r="A20" s="40"/>
      <c r="B20" s="39"/>
      <c r="C20" s="57" t="s">
        <v>96</v>
      </c>
      <c r="D20" s="39"/>
      <c r="E20" s="39"/>
      <c r="F20" s="41"/>
      <c r="G20" s="41"/>
      <c r="H20" s="42"/>
      <c r="I20" s="63"/>
      <c r="J20" s="41"/>
      <c r="K20" s="44"/>
      <c r="T20" s="72"/>
    </row>
    <row r="21" spans="1:20" ht="22.5">
      <c r="A21" s="47">
        <v>5</v>
      </c>
      <c r="B21" s="48" t="s">
        <v>58</v>
      </c>
      <c r="C21" s="49" t="s">
        <v>59</v>
      </c>
      <c r="D21" s="48" t="s">
        <v>23</v>
      </c>
      <c r="E21" s="48"/>
      <c r="F21" s="54"/>
      <c r="G21" s="50"/>
      <c r="H21" s="51">
        <v>0</v>
      </c>
      <c r="I21" s="52">
        <v>21219</v>
      </c>
      <c r="J21" s="50">
        <f>ROUND(F21*I21,1)</f>
        <v>0</v>
      </c>
      <c r="K21" s="53">
        <f>ROUND(H21*I21,0)</f>
        <v>0</v>
      </c>
      <c r="T21" s="72"/>
    </row>
    <row r="22" spans="1:20" ht="12.75">
      <c r="A22" s="40"/>
      <c r="B22" s="39"/>
      <c r="C22" s="58" t="s">
        <v>83</v>
      </c>
      <c r="D22" s="39"/>
      <c r="E22" s="39"/>
      <c r="F22" s="41"/>
      <c r="G22" s="41"/>
      <c r="H22" s="42"/>
      <c r="I22" s="63"/>
      <c r="J22" s="41"/>
      <c r="K22" s="44"/>
      <c r="T22" s="72"/>
    </row>
    <row r="23" spans="1:20" ht="12.75">
      <c r="A23" s="47">
        <v>6</v>
      </c>
      <c r="B23" s="61" t="s">
        <v>25</v>
      </c>
      <c r="C23" s="49" t="s">
        <v>66</v>
      </c>
      <c r="D23" s="48" t="s">
        <v>23</v>
      </c>
      <c r="E23" s="48"/>
      <c r="F23" s="54"/>
      <c r="G23" s="50"/>
      <c r="H23" s="51">
        <v>0.127</v>
      </c>
      <c r="I23" s="52">
        <v>21219</v>
      </c>
      <c r="J23" s="50">
        <f>ROUND(F23*I23,1)</f>
        <v>0</v>
      </c>
      <c r="K23" s="53">
        <f>ROUND(H23*I23,0)</f>
        <v>2695</v>
      </c>
      <c r="T23" s="72"/>
    </row>
    <row r="24" spans="1:20" ht="12.75">
      <c r="A24" s="40"/>
      <c r="B24" s="65"/>
      <c r="C24" s="57" t="s">
        <v>82</v>
      </c>
      <c r="D24" s="39"/>
      <c r="E24" s="39"/>
      <c r="F24" s="41"/>
      <c r="G24" s="41"/>
      <c r="H24" s="42"/>
      <c r="I24" s="43"/>
      <c r="J24" s="41"/>
      <c r="K24" s="44"/>
      <c r="T24" s="72"/>
    </row>
    <row r="25" spans="1:20" ht="12.75">
      <c r="A25" s="47">
        <v>7</v>
      </c>
      <c r="B25" s="61" t="s">
        <v>25</v>
      </c>
      <c r="C25" s="49" t="s">
        <v>66</v>
      </c>
      <c r="D25" s="48" t="s">
        <v>23</v>
      </c>
      <c r="E25" s="48"/>
      <c r="F25" s="54"/>
      <c r="G25" s="50"/>
      <c r="H25" s="51">
        <v>0.127</v>
      </c>
      <c r="I25" s="52">
        <v>21219</v>
      </c>
      <c r="J25" s="50">
        <f>ROUND(F25*I25,1)</f>
        <v>0</v>
      </c>
      <c r="K25" s="53">
        <f>ROUND(H25*I25,0)</f>
        <v>2695</v>
      </c>
      <c r="T25" s="72"/>
    </row>
    <row r="26" spans="1:20" ht="12.75">
      <c r="A26" s="40"/>
      <c r="B26" s="39"/>
      <c r="C26" s="57" t="s">
        <v>81</v>
      </c>
      <c r="D26" s="39"/>
      <c r="E26" s="39"/>
      <c r="F26" s="41"/>
      <c r="G26" s="41"/>
      <c r="H26" s="42"/>
      <c r="I26" s="43"/>
      <c r="J26" s="41"/>
      <c r="K26" s="44"/>
      <c r="T26" s="72"/>
    </row>
    <row r="27" spans="1:20" ht="12.75">
      <c r="A27" s="11"/>
      <c r="B27" s="2"/>
      <c r="C27" s="20" t="s">
        <v>13</v>
      </c>
      <c r="D27" s="2"/>
      <c r="E27" s="2"/>
      <c r="F27" s="6">
        <f>SUM(J12:J27)</f>
        <v>0</v>
      </c>
      <c r="G27" s="6"/>
      <c r="H27" s="4"/>
      <c r="I27" s="5"/>
      <c r="J27" s="3"/>
      <c r="K27" s="67"/>
      <c r="T27" s="72"/>
    </row>
    <row r="28" spans="1:20" ht="12.75">
      <c r="A28" s="12"/>
      <c r="B28" s="13"/>
      <c r="C28" s="19"/>
      <c r="D28" s="13"/>
      <c r="E28" s="13"/>
      <c r="F28" s="14"/>
      <c r="G28" s="14"/>
      <c r="H28" s="15"/>
      <c r="I28" s="16"/>
      <c r="J28" s="14"/>
      <c r="K28" s="68"/>
      <c r="T28" s="72"/>
    </row>
    <row r="29" spans="1:20" ht="12.75">
      <c r="A29" s="32"/>
      <c r="B29" s="33" t="s">
        <v>18</v>
      </c>
      <c r="C29" s="34" t="s">
        <v>19</v>
      </c>
      <c r="D29" s="32"/>
      <c r="E29" s="32"/>
      <c r="F29" s="35"/>
      <c r="G29" s="35"/>
      <c r="H29" s="36"/>
      <c r="I29" s="37"/>
      <c r="J29" s="35"/>
      <c r="K29" s="38"/>
      <c r="T29" s="72"/>
    </row>
    <row r="30" spans="1:20" ht="12.75">
      <c r="A30" s="12">
        <v>1</v>
      </c>
      <c r="B30" s="13" t="s">
        <v>39</v>
      </c>
      <c r="C30" s="23" t="s">
        <v>40</v>
      </c>
      <c r="D30" s="13" t="s">
        <v>23</v>
      </c>
      <c r="E30" s="13">
        <v>48.5</v>
      </c>
      <c r="F30" s="14"/>
      <c r="G30" s="14"/>
      <c r="H30" s="15">
        <v>0.205</v>
      </c>
      <c r="I30" s="16">
        <v>3178</v>
      </c>
      <c r="J30" s="14">
        <f aca="true" t="shared" si="0" ref="J30:J40">ROUND(F30*I30,1)</f>
        <v>0</v>
      </c>
      <c r="K30" s="9">
        <f aca="true" t="shared" si="1" ref="K30:K40">ROUND(H30*I30,0)</f>
        <v>651</v>
      </c>
      <c r="T30" s="72"/>
    </row>
    <row r="31" spans="1:20" ht="12.75">
      <c r="A31" s="40"/>
      <c r="B31" s="39"/>
      <c r="C31" s="57" t="s">
        <v>84</v>
      </c>
      <c r="D31" s="39"/>
      <c r="E31" s="39"/>
      <c r="F31" s="41"/>
      <c r="G31" s="41"/>
      <c r="H31" s="42"/>
      <c r="I31" s="63"/>
      <c r="J31" s="41"/>
      <c r="K31" s="44"/>
      <c r="T31" s="72"/>
    </row>
    <row r="32" spans="1:20" ht="12.75">
      <c r="A32" s="12">
        <v>2</v>
      </c>
      <c r="B32" s="13" t="s">
        <v>26</v>
      </c>
      <c r="C32" s="23" t="s">
        <v>27</v>
      </c>
      <c r="D32" s="13" t="s">
        <v>23</v>
      </c>
      <c r="E32" s="13"/>
      <c r="F32" s="14"/>
      <c r="G32" s="14"/>
      <c r="H32" s="15">
        <v>0</v>
      </c>
      <c r="I32" s="16">
        <v>21219</v>
      </c>
      <c r="J32" s="14">
        <f t="shared" si="0"/>
        <v>0</v>
      </c>
      <c r="K32" s="9">
        <f t="shared" si="1"/>
        <v>0</v>
      </c>
      <c r="T32" s="72"/>
    </row>
    <row r="33" spans="1:20" ht="22.5">
      <c r="A33" s="12"/>
      <c r="B33" s="13"/>
      <c r="C33" s="58" t="s">
        <v>85</v>
      </c>
      <c r="D33" s="13"/>
      <c r="E33" s="13"/>
      <c r="F33" s="14"/>
      <c r="G33" s="14"/>
      <c r="H33" s="15"/>
      <c r="I33" s="62"/>
      <c r="J33" s="14"/>
      <c r="K33" s="9"/>
      <c r="T33" s="72"/>
    </row>
    <row r="34" spans="1:20" ht="22.5">
      <c r="A34" s="47">
        <v>3</v>
      </c>
      <c r="B34" s="48" t="s">
        <v>87</v>
      </c>
      <c r="C34" s="49" t="s">
        <v>76</v>
      </c>
      <c r="D34" s="48" t="s">
        <v>23</v>
      </c>
      <c r="E34" s="48"/>
      <c r="F34" s="54"/>
      <c r="G34" s="50"/>
      <c r="H34" s="51">
        <v>0.178</v>
      </c>
      <c r="I34" s="52">
        <v>21219</v>
      </c>
      <c r="J34" s="50">
        <f t="shared" si="0"/>
        <v>0</v>
      </c>
      <c r="K34" s="53">
        <f t="shared" si="1"/>
        <v>3777</v>
      </c>
      <c r="T34" s="72"/>
    </row>
    <row r="35" spans="1:20" ht="22.5">
      <c r="A35" s="40"/>
      <c r="B35" s="39"/>
      <c r="C35" s="58" t="s">
        <v>86</v>
      </c>
      <c r="D35" s="39"/>
      <c r="E35" s="39"/>
      <c r="F35" s="41"/>
      <c r="G35" s="41"/>
      <c r="H35" s="42"/>
      <c r="I35" s="63"/>
      <c r="J35" s="41"/>
      <c r="K35" s="44"/>
      <c r="T35" s="72"/>
    </row>
    <row r="36" spans="1:20" ht="12.75">
      <c r="A36" s="47">
        <v>4</v>
      </c>
      <c r="B36" s="48" t="s">
        <v>26</v>
      </c>
      <c r="C36" s="49" t="s">
        <v>27</v>
      </c>
      <c r="D36" s="48" t="s">
        <v>23</v>
      </c>
      <c r="E36" s="48"/>
      <c r="F36" s="50"/>
      <c r="G36" s="50"/>
      <c r="H36" s="51">
        <v>0</v>
      </c>
      <c r="I36" s="52">
        <v>21219</v>
      </c>
      <c r="J36" s="50">
        <f t="shared" si="0"/>
        <v>0</v>
      </c>
      <c r="K36" s="53">
        <f t="shared" si="1"/>
        <v>0</v>
      </c>
      <c r="T36" s="72"/>
    </row>
    <row r="37" spans="1:20" ht="22.5">
      <c r="A37" s="40"/>
      <c r="B37" s="39"/>
      <c r="C37" s="58" t="s">
        <v>85</v>
      </c>
      <c r="D37" s="39"/>
      <c r="E37" s="39"/>
      <c r="F37" s="41"/>
      <c r="G37" s="41"/>
      <c r="H37" s="42"/>
      <c r="I37" s="63"/>
      <c r="J37" s="41"/>
      <c r="K37" s="44"/>
      <c r="T37" s="72"/>
    </row>
    <row r="38" spans="1:20" ht="22.5">
      <c r="A38" s="47">
        <v>5</v>
      </c>
      <c r="B38" s="48" t="s">
        <v>64</v>
      </c>
      <c r="C38" s="49" t="s">
        <v>75</v>
      </c>
      <c r="D38" s="48" t="s">
        <v>23</v>
      </c>
      <c r="E38" s="48"/>
      <c r="F38" s="54"/>
      <c r="G38" s="50"/>
      <c r="H38" s="51">
        <v>0.103</v>
      </c>
      <c r="I38" s="52">
        <v>21219</v>
      </c>
      <c r="J38" s="50">
        <f t="shared" si="0"/>
        <v>0</v>
      </c>
      <c r="K38" s="53">
        <f t="shared" si="1"/>
        <v>2186</v>
      </c>
      <c r="T38" s="72"/>
    </row>
    <row r="39" spans="1:20" ht="12.75">
      <c r="A39" s="40"/>
      <c r="B39" s="39"/>
      <c r="C39" s="58" t="s">
        <v>88</v>
      </c>
      <c r="D39" s="39"/>
      <c r="E39" s="39"/>
      <c r="F39" s="41"/>
      <c r="G39" s="41"/>
      <c r="H39" s="42"/>
      <c r="I39" s="43"/>
      <c r="J39" s="41"/>
      <c r="K39" s="44"/>
      <c r="T39" s="72"/>
    </row>
    <row r="40" spans="1:20" ht="22.5">
      <c r="A40" s="47">
        <v>6</v>
      </c>
      <c r="B40" s="48" t="s">
        <v>31</v>
      </c>
      <c r="C40" s="49" t="s">
        <v>68</v>
      </c>
      <c r="D40" s="48" t="s">
        <v>23</v>
      </c>
      <c r="E40" s="48"/>
      <c r="F40" s="50"/>
      <c r="G40" s="50"/>
      <c r="H40" s="51">
        <v>0</v>
      </c>
      <c r="I40" s="52">
        <f>21219*0.3</f>
        <v>6365.7</v>
      </c>
      <c r="J40" s="50">
        <f t="shared" si="0"/>
        <v>0</v>
      </c>
      <c r="K40" s="53">
        <f t="shared" si="1"/>
        <v>0</v>
      </c>
      <c r="T40" s="72"/>
    </row>
    <row r="41" spans="1:20" ht="22.5">
      <c r="A41" s="40"/>
      <c r="B41" s="39"/>
      <c r="C41" s="58" t="s">
        <v>89</v>
      </c>
      <c r="D41" s="39"/>
      <c r="E41" s="39"/>
      <c r="F41" s="41"/>
      <c r="G41" s="41"/>
      <c r="H41" s="42"/>
      <c r="I41" s="43"/>
      <c r="J41" s="41"/>
      <c r="K41" s="44"/>
      <c r="T41" s="72"/>
    </row>
    <row r="42" spans="1:20" ht="45">
      <c r="A42" s="47">
        <v>7</v>
      </c>
      <c r="B42" s="48" t="s">
        <v>22</v>
      </c>
      <c r="C42" s="49" t="s">
        <v>67</v>
      </c>
      <c r="D42" s="48" t="s">
        <v>23</v>
      </c>
      <c r="E42" s="48"/>
      <c r="F42" s="54"/>
      <c r="G42" s="50"/>
      <c r="H42" s="51">
        <v>0</v>
      </c>
      <c r="I42" s="52">
        <f>21219*0.03</f>
        <v>636.5699999999999</v>
      </c>
      <c r="J42" s="50">
        <f>ROUND(F42*I42,1)</f>
        <v>0</v>
      </c>
      <c r="K42" s="53">
        <f>ROUND(H42*I42,0)</f>
        <v>0</v>
      </c>
      <c r="T42" s="72"/>
    </row>
    <row r="43" spans="1:20" ht="12.75">
      <c r="A43" s="40"/>
      <c r="B43" s="39"/>
      <c r="C43" s="58" t="s">
        <v>90</v>
      </c>
      <c r="D43" s="39"/>
      <c r="E43" s="39"/>
      <c r="F43" s="55"/>
      <c r="G43" s="41"/>
      <c r="H43" s="42"/>
      <c r="I43" s="43"/>
      <c r="J43" s="41"/>
      <c r="K43" s="44"/>
      <c r="T43" s="72"/>
    </row>
    <row r="44" spans="1:20" ht="12.75">
      <c r="A44" s="11"/>
      <c r="B44" s="2"/>
      <c r="C44" s="20" t="s">
        <v>13</v>
      </c>
      <c r="D44" s="2"/>
      <c r="E44" s="2"/>
      <c r="F44" s="6">
        <f>SUM(J29:J44)</f>
        <v>0</v>
      </c>
      <c r="G44" s="6"/>
      <c r="H44" s="4"/>
      <c r="I44" s="2"/>
      <c r="J44" s="3"/>
      <c r="K44" s="18"/>
      <c r="T44" s="72"/>
    </row>
    <row r="45" spans="1:20" ht="12.75">
      <c r="A45" s="12"/>
      <c r="B45" s="13"/>
      <c r="C45" s="19"/>
      <c r="D45" s="13"/>
      <c r="E45" s="13"/>
      <c r="F45" s="14"/>
      <c r="G45" s="14"/>
      <c r="H45" s="15"/>
      <c r="I45" s="16"/>
      <c r="J45" s="14"/>
      <c r="K45" s="9"/>
      <c r="T45" s="72"/>
    </row>
    <row r="46" spans="1:20" ht="12.75">
      <c r="A46" s="32"/>
      <c r="B46" s="33" t="s">
        <v>20</v>
      </c>
      <c r="C46" s="34" t="s">
        <v>21</v>
      </c>
      <c r="D46" s="32"/>
      <c r="E46" s="32"/>
      <c r="F46" s="35"/>
      <c r="G46" s="35"/>
      <c r="H46" s="36"/>
      <c r="I46" s="37"/>
      <c r="J46" s="35"/>
      <c r="K46" s="38"/>
      <c r="T46" s="72"/>
    </row>
    <row r="47" spans="1:20" ht="22.5">
      <c r="A47" s="12">
        <v>1</v>
      </c>
      <c r="B47" s="13" t="s">
        <v>47</v>
      </c>
      <c r="C47" s="23" t="s">
        <v>48</v>
      </c>
      <c r="D47" s="13" t="s">
        <v>29</v>
      </c>
      <c r="E47" s="13">
        <v>15.3</v>
      </c>
      <c r="F47" s="14"/>
      <c r="G47" s="14"/>
      <c r="H47" s="15">
        <v>0</v>
      </c>
      <c r="I47" s="16">
        <f>3178*2</f>
        <v>6356</v>
      </c>
      <c r="J47" s="14">
        <f>ROUND(F47*I47,1)</f>
        <v>0</v>
      </c>
      <c r="K47" s="9">
        <f>ROUND(H47*I47,0)</f>
        <v>0</v>
      </c>
      <c r="T47" s="72"/>
    </row>
    <row r="48" spans="1:20" ht="12.75">
      <c r="A48" s="12"/>
      <c r="B48" s="13"/>
      <c r="C48" s="58" t="s">
        <v>91</v>
      </c>
      <c r="D48" s="13"/>
      <c r="E48" s="13"/>
      <c r="F48" s="14"/>
      <c r="G48" s="14"/>
      <c r="H48" s="15"/>
      <c r="I48" s="16"/>
      <c r="J48" s="14"/>
      <c r="K48" s="9"/>
      <c r="T48" s="72"/>
    </row>
    <row r="49" spans="1:20" ht="22.5">
      <c r="A49" s="47">
        <v>2</v>
      </c>
      <c r="B49" s="48" t="s">
        <v>49</v>
      </c>
      <c r="C49" s="49" t="s">
        <v>50</v>
      </c>
      <c r="D49" s="48" t="s">
        <v>29</v>
      </c>
      <c r="E49" s="48">
        <v>3.25</v>
      </c>
      <c r="F49" s="50"/>
      <c r="G49" s="50"/>
      <c r="H49" s="51">
        <v>0</v>
      </c>
      <c r="I49" s="52">
        <v>3178</v>
      </c>
      <c r="J49" s="50">
        <f>ROUND(F49*I49,1)</f>
        <v>0</v>
      </c>
      <c r="K49" s="53">
        <f>ROUND(H49*I49,0)</f>
        <v>0</v>
      </c>
      <c r="T49" s="72"/>
    </row>
    <row r="50" spans="1:20" ht="12.75">
      <c r="A50" s="40"/>
      <c r="B50" s="39"/>
      <c r="C50" s="58" t="s">
        <v>92</v>
      </c>
      <c r="D50" s="39"/>
      <c r="E50" s="39"/>
      <c r="F50" s="41"/>
      <c r="G50" s="41"/>
      <c r="H50" s="42"/>
      <c r="I50" s="63"/>
      <c r="J50" s="41"/>
      <c r="K50" s="44"/>
      <c r="T50" s="72"/>
    </row>
    <row r="51" spans="1:20" ht="22.5">
      <c r="A51" s="47">
        <v>3</v>
      </c>
      <c r="B51" s="48" t="s">
        <v>49</v>
      </c>
      <c r="C51" s="49" t="s">
        <v>65</v>
      </c>
      <c r="D51" s="48" t="s">
        <v>29</v>
      </c>
      <c r="E51" s="48">
        <v>3.25</v>
      </c>
      <c r="F51" s="50"/>
      <c r="G51" s="50"/>
      <c r="H51" s="51">
        <v>0</v>
      </c>
      <c r="I51" s="52">
        <v>50</v>
      </c>
      <c r="J51" s="50">
        <f>ROUND(F51*I51,1)</f>
        <v>0</v>
      </c>
      <c r="K51" s="53">
        <f>ROUND(H51*I51,0)</f>
        <v>0</v>
      </c>
      <c r="T51" s="72"/>
    </row>
    <row r="52" spans="1:20" ht="12.75">
      <c r="A52" s="40"/>
      <c r="B52" s="39"/>
      <c r="C52" s="58" t="s">
        <v>70</v>
      </c>
      <c r="D52" s="39"/>
      <c r="E52" s="39"/>
      <c r="F52" s="41"/>
      <c r="G52" s="41"/>
      <c r="H52" s="42"/>
      <c r="I52" s="63"/>
      <c r="J52" s="41"/>
      <c r="K52" s="44"/>
      <c r="T52" s="72"/>
    </row>
    <row r="53" spans="1:20" ht="12.75">
      <c r="A53" s="47">
        <v>4</v>
      </c>
      <c r="B53" s="48" t="s">
        <v>51</v>
      </c>
      <c r="C53" s="49" t="s">
        <v>52</v>
      </c>
      <c r="D53" s="48" t="s">
        <v>29</v>
      </c>
      <c r="E53" s="48"/>
      <c r="F53" s="50"/>
      <c r="G53" s="50"/>
      <c r="H53" s="51">
        <v>0</v>
      </c>
      <c r="I53" s="52">
        <f>SUM(I47:I52)</f>
        <v>9584</v>
      </c>
      <c r="J53" s="50">
        <f>ROUND(F53*I53,1)</f>
        <v>0</v>
      </c>
      <c r="K53" s="53">
        <f>ROUND(H53*I53,0)</f>
        <v>0</v>
      </c>
      <c r="T53" s="72"/>
    </row>
    <row r="54" spans="1:20" ht="12.75">
      <c r="A54" s="40"/>
      <c r="B54" s="39"/>
      <c r="C54" s="58" t="s">
        <v>93</v>
      </c>
      <c r="D54" s="39"/>
      <c r="E54" s="39"/>
      <c r="F54" s="41"/>
      <c r="G54" s="41"/>
      <c r="H54" s="42"/>
      <c r="I54" s="43"/>
      <c r="J54" s="41"/>
      <c r="K54" s="44"/>
      <c r="T54" s="72"/>
    </row>
    <row r="55" spans="1:20" ht="22.5">
      <c r="A55" s="47">
        <v>5</v>
      </c>
      <c r="B55" s="48" t="s">
        <v>53</v>
      </c>
      <c r="C55" s="49" t="s">
        <v>54</v>
      </c>
      <c r="D55" s="48" t="s">
        <v>55</v>
      </c>
      <c r="E55" s="48"/>
      <c r="F55" s="50"/>
      <c r="G55" s="50"/>
      <c r="H55" s="51">
        <v>0</v>
      </c>
      <c r="I55" s="52">
        <v>130</v>
      </c>
      <c r="J55" s="50">
        <f>ROUND(F55*I55,1)</f>
        <v>0</v>
      </c>
      <c r="K55" s="53">
        <f>ROUND(H55*I55,0)</f>
        <v>0</v>
      </c>
      <c r="T55" s="72"/>
    </row>
    <row r="56" spans="1:20" ht="12.75">
      <c r="A56" s="40"/>
      <c r="B56" s="39"/>
      <c r="C56" s="58" t="s">
        <v>71</v>
      </c>
      <c r="D56" s="39"/>
      <c r="E56" s="39"/>
      <c r="F56" s="41"/>
      <c r="G56" s="41"/>
      <c r="H56" s="42"/>
      <c r="I56" s="43"/>
      <c r="J56" s="41"/>
      <c r="K56" s="44"/>
      <c r="T56" s="72"/>
    </row>
    <row r="57" spans="1:20" ht="22.5">
      <c r="A57" s="47">
        <v>6</v>
      </c>
      <c r="B57" s="48" t="s">
        <v>56</v>
      </c>
      <c r="C57" s="49" t="s">
        <v>57</v>
      </c>
      <c r="D57" s="48" t="s">
        <v>55</v>
      </c>
      <c r="E57" s="48">
        <v>122</v>
      </c>
      <c r="F57" s="50"/>
      <c r="G57" s="50"/>
      <c r="H57" s="51">
        <v>0</v>
      </c>
      <c r="I57" s="52">
        <f>I55</f>
        <v>130</v>
      </c>
      <c r="J57" s="50">
        <f>ROUND(F57*I57,1)</f>
        <v>0</v>
      </c>
      <c r="K57" s="53">
        <f>ROUND(H57*I57,0)</f>
        <v>0</v>
      </c>
      <c r="T57" s="72"/>
    </row>
    <row r="58" spans="1:20" ht="12.75">
      <c r="A58" s="40"/>
      <c r="B58" s="39"/>
      <c r="C58" s="64" t="s">
        <v>72</v>
      </c>
      <c r="D58" s="39"/>
      <c r="E58" s="39"/>
      <c r="F58" s="41"/>
      <c r="G58" s="41"/>
      <c r="H58" s="42"/>
      <c r="I58" s="63"/>
      <c r="J58" s="41"/>
      <c r="K58" s="44"/>
      <c r="T58" s="72"/>
    </row>
    <row r="59" spans="1:20" ht="22.5">
      <c r="A59" s="12">
        <v>7</v>
      </c>
      <c r="B59" s="13" t="s">
        <v>28</v>
      </c>
      <c r="C59" s="23" t="s">
        <v>34</v>
      </c>
      <c r="D59" s="13" t="s">
        <v>29</v>
      </c>
      <c r="E59" s="13"/>
      <c r="F59" s="14"/>
      <c r="G59" s="14"/>
      <c r="H59" s="15">
        <v>0</v>
      </c>
      <c r="I59" s="16">
        <v>100</v>
      </c>
      <c r="J59" s="14">
        <f>ROUND(F59*I59,1)</f>
        <v>0</v>
      </c>
      <c r="K59" s="9">
        <f>ROUND(H59*I59,0)</f>
        <v>0</v>
      </c>
      <c r="T59" s="72"/>
    </row>
    <row r="60" spans="1:20" ht="12.75">
      <c r="A60" s="40"/>
      <c r="B60" s="39"/>
      <c r="C60" s="58" t="s">
        <v>94</v>
      </c>
      <c r="D60" s="39"/>
      <c r="E60" s="39"/>
      <c r="F60" s="41"/>
      <c r="G60" s="41"/>
      <c r="H60" s="42"/>
      <c r="I60" s="43"/>
      <c r="J60" s="41"/>
      <c r="K60" s="44"/>
      <c r="T60" s="72"/>
    </row>
    <row r="61" spans="1:20" ht="12.75">
      <c r="A61" s="47">
        <v>8</v>
      </c>
      <c r="B61" s="48" t="s">
        <v>33</v>
      </c>
      <c r="C61" s="49" t="s">
        <v>41</v>
      </c>
      <c r="D61" s="48" t="s">
        <v>29</v>
      </c>
      <c r="E61" s="48"/>
      <c r="F61" s="50"/>
      <c r="G61" s="50"/>
      <c r="H61" s="51">
        <v>0</v>
      </c>
      <c r="I61" s="52">
        <v>40</v>
      </c>
      <c r="J61" s="50">
        <f>ROUND(F61*I61,1)</f>
        <v>0</v>
      </c>
      <c r="K61" s="53">
        <f>ROUND(H61*I61,0)</f>
        <v>0</v>
      </c>
      <c r="T61" s="72"/>
    </row>
    <row r="62" spans="1:20" ht="12.75">
      <c r="A62" s="40"/>
      <c r="B62" s="39"/>
      <c r="C62" s="58" t="s">
        <v>95</v>
      </c>
      <c r="D62" s="39"/>
      <c r="E62" s="39"/>
      <c r="F62" s="41"/>
      <c r="G62" s="41"/>
      <c r="H62" s="42"/>
      <c r="I62" s="63"/>
      <c r="J62" s="41"/>
      <c r="K62" s="44"/>
      <c r="T62" s="72"/>
    </row>
    <row r="63" spans="1:20" ht="12.75">
      <c r="A63" s="47">
        <v>9</v>
      </c>
      <c r="B63" s="61" t="s">
        <v>22</v>
      </c>
      <c r="C63" s="59" t="s">
        <v>73</v>
      </c>
      <c r="D63" s="48" t="s">
        <v>24</v>
      </c>
      <c r="E63" s="48"/>
      <c r="F63" s="50"/>
      <c r="G63" s="50"/>
      <c r="H63" s="51">
        <v>0</v>
      </c>
      <c r="I63" s="52">
        <f>SUM(K25,K23)</f>
        <v>5390</v>
      </c>
      <c r="J63" s="50">
        <f>ROUND(F63*I63,1)</f>
        <v>0</v>
      </c>
      <c r="K63" s="53">
        <f>ROUND(H63*I63,0)</f>
        <v>0</v>
      </c>
      <c r="T63" s="72"/>
    </row>
    <row r="64" spans="1:20" ht="12.75">
      <c r="A64" s="40"/>
      <c r="B64" s="65"/>
      <c r="C64" s="58"/>
      <c r="D64" s="39"/>
      <c r="E64" s="39"/>
      <c r="F64" s="41"/>
      <c r="G64" s="41"/>
      <c r="H64" s="42"/>
      <c r="I64" s="70"/>
      <c r="J64" s="41"/>
      <c r="K64" s="44"/>
      <c r="T64" s="72"/>
    </row>
    <row r="65" spans="1:20" ht="12.75">
      <c r="A65" s="47">
        <v>10</v>
      </c>
      <c r="B65" s="61" t="s">
        <v>22</v>
      </c>
      <c r="C65" s="59" t="s">
        <v>42</v>
      </c>
      <c r="D65" s="48" t="s">
        <v>24</v>
      </c>
      <c r="E65" s="48"/>
      <c r="F65" s="50"/>
      <c r="G65" s="50"/>
      <c r="H65" s="51">
        <v>0</v>
      </c>
      <c r="I65" s="52">
        <f>21219*0.07*2.56*0.6+21219*0.04*2.56*0.5</f>
        <v>3367.8796800000005</v>
      </c>
      <c r="J65" s="50">
        <f>ROUND(F65*I65,1)</f>
        <v>0</v>
      </c>
      <c r="K65" s="53">
        <f>ROUND(H65*I65,0)</f>
        <v>0</v>
      </c>
      <c r="T65" s="72"/>
    </row>
    <row r="66" spans="1:20" ht="12.75">
      <c r="A66" s="40"/>
      <c r="B66" s="65"/>
      <c r="C66" s="71"/>
      <c r="D66" s="39"/>
      <c r="E66" s="39"/>
      <c r="F66" s="41"/>
      <c r="G66" s="41"/>
      <c r="H66" s="42"/>
      <c r="I66" s="66"/>
      <c r="J66" s="41"/>
      <c r="K66" s="44"/>
      <c r="T66" s="72"/>
    </row>
    <row r="67" spans="1:11" ht="12.75">
      <c r="A67" s="11"/>
      <c r="B67" s="2"/>
      <c r="C67" s="20" t="s">
        <v>13</v>
      </c>
      <c r="D67" s="2"/>
      <c r="E67" s="2"/>
      <c r="F67" s="6">
        <f>SUM(J46:J67)</f>
        <v>0</v>
      </c>
      <c r="G67" s="6"/>
      <c r="H67" s="4"/>
      <c r="I67" s="2"/>
      <c r="J67" s="3"/>
      <c r="K67" s="18"/>
    </row>
    <row r="68" spans="1:11" ht="12.75">
      <c r="A68" s="11"/>
      <c r="B68" s="2"/>
      <c r="C68" s="7"/>
      <c r="D68" s="2"/>
      <c r="E68" s="2"/>
      <c r="F68" s="3"/>
      <c r="G68" s="3"/>
      <c r="H68" s="4"/>
      <c r="I68" s="2"/>
      <c r="J68" s="3"/>
      <c r="K68" s="18"/>
    </row>
    <row r="69" spans="1:11" ht="12.75">
      <c r="A69" s="11"/>
      <c r="B69" s="2"/>
      <c r="C69" s="20" t="s">
        <v>14</v>
      </c>
      <c r="D69" s="2"/>
      <c r="E69" s="2"/>
      <c r="F69" s="3"/>
      <c r="G69" s="3"/>
      <c r="H69" s="4"/>
      <c r="I69" s="2"/>
      <c r="J69" s="6">
        <f>SUM(J7:J68)</f>
        <v>0</v>
      </c>
      <c r="K69" s="18"/>
    </row>
    <row r="70" spans="1:11" ht="12.75">
      <c r="A70" s="11"/>
      <c r="B70" s="2"/>
      <c r="C70" s="20" t="s">
        <v>30</v>
      </c>
      <c r="D70" s="2"/>
      <c r="E70" s="2"/>
      <c r="F70" s="3"/>
      <c r="G70" s="3"/>
      <c r="H70" s="4"/>
      <c r="I70" s="21">
        <v>0.21</v>
      </c>
      <c r="J70" s="6">
        <f>ROUND(I70*J69,1)</f>
        <v>0</v>
      </c>
      <c r="K70" s="18"/>
    </row>
    <row r="71" spans="1:11" ht="12.75">
      <c r="A71" s="11"/>
      <c r="B71" s="2"/>
      <c r="C71" s="20" t="s">
        <v>15</v>
      </c>
      <c r="D71" s="2"/>
      <c r="E71" s="2"/>
      <c r="F71" s="3"/>
      <c r="G71" s="3"/>
      <c r="H71" s="4"/>
      <c r="I71" s="2"/>
      <c r="J71" s="6">
        <f>SUM(J69:J70)</f>
        <v>0</v>
      </c>
      <c r="K71" s="18"/>
    </row>
    <row r="72" spans="1:11" ht="12.75">
      <c r="A72" s="11"/>
      <c r="B72" s="2"/>
      <c r="C72" s="7"/>
      <c r="D72" s="2"/>
      <c r="E72" s="2"/>
      <c r="F72" s="2"/>
      <c r="G72" s="2"/>
      <c r="H72" s="2"/>
      <c r="I72" s="2"/>
      <c r="J72" s="2"/>
      <c r="K72" s="18"/>
    </row>
    <row r="73" spans="1:11" ht="12.75">
      <c r="A73" s="8"/>
      <c r="B73" s="8"/>
      <c r="C73" s="10"/>
      <c r="D73" s="8"/>
      <c r="E73" s="8"/>
      <c r="F73" s="8"/>
      <c r="G73" s="8"/>
      <c r="H73" s="8"/>
      <c r="I73" s="8"/>
      <c r="J73" s="8"/>
      <c r="K73" s="8"/>
    </row>
  </sheetData>
  <sheetProtection/>
  <mergeCells count="2">
    <mergeCell ref="H1:K2"/>
    <mergeCell ref="A2:F2"/>
  </mergeCells>
  <printOptions/>
  <pageMargins left="0.4724409448818898" right="0.4724409448818898" top="0.3937007874015748" bottom="0.8267716535433072" header="0.4330708661417323" footer="0.4330708661417323"/>
  <pageSetup fitToHeight="3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sabina.kolocova</cp:lastModifiedBy>
  <cp:lastPrinted>2017-10-11T08:36:28Z</cp:lastPrinted>
  <dcterms:created xsi:type="dcterms:W3CDTF">2008-02-14T12:44:57Z</dcterms:created>
  <dcterms:modified xsi:type="dcterms:W3CDTF">2017-10-11T08:36:35Z</dcterms:modified>
  <cp:category/>
  <cp:version/>
  <cp:contentType/>
  <cp:contentStatus/>
</cp:coreProperties>
</file>