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510" yWindow="585" windowWidth="27495" windowHeight="6090" activeTab="0"/>
  </bookViews>
  <sheets>
    <sheet name="Rekapitulace stavby" sheetId="1" r:id="rId1"/>
    <sheet name="0 - Celá trasa" sheetId="2" r:id="rId2"/>
    <sheet name="1 - 1. podúsek - km 9,611..." sheetId="3" r:id="rId3"/>
    <sheet name="2 - 2.podúsek - km 10,257..." sheetId="4" r:id="rId4"/>
    <sheet name="3 - 3.podúsek - km 11,332..." sheetId="5" r:id="rId5"/>
    <sheet name="SO 182 - Přechodné doprav..." sheetId="6" r:id="rId6"/>
    <sheet name="SO 193 - Stálé dopravní z..." sheetId="7" r:id="rId7"/>
    <sheet name="VRN - Vedlejší rozpočtové..." sheetId="8" r:id="rId8"/>
    <sheet name="Pokyny pro vyplnění" sheetId="9" r:id="rId9"/>
  </sheets>
  <definedNames>
    <definedName name="_xlnm._FilterDatabase" localSheetId="1" hidden="1">'0 - Celá trasa'!$C$92:$K$138</definedName>
    <definedName name="_xlnm._FilterDatabase" localSheetId="2" hidden="1">'1 - 1. podúsek - km 9,611...'!$C$93:$K$313</definedName>
    <definedName name="_xlnm._FilterDatabase" localSheetId="3" hidden="1">'2 - 2.podúsek - km 10,257...'!$C$94:$K$235</definedName>
    <definedName name="_xlnm._FilterDatabase" localSheetId="4" hidden="1">'3 - 3.podúsek - km 11,332...'!$C$94:$K$169</definedName>
    <definedName name="_xlnm._FilterDatabase" localSheetId="5" hidden="1">'SO 182 - Přechodné doprav...'!$C$83:$K$98</definedName>
    <definedName name="_xlnm._FilterDatabase" localSheetId="6" hidden="1">'SO 193 - Stálé dopravní z...'!$C$85:$K$158</definedName>
    <definedName name="_xlnm._FilterDatabase" localSheetId="7" hidden="1">'VRN - Vedlejší rozpočtové...'!$C$87:$K$108</definedName>
    <definedName name="_xlnm.Print_Area" localSheetId="1">'0 - Celá trasa'!$C$4:$J$40,'0 - Celá trasa'!$C$46:$J$70,'0 - Celá trasa'!$C$76:$K$138</definedName>
    <definedName name="_xlnm.Print_Area" localSheetId="2">'1 - 1. podúsek - km 9,611...'!$C$4:$J$40,'1 - 1. podúsek - km 9,611...'!$C$46:$J$71,'1 - 1. podúsek - km 9,611...'!$C$77:$K$313</definedName>
    <definedName name="_xlnm.Print_Area" localSheetId="3">'2 - 2.podúsek - km 10,257...'!$C$4:$J$40,'2 - 2.podúsek - km 10,257...'!$C$46:$J$72,'2 - 2.podúsek - km 10,257...'!$C$78:$K$235</definedName>
    <definedName name="_xlnm.Print_Area" localSheetId="4">'3 - 3.podúsek - km 11,332...'!$C$4:$J$40,'3 - 3.podúsek - km 11,332...'!$C$46:$J$72,'3 - 3.podúsek - km 11,332...'!$C$78:$K$169</definedName>
    <definedName name="_xlnm.Print_Area" localSheetId="8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stavby'!$C$39:$AQ$61</definedName>
    <definedName name="_xlnm.Print_Area" localSheetId="5">'SO 182 - Přechodné doprav...'!$C$4:$J$38,'SO 182 - Přechodné doprav...'!$C$44:$J$63,'SO 182 - Přechodné doprav...'!$C$69:$K$98</definedName>
    <definedName name="_xlnm.Print_Area" localSheetId="6">'SO 193 - Stálé dopravní z...'!$C$4:$J$38,'SO 193 - Stálé dopravní z...'!$C$44:$J$65,'SO 193 - Stálé dopravní z...'!$C$71:$K$158</definedName>
    <definedName name="_xlnm.Print_Area" localSheetId="7">'VRN - Vedlejší rozpočtové...'!$C$4:$J$38,'VRN - Vedlejší rozpočtové...'!$C$44:$J$67,'VRN - Vedlejší rozpočtové...'!$C$73:$K$108</definedName>
    <definedName name="_xlnm.Print_Titles" localSheetId="0">'Rekapitulace stavby'!$49:$49</definedName>
    <definedName name="_xlnm.Print_Titles" localSheetId="1">'0 - Celá trasa'!$92:$92</definedName>
    <definedName name="_xlnm.Print_Titles" localSheetId="5">'SO 182 - Přechodné doprav...'!$83:$83</definedName>
    <definedName name="_xlnm.Print_Titles" localSheetId="6">'SO 193 - Stálé dopravní z...'!$85:$85</definedName>
    <definedName name="_xlnm.Print_Titles" localSheetId="7">'VRN - Vedlejší rozpočtové...'!$87:$87</definedName>
  </definedNames>
  <calcPr calcId="145621"/>
</workbook>
</file>

<file path=xl/sharedStrings.xml><?xml version="1.0" encoding="utf-8"?>
<sst xmlns="http://schemas.openxmlformats.org/spreadsheetml/2006/main" count="6784" uniqueCount="883">
  <si>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</si>
  <si>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</si>
  <si>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</si>
  <si>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</si>
  <si>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</si>
  <si>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</si>
  <si>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</si>
  <si>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{19e76c02-542f-48af-8f75-d1be37137352}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</si>
  <si>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</si>
  <si>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</si>
  <si>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</si>
  <si>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</si>
  <si>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</si>
  <si>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</si>
  <si>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</si>
  <si>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</si>
  <si>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820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</si>
  <si>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</si>
  <si>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</si>
  <si>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II/322 Lžovice - Týnec nad Labem</t>
  </si>
  <si>
    <t>KSO:</t>
  </si>
  <si>
    <t/>
  </si>
  <si>
    <t>CC-CZ:</t>
  </si>
  <si>
    <t>Místo:</t>
  </si>
  <si>
    <t>Středočeský kraj</t>
  </si>
  <si>
    <t>Datum:</t>
  </si>
  <si>
    <t>29.1.2017</t>
  </si>
  <si>
    <t>Zadavatel:</t>
  </si>
  <si>
    <t>IČ:</t>
  </si>
  <si>
    <t>Krajská správa a údržba silnic Středočeského kraje</t>
  </si>
  <si>
    <t>DIČ:</t>
  </si>
  <si>
    <t>Uchazeč:</t>
  </si>
  <si>
    <t>Vyplň údaj</t>
  </si>
  <si>
    <t>Projektant:</t>
  </si>
  <si>
    <t>Ateliér PROMIKA s.r.o.</t>
  </si>
  <si>
    <t>True</t>
  </si>
  <si>
    <t>Poznámka:</t>
  </si>
  <si>
    <t>Nedílnou součástí soupisu prací je výkresová, textová část a specifikace projektové dokumentace.
Soupis prací je sestaven při využití cenové soustavy ÚRS. Cenové a technické podmínky položek, které nejsou uvedeny v soupisu prací (tzv.úvodní části katalogů), jsou neomezeně dálkově k dispozici na www.cs-urs.cz. Položky soupisu prací, které nemají ve sloupci "Cenová soustava" uveden žádný údaj, nepochází z cenové soustavy ÚRS. 
S položkami uvedenými v této specifikaci platí veškeré s nimi spojené práce, které jsou zapotřebí pro provedení kompletní dodávky a to i když nejsou zvlášť uvedeny (např. poznámky k popisům položek v jednotlivých cenících). To znamená, že veškeré položky patrné z výkazů, výkresů a technických zpráv je třeba v nabídkové ceně  doplnit a ocenit jako kompletně vykonané práce včetně materiálu, nářadí a strojů nutných k práci, i když nejsou ve výkazech vypsány zvlášť.
Pokud jsou v této dokumentaci uvedeny konkrétní typy výrobků, jedná se pouze o příklady sloužící pro specifikaci vlastností -technických a uživatelských standardů. Zhotovitel dokumentace výslovně uvádí, že tyto výrobky lze nahradit jinými výrobky stejných technických vlastností - standardů a shodné, nebo vyšší kvality. Stejným způsobem jsou (mohou být) v dokumentaci uvedeni jako příklad informativně i možní v úvahu přicházející výrobci, nebo dodavatelé.
Není-li uvedeno ve výkazu výměr jinak, výměry byly odečteny digitálně z DWG souborů.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</si>
  <si>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</si>
  <si>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</si>
  <si>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</si>
  <si>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</si>
  <si>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</si>
  <si>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</si>
  <si>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</si>
  <si>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</si>
  <si>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</si>
  <si>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</si>
  <si>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</si>
  <si>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</si>
  <si>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</si>
  <si>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</si>
  <si>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</si>
  <si>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</si>
  <si>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</si>
  <si>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</si>
  <si>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</si>
  <si>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</si>
  <si>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</si>
  <si>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</si>
  <si>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</si>
  <si>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</si>
  <si>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</si>
  <si>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</si>
  <si>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</si>
  <si>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</si>
  <si>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</si>
  <si>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</si>
  <si>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</si>
  <si>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</si>
  <si>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</si>
  <si>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</si>
  <si>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</si>
  <si>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</si>
  <si>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</si>
  <si>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</si>
  <si>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</t>
  </si>
  <si>
    <t>STA</t>
  </si>
  <si>
    <t>{dcf8d789-11bf-4ed3-acb9-d427deb06b5d}</t>
  </si>
  <si>
    <t>2</t>
  </si>
  <si>
    <t>SO 120</t>
  </si>
  <si>
    <t>Silnice II/322</t>
  </si>
  <si>
    <t>Soupis</t>
  </si>
  <si>
    <t>{c085169b-dcde-4c91-9202-8d5176fc7d64}</t>
  </si>
  <si>
    <t>/</t>
  </si>
  <si>
    <t>Celá trasa</t>
  </si>
  <si>
    <t>3</t>
  </si>
  <si>
    <t>{36847e70-bdc6-4209-bce5-1f6f781a9836}</t>
  </si>
  <si>
    <t>1. podúsek - km 9,611 - 10,257 - dl. úseku 646 m</t>
  </si>
  <si>
    <t>{fa057376-5f99-4ac8-9ef5-a77568ca73d0}</t>
  </si>
  <si>
    <t>2.podúsek - km 10,257 - 11,3325 - dl. úseku 1076 m</t>
  </si>
  <si>
    <t>{1a3c1370-c77d-4993-9cb1-845127328d4f}</t>
  </si>
  <si>
    <t>3.podúsek - km 11,3325 - 11,497 - dl. úseku 164 m</t>
  </si>
  <si>
    <t>{c92cb9f3-5c6f-4782-994c-ec072f879b18}</t>
  </si>
  <si>
    <t>SO 182</t>
  </si>
  <si>
    <t>Přechodné dopravní značení</t>
  </si>
  <si>
    <t>{8abeee53-28ef-489a-83d5-15b95a8b65d2}</t>
  </si>
  <si>
    <t>SO 193</t>
  </si>
  <si>
    <t>Stálé dopravní značení</t>
  </si>
  <si>
    <t>{1a155716-8625-4be0-bda4-d4e8c5131e3d}</t>
  </si>
  <si>
    <t>VRN</t>
  </si>
  <si>
    <t>Vedlejší rozpočtové náklady</t>
  </si>
  <si>
    <t>{01b9dc3c-697d-40fa-b7a8-6e8ee6902a1e}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</si>
  <si>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</si>
  <si>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</si>
  <si>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</si>
  <si>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</si>
  <si>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</si>
  <si>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</si>
  <si>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</si>
  <si>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II/322 Lžovice - Týnec nad Labem</t>
  </si>
  <si>
    <t>Soupis:</t>
  </si>
  <si>
    <t>SO 120 - Silnice II/322</t>
  </si>
  <si>
    <t>Úroveň 3:</t>
  </si>
  <si>
    <t>0 - Celá trasa</t>
  </si>
  <si>
    <t xml:space="preserve"> 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</si>
  <si>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</si>
  <si>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</si>
  <si>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</si>
  <si>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</si>
  <si>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</si>
  <si>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</si>
  <si>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</si>
  <si>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</si>
  <si>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</si>
  <si>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</si>
  <si>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</si>
  <si>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</si>
  <si>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</si>
  <si>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</si>
  <si>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</si>
  <si>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</si>
  <si>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</si>
  <si>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</si>
  <si>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</si>
  <si>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</si>
  <si>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</si>
  <si>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</si>
  <si>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</si>
  <si>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</si>
  <si>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</si>
  <si>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</si>
  <si>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</si>
  <si>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8</t>
  </si>
  <si>
    <t>Trubní vedení</t>
  </si>
  <si>
    <t>K</t>
  </si>
  <si>
    <t>899331111-1</t>
  </si>
  <si>
    <t>Výšková úprava uličního vstupu nebo vpusti do 200 mm - výměna povrchových znaků IS včetně dodávky nových povrchových znaků</t>
  </si>
  <si>
    <t>kus</t>
  </si>
  <si>
    <t>4</t>
  </si>
  <si>
    <t>-1487673038</t>
  </si>
  <si>
    <t>PP</t>
  </si>
  <si>
    <t>VV</t>
  </si>
  <si>
    <t>"výměna povrchových znaků IS" 5</t>
  </si>
  <si>
    <t>899331111-2</t>
  </si>
  <si>
    <t>Výměna UV</t>
  </si>
  <si>
    <t>-348071139</t>
  </si>
  <si>
    <t>"výměna UV" 2</t>
  </si>
  <si>
    <t>9</t>
  </si>
  <si>
    <t>Ostatní konstrukce a práce, bourání</t>
  </si>
  <si>
    <t>911331111</t>
  </si>
  <si>
    <t>Svodidlo ocelové jednostranné zádržnosti N2 typ JSNH4/N2 se zaberaněním sloupků v rozmezí do 2 m doplněná odrazkami dle TP 58</t>
  </si>
  <si>
    <t>m</t>
  </si>
  <si>
    <t>CS ÚRS 2017 01</t>
  </si>
  <si>
    <t>333434569</t>
  </si>
  <si>
    <t>Silniční svodidlo s osazením sloupků zaberaněním ocelové úroveň zádržnosti N2 vzdálenosti sloupků do 2 m jednostranné [JSNH4/N2] doplněná odrazkami dle TP 58</t>
  </si>
  <si>
    <t>"nová svodidla N2" 146</t>
  </si>
  <si>
    <t>912211111</t>
  </si>
  <si>
    <t>Montáž směrového sloupku silničního plastového prosté uložení bez betonového základu</t>
  </si>
  <si>
    <t>-2109443064</t>
  </si>
  <si>
    <t>Montáž směrového sloupku plastového s odrazkou prostým uložením bez betonového základu silničního</t>
  </si>
  <si>
    <t>"směrové sloupky bílé vzdálenosti dle ČSN (prům. po 45 m)" 80</t>
  </si>
  <si>
    <t>5</t>
  </si>
  <si>
    <t>M</t>
  </si>
  <si>
    <t>404451500-1</t>
  </si>
  <si>
    <t>sloupek silniční plastový s retroreflexní fólií směrový 1200 mm Z11a</t>
  </si>
  <si>
    <t>-2077161224</t>
  </si>
  <si>
    <t>sloupek silniční plastový s retroreflexní fólií směrový 1200 mm</t>
  </si>
  <si>
    <t>6</t>
  </si>
  <si>
    <t>919112222</t>
  </si>
  <si>
    <t>Řezání spár pro vytvoření komůrky š 15 mm hl 25 mm pro těsnící zálivku v živičném krytu</t>
  </si>
  <si>
    <t>-552186365</t>
  </si>
  <si>
    <t>Řezání dilatačních spár v živičném krytu vytvoření komůrky pro těsnící zálivku šířky 15 mm, hloubky 25 mm</t>
  </si>
  <si>
    <t>"proříznutí a asf. zálivka - napojení na stávající stav" 348</t>
  </si>
  <si>
    <t>7</t>
  </si>
  <si>
    <t>919122121</t>
  </si>
  <si>
    <t>Těsnění spár zálivkou za tepla pro komůrky š 15 mm hl 25 mm s těsnicím profilem</t>
  </si>
  <si>
    <t>1876761216</t>
  </si>
  <si>
    <t>Utěsnění dilatačních spár zálivkou za tepla v cementobetonovém nebo živičném krytu včetně adhezního nátěru s těsnicím profilem pod zálivkou, pro komůrky šířky 15 mm, hloubky 25 mm</t>
  </si>
  <si>
    <t>938902470-1</t>
  </si>
  <si>
    <t>Pročištění stávajících uličních vpustí</t>
  </si>
  <si>
    <t>757400102</t>
  </si>
  <si>
    <t>"pročištění stávajících uličních vpustí" 21</t>
  </si>
  <si>
    <t>938902472</t>
  </si>
  <si>
    <t>Čištění propustků ručně D do 1000 mm při tl nánosu do 75% DN</t>
  </si>
  <si>
    <t>721802557</t>
  </si>
  <si>
    <t>Čištění propustků s odstraněním travnatého porostu nebo nánosu, s naložením na dopravní prostředek nebo s přemístěním na hromady na vzdálenost do 20 m ručně tloušťky nánosu přes 50 do 75% průměru propustku přes 500 do 1000 mm</t>
  </si>
  <si>
    <t>"čištění stávajících propustků" 20</t>
  </si>
  <si>
    <t>997</t>
  </si>
  <si>
    <t>Přesun sutě</t>
  </si>
  <si>
    <t>10</t>
  </si>
  <si>
    <t>997221551</t>
  </si>
  <si>
    <t>Vodorovná doprava suti ze sypkých materiálů do 1 km</t>
  </si>
  <si>
    <t>t</t>
  </si>
  <si>
    <t>109650948</t>
  </si>
  <si>
    <t>Vodorovná doprava suti bez naložení, ale se složením a s hrubým urovnáním ze sypkých materiálů, na vzdálenost do 1 km</t>
  </si>
  <si>
    <t>11</t>
  </si>
  <si>
    <t>997221559</t>
  </si>
  <si>
    <t>Příplatek ZKD 1 km u vodorovné dopravy suti ze sypkých materiálů</t>
  </si>
  <si>
    <t>-307571803</t>
  </si>
  <si>
    <t>Vodorovná doprava suti bez naložení, ale se složením a s hrubým urovnáním Příplatek k ceně za každý další i započatý 1 km přes 1 km</t>
  </si>
  <si>
    <t>15,996*19 'Přepočtené koeficientem množství</t>
  </si>
  <si>
    <t>12</t>
  </si>
  <si>
    <t>997221611</t>
  </si>
  <si>
    <t>Nakládání suti na dopravní prostředky pro vodorovnou dopravu</t>
  </si>
  <si>
    <t>-1799920064</t>
  </si>
  <si>
    <t>Nakládání na dopravní prostředky pro vodorovnou dopravu suti</t>
  </si>
  <si>
    <t>13</t>
  </si>
  <si>
    <t>997013831</t>
  </si>
  <si>
    <t>Poplatek za uložení stavebního směsného odpadu na skládce (skládkovné)</t>
  </si>
  <si>
    <t>1933113998</t>
  </si>
  <si>
    <t>Poplatek za uložení stavebního odpadu na skládce (skládkovné) směsného</t>
  </si>
  <si>
    <t>998</t>
  </si>
  <si>
    <t>Přesun hmot</t>
  </si>
  <si>
    <t>14</t>
  </si>
  <si>
    <t>998225111</t>
  </si>
  <si>
    <t>Přesun hmot pro pozemní komunikace s krytem z kamene, monolitickým betonovým nebo živičným</t>
  </si>
  <si>
    <t>-1014302613</t>
  </si>
  <si>
    <t>Přesun hmot pro komunikace s krytem z kameniva, monolitickým betonovým nebo živičným dopravní vzdálenost do 200 m jakékoliv délky objektu</t>
  </si>
  <si>
    <t>998225192</t>
  </si>
  <si>
    <t>Příplatek k přesunu hmot pro pozemní komunikace s krytem z kamene, živičným, betonovým do 2000 m</t>
  </si>
  <si>
    <t>-1598266512</t>
  </si>
  <si>
    <t>Přesun hmot pro komunikace s krytem z kameniva, monolitickým betonovým nebo živičným Příplatek k ceně za zvětšený přesun přes vymezenou největší dopravní vzdálenost do 2000 m</t>
  </si>
  <si>
    <t>1 - 1. podúsek - km 9,611 - 10,257 - dl. úseku 646 m</t>
  </si>
  <si>
    <t xml:space="preserve">    1 - Zemní práce</t>
  </si>
  <si>
    <t xml:space="preserve">    5 - Komunikace pozemní</t>
  </si>
  <si>
    <t>Zemní práce</t>
  </si>
  <si>
    <t>113105113</t>
  </si>
  <si>
    <t>Rozebrání dlažeb z lomového kamene kladených na MC vyspárované MC</t>
  </si>
  <si>
    <t>m2</t>
  </si>
  <si>
    <t>-1622001337</t>
  </si>
  <si>
    <t>Rozebrání dlažeb z lomového kamene s přemístěním hmot na skládku na vzdálenost do 3 m nebo s naložením na dopravní prostředek, kladených do cementové malty se spárami zalitými cementovou maltou</t>
  </si>
  <si>
    <t>"1.podúsek"</t>
  </si>
  <si>
    <t>"km 9,611 - 10,257 - dl. úseku 646 m"</t>
  </si>
  <si>
    <t>"vybourání stávajícího dlážděného rigolu" 400</t>
  </si>
  <si>
    <t>113107222</t>
  </si>
  <si>
    <t>Odstranění podkladu pl přes 200 m2 z kameniva drceného tl 200 mm</t>
  </si>
  <si>
    <t>195379998</t>
  </si>
  <si>
    <t>Odstranění podkladů nebo krytů s přemístěním hmot na skládku na vzdálenost do 20 m nebo s naložením na dopravní prostředek v ploše jednotlivě přes 200 m2 z kameniva hrubého drceného, o tl. vrstvy přes 100 do 200 mm</t>
  </si>
  <si>
    <t>"vybourání nestmelených vrstev krajů tl. cca 100 mm" 258,4/0,1</t>
  </si>
  <si>
    <t>113154124-1</t>
  </si>
  <si>
    <t>Frézování živičného krytu tl 110 mm pruh š 1 m pl do 500 m2 bez překážek v trase</t>
  </si>
  <si>
    <t>1682408399</t>
  </si>
  <si>
    <t>Frézování živičného podkladu nebo krytu s naložením na dopravní prostředek plochy do 500 m2 bez překážek v trase pruhu šířky přes 0,5 m do 1 m, tloušťky vrstvy 110 mm</t>
  </si>
  <si>
    <t>"frézování AHV vozovky tl. 80 mm" 340,72/0,08</t>
  </si>
  <si>
    <t>113154325</t>
  </si>
  <si>
    <t>Frézování živičného krytu tl 200 mm pruh š 1 m pl do 10000 m2 bez překážek v trase</t>
  </si>
  <si>
    <t>-346361364</t>
  </si>
  <si>
    <t>Frézování živičného podkladu nebo krytu s naložením na dopravní prostředek plochy přes 1 000 do 10 000 m2 bez překážek v trase pruhu šířky do 1 m, tloušťky vrstvy 200 mm</t>
  </si>
  <si>
    <t>"frézování Rmat krajů vozovky" 351,424/0,16</t>
  </si>
  <si>
    <t>113154331</t>
  </si>
  <si>
    <t>Frézování živičného krytu tl 30 mm pruh š 2 m pl do 10000 m2 bez překážek v trase</t>
  </si>
  <si>
    <t>318563782</t>
  </si>
  <si>
    <t>Frézování živičného podkladu nebo krytu s naložením na dopravní prostředek plochy přes 1 000 do 10 000 m2 bez překážek v trase pruhu šířky přes 1 m do 2 m, tloušťky vrstvy do 30 mm</t>
  </si>
  <si>
    <t>"frézování Rmat a reprofilace tl. 30 mm" 127,77/0,03</t>
  </si>
  <si>
    <t>113202111</t>
  </si>
  <si>
    <t>Vytrhání obrub krajníků obrubníků stojatých</t>
  </si>
  <si>
    <t>1410570166</t>
  </si>
  <si>
    <t>Vytrhání obrub s vybouráním lože, s přemístěním hmot na skládku na vzdálenost do 3 m nebo s naložením na dopravní prostředek z krajníků nebo obrubníků stojatých</t>
  </si>
  <si>
    <t>"vybourání stávajících kamenných krajníků" 700</t>
  </si>
  <si>
    <t>122201103</t>
  </si>
  <si>
    <t>Odkopávky a prokopávky nezapažené v hornině tř. 3 objem do 5000 m3</t>
  </si>
  <si>
    <t>m3</t>
  </si>
  <si>
    <t>986809869</t>
  </si>
  <si>
    <t>Odkopávky a prokopávky nezapažené s přehozením výkopku na vzdálenost do 3 m nebo s naložením na dopravní prostředek v hornině tř. 3 přes 1 000 do 5 000 m3</t>
  </si>
  <si>
    <t>"výkop zeminy v aktivní zóně š. min. 1,25 m" 969</t>
  </si>
  <si>
    <t>122201109</t>
  </si>
  <si>
    <t>Příplatek za lepivost u odkopávek v hornině tř. 1 až 3</t>
  </si>
  <si>
    <t>-1751690228</t>
  </si>
  <si>
    <t>Odkopávky a prokopávky nezapažené s přehozením výkopku na vzdálenost do 3 m nebo s naložením na dopravní prostředek v hornině tř. 3 Příplatek k cenám za lepivost horniny tř. 3</t>
  </si>
  <si>
    <t>"lepivost 50%"</t>
  </si>
  <si>
    <t>969*0,5 'Přepočtené koeficientem množství</t>
  </si>
  <si>
    <t>162301102</t>
  </si>
  <si>
    <t>Vodorovné přemístění do 1000 m výkopku/sypaniny z horniny tř. 1 až 4 - na a z meziskládky</t>
  </si>
  <si>
    <t>-877514330</t>
  </si>
  <si>
    <t>Vodorovné přemístění výkopku nebo sypaniny po suchu na obvyklém dopravním prostředku, bez naložení výkopku, avšak se složením bez rozhrnutí z horniny tř. 1 až 4 na vzdálenost přes 500 do 1 000 m</t>
  </si>
  <si>
    <t>"aktivní zóna 50% místní zemina" 969*0,5*2</t>
  </si>
  <si>
    <t>162701105</t>
  </si>
  <si>
    <t>Vodorovné přemístění do 10000 m výkopku/sypaniny z horniny tř. 1 až 4</t>
  </si>
  <si>
    <t>-349859398</t>
  </si>
  <si>
    <t>Vodorovné přemístění výkopku nebo sypaniny po suchu na obvyklém dopravním prostředku, bez naložení výkopku, avšak se složením bez rozhrnutí z horniny tř. 1 až 4 na vzdálenost přes 9 000 do 10 000 m</t>
  </si>
  <si>
    <t>"aktivní zóna 50% místní zemina" -969*0,5</t>
  </si>
  <si>
    <t>162701109</t>
  </si>
  <si>
    <t>Příplatek k vodorovnému přemístění výkopku/sypaniny z horniny tř. 1 až 4 ZKD 1000 m přes 10000 m</t>
  </si>
  <si>
    <t>-2052459221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</si>
  <si>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</si>
  <si>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484,5*10 'Přepočtené koeficientem množství</t>
  </si>
  <si>
    <t>167101102</t>
  </si>
  <si>
    <t>Nakládání výkopku z hornin tř. 1 až 4 přes 100 m3</t>
  </si>
  <si>
    <t>-1920465962</t>
  </si>
  <si>
    <t>Nakládání, skládání a překládání neulehlého výkopku nebo sypaniny nakládání, množství přes 100 m3, z hornin tř. 1 až 4</t>
  </si>
  <si>
    <t>"výkop zeminy v aktivní zóně š. min. 1,25 m" 969*0,5</t>
  </si>
  <si>
    <t>171101111</t>
  </si>
  <si>
    <t>Uložení sypaniny z hornin nesoudržných sypkých s vlhkostí l(d) 0,9 v aktivní zóně</t>
  </si>
  <si>
    <t>1294205616</t>
  </si>
  <si>
    <t>Uložení sypaniny do násypů s rozprostřením sypaniny ve vrstvách a s hrubým urovnáním zhutněných s uzavřením povrchu násypu z hornin nesoudržných sypkých s relativní ulehlostí I(d) 0,9 nebo v aktivní zóně</t>
  </si>
  <si>
    <t>589811470</t>
  </si>
  <si>
    <t>recyklát asfaltový frakce 8/32</t>
  </si>
  <si>
    <t>-1032476088</t>
  </si>
  <si>
    <t>"aktivní zóna MZ 50% Rmat a  50% místní zemina" 969*0,5</t>
  </si>
  <si>
    <t>484,5*2,4 'Přepočtené koeficientem množství</t>
  </si>
  <si>
    <t>171201201</t>
  </si>
  <si>
    <t>Uložení sypaniny na skládky</t>
  </si>
  <si>
    <t>1435661669</t>
  </si>
  <si>
    <t>16</t>
  </si>
  <si>
    <t>171201201-1</t>
  </si>
  <si>
    <t>Uložení sypaniny na meziskládky</t>
  </si>
  <si>
    <t>532565267</t>
  </si>
  <si>
    <t>17</t>
  </si>
  <si>
    <t>171201211</t>
  </si>
  <si>
    <t>Poplatek za uložení odpadu ze sypaniny na skládce (skládkovné)</t>
  </si>
  <si>
    <t>-426750848</t>
  </si>
  <si>
    <t>Uložení sypaniny poplatek za uložení sypaniny na skládce (skládkovné)</t>
  </si>
  <si>
    <t>484,5*1,9 'Přepočtené koeficientem množství</t>
  </si>
  <si>
    <t>18</t>
  </si>
  <si>
    <t>181202305</t>
  </si>
  <si>
    <t>Úprava pláně na násypech se zhutněním</t>
  </si>
  <si>
    <t>655592779</t>
  </si>
  <si>
    <t>Úprava pláně na stavbách dálnic na násypech se zhutněním</t>
  </si>
  <si>
    <t>"přehutnění parapláně" 1615</t>
  </si>
  <si>
    <t>"přehutnění pláně" 3876</t>
  </si>
  <si>
    <t>19</t>
  </si>
  <si>
    <t>181951102</t>
  </si>
  <si>
    <t>Úprava pláně v hornině tř. 1 až 4 se zhutněním</t>
  </si>
  <si>
    <t>-2134336660</t>
  </si>
  <si>
    <t>Úprava pláně vyrovnáním výškových rozdílů v hornině tř. 1 až 4 se zhutněním</t>
  </si>
  <si>
    <t>"modelace okolního terénu kvůli dešťové vodě" 800</t>
  </si>
  <si>
    <t>Komunikace pozemní</t>
  </si>
  <si>
    <t>20</t>
  </si>
  <si>
    <t>561041121</t>
  </si>
  <si>
    <t>Zřízení podkladu ze zeminy upravené vápnem, cementem, směsnými pojivy tl 300 mm plochy do 5000 m2</t>
  </si>
  <si>
    <t>1997084447</t>
  </si>
  <si>
    <t>Zřízení podkladu ze zeminy upravené hydraulickými pojivy vápnem, cementem nebo směsnými pojivy (materiál ve specifikaci) s rozprostřením, promísením, vlhčením, zhutněním a ošetřením vodou plochy přes 1 000 do 5 000 m2, tloušťka po zhutnění přes 250 do 300 mm</t>
  </si>
  <si>
    <t>"aktivní zóna MZ 50% Rmat a  50% místní zemina" 969/0,5</t>
  </si>
  <si>
    <t>585301700</t>
  </si>
  <si>
    <t xml:space="preserve">vápno </t>
  </si>
  <si>
    <t>-898396528</t>
  </si>
  <si>
    <t>"aktivní zóna MZ 50% Rmat a  50% místní zemina" 969/0,5*0,25*53/1000</t>
  </si>
  <si>
    <t>22</t>
  </si>
  <si>
    <t>564951413-1</t>
  </si>
  <si>
    <t>Podklad z asfaltového recyklátu tl 170 mm</t>
  </si>
  <si>
    <t>50910571</t>
  </si>
  <si>
    <t>Podklad nebo podsyp z asfaltového recyklátu s rozprostřením a zhutněním, po zhutnění tl. 170 mm na místě s přidáním směsného pojiva 4-6% doplněného frakcí 0/2-0/4</t>
  </si>
  <si>
    <t>P</t>
  </si>
  <si>
    <t>Poznámka k položce:
R 0/32 C3/4 AC</t>
  </si>
  <si>
    <t>"nová konstrukce v místě sanace dle vzor. řezu až ke geokompozitu" 3876</t>
  </si>
  <si>
    <t>23</t>
  </si>
  <si>
    <t>565166122</t>
  </si>
  <si>
    <t>Asfaltový beton vrstva podkladní ACP 22S (obalované kamenivo OKH) tl 90 mm š přes 3 m</t>
  </si>
  <si>
    <t>-406038809</t>
  </si>
  <si>
    <t>Asfaltový beton vrstva podkladní ACP 22 (obalované kamenivo hrubozrnné - OKH) s rozprostřením a zhutněním v pruhu šířky přes 3 m, po zhutnění tl. 90 mm</t>
  </si>
  <si>
    <t>Poznámka k položce:
ACP 22S 50/70 tl. 90 mm</t>
  </si>
  <si>
    <t>"nová konstrukce vozovky v celé šířce ACO 11+ PmB tl. 40 mm" 3876</t>
  </si>
  <si>
    <t>24</t>
  </si>
  <si>
    <t>569931132</t>
  </si>
  <si>
    <t>Zpevnění krajnic asfaltovým recyklátem tl 100 mm</t>
  </si>
  <si>
    <t>-252686964</t>
  </si>
  <si>
    <t>Zpevnění krajnic nebo komunikací pro pěší s rozprostřením a zhutněním, po zhutnění asfaltovým recyklátem tl. 100 mm</t>
  </si>
  <si>
    <t>"zpevnění krajnice R-mat tl. 100 mm" 144,875/0,1</t>
  </si>
  <si>
    <t>25</t>
  </si>
  <si>
    <t>572274118-1</t>
  </si>
  <si>
    <t xml:space="preserve">Oprava trhlin a výtluků v komunikaci plochy nad 100 m2 </t>
  </si>
  <si>
    <t>-1207999986</t>
  </si>
  <si>
    <t>"oprava trhlin do 15% plochy" 339,15</t>
  </si>
  <si>
    <t>26</t>
  </si>
  <si>
    <t>573191111-1</t>
  </si>
  <si>
    <t>Postřik infiltrační kationaktivní emulzí PI-E v množství 0,6 kg/m2</t>
  </si>
  <si>
    <t>-1716573443</t>
  </si>
  <si>
    <t>Poznámka k položce:
PI-E C 60 B 5 0,6 kg/m2</t>
  </si>
  <si>
    <t>27</t>
  </si>
  <si>
    <t>573231107</t>
  </si>
  <si>
    <t>Postřik živičný spojovací ze silniční emulze PS-E modifikovaný v množství 0,40 kg/m2</t>
  </si>
  <si>
    <t>63264076</t>
  </si>
  <si>
    <t>Poznámka k položce:
PS-E C 60 BP 5 0,35 kg/m2</t>
  </si>
  <si>
    <t>28</t>
  </si>
  <si>
    <t>573231109</t>
  </si>
  <si>
    <t>Postřik živičný spojovací ze silniční emulze PS-E v množství 0,60 kg/m2</t>
  </si>
  <si>
    <t>-869890612</t>
  </si>
  <si>
    <t>Postřik spojovací PS bez posypu kamenivem ze silniční emulze, PS-E v množství 0,60 kg/m2</t>
  </si>
  <si>
    <t>Poznámka k položce:
PS-E C 60 BP 3-6</t>
  </si>
  <si>
    <t>"nová konstrukce v místě sanace dle vzor. řezu až ke geokompozitu" 4259</t>
  </si>
  <si>
    <t>29</t>
  </si>
  <si>
    <t>577134141</t>
  </si>
  <si>
    <t>Asfaltový beton vrstva obrusná ACO 11+ (ABS) tř. I tl 40 mm š přes 3 m z modifikovaného asfaltu</t>
  </si>
  <si>
    <t>1481826534</t>
  </si>
  <si>
    <t>Asfaltový beton vrstva obrusná ACO 11 (ABS) s rozprostřením a se zhutněním z modifikovaného asfaltu v pruhu šířky přes 3 m tl. 40 mm</t>
  </si>
  <si>
    <t>Poznámka k položce:
ACO 11+ PmB 45/80-55 tl. 40 mm</t>
  </si>
  <si>
    <t>"nová konstrukce vozovky v celé šířce ACO 11+ PmB tl. 40 mm" 4259</t>
  </si>
  <si>
    <t>30</t>
  </si>
  <si>
    <t>577165142-1</t>
  </si>
  <si>
    <t>Asfaltový beton vrstva ložní ACL 16S (ABH) tl 70 mm š přes 3 m z modifikovaného asfaltu s rozptýlenou 3D výztuží 0,5 kg na 1 tunu směsi, vlákna 20-40 mm</t>
  </si>
  <si>
    <t>-638099281</t>
  </si>
  <si>
    <t>Asfaltový beton vrstva ložní ACL 16S (ABH) s rozprostřením a zhutněním z modifikovaného asfaltu v pruhu šířky přes 3 m, po zhutnění tl. 70 mm s rozptýlenou 3D výztuží 0,5 kg na 1 tunu směsi, vlákna 20-40 mm</t>
  </si>
  <si>
    <t>Poznámka k položce:
FR ACL 16S PmB 45/80-55 tl. 70 mm</t>
  </si>
  <si>
    <t>"nová konstrukce vozovky v celé šířce ACL 16S PmB tl. 70 mm" 4259</t>
  </si>
  <si>
    <t>31</t>
  </si>
  <si>
    <t>919721202-1</t>
  </si>
  <si>
    <t>Kompozit dvouosé geomříže a textilie pro vyztužování asfaltových povrchů v místě reflexních trhlin s minimální tahovou pevností 70/70 kN, š. 2 m</t>
  </si>
  <si>
    <t>1613585812</t>
  </si>
  <si>
    <t>"geokompozit š. 2 m" 2584</t>
  </si>
  <si>
    <t>32</t>
  </si>
  <si>
    <t>938902113</t>
  </si>
  <si>
    <t>Čištění příkopů komunikací příkopovým rypadlem objem nánosu do 0,5 m3/m</t>
  </si>
  <si>
    <t>607925902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</si>
  <si>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0,30 do 0,50 m3/m</t>
  </si>
  <si>
    <t>"pročištění nezpevněných příkopů" 80</t>
  </si>
  <si>
    <t>33</t>
  </si>
  <si>
    <t>938909311</t>
  </si>
  <si>
    <t>Čištění vozovek metením strojně podkladu nebo krytu betonového nebo živičného</t>
  </si>
  <si>
    <t>844135550</t>
  </si>
  <si>
    <t>Čištění vozovek metením bláta, prachu nebo hlinitého nánosu s odklizením na hromady na vzdálenost do 20 m nebo naložením na dopravní prostředek strojně povrchu podkladu nebo krytu betonového nebo živičného</t>
  </si>
  <si>
    <t>"očištění a zametení povrchu po odfézování" 2261</t>
  </si>
  <si>
    <t>34</t>
  </si>
  <si>
    <t>744219264</t>
  </si>
  <si>
    <t>35</t>
  </si>
  <si>
    <t>-1307259413</t>
  </si>
  <si>
    <t>3741,204*19 'Přepočtené koeficientem množství</t>
  </si>
  <si>
    <t>36</t>
  </si>
  <si>
    <t>-495471917</t>
  </si>
  <si>
    <t>37</t>
  </si>
  <si>
    <t>-712459066</t>
  </si>
  <si>
    <t>3741,204-2542,804-1127,26</t>
  </si>
  <si>
    <t>38</t>
  </si>
  <si>
    <t>997221845</t>
  </si>
  <si>
    <t>Poplatek za uložení odpadu z asfaltových povrchů na skládce (skládkovné)</t>
  </si>
  <si>
    <t>-1428411729</t>
  </si>
  <si>
    <t>Poplatek za uložení stavebního odpadu na skládce (skládkovné) z asfaltových povrchů</t>
  </si>
  <si>
    <t>2542,804</t>
  </si>
  <si>
    <t>39</t>
  </si>
  <si>
    <t>997221855</t>
  </si>
  <si>
    <t>Poplatek za uložení odpadu z kameniva na skládce (skládkovné)</t>
  </si>
  <si>
    <t>1863280956</t>
  </si>
  <si>
    <t>Poplatek za uložení stavebního odpadu na skládce (skládkovné) z kameniva</t>
  </si>
  <si>
    <t>1127,26</t>
  </si>
  <si>
    <t>40</t>
  </si>
  <si>
    <t>1411563158</t>
  </si>
  <si>
    <t>41</t>
  </si>
  <si>
    <t>998225191</t>
  </si>
  <si>
    <t>Příplatek k přesunu hmot pro pozemní komunikace s krytem z kamene, živičným, betonovým do 1000 m</t>
  </si>
  <si>
    <t>-924999131</t>
  </si>
  <si>
    <t>Přesun hmot pro komunikace s krytem z kameniva, monolitickým betonovým nebo živičným Příplatek k ceně za zvětšený přesun přes vymezenou největší dopravní vzdálenost do 1000 m</t>
  </si>
  <si>
    <t>2 - 2.podúsek - km 10,257 - 11,3325 - dl. úseku 1076 m</t>
  </si>
  <si>
    <t xml:space="preserve">    4 - Vodorovné konstrukce</t>
  </si>
  <si>
    <t>113106121</t>
  </si>
  <si>
    <t>Rozebrání dlažeb komunikací pro pěší z betonových nebo kamenných dlaždic</t>
  </si>
  <si>
    <t>2090055145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</si>
  <si>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betonových nebo kameninových dlaždic, desek nebo tvarovek</t>
  </si>
  <si>
    <t>"2.podúsek"</t>
  </si>
  <si>
    <t>"km 10,257 - 11,3325 - dl. úseku 1076 m"</t>
  </si>
  <si>
    <t>"přídlažba vybourání a nahrazení včetně spárování, do betonového lože" 660*0,25</t>
  </si>
  <si>
    <t>113107130</t>
  </si>
  <si>
    <t>Odstranění podkladu pl do 50 m2 z betonu prostého tl 100 mm</t>
  </si>
  <si>
    <t>-1892675878</t>
  </si>
  <si>
    <t>Odstranění podkladů nebo krytů s přemístěním hmot na skládku na vzdálenost do 3 m nebo s naložením na dopravní prostředek v ploše jednotlivě do 50 m2 z betonu prostého, o tl. vrstvy do 100 mm</t>
  </si>
  <si>
    <t>"přídlažba vybourání a nahrazení včetně spárování, do betonového lože" 660*0,35</t>
  </si>
  <si>
    <t>-963056464</t>
  </si>
  <si>
    <t>"vybourání nestmelených vrstev 30% plochy tl. cca 150 mm" 359,235/0,15</t>
  </si>
  <si>
    <t>113154233</t>
  </si>
  <si>
    <t>Frézování živičného krytu tl 50 mm pruh š 2 m pl do 1000 m2 bez překážek v trase</t>
  </si>
  <si>
    <t>-55291879</t>
  </si>
  <si>
    <t>Frézování živičného podkladu nebo krytu s naložením na dopravní prostředek plochy přes 500 do 1 000 m2 bez překážek v trase pruhu šířky přes 1 m do 2 m, tloušťky vrstvy 50 mm</t>
  </si>
  <si>
    <t>"frézování 30% plochy tl. 50 mm" 119,745/0,05</t>
  </si>
  <si>
    <t>113154335</t>
  </si>
  <si>
    <t>Frézování živičného krytu tl 200 mm pruh š 2 m pl do 10000 m2 bez překážek v trase</t>
  </si>
  <si>
    <t>-10008722</t>
  </si>
  <si>
    <t>Frézování živičného podkladu nebo krytu s naložením na dopravní prostředek plochy přes 1 000 do 10 000 m2 bez překážek v trase pruhu šířky přes 1 m do 2 m, tloušťky vrstvy 200 mm</t>
  </si>
  <si>
    <t>"frézování AHV vozovky tl. 110 mm" 878,13/0,11</t>
  </si>
  <si>
    <t>163183956</t>
  </si>
  <si>
    <t>"přehutnění pláně" 2394,9</t>
  </si>
  <si>
    <t>Vodorovné konstrukce</t>
  </si>
  <si>
    <t>451317777</t>
  </si>
  <si>
    <t>Podklad nebo lože pod dlažbu vodorovný nebo do sklonu 1:5 z betonu prostého tl do 100 mm</t>
  </si>
  <si>
    <t>433563655</t>
  </si>
  <si>
    <t>Podklad nebo lože pod dlažbu (přídlažbu) v ploše vodorovné nebo ve sklonu do 1:5, tloušťky od 50 do 100 mm z betonu prostého</t>
  </si>
  <si>
    <t>564941411</t>
  </si>
  <si>
    <t>Podklad z asfaltového recyklátu tl 110 mm</t>
  </si>
  <si>
    <t>-1923026722</t>
  </si>
  <si>
    <t>Podklad nebo podsyp z asfaltového recyklátu s rozprostřením a zhutněním, po zhutnění tl. 110 mm
na místě s přidáním směsného pojiva 4-6% doplněného frakcí 0/2-0/4</t>
  </si>
  <si>
    <t>"nová konstrukce v místě sanace dle vzor. řezu až ke geokompozitu" 2394,9</t>
  </si>
  <si>
    <t>-1831612212</t>
  </si>
  <si>
    <t>-1339426761</t>
  </si>
  <si>
    <t>Poznámka k položce:
 R 0/32 C 3/4 AC</t>
  </si>
  <si>
    <t>"zpevnění krajnice R-mat tl. 100 mm" 168,875/0,1</t>
  </si>
  <si>
    <t>-672310185</t>
  </si>
  <si>
    <t>"oprava trhlin do 15% plochy" 1197,45</t>
  </si>
  <si>
    <t>1268259282</t>
  </si>
  <si>
    <t>-1849790377</t>
  </si>
  <si>
    <t>"nová konstrukce vozovky v celé šířce ACO 11+ PmB tl. 40 mm" 7983</t>
  </si>
  <si>
    <t>1321284516</t>
  </si>
  <si>
    <t>1467735125</t>
  </si>
  <si>
    <t>577165142</t>
  </si>
  <si>
    <t>Asfaltový beton vrstva ložní ACL 16S (ABH) tl 70 mm š přes 3 m z modifikovaného asfaltu</t>
  </si>
  <si>
    <t>-1915340458</t>
  </si>
  <si>
    <t>Asfaltový beton vrstva ložní ACL 16S (ABH) s rozprostřením a zhutněním z modifikovaného asfaltu v pruhu šířky přes 3 m, po zhutnění tl. 70 mm</t>
  </si>
  <si>
    <t>"nová konstrukce vozovky v celé šířce ACL 16S PmB tl. 70 mm" 7983</t>
  </si>
  <si>
    <t>596212212</t>
  </si>
  <si>
    <t>Kladení zámkové dlažby pozemních komunikací tl 80 mm skupiny A pl do 300 m2</t>
  </si>
  <si>
    <t>1742886590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</si>
  <si>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100 do 300 m2</t>
  </si>
  <si>
    <t>592450070-1</t>
  </si>
  <si>
    <t xml:space="preserve">dlažba betonová bílá rozměr 500x250x80 mm </t>
  </si>
  <si>
    <t>-2018161461</t>
  </si>
  <si>
    <t>"přídlažba vybourání a nahrazení včetně spárování, do betonového lože" 660*0,25*1,02</t>
  </si>
  <si>
    <t>461362989</t>
  </si>
  <si>
    <t>"geokompozit š. 2 m"1076</t>
  </si>
  <si>
    <t>432812860</t>
  </si>
  <si>
    <t>"pročištění nezpevněných příkopů" 990</t>
  </si>
  <si>
    <t>-80329226</t>
  </si>
  <si>
    <t>"očištění a zametení povrchu po odfézování" 7983</t>
  </si>
  <si>
    <t>958501757</t>
  </si>
  <si>
    <t>368688424</t>
  </si>
  <si>
    <t>5666,299*19 'Přepočtené koeficientem množství</t>
  </si>
  <si>
    <t>-1499585209</t>
  </si>
  <si>
    <t>-1680232266</t>
  </si>
  <si>
    <t>5666,299-4393,843-694,521</t>
  </si>
  <si>
    <t>1541400813</t>
  </si>
  <si>
    <t>4393,843</t>
  </si>
  <si>
    <t>-486264365</t>
  </si>
  <si>
    <t>694,521</t>
  </si>
  <si>
    <t>2026822437</t>
  </si>
  <si>
    <t>1646441033</t>
  </si>
  <si>
    <t>3 - 3.podúsek - km 11,3325 - 11,497 - dl. úseku 164 m</t>
  </si>
  <si>
    <t>-1602163919</t>
  </si>
  <si>
    <t>"3.podúsek"</t>
  </si>
  <si>
    <t>"km 11,3325 - 11,497 - dl. úseku 164 m"</t>
  </si>
  <si>
    <t>"přídlažba vybourání a nahrazení včetně spárování, do betonového lože" 27*0,25</t>
  </si>
  <si>
    <t>580426094</t>
  </si>
  <si>
    <t>"přídlažba vybourání a nahrazení včetně spárování, do betonového lože" 27*0,35</t>
  </si>
  <si>
    <t>113154122</t>
  </si>
  <si>
    <t>Frézování živičného krytu tl 40 mm pruh š 1 m pl do 500 m2 bez překážek v trase</t>
  </si>
  <si>
    <t>1070173345</t>
  </si>
  <si>
    <t>Frézování živičného podkladu nebo krytu s naložením na dopravní prostředek plochy do 500 m2 bez překážek v trase pruhu šířky přes 0,5 m do 1 m, tloušťky vrstvy 40 mm</t>
  </si>
  <si>
    <t>"frézování AHV vozovky tl. 40 mm" 91,8/0,04</t>
  </si>
  <si>
    <t>111669248</t>
  </si>
  <si>
    <t>843605817</t>
  </si>
  <si>
    <t>"oprava trhlin do 15% plochy" 344,25</t>
  </si>
  <si>
    <t>-450216578</t>
  </si>
  <si>
    <t>"nová konstrukce vozovky v celé šířce ACO 11+ PmB tl. 40 mm" 2295</t>
  </si>
  <si>
    <t>-1992990960</t>
  </si>
  <si>
    <t>-841531787</t>
  </si>
  <si>
    <t>985771467</t>
  </si>
  <si>
    <t>"přídlažba vybourání a nahrazení včetně spárování, do betonového lože" 27*0,25*1,02</t>
  </si>
  <si>
    <t>1269084445</t>
  </si>
  <si>
    <t>"očištění a zametení povrchu po odfézování" 2295</t>
  </si>
  <si>
    <t>-1443121118</t>
  </si>
  <si>
    <t>1667075030</t>
  </si>
  <si>
    <t>286,274*19 'Přepočtené koeficientem množství</t>
  </si>
  <si>
    <t>-892465155</t>
  </si>
  <si>
    <t>1901982829</t>
  </si>
  <si>
    <t>286,274-236,385</t>
  </si>
  <si>
    <t>-676851579</t>
  </si>
  <si>
    <t>236,385</t>
  </si>
  <si>
    <t>-423288138</t>
  </si>
  <si>
    <t>SO 182 - Přechodné dopravní značení</t>
  </si>
  <si>
    <t>913121111</t>
  </si>
  <si>
    <t>Montáž a demontáž dočasné dopravní značky kompletní základní</t>
  </si>
  <si>
    <t>1540574711</t>
  </si>
  <si>
    <t>Montáž a demontáž dočasných dopravních značek kompletních značek vč. podstavce a sloupku základních</t>
  </si>
  <si>
    <t>"malé provizorní SDz s podstavcem" 70</t>
  </si>
  <si>
    <t>913121112</t>
  </si>
  <si>
    <t>Montáž a demontáž dočasné dopravní značky kompletní zvětšené</t>
  </si>
  <si>
    <t>-812823962</t>
  </si>
  <si>
    <t>Montáž a demontáž dočasných dopravních značek kompletních značek vč. podstavce a sloupku zvětšených</t>
  </si>
  <si>
    <t>"velké provizorní SDZ s podstavcem" 30</t>
  </si>
  <si>
    <t>913121211</t>
  </si>
  <si>
    <t>Příplatek k dočasné dopravní značce kompletní základní za první a ZKD den použití</t>
  </si>
  <si>
    <t>1528578438</t>
  </si>
  <si>
    <t>Montáž a demontáž dočasných dopravních značek Příplatek za první a každý další den použití dočasných dopravních značek k ceně 12-1111</t>
  </si>
  <si>
    <t>"malé provizorní SDz s podstavcem" 70*(31+30+31)</t>
  </si>
  <si>
    <t>913121212</t>
  </si>
  <si>
    <t>Příplatek k dočasné dopravní značce kompletní zvětšené za první a ZKD den použití</t>
  </si>
  <si>
    <t>1777174742</t>
  </si>
  <si>
    <t>Montáž a demontáž dočasných dopravních značek Příplatek za první a každý další den použití dočasných dopravních značek k ceně 12-1112</t>
  </si>
  <si>
    <t>"velké provizorní SDZ s podstavcem" 30*(31+30+31)</t>
  </si>
  <si>
    <t>SO 193 - Stálé dopravní značení</t>
  </si>
  <si>
    <t xml:space="preserve">    9 - Ostatní konstrukce a práce-bourání</t>
  </si>
  <si>
    <t>Ostatní konstrukce a práce-bourání</t>
  </si>
  <si>
    <t>914111111</t>
  </si>
  <si>
    <t>Montáž svislé dopravní značky do velikosti 1 m2 objímkami na sloupek nebo konzolu</t>
  </si>
  <si>
    <t>-169540247</t>
  </si>
  <si>
    <t>Montáž svislé dopravní značky základní velikosti do 1 m2 objímkami na sloupky nebo konzoly</t>
  </si>
  <si>
    <t>"nové SDZ" 29</t>
  </si>
  <si>
    <t>"přesunuté SDZ" 7</t>
  </si>
  <si>
    <t>404441210-1</t>
  </si>
  <si>
    <t xml:space="preserve">značka dopravní svislá se zvýrazněním z hliníkového materiálu s rámečkem s dvojitým ohybem okraje po celém obvodu včetně rohů, v retroreflexní úpravě, lícová strana pokryta retroreflexivní fólií, min. třídy 2 světelně technických vlastností </t>
  </si>
  <si>
    <t>698680654</t>
  </si>
  <si>
    <t>914511111-1</t>
  </si>
  <si>
    <t>Montáž sloupku dopravních značek délky do 3,5 m s betonovým základem 400x400x800 mm C16/20 XF2, včetně likvidace a odvozu výkopku pro základ</t>
  </si>
  <si>
    <t>-1628271279</t>
  </si>
  <si>
    <t>"nové SDZ" 7</t>
  </si>
  <si>
    <t>"přesunuté SDZ" 29</t>
  </si>
  <si>
    <t>404452300</t>
  </si>
  <si>
    <t>sloupek Zn 70 - 350</t>
  </si>
  <si>
    <t>-432135583</t>
  </si>
  <si>
    <t>výrobky a tabule orientační pro návěstí a zabezpečovací zařízení silniční značky dopravní svislé sloupky Zn 70 - 350</t>
  </si>
  <si>
    <t>915211112</t>
  </si>
  <si>
    <t>Vodorovné dopravní značení dělící čáry souvislé š 125 mm retroreflexní bílý plast</t>
  </si>
  <si>
    <t>-1130917094</t>
  </si>
  <si>
    <t>Vodorovné dopravní značení stříkaným plastem dělící čára šířky 125 mm souvislá bílá retroreflexní</t>
  </si>
  <si>
    <t>"V1a 0,125" 1616</t>
  </si>
  <si>
    <t>915211122</t>
  </si>
  <si>
    <t>Vodorovné dopravní značení dělící čáry přerušované š 125 mm retroreflexní bílý plast</t>
  </si>
  <si>
    <t>609816935</t>
  </si>
  <si>
    <t>Vodorovné dopravní značení stříkaným plastem dělící čára šířky 125 mm přerušovaná bílá retroreflexní</t>
  </si>
  <si>
    <t>"V2b 3/1,5/0,125" 240</t>
  </si>
  <si>
    <t>915221112</t>
  </si>
  <si>
    <t>Vodorovné dopravní značení vodící čáry souvislé š 250 mm retroreflexní bílý plast</t>
  </si>
  <si>
    <t>-726673122</t>
  </si>
  <si>
    <t>Vodorovné dopravní značení stříkaným plastem vodící čára bílá šířky 250 mm souvislá retroreflexní</t>
  </si>
  <si>
    <t>"V4/0,25" 3055</t>
  </si>
  <si>
    <t>915221122</t>
  </si>
  <si>
    <t>Vodorovné dopravní značení vodící čáry přerušované š 250 mm retroreflexní bílý plast</t>
  </si>
  <si>
    <t>-1283759438</t>
  </si>
  <si>
    <t>Vodorovné dopravní značení stříkaným plastem vodící čára bílá šířky 250 mm přerušovaná retroreflexní</t>
  </si>
  <si>
    <t>"V2b 1,5/1,5/0,25" 481</t>
  </si>
  <si>
    <t>915231112</t>
  </si>
  <si>
    <t>Vodorovné dopravní značení přechody pro chodce, šipky, symboly retroreflexní bílý plast</t>
  </si>
  <si>
    <t>-426208965</t>
  </si>
  <si>
    <t>Vodorovné dopravní značení stříkaným plastem přechody pro chodce, šipky, symboly nápisy bílé retroreflexní</t>
  </si>
  <si>
    <t>"V9a" 12</t>
  </si>
  <si>
    <t>"V7" 80</t>
  </si>
  <si>
    <t>"V5" 1,5</t>
  </si>
  <si>
    <t>"V13 0,5/1,5" 86,5</t>
  </si>
  <si>
    <t>915611111</t>
  </si>
  <si>
    <t>Předznačení vodorovného liniového značení</t>
  </si>
  <si>
    <t>1035235002</t>
  </si>
  <si>
    <t>Předznačení pro vodorovné značení stříkané barvou nebo prováděné z nátěrových hmot liniové dělicí čáry, vodicí proužky</t>
  </si>
  <si>
    <t>915621111</t>
  </si>
  <si>
    <t>Předznačení vodorovného plošného značení</t>
  </si>
  <si>
    <t>-1858613304</t>
  </si>
  <si>
    <t>Předznačení pro vodorovné značení stříkané barvou nebo prováděné z nátěrových hmot plošné šipky, symboly, nápisy</t>
  </si>
  <si>
    <t>938908411</t>
  </si>
  <si>
    <t>Čištění vozovek splachováním vodou</t>
  </si>
  <si>
    <t>-1193917883</t>
  </si>
  <si>
    <t>Čištění vozovek splachováním vodou povrchu podkladu nebo krytu živičného, betonového nebo dlážděného</t>
  </si>
  <si>
    <t>"očištění a zametení povrchu po odfézování" 14537</t>
  </si>
  <si>
    <t>1460498211</t>
  </si>
  <si>
    <t>966006132</t>
  </si>
  <si>
    <t>Odstranění značek dopravních nebo orientačních se sloupky s betonovými patkami</t>
  </si>
  <si>
    <t>1233504212</t>
  </si>
  <si>
    <t>Odstranění dopravních nebo orientačních značek se sloupkem s uložením hmot na vzdálenost do 20 m nebo s naložením na dopravní prostředek, se zásypem jam a jeho zhutněním s betonovou patkou</t>
  </si>
  <si>
    <t>"rušené SDZ" 20</t>
  </si>
  <si>
    <t>966006211-1</t>
  </si>
  <si>
    <t>Demontáž dopravní značky vč. sloupků a základu, včetně orpavy po odstraněných patkách</t>
  </si>
  <si>
    <t>-1165798341</t>
  </si>
  <si>
    <t>386355410</t>
  </si>
  <si>
    <t>723863121</t>
  </si>
  <si>
    <t>-1146625220</t>
  </si>
  <si>
    <t>583,12*19 'Přepočtené koeficientem množství</t>
  </si>
  <si>
    <t>477964861</t>
  </si>
  <si>
    <t>54578224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</si>
  <si>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</si>
  <si>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</si>
  <si>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</si>
  <si>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</si>
  <si>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</si>
  <si>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</si>
  <si>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VRN1</t>
  </si>
  <si>
    <t>Průzkumné, geodetické a projektové práce</t>
  </si>
  <si>
    <t>012203000-1</t>
  </si>
  <si>
    <t>Geodetické práce a zaměření skutečného provedení</t>
  </si>
  <si>
    <t>Kč</t>
  </si>
  <si>
    <t>1024</t>
  </si>
  <si>
    <t>-391997973</t>
  </si>
  <si>
    <t>013254000</t>
  </si>
  <si>
    <t>Dokumentace skutečného provedení stavby</t>
  </si>
  <si>
    <t>489970485</t>
  </si>
  <si>
    <t>Průzkumné, geodetické a projektové práce projektové práce dokumentace stavby (výkresová a textová) skutečného provedení stavby</t>
  </si>
  <si>
    <t>VRN3</t>
  </si>
  <si>
    <t>Zařízení staveniště</t>
  </si>
  <si>
    <t>030001000</t>
  </si>
  <si>
    <t>-1489494889</t>
  </si>
  <si>
    <t>Základní rozdělení průvodních činností a nákladů zařízení staveniště</t>
  </si>
  <si>
    <t>031002000-1</t>
  </si>
  <si>
    <t>Náklady spojené s realizací DIO a DIR</t>
  </si>
  <si>
    <t>-1425342721</t>
  </si>
  <si>
    <t>VRN4</t>
  </si>
  <si>
    <t>Inženýrská činnost</t>
  </si>
  <si>
    <t>041903001-1</t>
  </si>
  <si>
    <t>Fotodokumentace stavby</t>
  </si>
  <si>
    <t>-987403688</t>
  </si>
  <si>
    <t>VRN6</t>
  </si>
  <si>
    <t>Územní vlivy</t>
  </si>
  <si>
    <t>060001000</t>
  </si>
  <si>
    <t>415839402</t>
  </si>
  <si>
    <t>Základní rozdělení průvodních činností a nákladů územní vlivy</t>
  </si>
  <si>
    <t>VRN7</t>
  </si>
  <si>
    <t>Provozní vlivy</t>
  </si>
  <si>
    <t>070001000</t>
  </si>
  <si>
    <t>258449792</t>
  </si>
  <si>
    <t>Základní rozdělení průvodních činností a nákladů provozní vlivy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</si>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</sst>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8"/>
      <color theme="10"/>
      <name val="Wingdings 2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0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41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1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4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166" fontId="35" fillId="0" borderId="14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39" fillId="0" borderId="27" xfId="0" applyFont="1" applyBorder="1" applyAlignment="1" applyProtection="1">
      <alignment horizontal="center" vertical="center"/>
      <protection/>
    </xf>
    <xf numFmtId="49" fontId="39" fillId="0" borderId="27" xfId="0" applyNumberFormat="1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center" vertical="center" wrapText="1"/>
      <protection/>
    </xf>
    <xf numFmtId="167" fontId="39" fillId="0" borderId="27" xfId="0" applyNumberFormat="1" applyFont="1" applyBorder="1" applyAlignment="1" applyProtection="1">
      <alignment vertical="center"/>
      <protection/>
    </xf>
    <xf numFmtId="4" fontId="39" fillId="3" borderId="27" xfId="0" applyNumberFormat="1" applyFont="1" applyFill="1" applyBorder="1" applyAlignment="1" applyProtection="1">
      <alignment vertical="center"/>
      <protection locked="0"/>
    </xf>
    <xf numFmtId="4" fontId="39" fillId="0" borderId="27" xfId="0" applyNumberFormat="1" applyFont="1" applyBorder="1" applyAlignment="1" applyProtection="1">
      <alignment vertical="center"/>
      <protection/>
    </xf>
    <xf numFmtId="0" fontId="39" fillId="0" borderId="4" xfId="0" applyFont="1" applyBorder="1" applyAlignment="1">
      <alignment vertical="center"/>
    </xf>
    <xf numFmtId="0" fontId="39" fillId="3" borderId="2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0" borderId="0" xfId="0"/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0" fillId="0" borderId="0" xfId="0" applyProtection="1">
      <protection/>
    </xf>
    <xf numFmtId="0" fontId="32" fillId="2" borderId="0" xfId="20" applyFont="1" applyFill="1" applyAlignment="1">
      <alignment vertical="center"/>
    </xf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2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74" t="s">
        <v>16</v>
      </c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N5" s="375"/>
      <c r="AO5" s="375"/>
      <c r="AP5" s="28"/>
      <c r="AQ5" s="30"/>
      <c r="BE5" s="372" t="s">
        <v>17</v>
      </c>
      <c r="BS5" s="23" t="s">
        <v>8</v>
      </c>
    </row>
    <row r="6" spans="2:71" ht="36.95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76" t="s">
        <v>19</v>
      </c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28"/>
      <c r="AQ6" s="30"/>
      <c r="BE6" s="373"/>
      <c r="BS6" s="23" t="s">
        <v>8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21</v>
      </c>
      <c r="AO7" s="28"/>
      <c r="AP7" s="28"/>
      <c r="AQ7" s="30"/>
      <c r="BE7" s="373"/>
      <c r="BS7" s="23" t="s">
        <v>8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73"/>
      <c r="BS8" s="23" t="s">
        <v>8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73"/>
      <c r="BS9" s="23" t="s">
        <v>8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21</v>
      </c>
      <c r="AO10" s="28"/>
      <c r="AP10" s="28"/>
      <c r="AQ10" s="30"/>
      <c r="BE10" s="373"/>
      <c r="BS10" s="23" t="s">
        <v>8</v>
      </c>
    </row>
    <row r="11" spans="2:71" ht="18.4" customHeight="1">
      <c r="B11" s="27"/>
      <c r="C11" s="28"/>
      <c r="D11" s="28"/>
      <c r="E11" s="34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30</v>
      </c>
      <c r="AL11" s="28"/>
      <c r="AM11" s="28"/>
      <c r="AN11" s="34" t="s">
        <v>21</v>
      </c>
      <c r="AO11" s="28"/>
      <c r="AP11" s="28"/>
      <c r="AQ11" s="30"/>
      <c r="BE11" s="373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73"/>
      <c r="BS12" s="23" t="s">
        <v>8</v>
      </c>
    </row>
    <row r="13" spans="2:71" ht="14.45" customHeight="1">
      <c r="B13" s="27"/>
      <c r="C13" s="28"/>
      <c r="D13" s="36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32</v>
      </c>
      <c r="AO13" s="28"/>
      <c r="AP13" s="28"/>
      <c r="AQ13" s="30"/>
      <c r="BE13" s="373"/>
      <c r="BS13" s="23" t="s">
        <v>8</v>
      </c>
    </row>
    <row r="14" spans="2:71" ht="15">
      <c r="B14" s="27"/>
      <c r="C14" s="28"/>
      <c r="D14" s="28"/>
      <c r="E14" s="377" t="s">
        <v>32</v>
      </c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6" t="s">
        <v>30</v>
      </c>
      <c r="AL14" s="28"/>
      <c r="AM14" s="28"/>
      <c r="AN14" s="38" t="s">
        <v>32</v>
      </c>
      <c r="AO14" s="28"/>
      <c r="AP14" s="28"/>
      <c r="AQ14" s="30"/>
      <c r="BE14" s="373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73"/>
      <c r="BS15" s="23" t="s">
        <v>6</v>
      </c>
    </row>
    <row r="16" spans="2:71" ht="14.45" customHeight="1">
      <c r="B16" s="27"/>
      <c r="C16" s="28"/>
      <c r="D16" s="36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21</v>
      </c>
      <c r="AO16" s="28"/>
      <c r="AP16" s="28"/>
      <c r="AQ16" s="30"/>
      <c r="BE16" s="373"/>
      <c r="BS16" s="23" t="s">
        <v>6</v>
      </c>
    </row>
    <row r="17" spans="2:71" ht="18.4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30</v>
      </c>
      <c r="AL17" s="28"/>
      <c r="AM17" s="28"/>
      <c r="AN17" s="34" t="s">
        <v>21</v>
      </c>
      <c r="AO17" s="28"/>
      <c r="AP17" s="28"/>
      <c r="AQ17" s="30"/>
      <c r="BE17" s="373"/>
      <c r="BS17" s="23" t="s">
        <v>35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73"/>
      <c r="BS18" s="23" t="s">
        <v>8</v>
      </c>
    </row>
    <row r="19" spans="2:71" ht="14.45" customHeight="1">
      <c r="B19" s="27"/>
      <c r="C19" s="28"/>
      <c r="D19" s="36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73"/>
      <c r="BS19" s="23" t="s">
        <v>8</v>
      </c>
    </row>
    <row r="20" spans="2:71" ht="205.5" customHeight="1">
      <c r="B20" s="27"/>
      <c r="C20" s="28"/>
      <c r="D20" s="28"/>
      <c r="E20" s="379" t="s">
        <v>37</v>
      </c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79"/>
      <c r="Z20" s="379"/>
      <c r="AA20" s="379"/>
      <c r="AB20" s="379"/>
      <c r="AC20" s="379"/>
      <c r="AD20" s="379"/>
      <c r="AE20" s="379"/>
      <c r="AF20" s="379"/>
      <c r="AG20" s="379"/>
      <c r="AH20" s="379"/>
      <c r="AI20" s="379"/>
      <c r="AJ20" s="379"/>
      <c r="AK20" s="379"/>
      <c r="AL20" s="379"/>
      <c r="AM20" s="379"/>
      <c r="AN20" s="379"/>
      <c r="AO20" s="28"/>
      <c r="AP20" s="28"/>
      <c r="AQ20" s="30"/>
      <c r="BE20" s="373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73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73"/>
    </row>
    <row r="23" spans="2:57" s="1" customFormat="1" ht="25.9" customHeight="1">
      <c r="B23" s="40"/>
      <c r="C23" s="41"/>
      <c r="D23" s="42" t="s">
        <v>38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80">
        <f>ROUND(AG51,2)</f>
        <v>0</v>
      </c>
      <c r="AL23" s="381"/>
      <c r="AM23" s="381"/>
      <c r="AN23" s="381"/>
      <c r="AO23" s="381"/>
      <c r="AP23" s="41"/>
      <c r="AQ23" s="44"/>
      <c r="BE23" s="373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73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82" t="s">
        <v>39</v>
      </c>
      <c r="M25" s="382"/>
      <c r="N25" s="382"/>
      <c r="O25" s="382"/>
      <c r="P25" s="41"/>
      <c r="Q25" s="41"/>
      <c r="R25" s="41"/>
      <c r="S25" s="41"/>
      <c r="T25" s="41"/>
      <c r="U25" s="41"/>
      <c r="V25" s="41"/>
      <c r="W25" s="382" t="s">
        <v>40</v>
      </c>
      <c r="X25" s="382"/>
      <c r="Y25" s="382"/>
      <c r="Z25" s="382"/>
      <c r="AA25" s="382"/>
      <c r="AB25" s="382"/>
      <c r="AC25" s="382"/>
      <c r="AD25" s="382"/>
      <c r="AE25" s="382"/>
      <c r="AF25" s="41"/>
      <c r="AG25" s="41"/>
      <c r="AH25" s="41"/>
      <c r="AI25" s="41"/>
      <c r="AJ25" s="41"/>
      <c r="AK25" s="382" t="s">
        <v>41</v>
      </c>
      <c r="AL25" s="382"/>
      <c r="AM25" s="382"/>
      <c r="AN25" s="382"/>
      <c r="AO25" s="382"/>
      <c r="AP25" s="41"/>
      <c r="AQ25" s="44"/>
      <c r="BE25" s="373"/>
    </row>
    <row r="26" spans="2:57" s="2" customFormat="1" ht="14.45" customHeight="1">
      <c r="B26" s="46"/>
      <c r="C26" s="47"/>
      <c r="D26" s="48" t="s">
        <v>42</v>
      </c>
      <c r="E26" s="47"/>
      <c r="F26" s="48" t="s">
        <v>43</v>
      </c>
      <c r="G26" s="47"/>
      <c r="H26" s="47"/>
      <c r="I26" s="47"/>
      <c r="J26" s="47"/>
      <c r="K26" s="47"/>
      <c r="L26" s="365">
        <v>0.21</v>
      </c>
      <c r="M26" s="366"/>
      <c r="N26" s="366"/>
      <c r="O26" s="366"/>
      <c r="P26" s="47"/>
      <c r="Q26" s="47"/>
      <c r="R26" s="47"/>
      <c r="S26" s="47"/>
      <c r="T26" s="47"/>
      <c r="U26" s="47"/>
      <c r="V26" s="47"/>
      <c r="W26" s="367">
        <f>ROUND(AZ51,2)</f>
        <v>0</v>
      </c>
      <c r="X26" s="366"/>
      <c r="Y26" s="366"/>
      <c r="Z26" s="366"/>
      <c r="AA26" s="366"/>
      <c r="AB26" s="366"/>
      <c r="AC26" s="366"/>
      <c r="AD26" s="366"/>
      <c r="AE26" s="366"/>
      <c r="AF26" s="47"/>
      <c r="AG26" s="47"/>
      <c r="AH26" s="47"/>
      <c r="AI26" s="47"/>
      <c r="AJ26" s="47"/>
      <c r="AK26" s="367">
        <f>ROUND(AV51,2)</f>
        <v>0</v>
      </c>
      <c r="AL26" s="366"/>
      <c r="AM26" s="366"/>
      <c r="AN26" s="366"/>
      <c r="AO26" s="366"/>
      <c r="AP26" s="47"/>
      <c r="AQ26" s="49"/>
      <c r="BE26" s="373"/>
    </row>
    <row r="27" spans="2:57" s="2" customFormat="1" ht="14.45" customHeight="1">
      <c r="B27" s="46"/>
      <c r="C27" s="47"/>
      <c r="D27" s="47"/>
      <c r="E27" s="47"/>
      <c r="F27" s="48" t="s">
        <v>44</v>
      </c>
      <c r="G27" s="47"/>
      <c r="H27" s="47"/>
      <c r="I27" s="47"/>
      <c r="J27" s="47"/>
      <c r="K27" s="47"/>
      <c r="L27" s="365">
        <v>0.15</v>
      </c>
      <c r="M27" s="366"/>
      <c r="N27" s="366"/>
      <c r="O27" s="366"/>
      <c r="P27" s="47"/>
      <c r="Q27" s="47"/>
      <c r="R27" s="47"/>
      <c r="S27" s="47"/>
      <c r="T27" s="47"/>
      <c r="U27" s="47"/>
      <c r="V27" s="47"/>
      <c r="W27" s="367">
        <f>ROUND(BA51,2)</f>
        <v>0</v>
      </c>
      <c r="X27" s="366"/>
      <c r="Y27" s="366"/>
      <c r="Z27" s="366"/>
      <c r="AA27" s="366"/>
      <c r="AB27" s="366"/>
      <c r="AC27" s="366"/>
      <c r="AD27" s="366"/>
      <c r="AE27" s="366"/>
      <c r="AF27" s="47"/>
      <c r="AG27" s="47"/>
      <c r="AH27" s="47"/>
      <c r="AI27" s="47"/>
      <c r="AJ27" s="47"/>
      <c r="AK27" s="367">
        <f>ROUND(AW51,2)</f>
        <v>0</v>
      </c>
      <c r="AL27" s="366"/>
      <c r="AM27" s="366"/>
      <c r="AN27" s="366"/>
      <c r="AO27" s="366"/>
      <c r="AP27" s="47"/>
      <c r="AQ27" s="49"/>
      <c r="BE27" s="373"/>
    </row>
    <row r="28" spans="2:57" s="2" customFormat="1" ht="14.45" customHeight="1" hidden="1">
      <c r="B28" s="46"/>
      <c r="C28" s="47"/>
      <c r="D28" s="47"/>
      <c r="E28" s="47"/>
      <c r="F28" s="48" t="s">
        <v>45</v>
      </c>
      <c r="G28" s="47"/>
      <c r="H28" s="47"/>
      <c r="I28" s="47"/>
      <c r="J28" s="47"/>
      <c r="K28" s="47"/>
      <c r="L28" s="365">
        <v>0.21</v>
      </c>
      <c r="M28" s="366"/>
      <c r="N28" s="366"/>
      <c r="O28" s="366"/>
      <c r="P28" s="47"/>
      <c r="Q28" s="47"/>
      <c r="R28" s="47"/>
      <c r="S28" s="47"/>
      <c r="T28" s="47"/>
      <c r="U28" s="47"/>
      <c r="V28" s="47"/>
      <c r="W28" s="367">
        <f>ROUND(BB51,2)</f>
        <v>0</v>
      </c>
      <c r="X28" s="366"/>
      <c r="Y28" s="366"/>
      <c r="Z28" s="366"/>
      <c r="AA28" s="366"/>
      <c r="AB28" s="366"/>
      <c r="AC28" s="366"/>
      <c r="AD28" s="366"/>
      <c r="AE28" s="366"/>
      <c r="AF28" s="47"/>
      <c r="AG28" s="47"/>
      <c r="AH28" s="47"/>
      <c r="AI28" s="47"/>
      <c r="AJ28" s="47"/>
      <c r="AK28" s="367">
        <v>0</v>
      </c>
      <c r="AL28" s="366"/>
      <c r="AM28" s="366"/>
      <c r="AN28" s="366"/>
      <c r="AO28" s="366"/>
      <c r="AP28" s="47"/>
      <c r="AQ28" s="49"/>
      <c r="BE28" s="373"/>
    </row>
    <row r="29" spans="2:57" s="2" customFormat="1" ht="14.45" customHeight="1" hidden="1">
      <c r="B29" s="46"/>
      <c r="C29" s="47"/>
      <c r="D29" s="47"/>
      <c r="E29" s="47"/>
      <c r="F29" s="48" t="s">
        <v>46</v>
      </c>
      <c r="G29" s="47"/>
      <c r="H29" s="47"/>
      <c r="I29" s="47"/>
      <c r="J29" s="47"/>
      <c r="K29" s="47"/>
      <c r="L29" s="365">
        <v>0.15</v>
      </c>
      <c r="M29" s="366"/>
      <c r="N29" s="366"/>
      <c r="O29" s="366"/>
      <c r="P29" s="47"/>
      <c r="Q29" s="47"/>
      <c r="R29" s="47"/>
      <c r="S29" s="47"/>
      <c r="T29" s="47"/>
      <c r="U29" s="47"/>
      <c r="V29" s="47"/>
      <c r="W29" s="367">
        <f>ROUND(BC51,2)</f>
        <v>0</v>
      </c>
      <c r="X29" s="366"/>
      <c r="Y29" s="366"/>
      <c r="Z29" s="366"/>
      <c r="AA29" s="366"/>
      <c r="AB29" s="366"/>
      <c r="AC29" s="366"/>
      <c r="AD29" s="366"/>
      <c r="AE29" s="366"/>
      <c r="AF29" s="47"/>
      <c r="AG29" s="47"/>
      <c r="AH29" s="47"/>
      <c r="AI29" s="47"/>
      <c r="AJ29" s="47"/>
      <c r="AK29" s="367">
        <v>0</v>
      </c>
      <c r="AL29" s="366"/>
      <c r="AM29" s="366"/>
      <c r="AN29" s="366"/>
      <c r="AO29" s="366"/>
      <c r="AP29" s="47"/>
      <c r="AQ29" s="49"/>
      <c r="BE29" s="373"/>
    </row>
    <row r="30" spans="2:57" s="2" customFormat="1" ht="14.45" customHeight="1" hidden="1">
      <c r="B30" s="46"/>
      <c r="C30" s="47"/>
      <c r="D30" s="47"/>
      <c r="E30" s="47"/>
      <c r="F30" s="48" t="s">
        <v>47</v>
      </c>
      <c r="G30" s="47"/>
      <c r="H30" s="47"/>
      <c r="I30" s="47"/>
      <c r="J30" s="47"/>
      <c r="K30" s="47"/>
      <c r="L30" s="365">
        <v>0</v>
      </c>
      <c r="M30" s="366"/>
      <c r="N30" s="366"/>
      <c r="O30" s="366"/>
      <c r="P30" s="47"/>
      <c r="Q30" s="47"/>
      <c r="R30" s="47"/>
      <c r="S30" s="47"/>
      <c r="T30" s="47"/>
      <c r="U30" s="47"/>
      <c r="V30" s="47"/>
      <c r="W30" s="367">
        <f>ROUND(BD51,2)</f>
        <v>0</v>
      </c>
      <c r="X30" s="366"/>
      <c r="Y30" s="366"/>
      <c r="Z30" s="366"/>
      <c r="AA30" s="366"/>
      <c r="AB30" s="366"/>
      <c r="AC30" s="366"/>
      <c r="AD30" s="366"/>
      <c r="AE30" s="366"/>
      <c r="AF30" s="47"/>
      <c r="AG30" s="47"/>
      <c r="AH30" s="47"/>
      <c r="AI30" s="47"/>
      <c r="AJ30" s="47"/>
      <c r="AK30" s="367">
        <v>0</v>
      </c>
      <c r="AL30" s="366"/>
      <c r="AM30" s="366"/>
      <c r="AN30" s="366"/>
      <c r="AO30" s="366"/>
      <c r="AP30" s="47"/>
      <c r="AQ30" s="49"/>
      <c r="BE30" s="373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73"/>
    </row>
    <row r="32" spans="2:57" s="1" customFormat="1" ht="25.9" customHeight="1">
      <c r="B32" s="40"/>
      <c r="C32" s="50"/>
      <c r="D32" s="51" t="s">
        <v>48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49</v>
      </c>
      <c r="U32" s="52"/>
      <c r="V32" s="52"/>
      <c r="W32" s="52"/>
      <c r="X32" s="368" t="s">
        <v>50</v>
      </c>
      <c r="Y32" s="369"/>
      <c r="Z32" s="369"/>
      <c r="AA32" s="369"/>
      <c r="AB32" s="369"/>
      <c r="AC32" s="52"/>
      <c r="AD32" s="52"/>
      <c r="AE32" s="52"/>
      <c r="AF32" s="52"/>
      <c r="AG32" s="52"/>
      <c r="AH32" s="52"/>
      <c r="AI32" s="52"/>
      <c r="AJ32" s="52"/>
      <c r="AK32" s="370">
        <f>SUM(AK23:AK30)</f>
        <v>0</v>
      </c>
      <c r="AL32" s="369"/>
      <c r="AM32" s="369"/>
      <c r="AN32" s="369"/>
      <c r="AO32" s="371"/>
      <c r="AP32" s="50"/>
      <c r="AQ32" s="54"/>
      <c r="BE32" s="373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95" customHeight="1">
      <c r="B39" s="40"/>
      <c r="C39" s="61" t="s">
        <v>51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820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95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51" t="str">
        <f>K6</f>
        <v>II/322 Lžovice - Týnec nad Labem</v>
      </c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2"/>
      <c r="X42" s="352"/>
      <c r="Y42" s="352"/>
      <c r="Z42" s="352"/>
      <c r="AA42" s="352"/>
      <c r="AB42" s="352"/>
      <c r="AC42" s="352"/>
      <c r="AD42" s="352"/>
      <c r="AE42" s="352"/>
      <c r="AF42" s="352"/>
      <c r="AG42" s="352"/>
      <c r="AH42" s="352"/>
      <c r="AI42" s="352"/>
      <c r="AJ42" s="352"/>
      <c r="AK42" s="352"/>
      <c r="AL42" s="352"/>
      <c r="AM42" s="352"/>
      <c r="AN42" s="352"/>
      <c r="AO42" s="352"/>
      <c r="AP42" s="69"/>
      <c r="AQ42" s="69"/>
      <c r="AR42" s="70"/>
    </row>
    <row r="43" spans="2:44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5">
      <c r="B44" s="40"/>
      <c r="C44" s="64" t="s">
        <v>23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Středočeský kraj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25</v>
      </c>
      <c r="AJ44" s="62"/>
      <c r="AK44" s="62"/>
      <c r="AL44" s="62"/>
      <c r="AM44" s="353" t="str">
        <f>IF(AN8="","",AN8)</f>
        <v>29.1.2017</v>
      </c>
      <c r="AN44" s="353"/>
      <c r="AO44" s="62"/>
      <c r="AP44" s="62"/>
      <c r="AQ44" s="62"/>
      <c r="AR44" s="60"/>
    </row>
    <row r="45" spans="2:44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5">
      <c r="B46" s="40"/>
      <c r="C46" s="64" t="s">
        <v>27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>Krajská správa a údržba silnic Středočeského kraje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33</v>
      </c>
      <c r="AJ46" s="62"/>
      <c r="AK46" s="62"/>
      <c r="AL46" s="62"/>
      <c r="AM46" s="354" t="str">
        <f>IF(E17="","",E17)</f>
        <v>Ateliér PROMIKA s.r.o.</v>
      </c>
      <c r="AN46" s="354"/>
      <c r="AO46" s="354"/>
      <c r="AP46" s="354"/>
      <c r="AQ46" s="62"/>
      <c r="AR46" s="60"/>
      <c r="AS46" s="355" t="s">
        <v>52</v>
      </c>
      <c r="AT46" s="356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5">
      <c r="B47" s="40"/>
      <c r="C47" s="64" t="s">
        <v>31</v>
      </c>
      <c r="D47" s="62"/>
      <c r="E47" s="62"/>
      <c r="F47" s="62"/>
      <c r="G47" s="62"/>
      <c r="H47" s="62"/>
      <c r="I47" s="62"/>
      <c r="J47" s="62"/>
      <c r="K47" s="62"/>
      <c r="L47" s="65" t="str">
        <f>IF(E14="Vyplň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57"/>
      <c r="AT47" s="358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59"/>
      <c r="AT48" s="360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361" t="s">
        <v>53</v>
      </c>
      <c r="D49" s="362"/>
      <c r="E49" s="362"/>
      <c r="F49" s="362"/>
      <c r="G49" s="362"/>
      <c r="H49" s="78"/>
      <c r="I49" s="363" t="s">
        <v>54</v>
      </c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62"/>
      <c r="X49" s="362"/>
      <c r="Y49" s="362"/>
      <c r="Z49" s="362"/>
      <c r="AA49" s="362"/>
      <c r="AB49" s="362"/>
      <c r="AC49" s="362"/>
      <c r="AD49" s="362"/>
      <c r="AE49" s="362"/>
      <c r="AF49" s="362"/>
      <c r="AG49" s="364" t="s">
        <v>55</v>
      </c>
      <c r="AH49" s="362"/>
      <c r="AI49" s="362"/>
      <c r="AJ49" s="362"/>
      <c r="AK49" s="362"/>
      <c r="AL49" s="362"/>
      <c r="AM49" s="362"/>
      <c r="AN49" s="363" t="s">
        <v>56</v>
      </c>
      <c r="AO49" s="362"/>
      <c r="AP49" s="362"/>
      <c r="AQ49" s="79" t="s">
        <v>57</v>
      </c>
      <c r="AR49" s="60"/>
      <c r="AS49" s="80" t="s">
        <v>58</v>
      </c>
      <c r="AT49" s="81" t="s">
        <v>59</v>
      </c>
      <c r="AU49" s="81" t="s">
        <v>60</v>
      </c>
      <c r="AV49" s="81" t="s">
        <v>61</v>
      </c>
      <c r="AW49" s="81" t="s">
        <v>62</v>
      </c>
      <c r="AX49" s="81" t="s">
        <v>63</v>
      </c>
      <c r="AY49" s="81" t="s">
        <v>64</v>
      </c>
      <c r="AZ49" s="81" t="s">
        <v>65</v>
      </c>
      <c r="BA49" s="81" t="s">
        <v>66</v>
      </c>
      <c r="BB49" s="81" t="s">
        <v>67</v>
      </c>
      <c r="BC49" s="81" t="s">
        <v>68</v>
      </c>
      <c r="BD49" s="82" t="s">
        <v>69</v>
      </c>
    </row>
    <row r="50" spans="2:56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5" customHeight="1">
      <c r="B51" s="67"/>
      <c r="C51" s="86" t="s">
        <v>70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44">
        <f>ROUND(AG52,2)</f>
        <v>0</v>
      </c>
      <c r="AH51" s="344"/>
      <c r="AI51" s="344"/>
      <c r="AJ51" s="344"/>
      <c r="AK51" s="344"/>
      <c r="AL51" s="344"/>
      <c r="AM51" s="344"/>
      <c r="AN51" s="345">
        <f aca="true" t="shared" si="0" ref="AN51:AN60">SUM(AG51,AT51)</f>
        <v>0</v>
      </c>
      <c r="AO51" s="345"/>
      <c r="AP51" s="345"/>
      <c r="AQ51" s="88" t="s">
        <v>21</v>
      </c>
      <c r="AR51" s="70"/>
      <c r="AS51" s="89">
        <f>ROUND(AS52,2)</f>
        <v>0</v>
      </c>
      <c r="AT51" s="90">
        <f aca="true" t="shared" si="1" ref="AT51:AT60">ROUND(SUM(AV51:AW51),2)</f>
        <v>0</v>
      </c>
      <c r="AU51" s="91">
        <f>ROUND(AU52,5)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ROUND(AZ52,2)</f>
        <v>0</v>
      </c>
      <c r="BA51" s="90">
        <f>ROUND(BA52,2)</f>
        <v>0</v>
      </c>
      <c r="BB51" s="90">
        <f>ROUND(BB52,2)</f>
        <v>0</v>
      </c>
      <c r="BC51" s="90">
        <f>ROUND(BC52,2)</f>
        <v>0</v>
      </c>
      <c r="BD51" s="92">
        <f>ROUND(BD52,2)</f>
        <v>0</v>
      </c>
      <c r="BS51" s="93" t="s">
        <v>71</v>
      </c>
      <c r="BT51" s="93" t="s">
        <v>72</v>
      </c>
      <c r="BU51" s="94" t="s">
        <v>73</v>
      </c>
      <c r="BV51" s="93" t="s">
        <v>74</v>
      </c>
      <c r="BW51" s="93" t="s">
        <v>7</v>
      </c>
      <c r="BX51" s="93" t="s">
        <v>75</v>
      </c>
      <c r="CL51" s="93" t="s">
        <v>21</v>
      </c>
    </row>
    <row r="52" spans="2:91" s="5" customFormat="1" ht="22.5" customHeight="1">
      <c r="B52" s="95"/>
      <c r="C52" s="96"/>
      <c r="D52" s="349" t="s">
        <v>76</v>
      </c>
      <c r="E52" s="349"/>
      <c r="F52" s="349"/>
      <c r="G52" s="349"/>
      <c r="H52" s="349"/>
      <c r="I52" s="97"/>
      <c r="J52" s="349" t="s">
        <v>19</v>
      </c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8">
        <f>ROUND(AG53+SUM(AG58:AG60),2)</f>
        <v>0</v>
      </c>
      <c r="AH52" s="347"/>
      <c r="AI52" s="347"/>
      <c r="AJ52" s="347"/>
      <c r="AK52" s="347"/>
      <c r="AL52" s="347"/>
      <c r="AM52" s="347"/>
      <c r="AN52" s="346">
        <f t="shared" si="0"/>
        <v>0</v>
      </c>
      <c r="AO52" s="347"/>
      <c r="AP52" s="347"/>
      <c r="AQ52" s="98" t="s">
        <v>77</v>
      </c>
      <c r="AR52" s="99"/>
      <c r="AS52" s="100">
        <f>ROUND(AS53+SUM(AS58:AS60),2)</f>
        <v>0</v>
      </c>
      <c r="AT52" s="101">
        <f t="shared" si="1"/>
        <v>0</v>
      </c>
      <c r="AU52" s="102">
        <f>ROUND(AU53+SUM(AU58:AU60),5)</f>
        <v>0</v>
      </c>
      <c r="AV52" s="101">
        <f>ROUND(AZ52*L26,2)</f>
        <v>0</v>
      </c>
      <c r="AW52" s="101">
        <f>ROUND(BA52*L27,2)</f>
        <v>0</v>
      </c>
      <c r="AX52" s="101">
        <f>ROUND(BB52*L26,2)</f>
        <v>0</v>
      </c>
      <c r="AY52" s="101">
        <f>ROUND(BC52*L27,2)</f>
        <v>0</v>
      </c>
      <c r="AZ52" s="101">
        <f>ROUND(AZ53+SUM(AZ58:AZ60),2)</f>
        <v>0</v>
      </c>
      <c r="BA52" s="101">
        <f>ROUND(BA53+SUM(BA58:BA60),2)</f>
        <v>0</v>
      </c>
      <c r="BB52" s="101">
        <f>ROUND(BB53+SUM(BB58:BB60),2)</f>
        <v>0</v>
      </c>
      <c r="BC52" s="101">
        <f>ROUND(BC53+SUM(BC58:BC60),2)</f>
        <v>0</v>
      </c>
      <c r="BD52" s="103">
        <f>ROUND(BD53+SUM(BD58:BD60),2)</f>
        <v>0</v>
      </c>
      <c r="BS52" s="104" t="s">
        <v>71</v>
      </c>
      <c r="BT52" s="104" t="s">
        <v>76</v>
      </c>
      <c r="BU52" s="104" t="s">
        <v>73</v>
      </c>
      <c r="BV52" s="104" t="s">
        <v>74</v>
      </c>
      <c r="BW52" s="104" t="s">
        <v>78</v>
      </c>
      <c r="BX52" s="104" t="s">
        <v>7</v>
      </c>
      <c r="CL52" s="104" t="s">
        <v>21</v>
      </c>
      <c r="CM52" s="104" t="s">
        <v>79</v>
      </c>
    </row>
    <row r="53" spans="2:90" s="6" customFormat="1" ht="22.5" customHeight="1">
      <c r="B53" s="105"/>
      <c r="C53" s="106"/>
      <c r="D53" s="106"/>
      <c r="E53" s="343" t="s">
        <v>80</v>
      </c>
      <c r="F53" s="343"/>
      <c r="G53" s="343"/>
      <c r="H53" s="343"/>
      <c r="I53" s="343"/>
      <c r="J53" s="106"/>
      <c r="K53" s="343" t="s">
        <v>81</v>
      </c>
      <c r="L53" s="343"/>
      <c r="M53" s="343"/>
      <c r="N53" s="343"/>
      <c r="O53" s="343"/>
      <c r="P53" s="343"/>
      <c r="Q53" s="343"/>
      <c r="R53" s="343"/>
      <c r="S53" s="343"/>
      <c r="T53" s="343"/>
      <c r="U53" s="343"/>
      <c r="V53" s="343"/>
      <c r="W53" s="343"/>
      <c r="X53" s="343"/>
      <c r="Y53" s="343"/>
      <c r="Z53" s="343"/>
      <c r="AA53" s="343"/>
      <c r="AB53" s="343"/>
      <c r="AC53" s="343"/>
      <c r="AD53" s="343"/>
      <c r="AE53" s="343"/>
      <c r="AF53" s="343"/>
      <c r="AG53" s="350">
        <f>ROUND(SUM(AG54:AG57),2)</f>
        <v>0</v>
      </c>
      <c r="AH53" s="342"/>
      <c r="AI53" s="342"/>
      <c r="AJ53" s="342"/>
      <c r="AK53" s="342"/>
      <c r="AL53" s="342"/>
      <c r="AM53" s="342"/>
      <c r="AN53" s="341">
        <f t="shared" si="0"/>
        <v>0</v>
      </c>
      <c r="AO53" s="342"/>
      <c r="AP53" s="342"/>
      <c r="AQ53" s="107" t="s">
        <v>82</v>
      </c>
      <c r="AR53" s="108"/>
      <c r="AS53" s="109">
        <f>ROUND(SUM(AS54:AS57),2)</f>
        <v>0</v>
      </c>
      <c r="AT53" s="110">
        <f t="shared" si="1"/>
        <v>0</v>
      </c>
      <c r="AU53" s="111">
        <f>ROUND(SUM(AU54:AU57),5)</f>
        <v>0</v>
      </c>
      <c r="AV53" s="110">
        <f>ROUND(AZ53*L26,2)</f>
        <v>0</v>
      </c>
      <c r="AW53" s="110">
        <f>ROUND(BA53*L27,2)</f>
        <v>0</v>
      </c>
      <c r="AX53" s="110">
        <f>ROUND(BB53*L26,2)</f>
        <v>0</v>
      </c>
      <c r="AY53" s="110">
        <f>ROUND(BC53*L27,2)</f>
        <v>0</v>
      </c>
      <c r="AZ53" s="110">
        <f>ROUND(SUM(AZ54:AZ57),2)</f>
        <v>0</v>
      </c>
      <c r="BA53" s="110">
        <f>ROUND(SUM(BA54:BA57),2)</f>
        <v>0</v>
      </c>
      <c r="BB53" s="110">
        <f>ROUND(SUM(BB54:BB57),2)</f>
        <v>0</v>
      </c>
      <c r="BC53" s="110">
        <f>ROUND(SUM(BC54:BC57),2)</f>
        <v>0</v>
      </c>
      <c r="BD53" s="112">
        <f>ROUND(SUM(BD54:BD57),2)</f>
        <v>0</v>
      </c>
      <c r="BS53" s="113" t="s">
        <v>71</v>
      </c>
      <c r="BT53" s="113" t="s">
        <v>79</v>
      </c>
      <c r="BU53" s="113" t="s">
        <v>73</v>
      </c>
      <c r="BV53" s="113" t="s">
        <v>74</v>
      </c>
      <c r="BW53" s="113" t="s">
        <v>83</v>
      </c>
      <c r="BX53" s="113" t="s">
        <v>78</v>
      </c>
      <c r="CL53" s="113" t="s">
        <v>21</v>
      </c>
    </row>
    <row r="54" spans="1:90" s="6" customFormat="1" ht="22.5" customHeight="1">
      <c r="A54" s="114" t="s">
        <v>84</v>
      </c>
      <c r="B54" s="105"/>
      <c r="C54" s="106"/>
      <c r="D54" s="106"/>
      <c r="E54" s="106"/>
      <c r="F54" s="343" t="s">
        <v>72</v>
      </c>
      <c r="G54" s="343"/>
      <c r="H54" s="343"/>
      <c r="I54" s="343"/>
      <c r="J54" s="343"/>
      <c r="K54" s="106"/>
      <c r="L54" s="343" t="s">
        <v>85</v>
      </c>
      <c r="M54" s="343"/>
      <c r="N54" s="343"/>
      <c r="O54" s="343"/>
      <c r="P54" s="343"/>
      <c r="Q54" s="343"/>
      <c r="R54" s="343"/>
      <c r="S54" s="343"/>
      <c r="T54" s="343"/>
      <c r="U54" s="343"/>
      <c r="V54" s="343"/>
      <c r="W54" s="343"/>
      <c r="X54" s="343"/>
      <c r="Y54" s="343"/>
      <c r="Z54" s="343"/>
      <c r="AA54" s="343"/>
      <c r="AB54" s="343"/>
      <c r="AC54" s="343"/>
      <c r="AD54" s="343"/>
      <c r="AE54" s="343"/>
      <c r="AF54" s="343"/>
      <c r="AG54" s="341">
        <f>'0 - Celá trasa'!J31</f>
        <v>0</v>
      </c>
      <c r="AH54" s="342"/>
      <c r="AI54" s="342"/>
      <c r="AJ54" s="342"/>
      <c r="AK54" s="342"/>
      <c r="AL54" s="342"/>
      <c r="AM54" s="342"/>
      <c r="AN54" s="341">
        <f t="shared" si="0"/>
        <v>0</v>
      </c>
      <c r="AO54" s="342"/>
      <c r="AP54" s="342"/>
      <c r="AQ54" s="107" t="s">
        <v>82</v>
      </c>
      <c r="AR54" s="108"/>
      <c r="AS54" s="109">
        <v>0</v>
      </c>
      <c r="AT54" s="110">
        <f t="shared" si="1"/>
        <v>0</v>
      </c>
      <c r="AU54" s="111">
        <f>'0 - Celá trasa'!P93</f>
        <v>0</v>
      </c>
      <c r="AV54" s="110">
        <f>'0 - Celá trasa'!J34</f>
        <v>0</v>
      </c>
      <c r="AW54" s="110">
        <f>'0 - Celá trasa'!J35</f>
        <v>0</v>
      </c>
      <c r="AX54" s="110">
        <f>'0 - Celá trasa'!J36</f>
        <v>0</v>
      </c>
      <c r="AY54" s="110">
        <f>'0 - Celá trasa'!J37</f>
        <v>0</v>
      </c>
      <c r="AZ54" s="110">
        <f>'0 - Celá trasa'!F34</f>
        <v>0</v>
      </c>
      <c r="BA54" s="110">
        <f>'0 - Celá trasa'!F35</f>
        <v>0</v>
      </c>
      <c r="BB54" s="110">
        <f>'0 - Celá trasa'!F36</f>
        <v>0</v>
      </c>
      <c r="BC54" s="110">
        <f>'0 - Celá trasa'!F37</f>
        <v>0</v>
      </c>
      <c r="BD54" s="112">
        <f>'0 - Celá trasa'!F38</f>
        <v>0</v>
      </c>
      <c r="BT54" s="113" t="s">
        <v>86</v>
      </c>
      <c r="BV54" s="113" t="s">
        <v>74</v>
      </c>
      <c r="BW54" s="113" t="s">
        <v>87</v>
      </c>
      <c r="BX54" s="113" t="s">
        <v>83</v>
      </c>
      <c r="CL54" s="113" t="s">
        <v>21</v>
      </c>
    </row>
    <row r="55" spans="1:90" s="6" customFormat="1" ht="34.5" customHeight="1">
      <c r="A55" s="114" t="s">
        <v>84</v>
      </c>
      <c r="B55" s="105"/>
      <c r="C55" s="106"/>
      <c r="D55" s="106"/>
      <c r="E55" s="106"/>
      <c r="F55" s="343" t="s">
        <v>76</v>
      </c>
      <c r="G55" s="343"/>
      <c r="H55" s="343"/>
      <c r="I55" s="343"/>
      <c r="J55" s="343"/>
      <c r="K55" s="106"/>
      <c r="L55" s="343" t="s">
        <v>88</v>
      </c>
      <c r="M55" s="343"/>
      <c r="N55" s="343"/>
      <c r="O55" s="343"/>
      <c r="P55" s="343"/>
      <c r="Q55" s="343"/>
      <c r="R55" s="343"/>
      <c r="S55" s="343"/>
      <c r="T55" s="343"/>
      <c r="U55" s="343"/>
      <c r="V55" s="343"/>
      <c r="W55" s="343"/>
      <c r="X55" s="343"/>
      <c r="Y55" s="343"/>
      <c r="Z55" s="343"/>
      <c r="AA55" s="343"/>
      <c r="AB55" s="343"/>
      <c r="AC55" s="343"/>
      <c r="AD55" s="343"/>
      <c r="AE55" s="343"/>
      <c r="AF55" s="343"/>
      <c r="AG55" s="341">
        <f>'1 - 1. podúsek - km 9,611...'!J31</f>
        <v>0</v>
      </c>
      <c r="AH55" s="342"/>
      <c r="AI55" s="342"/>
      <c r="AJ55" s="342"/>
      <c r="AK55" s="342"/>
      <c r="AL55" s="342"/>
      <c r="AM55" s="342"/>
      <c r="AN55" s="341">
        <f t="shared" si="0"/>
        <v>0</v>
      </c>
      <c r="AO55" s="342"/>
      <c r="AP55" s="342"/>
      <c r="AQ55" s="107" t="s">
        <v>82</v>
      </c>
      <c r="AR55" s="108"/>
      <c r="AS55" s="109">
        <v>0</v>
      </c>
      <c r="AT55" s="110">
        <f t="shared" si="1"/>
        <v>0</v>
      </c>
      <c r="AU55" s="111">
        <f>'1 - 1. podúsek - km 9,611...'!P94</f>
        <v>0</v>
      </c>
      <c r="AV55" s="110">
        <f>'1 - 1. podúsek - km 9,611...'!J34</f>
        <v>0</v>
      </c>
      <c r="AW55" s="110">
        <f>'1 - 1. podúsek - km 9,611...'!J35</f>
        <v>0</v>
      </c>
      <c r="AX55" s="110">
        <f>'1 - 1. podúsek - km 9,611...'!J36</f>
        <v>0</v>
      </c>
      <c r="AY55" s="110">
        <f>'1 - 1. podúsek - km 9,611...'!J37</f>
        <v>0</v>
      </c>
      <c r="AZ55" s="110">
        <f>'1 - 1. podúsek - km 9,611...'!F34</f>
        <v>0</v>
      </c>
      <c r="BA55" s="110">
        <f>'1 - 1. podúsek - km 9,611...'!F35</f>
        <v>0</v>
      </c>
      <c r="BB55" s="110">
        <f>'1 - 1. podúsek - km 9,611...'!F36</f>
        <v>0</v>
      </c>
      <c r="BC55" s="110">
        <f>'1 - 1. podúsek - km 9,611...'!F37</f>
        <v>0</v>
      </c>
      <c r="BD55" s="112">
        <f>'1 - 1. podúsek - km 9,611...'!F38</f>
        <v>0</v>
      </c>
      <c r="BT55" s="113" t="s">
        <v>86</v>
      </c>
      <c r="BV55" s="113" t="s">
        <v>74</v>
      </c>
      <c r="BW55" s="113" t="s">
        <v>89</v>
      </c>
      <c r="BX55" s="113" t="s">
        <v>83</v>
      </c>
      <c r="CL55" s="113" t="s">
        <v>21</v>
      </c>
    </row>
    <row r="56" spans="1:90" s="6" customFormat="1" ht="34.5" customHeight="1">
      <c r="A56" s="114" t="s">
        <v>84</v>
      </c>
      <c r="B56" s="105"/>
      <c r="C56" s="106"/>
      <c r="D56" s="106"/>
      <c r="E56" s="106"/>
      <c r="F56" s="343" t="s">
        <v>79</v>
      </c>
      <c r="G56" s="343"/>
      <c r="H56" s="343"/>
      <c r="I56" s="343"/>
      <c r="J56" s="343"/>
      <c r="K56" s="106"/>
      <c r="L56" s="343" t="s">
        <v>90</v>
      </c>
      <c r="M56" s="343"/>
      <c r="N56" s="343"/>
      <c r="O56" s="343"/>
      <c r="P56" s="343"/>
      <c r="Q56" s="343"/>
      <c r="R56" s="343"/>
      <c r="S56" s="343"/>
      <c r="T56" s="343"/>
      <c r="U56" s="343"/>
      <c r="V56" s="343"/>
      <c r="W56" s="343"/>
      <c r="X56" s="343"/>
      <c r="Y56" s="343"/>
      <c r="Z56" s="343"/>
      <c r="AA56" s="343"/>
      <c r="AB56" s="343"/>
      <c r="AC56" s="343"/>
      <c r="AD56" s="343"/>
      <c r="AE56" s="343"/>
      <c r="AF56" s="343"/>
      <c r="AG56" s="341">
        <f>'2 - 2.podúsek - km 10,257...'!J31</f>
        <v>0</v>
      </c>
      <c r="AH56" s="342"/>
      <c r="AI56" s="342"/>
      <c r="AJ56" s="342"/>
      <c r="AK56" s="342"/>
      <c r="AL56" s="342"/>
      <c r="AM56" s="342"/>
      <c r="AN56" s="341">
        <f t="shared" si="0"/>
        <v>0</v>
      </c>
      <c r="AO56" s="342"/>
      <c r="AP56" s="342"/>
      <c r="AQ56" s="107" t="s">
        <v>82</v>
      </c>
      <c r="AR56" s="108"/>
      <c r="AS56" s="109">
        <v>0</v>
      </c>
      <c r="AT56" s="110">
        <f t="shared" si="1"/>
        <v>0</v>
      </c>
      <c r="AU56" s="111">
        <f>'2 - 2.podúsek - km 10,257...'!P95</f>
        <v>0</v>
      </c>
      <c r="AV56" s="110">
        <f>'2 - 2.podúsek - km 10,257...'!J34</f>
        <v>0</v>
      </c>
      <c r="AW56" s="110">
        <f>'2 - 2.podúsek - km 10,257...'!J35</f>
        <v>0</v>
      </c>
      <c r="AX56" s="110">
        <f>'2 - 2.podúsek - km 10,257...'!J36</f>
        <v>0</v>
      </c>
      <c r="AY56" s="110">
        <f>'2 - 2.podúsek - km 10,257...'!J37</f>
        <v>0</v>
      </c>
      <c r="AZ56" s="110">
        <f>'2 - 2.podúsek - km 10,257...'!F34</f>
        <v>0</v>
      </c>
      <c r="BA56" s="110">
        <f>'2 - 2.podúsek - km 10,257...'!F35</f>
        <v>0</v>
      </c>
      <c r="BB56" s="110">
        <f>'2 - 2.podúsek - km 10,257...'!F36</f>
        <v>0</v>
      </c>
      <c r="BC56" s="110">
        <f>'2 - 2.podúsek - km 10,257...'!F37</f>
        <v>0</v>
      </c>
      <c r="BD56" s="112">
        <f>'2 - 2.podúsek - km 10,257...'!F38</f>
        <v>0</v>
      </c>
      <c r="BT56" s="113" t="s">
        <v>86</v>
      </c>
      <c r="BV56" s="113" t="s">
        <v>74</v>
      </c>
      <c r="BW56" s="113" t="s">
        <v>91</v>
      </c>
      <c r="BX56" s="113" t="s">
        <v>83</v>
      </c>
      <c r="CL56" s="113" t="s">
        <v>21</v>
      </c>
    </row>
    <row r="57" spans="1:90" s="6" customFormat="1" ht="34.5" customHeight="1">
      <c r="A57" s="114" t="s">
        <v>84</v>
      </c>
      <c r="B57" s="105"/>
      <c r="C57" s="106"/>
      <c r="D57" s="106"/>
      <c r="E57" s="106"/>
      <c r="F57" s="343" t="s">
        <v>86</v>
      </c>
      <c r="G57" s="343"/>
      <c r="H57" s="343"/>
      <c r="I57" s="343"/>
      <c r="J57" s="343"/>
      <c r="K57" s="106"/>
      <c r="L57" s="343" t="s">
        <v>92</v>
      </c>
      <c r="M57" s="343"/>
      <c r="N57" s="343"/>
      <c r="O57" s="343"/>
      <c r="P57" s="343"/>
      <c r="Q57" s="343"/>
      <c r="R57" s="343"/>
      <c r="S57" s="343"/>
      <c r="T57" s="343"/>
      <c r="U57" s="343"/>
      <c r="V57" s="343"/>
      <c r="W57" s="343"/>
      <c r="X57" s="343"/>
      <c r="Y57" s="343"/>
      <c r="Z57" s="343"/>
      <c r="AA57" s="343"/>
      <c r="AB57" s="343"/>
      <c r="AC57" s="343"/>
      <c r="AD57" s="343"/>
      <c r="AE57" s="343"/>
      <c r="AF57" s="343"/>
      <c r="AG57" s="341">
        <f>'3 - 3.podúsek - km 11,332...'!J31</f>
        <v>0</v>
      </c>
      <c r="AH57" s="342"/>
      <c r="AI57" s="342"/>
      <c r="AJ57" s="342"/>
      <c r="AK57" s="342"/>
      <c r="AL57" s="342"/>
      <c r="AM57" s="342"/>
      <c r="AN57" s="341">
        <f t="shared" si="0"/>
        <v>0</v>
      </c>
      <c r="AO57" s="342"/>
      <c r="AP57" s="342"/>
      <c r="AQ57" s="107" t="s">
        <v>82</v>
      </c>
      <c r="AR57" s="108"/>
      <c r="AS57" s="109">
        <v>0</v>
      </c>
      <c r="AT57" s="110">
        <f t="shared" si="1"/>
        <v>0</v>
      </c>
      <c r="AU57" s="111">
        <f>'3 - 3.podúsek - km 11,332...'!P95</f>
        <v>0</v>
      </c>
      <c r="AV57" s="110">
        <f>'3 - 3.podúsek - km 11,332...'!J34</f>
        <v>0</v>
      </c>
      <c r="AW57" s="110">
        <f>'3 - 3.podúsek - km 11,332...'!J35</f>
        <v>0</v>
      </c>
      <c r="AX57" s="110">
        <f>'3 - 3.podúsek - km 11,332...'!J36</f>
        <v>0</v>
      </c>
      <c r="AY57" s="110">
        <f>'3 - 3.podúsek - km 11,332...'!J37</f>
        <v>0</v>
      </c>
      <c r="AZ57" s="110">
        <f>'3 - 3.podúsek - km 11,332...'!F34</f>
        <v>0</v>
      </c>
      <c r="BA57" s="110">
        <f>'3 - 3.podúsek - km 11,332...'!F35</f>
        <v>0</v>
      </c>
      <c r="BB57" s="110">
        <f>'3 - 3.podúsek - km 11,332...'!F36</f>
        <v>0</v>
      </c>
      <c r="BC57" s="110">
        <f>'3 - 3.podúsek - km 11,332...'!F37</f>
        <v>0</v>
      </c>
      <c r="BD57" s="112">
        <f>'3 - 3.podúsek - km 11,332...'!F38</f>
        <v>0</v>
      </c>
      <c r="BT57" s="113" t="s">
        <v>86</v>
      </c>
      <c r="BV57" s="113" t="s">
        <v>74</v>
      </c>
      <c r="BW57" s="113" t="s">
        <v>93</v>
      </c>
      <c r="BX57" s="113" t="s">
        <v>83</v>
      </c>
      <c r="CL57" s="113" t="s">
        <v>21</v>
      </c>
    </row>
    <row r="58" spans="1:90" s="6" customFormat="1" ht="22.5" customHeight="1">
      <c r="A58" s="114" t="s">
        <v>84</v>
      </c>
      <c r="B58" s="105"/>
      <c r="C58" s="106"/>
      <c r="D58" s="106"/>
      <c r="E58" s="343" t="s">
        <v>94</v>
      </c>
      <c r="F58" s="343"/>
      <c r="G58" s="343"/>
      <c r="H58" s="343"/>
      <c r="I58" s="343"/>
      <c r="J58" s="106"/>
      <c r="K58" s="343" t="s">
        <v>95</v>
      </c>
      <c r="L58" s="343"/>
      <c r="M58" s="343"/>
      <c r="N58" s="343"/>
      <c r="O58" s="343"/>
      <c r="P58" s="343"/>
      <c r="Q58" s="343"/>
      <c r="R58" s="343"/>
      <c r="S58" s="343"/>
      <c r="T58" s="343"/>
      <c r="U58" s="343"/>
      <c r="V58" s="343"/>
      <c r="W58" s="343"/>
      <c r="X58" s="343"/>
      <c r="Y58" s="343"/>
      <c r="Z58" s="343"/>
      <c r="AA58" s="343"/>
      <c r="AB58" s="343"/>
      <c r="AC58" s="343"/>
      <c r="AD58" s="343"/>
      <c r="AE58" s="343"/>
      <c r="AF58" s="343"/>
      <c r="AG58" s="341">
        <f>'SO 182 - Přechodné doprav...'!J29</f>
        <v>0</v>
      </c>
      <c r="AH58" s="342"/>
      <c r="AI58" s="342"/>
      <c r="AJ58" s="342"/>
      <c r="AK58" s="342"/>
      <c r="AL58" s="342"/>
      <c r="AM58" s="342"/>
      <c r="AN58" s="341">
        <f t="shared" si="0"/>
        <v>0</v>
      </c>
      <c r="AO58" s="342"/>
      <c r="AP58" s="342"/>
      <c r="AQ58" s="107" t="s">
        <v>82</v>
      </c>
      <c r="AR58" s="108"/>
      <c r="AS58" s="109">
        <v>0</v>
      </c>
      <c r="AT58" s="110">
        <f t="shared" si="1"/>
        <v>0</v>
      </c>
      <c r="AU58" s="111">
        <f>'SO 182 - Přechodné doprav...'!P84</f>
        <v>0</v>
      </c>
      <c r="AV58" s="110">
        <f>'SO 182 - Přechodné doprav...'!J32</f>
        <v>0</v>
      </c>
      <c r="AW58" s="110">
        <f>'SO 182 - Přechodné doprav...'!J33</f>
        <v>0</v>
      </c>
      <c r="AX58" s="110">
        <f>'SO 182 - Přechodné doprav...'!J34</f>
        <v>0</v>
      </c>
      <c r="AY58" s="110">
        <f>'SO 182 - Přechodné doprav...'!J35</f>
        <v>0</v>
      </c>
      <c r="AZ58" s="110">
        <f>'SO 182 - Přechodné doprav...'!F32</f>
        <v>0</v>
      </c>
      <c r="BA58" s="110">
        <f>'SO 182 - Přechodné doprav...'!F33</f>
        <v>0</v>
      </c>
      <c r="BB58" s="110">
        <f>'SO 182 - Přechodné doprav...'!F34</f>
        <v>0</v>
      </c>
      <c r="BC58" s="110">
        <f>'SO 182 - Přechodné doprav...'!F35</f>
        <v>0</v>
      </c>
      <c r="BD58" s="112">
        <f>'SO 182 - Přechodné doprav...'!F36</f>
        <v>0</v>
      </c>
      <c r="BT58" s="113" t="s">
        <v>79</v>
      </c>
      <c r="BV58" s="113" t="s">
        <v>74</v>
      </c>
      <c r="BW58" s="113" t="s">
        <v>96</v>
      </c>
      <c r="BX58" s="113" t="s">
        <v>78</v>
      </c>
      <c r="CL58" s="113" t="s">
        <v>21</v>
      </c>
    </row>
    <row r="59" spans="1:90" s="6" customFormat="1" ht="22.5" customHeight="1">
      <c r="A59" s="114" t="s">
        <v>84</v>
      </c>
      <c r="B59" s="105"/>
      <c r="C59" s="106"/>
      <c r="D59" s="106"/>
      <c r="E59" s="343" t="s">
        <v>97</v>
      </c>
      <c r="F59" s="343"/>
      <c r="G59" s="343"/>
      <c r="H59" s="343"/>
      <c r="I59" s="343"/>
      <c r="J59" s="106"/>
      <c r="K59" s="343" t="s">
        <v>98</v>
      </c>
      <c r="L59" s="343"/>
      <c r="M59" s="343"/>
      <c r="N59" s="343"/>
      <c r="O59" s="343"/>
      <c r="P59" s="343"/>
      <c r="Q59" s="343"/>
      <c r="R59" s="343"/>
      <c r="S59" s="343"/>
      <c r="T59" s="343"/>
      <c r="U59" s="343"/>
      <c r="V59" s="343"/>
      <c r="W59" s="343"/>
      <c r="X59" s="343"/>
      <c r="Y59" s="343"/>
      <c r="Z59" s="343"/>
      <c r="AA59" s="343"/>
      <c r="AB59" s="343"/>
      <c r="AC59" s="343"/>
      <c r="AD59" s="343"/>
      <c r="AE59" s="343"/>
      <c r="AF59" s="343"/>
      <c r="AG59" s="341">
        <f>'SO 193 - Stálé dopravní z...'!J29</f>
        <v>0</v>
      </c>
      <c r="AH59" s="342"/>
      <c r="AI59" s="342"/>
      <c r="AJ59" s="342"/>
      <c r="AK59" s="342"/>
      <c r="AL59" s="342"/>
      <c r="AM59" s="342"/>
      <c r="AN59" s="341">
        <f t="shared" si="0"/>
        <v>0</v>
      </c>
      <c r="AO59" s="342"/>
      <c r="AP59" s="342"/>
      <c r="AQ59" s="107" t="s">
        <v>82</v>
      </c>
      <c r="AR59" s="108"/>
      <c r="AS59" s="109">
        <v>0</v>
      </c>
      <c r="AT59" s="110">
        <f t="shared" si="1"/>
        <v>0</v>
      </c>
      <c r="AU59" s="111">
        <f>'SO 193 - Stálé dopravní z...'!P86</f>
        <v>0</v>
      </c>
      <c r="AV59" s="110">
        <f>'SO 193 - Stálé dopravní z...'!J32</f>
        <v>0</v>
      </c>
      <c r="AW59" s="110">
        <f>'SO 193 - Stálé dopravní z...'!J33</f>
        <v>0</v>
      </c>
      <c r="AX59" s="110">
        <f>'SO 193 - Stálé dopravní z...'!J34</f>
        <v>0</v>
      </c>
      <c r="AY59" s="110">
        <f>'SO 193 - Stálé dopravní z...'!J35</f>
        <v>0</v>
      </c>
      <c r="AZ59" s="110">
        <f>'SO 193 - Stálé dopravní z...'!F32</f>
        <v>0</v>
      </c>
      <c r="BA59" s="110">
        <f>'SO 193 - Stálé dopravní z...'!F33</f>
        <v>0</v>
      </c>
      <c r="BB59" s="110">
        <f>'SO 193 - Stálé dopravní z...'!F34</f>
        <v>0</v>
      </c>
      <c r="BC59" s="110">
        <f>'SO 193 - Stálé dopravní z...'!F35</f>
        <v>0</v>
      </c>
      <c r="BD59" s="112">
        <f>'SO 193 - Stálé dopravní z...'!F36</f>
        <v>0</v>
      </c>
      <c r="BT59" s="113" t="s">
        <v>79</v>
      </c>
      <c r="BV59" s="113" t="s">
        <v>74</v>
      </c>
      <c r="BW59" s="113" t="s">
        <v>99</v>
      </c>
      <c r="BX59" s="113" t="s">
        <v>78</v>
      </c>
      <c r="CL59" s="113" t="s">
        <v>21</v>
      </c>
    </row>
    <row r="60" spans="1:90" s="6" customFormat="1" ht="22.5" customHeight="1">
      <c r="A60" s="114" t="s">
        <v>84</v>
      </c>
      <c r="B60" s="105"/>
      <c r="C60" s="106"/>
      <c r="D60" s="106"/>
      <c r="E60" s="343" t="s">
        <v>100</v>
      </c>
      <c r="F60" s="343"/>
      <c r="G60" s="343"/>
      <c r="H60" s="343"/>
      <c r="I60" s="343"/>
      <c r="J60" s="106"/>
      <c r="K60" s="343" t="s">
        <v>101</v>
      </c>
      <c r="L60" s="343"/>
      <c r="M60" s="343"/>
      <c r="N60" s="343"/>
      <c r="O60" s="343"/>
      <c r="P60" s="343"/>
      <c r="Q60" s="343"/>
      <c r="R60" s="343"/>
      <c r="S60" s="343"/>
      <c r="T60" s="343"/>
      <c r="U60" s="343"/>
      <c r="V60" s="343"/>
      <c r="W60" s="343"/>
      <c r="X60" s="343"/>
      <c r="Y60" s="343"/>
      <c r="Z60" s="343"/>
      <c r="AA60" s="343"/>
      <c r="AB60" s="343"/>
      <c r="AC60" s="343"/>
      <c r="AD60" s="343"/>
      <c r="AE60" s="343"/>
      <c r="AF60" s="343"/>
      <c r="AG60" s="341">
        <f>'VRN - Vedlejší rozpočtové...'!J29</f>
        <v>0</v>
      </c>
      <c r="AH60" s="342"/>
      <c r="AI60" s="342"/>
      <c r="AJ60" s="342"/>
      <c r="AK60" s="342"/>
      <c r="AL60" s="342"/>
      <c r="AM60" s="342"/>
      <c r="AN60" s="341">
        <f t="shared" si="0"/>
        <v>0</v>
      </c>
      <c r="AO60" s="342"/>
      <c r="AP60" s="342"/>
      <c r="AQ60" s="107" t="s">
        <v>82</v>
      </c>
      <c r="AR60" s="108"/>
      <c r="AS60" s="115">
        <v>0</v>
      </c>
      <c r="AT60" s="116">
        <f t="shared" si="1"/>
        <v>0</v>
      </c>
      <c r="AU60" s="117">
        <f>'VRN - Vedlejší rozpočtové...'!P88</f>
        <v>0</v>
      </c>
      <c r="AV60" s="116">
        <f>'VRN - Vedlejší rozpočtové...'!J32</f>
        <v>0</v>
      </c>
      <c r="AW60" s="116">
        <f>'VRN - Vedlejší rozpočtové...'!J33</f>
        <v>0</v>
      </c>
      <c r="AX60" s="116">
        <f>'VRN - Vedlejší rozpočtové...'!J34</f>
        <v>0</v>
      </c>
      <c r="AY60" s="116">
        <f>'VRN - Vedlejší rozpočtové...'!J35</f>
        <v>0</v>
      </c>
      <c r="AZ60" s="116">
        <f>'VRN - Vedlejší rozpočtové...'!F32</f>
        <v>0</v>
      </c>
      <c r="BA60" s="116">
        <f>'VRN - Vedlejší rozpočtové...'!F33</f>
        <v>0</v>
      </c>
      <c r="BB60" s="116">
        <f>'VRN - Vedlejší rozpočtové...'!F34</f>
        <v>0</v>
      </c>
      <c r="BC60" s="116">
        <f>'VRN - Vedlejší rozpočtové...'!F35</f>
        <v>0</v>
      </c>
      <c r="BD60" s="118">
        <f>'VRN - Vedlejší rozpočtové...'!F36</f>
        <v>0</v>
      </c>
      <c r="BT60" s="113" t="s">
        <v>79</v>
      </c>
      <c r="BV60" s="113" t="s">
        <v>74</v>
      </c>
      <c r="BW60" s="113" t="s">
        <v>102</v>
      </c>
      <c r="BX60" s="113" t="s">
        <v>78</v>
      </c>
      <c r="CL60" s="113" t="s">
        <v>21</v>
      </c>
    </row>
    <row r="61" spans="2:44" s="1" customFormat="1" ht="30" customHeight="1">
      <c r="B61" s="40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0"/>
    </row>
    <row r="62" spans="2:44" s="1" customFormat="1" ht="6.95" customHeight="1">
      <c r="B62" s="55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60"/>
    </row>
  </sheetData>
  <sheetProtection password="CC35" sheet="1" objects="1" scenarios="1" formatCells="0" formatColumns="0" formatRows="0" sort="0" autoFilter="0"/>
  <mergeCells count="73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N54:AP54"/>
    <mergeCell ref="AG54:AM54"/>
    <mergeCell ref="F54:J54"/>
    <mergeCell ref="L54:AF54"/>
    <mergeCell ref="AN55:AP55"/>
    <mergeCell ref="AG55:AM55"/>
    <mergeCell ref="F55:J55"/>
    <mergeCell ref="L55:AF55"/>
    <mergeCell ref="AG56:AM56"/>
    <mergeCell ref="F56:J56"/>
    <mergeCell ref="L56:AF56"/>
    <mergeCell ref="AN57:AP57"/>
    <mergeCell ref="AG57:AM57"/>
    <mergeCell ref="F57:J57"/>
    <mergeCell ref="L57:AF57"/>
    <mergeCell ref="AR2:BE2"/>
    <mergeCell ref="AN60:AP60"/>
    <mergeCell ref="AG60:AM60"/>
    <mergeCell ref="E60:I60"/>
    <mergeCell ref="K60:AF60"/>
    <mergeCell ref="AG51:AM51"/>
    <mergeCell ref="AN51:AP51"/>
    <mergeCell ref="AN58:AP58"/>
    <mergeCell ref="AG58:AM58"/>
    <mergeCell ref="E58:I58"/>
    <mergeCell ref="K58:AF58"/>
    <mergeCell ref="AN59:AP59"/>
    <mergeCell ref="AG59:AM59"/>
    <mergeCell ref="E59:I59"/>
    <mergeCell ref="K59:AF59"/>
    <mergeCell ref="AN56:AP56"/>
  </mergeCells>
  <hyperlinks>
    <hyperlink ref="K1:S1" location="C2" display="1) Rekapitulace stavby"/>
    <hyperlink ref="W1:AI1" location="C51" display="2) Rekapitulace objektů stavby a soupisů prací"/>
    <hyperlink ref="A54" location="'0 - Celá trasa'!C2" display="/"/>
    <hyperlink ref="A55" location="'1 - 1. podúsek - km 9,611...'!C2" display="/"/>
    <hyperlink ref="A56" location="'2 - 2.podúsek - km 10,257...'!C2" display="/"/>
    <hyperlink ref="A57" location="'3 - 3.podúsek - km 11,332...'!C2" display="/"/>
    <hyperlink ref="A58" location="'SO 182 - Přechodné doprav...'!C2" display="/"/>
    <hyperlink ref="A59" location="'SO 193 - Stálé dopravní z...'!C2" display="/"/>
    <hyperlink ref="A60" location="'VRN - Vedlejší rozpočtové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20"/>
      <c r="C1" s="120"/>
      <c r="D1" s="121" t="s">
        <v>1</v>
      </c>
      <c r="E1" s="120"/>
      <c r="F1" s="122" t="s">
        <v>103</v>
      </c>
      <c r="G1" s="387" t="s">
        <v>104</v>
      </c>
      <c r="H1" s="387"/>
      <c r="I1" s="123"/>
      <c r="J1" s="122" t="s">
        <v>105</v>
      </c>
      <c r="K1" s="121" t="s">
        <v>106</v>
      </c>
      <c r="L1" s="122" t="s">
        <v>107</v>
      </c>
      <c r="M1" s="122"/>
      <c r="N1" s="122"/>
      <c r="O1" s="122"/>
      <c r="P1" s="122"/>
      <c r="Q1" s="122"/>
      <c r="R1" s="122"/>
      <c r="S1" s="122"/>
      <c r="T1" s="122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23" t="s">
        <v>87</v>
      </c>
    </row>
    <row r="3" spans="2:46" ht="6.95" customHeight="1">
      <c r="B3" s="24"/>
      <c r="C3" s="25"/>
      <c r="D3" s="25"/>
      <c r="E3" s="25"/>
      <c r="F3" s="25"/>
      <c r="G3" s="25"/>
      <c r="H3" s="25"/>
      <c r="I3" s="124"/>
      <c r="J3" s="25"/>
      <c r="K3" s="26"/>
      <c r="AT3" s="23" t="s">
        <v>79</v>
      </c>
    </row>
    <row r="4" spans="2:46" ht="36.95" customHeight="1">
      <c r="B4" s="27"/>
      <c r="C4" s="28"/>
      <c r="D4" s="29" t="s">
        <v>108</v>
      </c>
      <c r="E4" s="28"/>
      <c r="F4" s="28"/>
      <c r="G4" s="28"/>
      <c r="H4" s="28"/>
      <c r="I4" s="125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25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25"/>
      <c r="J6" s="28"/>
      <c r="K6" s="30"/>
    </row>
    <row r="7" spans="2:11" ht="22.5" customHeight="1">
      <c r="B7" s="27"/>
      <c r="C7" s="28"/>
      <c r="D7" s="28"/>
      <c r="E7" s="388" t="str">
        <f>'Rekapitulace stavby'!K6</f>
        <v>II/322 Lžovice - Týnec nad Labem</v>
      </c>
      <c r="F7" s="389"/>
      <c r="G7" s="389"/>
      <c r="H7" s="389"/>
      <c r="I7" s="125"/>
      <c r="J7" s="28"/>
      <c r="K7" s="30"/>
    </row>
    <row r="8" spans="2:11" ht="15">
      <c r="B8" s="27"/>
      <c r="C8" s="28"/>
      <c r="D8" s="36" t="s">
        <v>109</v>
      </c>
      <c r="E8" s="28"/>
      <c r="F8" s="28"/>
      <c r="G8" s="28"/>
      <c r="H8" s="28"/>
      <c r="I8" s="125"/>
      <c r="J8" s="28"/>
      <c r="K8" s="30"/>
    </row>
    <row r="9" spans="2:11" ht="22.5" customHeight="1">
      <c r="B9" s="27"/>
      <c r="C9" s="28"/>
      <c r="D9" s="28"/>
      <c r="E9" s="388" t="s">
        <v>110</v>
      </c>
      <c r="F9" s="375"/>
      <c r="G9" s="375"/>
      <c r="H9" s="375"/>
      <c r="I9" s="125"/>
      <c r="J9" s="28"/>
      <c r="K9" s="30"/>
    </row>
    <row r="10" spans="2:11" ht="15">
      <c r="B10" s="27"/>
      <c r="C10" s="28"/>
      <c r="D10" s="36" t="s">
        <v>111</v>
      </c>
      <c r="E10" s="28"/>
      <c r="F10" s="28"/>
      <c r="G10" s="28"/>
      <c r="H10" s="28"/>
      <c r="I10" s="125"/>
      <c r="J10" s="28"/>
      <c r="K10" s="30"/>
    </row>
    <row r="11" spans="2:11" s="1" customFormat="1" ht="22.5" customHeight="1">
      <c r="B11" s="40"/>
      <c r="C11" s="41"/>
      <c r="D11" s="41"/>
      <c r="E11" s="360" t="s">
        <v>112</v>
      </c>
      <c r="F11" s="390"/>
      <c r="G11" s="390"/>
      <c r="H11" s="390"/>
      <c r="I11" s="126"/>
      <c r="J11" s="41"/>
      <c r="K11" s="44"/>
    </row>
    <row r="12" spans="2:11" s="1" customFormat="1" ht="15">
      <c r="B12" s="40"/>
      <c r="C12" s="41"/>
      <c r="D12" s="36" t="s">
        <v>113</v>
      </c>
      <c r="E12" s="41"/>
      <c r="F12" s="41"/>
      <c r="G12" s="41"/>
      <c r="H12" s="41"/>
      <c r="I12" s="126"/>
      <c r="J12" s="41"/>
      <c r="K12" s="44"/>
    </row>
    <row r="13" spans="2:11" s="1" customFormat="1" ht="36.95" customHeight="1">
      <c r="B13" s="40"/>
      <c r="C13" s="41"/>
      <c r="D13" s="41"/>
      <c r="E13" s="391" t="s">
        <v>114</v>
      </c>
      <c r="F13" s="390"/>
      <c r="G13" s="390"/>
      <c r="H13" s="390"/>
      <c r="I13" s="126"/>
      <c r="J13" s="41"/>
      <c r="K13" s="44"/>
    </row>
    <row r="14" spans="2:11" s="1" customFormat="1" ht="13.5">
      <c r="B14" s="40"/>
      <c r="C14" s="41"/>
      <c r="D14" s="41"/>
      <c r="E14" s="41"/>
      <c r="F14" s="41"/>
      <c r="G14" s="41"/>
      <c r="H14" s="41"/>
      <c r="I14" s="126"/>
      <c r="J14" s="41"/>
      <c r="K14" s="44"/>
    </row>
    <row r="15" spans="2:11" s="1" customFormat="1" ht="14.45" customHeight="1">
      <c r="B15" s="40"/>
      <c r="C15" s="41"/>
      <c r="D15" s="36" t="s">
        <v>20</v>
      </c>
      <c r="E15" s="41"/>
      <c r="F15" s="34" t="s">
        <v>21</v>
      </c>
      <c r="G15" s="41"/>
      <c r="H15" s="41"/>
      <c r="I15" s="127" t="s">
        <v>22</v>
      </c>
      <c r="J15" s="34" t="s">
        <v>21</v>
      </c>
      <c r="K15" s="44"/>
    </row>
    <row r="16" spans="2:11" s="1" customFormat="1" ht="14.45" customHeight="1">
      <c r="B16" s="40"/>
      <c r="C16" s="41"/>
      <c r="D16" s="36" t="s">
        <v>23</v>
      </c>
      <c r="E16" s="41"/>
      <c r="F16" s="34" t="s">
        <v>115</v>
      </c>
      <c r="G16" s="41"/>
      <c r="H16" s="41"/>
      <c r="I16" s="127" t="s">
        <v>25</v>
      </c>
      <c r="J16" s="128" t="str">
        <f>'Rekapitulace stavby'!AN8</f>
        <v>29.1.2017</v>
      </c>
      <c r="K16" s="44"/>
    </row>
    <row r="17" spans="2:11" s="1" customFormat="1" ht="10.9" customHeight="1">
      <c r="B17" s="40"/>
      <c r="C17" s="41"/>
      <c r="D17" s="41"/>
      <c r="E17" s="41"/>
      <c r="F17" s="41"/>
      <c r="G17" s="41"/>
      <c r="H17" s="41"/>
      <c r="I17" s="126"/>
      <c r="J17" s="41"/>
      <c r="K17" s="44"/>
    </row>
    <row r="18" spans="2:11" s="1" customFormat="1" ht="14.45" customHeight="1">
      <c r="B18" s="40"/>
      <c r="C18" s="41"/>
      <c r="D18" s="36" t="s">
        <v>27</v>
      </c>
      <c r="E18" s="41"/>
      <c r="F18" s="41"/>
      <c r="G18" s="41"/>
      <c r="H18" s="41"/>
      <c r="I18" s="127" t="s">
        <v>28</v>
      </c>
      <c r="J18" s="34" t="s">
        <v>21</v>
      </c>
      <c r="K18" s="44"/>
    </row>
    <row r="19" spans="2:11" s="1" customFormat="1" ht="18" customHeight="1">
      <c r="B19" s="40"/>
      <c r="C19" s="41"/>
      <c r="D19" s="41"/>
      <c r="E19" s="34" t="s">
        <v>29</v>
      </c>
      <c r="F19" s="41"/>
      <c r="G19" s="41"/>
      <c r="H19" s="41"/>
      <c r="I19" s="127" t="s">
        <v>30</v>
      </c>
      <c r="J19" s="34" t="s">
        <v>21</v>
      </c>
      <c r="K19" s="44"/>
    </row>
    <row r="20" spans="2:11" s="1" customFormat="1" ht="6.95" customHeight="1">
      <c r="B20" s="40"/>
      <c r="C20" s="41"/>
      <c r="D20" s="41"/>
      <c r="E20" s="41"/>
      <c r="F20" s="41"/>
      <c r="G20" s="41"/>
      <c r="H20" s="41"/>
      <c r="I20" s="126"/>
      <c r="J20" s="41"/>
      <c r="K20" s="44"/>
    </row>
    <row r="21" spans="2:11" s="1" customFormat="1" ht="14.45" customHeight="1">
      <c r="B21" s="40"/>
      <c r="C21" s="41"/>
      <c r="D21" s="36" t="s">
        <v>31</v>
      </c>
      <c r="E21" s="41"/>
      <c r="F21" s="41"/>
      <c r="G21" s="41"/>
      <c r="H21" s="41"/>
      <c r="I21" s="127" t="s">
        <v>28</v>
      </c>
      <c r="J21" s="34" t="str">
        <f>IF('Rekapitulace stavby'!AN13="Vyplň údaj","",IF('Rekapitulace stavby'!AN13="","",'Rekapitulace stavby'!AN13))</f>
        <v/>
      </c>
      <c r="K21" s="44"/>
    </row>
    <row r="22" spans="2:11" s="1" customFormat="1" ht="18" customHeight="1">
      <c r="B22" s="40"/>
      <c r="C22" s="41"/>
      <c r="D22" s="41"/>
      <c r="E22" s="34" t="str">
        <f>IF('Rekapitulace stavby'!E14="Vyplň údaj","",IF('Rekapitulace stavby'!E14="","",'Rekapitulace stavby'!E14))</f>
        <v/>
      </c>
      <c r="F22" s="41"/>
      <c r="G22" s="41"/>
      <c r="H22" s="41"/>
      <c r="I22" s="127" t="s">
        <v>30</v>
      </c>
      <c r="J22" s="34" t="str">
        <f>IF('Rekapitulace stavby'!AN14="Vyplň údaj","",IF('Rekapitulace stavby'!AN14="","",'Rekapitulace stavby'!AN14))</f>
        <v/>
      </c>
      <c r="K22" s="44"/>
    </row>
    <row r="23" spans="2:11" s="1" customFormat="1" ht="6.95" customHeight="1">
      <c r="B23" s="40"/>
      <c r="C23" s="41"/>
      <c r="D23" s="41"/>
      <c r="E23" s="41"/>
      <c r="F23" s="41"/>
      <c r="G23" s="41"/>
      <c r="H23" s="41"/>
      <c r="I23" s="126"/>
      <c r="J23" s="41"/>
      <c r="K23" s="44"/>
    </row>
    <row r="24" spans="2:11" s="1" customFormat="1" ht="14.45" customHeight="1">
      <c r="B24" s="40"/>
      <c r="C24" s="41"/>
      <c r="D24" s="36" t="s">
        <v>33</v>
      </c>
      <c r="E24" s="41"/>
      <c r="F24" s="41"/>
      <c r="G24" s="41"/>
      <c r="H24" s="41"/>
      <c r="I24" s="127" t="s">
        <v>28</v>
      </c>
      <c r="J24" s="34" t="s">
        <v>21</v>
      </c>
      <c r="K24" s="44"/>
    </row>
    <row r="25" spans="2:11" s="1" customFormat="1" ht="18" customHeight="1">
      <c r="B25" s="40"/>
      <c r="C25" s="41"/>
      <c r="D25" s="41"/>
      <c r="E25" s="34" t="s">
        <v>34</v>
      </c>
      <c r="F25" s="41"/>
      <c r="G25" s="41"/>
      <c r="H25" s="41"/>
      <c r="I25" s="127" t="s">
        <v>30</v>
      </c>
      <c r="J25" s="34" t="s">
        <v>21</v>
      </c>
      <c r="K25" s="44"/>
    </row>
    <row r="26" spans="2:11" s="1" customFormat="1" ht="6.95" customHeight="1">
      <c r="B26" s="40"/>
      <c r="C26" s="41"/>
      <c r="D26" s="41"/>
      <c r="E26" s="41"/>
      <c r="F26" s="41"/>
      <c r="G26" s="41"/>
      <c r="H26" s="41"/>
      <c r="I26" s="126"/>
      <c r="J26" s="41"/>
      <c r="K26" s="44"/>
    </row>
    <row r="27" spans="2:11" s="1" customFormat="1" ht="14.45" customHeight="1">
      <c r="B27" s="40"/>
      <c r="C27" s="41"/>
      <c r="D27" s="36" t="s">
        <v>36</v>
      </c>
      <c r="E27" s="41"/>
      <c r="F27" s="41"/>
      <c r="G27" s="41"/>
      <c r="H27" s="41"/>
      <c r="I27" s="126"/>
      <c r="J27" s="41"/>
      <c r="K27" s="44"/>
    </row>
    <row r="28" spans="2:11" s="7" customFormat="1" ht="22.5" customHeight="1">
      <c r="B28" s="129"/>
      <c r="C28" s="130"/>
      <c r="D28" s="130"/>
      <c r="E28" s="379" t="s">
        <v>21</v>
      </c>
      <c r="F28" s="379"/>
      <c r="G28" s="379"/>
      <c r="H28" s="379"/>
      <c r="I28" s="131"/>
      <c r="J28" s="130"/>
      <c r="K28" s="132"/>
    </row>
    <row r="29" spans="2:11" s="1" customFormat="1" ht="6.95" customHeight="1">
      <c r="B29" s="40"/>
      <c r="C29" s="41"/>
      <c r="D29" s="41"/>
      <c r="E29" s="41"/>
      <c r="F29" s="41"/>
      <c r="G29" s="41"/>
      <c r="H29" s="41"/>
      <c r="I29" s="126"/>
      <c r="J29" s="41"/>
      <c r="K29" s="44"/>
    </row>
    <row r="30" spans="2:11" s="1" customFormat="1" ht="6.95" customHeight="1">
      <c r="B30" s="40"/>
      <c r="C30" s="41"/>
      <c r="D30" s="84"/>
      <c r="E30" s="84"/>
      <c r="F30" s="84"/>
      <c r="G30" s="84"/>
      <c r="H30" s="84"/>
      <c r="I30" s="133"/>
      <c r="J30" s="84"/>
      <c r="K30" s="134"/>
    </row>
    <row r="31" spans="2:11" s="1" customFormat="1" ht="25.35" customHeight="1">
      <c r="B31" s="40"/>
      <c r="C31" s="41"/>
      <c r="D31" s="135" t="s">
        <v>38</v>
      </c>
      <c r="E31" s="41"/>
      <c r="F31" s="41"/>
      <c r="G31" s="41"/>
      <c r="H31" s="41"/>
      <c r="I31" s="126"/>
      <c r="J31" s="136">
        <f>ROUND(J93,2)</f>
        <v>0</v>
      </c>
      <c r="K31" s="44"/>
    </row>
    <row r="32" spans="2:11" s="1" customFormat="1" ht="6.95" customHeight="1">
      <c r="B32" s="40"/>
      <c r="C32" s="41"/>
      <c r="D32" s="84"/>
      <c r="E32" s="84"/>
      <c r="F32" s="84"/>
      <c r="G32" s="84"/>
      <c r="H32" s="84"/>
      <c r="I32" s="133"/>
      <c r="J32" s="84"/>
      <c r="K32" s="134"/>
    </row>
    <row r="33" spans="2:11" s="1" customFormat="1" ht="14.45" customHeight="1">
      <c r="B33" s="40"/>
      <c r="C33" s="41"/>
      <c r="D33" s="41"/>
      <c r="E33" s="41"/>
      <c r="F33" s="45" t="s">
        <v>40</v>
      </c>
      <c r="G33" s="41"/>
      <c r="H33" s="41"/>
      <c r="I33" s="137" t="s">
        <v>39</v>
      </c>
      <c r="J33" s="45" t="s">
        <v>41</v>
      </c>
      <c r="K33" s="44"/>
    </row>
    <row r="34" spans="2:11" s="1" customFormat="1" ht="14.45" customHeight="1">
      <c r="B34" s="40"/>
      <c r="C34" s="41"/>
      <c r="D34" s="48" t="s">
        <v>42</v>
      </c>
      <c r="E34" s="48" t="s">
        <v>43</v>
      </c>
      <c r="F34" s="138">
        <f>ROUND(SUM(BE93:BE138),2)</f>
        <v>0</v>
      </c>
      <c r="G34" s="41"/>
      <c r="H34" s="41"/>
      <c r="I34" s="139">
        <v>0.21</v>
      </c>
      <c r="J34" s="138">
        <f>ROUND(ROUND((SUM(BE93:BE138)),2)*I34,2)</f>
        <v>0</v>
      </c>
      <c r="K34" s="44"/>
    </row>
    <row r="35" spans="2:11" s="1" customFormat="1" ht="14.45" customHeight="1">
      <c r="B35" s="40"/>
      <c r="C35" s="41"/>
      <c r="D35" s="41"/>
      <c r="E35" s="48" t="s">
        <v>44</v>
      </c>
      <c r="F35" s="138">
        <f>ROUND(SUM(BF93:BF138),2)</f>
        <v>0</v>
      </c>
      <c r="G35" s="41"/>
      <c r="H35" s="41"/>
      <c r="I35" s="139">
        <v>0.15</v>
      </c>
      <c r="J35" s="138">
        <f>ROUND(ROUND((SUM(BF93:BF138)),2)*I35,2)</f>
        <v>0</v>
      </c>
      <c r="K35" s="44"/>
    </row>
    <row r="36" spans="2:11" s="1" customFormat="1" ht="14.45" customHeight="1" hidden="1">
      <c r="B36" s="40"/>
      <c r="C36" s="41"/>
      <c r="D36" s="41"/>
      <c r="E36" s="48" t="s">
        <v>45</v>
      </c>
      <c r="F36" s="138">
        <f>ROUND(SUM(BG93:BG138),2)</f>
        <v>0</v>
      </c>
      <c r="G36" s="41"/>
      <c r="H36" s="41"/>
      <c r="I36" s="139">
        <v>0.21</v>
      </c>
      <c r="J36" s="138">
        <v>0</v>
      </c>
      <c r="K36" s="44"/>
    </row>
    <row r="37" spans="2:11" s="1" customFormat="1" ht="14.45" customHeight="1" hidden="1">
      <c r="B37" s="40"/>
      <c r="C37" s="41"/>
      <c r="D37" s="41"/>
      <c r="E37" s="48" t="s">
        <v>46</v>
      </c>
      <c r="F37" s="138">
        <f>ROUND(SUM(BH93:BH138),2)</f>
        <v>0</v>
      </c>
      <c r="G37" s="41"/>
      <c r="H37" s="41"/>
      <c r="I37" s="139">
        <v>0.15</v>
      </c>
      <c r="J37" s="138">
        <v>0</v>
      </c>
      <c r="K37" s="44"/>
    </row>
    <row r="38" spans="2:11" s="1" customFormat="1" ht="14.45" customHeight="1" hidden="1">
      <c r="B38" s="40"/>
      <c r="C38" s="41"/>
      <c r="D38" s="41"/>
      <c r="E38" s="48" t="s">
        <v>47</v>
      </c>
      <c r="F38" s="138">
        <f>ROUND(SUM(BI93:BI138),2)</f>
        <v>0</v>
      </c>
      <c r="G38" s="41"/>
      <c r="H38" s="41"/>
      <c r="I38" s="139">
        <v>0</v>
      </c>
      <c r="J38" s="138">
        <v>0</v>
      </c>
      <c r="K38" s="44"/>
    </row>
    <row r="39" spans="2:11" s="1" customFormat="1" ht="6.95" customHeight="1">
      <c r="B39" s="40"/>
      <c r="C39" s="41"/>
      <c r="D39" s="41"/>
      <c r="E39" s="41"/>
      <c r="F39" s="41"/>
      <c r="G39" s="41"/>
      <c r="H39" s="41"/>
      <c r="I39" s="126"/>
      <c r="J39" s="41"/>
      <c r="K39" s="44"/>
    </row>
    <row r="40" spans="2:11" s="1" customFormat="1" ht="25.35" customHeight="1">
      <c r="B40" s="40"/>
      <c r="C40" s="140"/>
      <c r="D40" s="141" t="s">
        <v>48</v>
      </c>
      <c r="E40" s="78"/>
      <c r="F40" s="78"/>
      <c r="G40" s="142" t="s">
        <v>49</v>
      </c>
      <c r="H40" s="143" t="s">
        <v>50</v>
      </c>
      <c r="I40" s="144"/>
      <c r="J40" s="145">
        <f>SUM(J31:J38)</f>
        <v>0</v>
      </c>
      <c r="K40" s="146"/>
    </row>
    <row r="41" spans="2:11" s="1" customFormat="1" ht="14.45" customHeight="1">
      <c r="B41" s="55"/>
      <c r="C41" s="56"/>
      <c r="D41" s="56"/>
      <c r="E41" s="56"/>
      <c r="F41" s="56"/>
      <c r="G41" s="56"/>
      <c r="H41" s="56"/>
      <c r="I41" s="147"/>
      <c r="J41" s="56"/>
      <c r="K41" s="57"/>
    </row>
    <row r="45" spans="2:11" s="1" customFormat="1" ht="6.95" customHeight="1">
      <c r="B45" s="148"/>
      <c r="C45" s="149"/>
      <c r="D45" s="149"/>
      <c r="E45" s="149"/>
      <c r="F45" s="149"/>
      <c r="G45" s="149"/>
      <c r="H45" s="149"/>
      <c r="I45" s="150"/>
      <c r="J45" s="149"/>
      <c r="K45" s="151"/>
    </row>
    <row r="46" spans="2:11" s="1" customFormat="1" ht="36.95" customHeight="1">
      <c r="B46" s="40"/>
      <c r="C46" s="29" t="s">
        <v>116</v>
      </c>
      <c r="D46" s="41"/>
      <c r="E46" s="41"/>
      <c r="F46" s="41"/>
      <c r="G46" s="41"/>
      <c r="H46" s="41"/>
      <c r="I46" s="126"/>
      <c r="J46" s="41"/>
      <c r="K46" s="44"/>
    </row>
    <row r="47" spans="2:11" s="1" customFormat="1" ht="6.95" customHeight="1">
      <c r="B47" s="40"/>
      <c r="C47" s="41"/>
      <c r="D47" s="41"/>
      <c r="E47" s="41"/>
      <c r="F47" s="41"/>
      <c r="G47" s="41"/>
      <c r="H47" s="41"/>
      <c r="I47" s="126"/>
      <c r="J47" s="41"/>
      <c r="K47" s="44"/>
    </row>
    <row r="48" spans="2:11" s="1" customFormat="1" ht="14.45" customHeight="1">
      <c r="B48" s="40"/>
      <c r="C48" s="36" t="s">
        <v>18</v>
      </c>
      <c r="D48" s="41"/>
      <c r="E48" s="41"/>
      <c r="F48" s="41"/>
      <c r="G48" s="41"/>
      <c r="H48" s="41"/>
      <c r="I48" s="126"/>
      <c r="J48" s="41"/>
      <c r="K48" s="44"/>
    </row>
    <row r="49" spans="2:11" s="1" customFormat="1" ht="22.5" customHeight="1">
      <c r="B49" s="40"/>
      <c r="C49" s="41"/>
      <c r="D49" s="41"/>
      <c r="E49" s="388" t="str">
        <f>E7</f>
        <v>II/322 Lžovice - Týnec nad Labem</v>
      </c>
      <c r="F49" s="389"/>
      <c r="G49" s="389"/>
      <c r="H49" s="389"/>
      <c r="I49" s="126"/>
      <c r="J49" s="41"/>
      <c r="K49" s="44"/>
    </row>
    <row r="50" spans="2:11" ht="15">
      <c r="B50" s="27"/>
      <c r="C50" s="36" t="s">
        <v>109</v>
      </c>
      <c r="D50" s="28"/>
      <c r="E50" s="28"/>
      <c r="F50" s="28"/>
      <c r="G50" s="28"/>
      <c r="H50" s="28"/>
      <c r="I50" s="125"/>
      <c r="J50" s="28"/>
      <c r="K50" s="30"/>
    </row>
    <row r="51" spans="2:11" ht="22.5" customHeight="1">
      <c r="B51" s="27"/>
      <c r="C51" s="28"/>
      <c r="D51" s="28"/>
      <c r="E51" s="388" t="s">
        <v>110</v>
      </c>
      <c r="F51" s="375"/>
      <c r="G51" s="375"/>
      <c r="H51" s="375"/>
      <c r="I51" s="125"/>
      <c r="J51" s="28"/>
      <c r="K51" s="30"/>
    </row>
    <row r="52" spans="2:11" ht="15">
      <c r="B52" s="27"/>
      <c r="C52" s="36" t="s">
        <v>111</v>
      </c>
      <c r="D52" s="28"/>
      <c r="E52" s="28"/>
      <c r="F52" s="28"/>
      <c r="G52" s="28"/>
      <c r="H52" s="28"/>
      <c r="I52" s="125"/>
      <c r="J52" s="28"/>
      <c r="K52" s="30"/>
    </row>
    <row r="53" spans="2:11" s="1" customFormat="1" ht="22.5" customHeight="1">
      <c r="B53" s="40"/>
      <c r="C53" s="41"/>
      <c r="D53" s="41"/>
      <c r="E53" s="360" t="s">
        <v>112</v>
      </c>
      <c r="F53" s="390"/>
      <c r="G53" s="390"/>
      <c r="H53" s="390"/>
      <c r="I53" s="126"/>
      <c r="J53" s="41"/>
      <c r="K53" s="44"/>
    </row>
    <row r="54" spans="2:11" s="1" customFormat="1" ht="14.45" customHeight="1">
      <c r="B54" s="40"/>
      <c r="C54" s="36" t="s">
        <v>113</v>
      </c>
      <c r="D54" s="41"/>
      <c r="E54" s="41"/>
      <c r="F54" s="41"/>
      <c r="G54" s="41"/>
      <c r="H54" s="41"/>
      <c r="I54" s="126"/>
      <c r="J54" s="41"/>
      <c r="K54" s="44"/>
    </row>
    <row r="55" spans="2:11" s="1" customFormat="1" ht="23.25" customHeight="1">
      <c r="B55" s="40"/>
      <c r="C55" s="41"/>
      <c r="D55" s="41"/>
      <c r="E55" s="391" t="str">
        <f>E13</f>
        <v>0 - Celá trasa</v>
      </c>
      <c r="F55" s="390"/>
      <c r="G55" s="390"/>
      <c r="H55" s="390"/>
      <c r="I55" s="126"/>
      <c r="J55" s="41"/>
      <c r="K55" s="44"/>
    </row>
    <row r="56" spans="2:11" s="1" customFormat="1" ht="6.95" customHeight="1">
      <c r="B56" s="40"/>
      <c r="C56" s="41"/>
      <c r="D56" s="41"/>
      <c r="E56" s="41"/>
      <c r="F56" s="41"/>
      <c r="G56" s="41"/>
      <c r="H56" s="41"/>
      <c r="I56" s="126"/>
      <c r="J56" s="41"/>
      <c r="K56" s="44"/>
    </row>
    <row r="57" spans="2:11" s="1" customFormat="1" ht="18" customHeight="1">
      <c r="B57" s="40"/>
      <c r="C57" s="36" t="s">
        <v>23</v>
      </c>
      <c r="D57" s="41"/>
      <c r="E57" s="41"/>
      <c r="F57" s="34" t="str">
        <f>F16</f>
        <v xml:space="preserve"> </v>
      </c>
      <c r="G57" s="41"/>
      <c r="H57" s="41"/>
      <c r="I57" s="127" t="s">
        <v>25</v>
      </c>
      <c r="J57" s="128" t="str">
        <f>IF(J16="","",J16)</f>
        <v>29.1.2017</v>
      </c>
      <c r="K57" s="44"/>
    </row>
    <row r="58" spans="2:11" s="1" customFormat="1" ht="6.95" customHeight="1">
      <c r="B58" s="40"/>
      <c r="C58" s="41"/>
      <c r="D58" s="41"/>
      <c r="E58" s="41"/>
      <c r="F58" s="41"/>
      <c r="G58" s="41"/>
      <c r="H58" s="41"/>
      <c r="I58" s="126"/>
      <c r="J58" s="41"/>
      <c r="K58" s="44"/>
    </row>
    <row r="59" spans="2:11" s="1" customFormat="1" ht="15">
      <c r="B59" s="40"/>
      <c r="C59" s="36" t="s">
        <v>27</v>
      </c>
      <c r="D59" s="41"/>
      <c r="E59" s="41"/>
      <c r="F59" s="34" t="str">
        <f>E19</f>
        <v>Krajská správa a údržba silnic Středočeského kraje</v>
      </c>
      <c r="G59" s="41"/>
      <c r="H59" s="41"/>
      <c r="I59" s="127" t="s">
        <v>33</v>
      </c>
      <c r="J59" s="34" t="str">
        <f>E25</f>
        <v>Ateliér PROMIKA s.r.o.</v>
      </c>
      <c r="K59" s="44"/>
    </row>
    <row r="60" spans="2:11" s="1" customFormat="1" ht="14.45" customHeight="1">
      <c r="B60" s="40"/>
      <c r="C60" s="36" t="s">
        <v>31</v>
      </c>
      <c r="D60" s="41"/>
      <c r="E60" s="41"/>
      <c r="F60" s="34" t="str">
        <f>IF(E22="","",E22)</f>
        <v/>
      </c>
      <c r="G60" s="41"/>
      <c r="H60" s="41"/>
      <c r="I60" s="126"/>
      <c r="J60" s="41"/>
      <c r="K60" s="44"/>
    </row>
    <row r="61" spans="2:11" s="1" customFormat="1" ht="10.35" customHeight="1">
      <c r="B61" s="40"/>
      <c r="C61" s="41"/>
      <c r="D61" s="41"/>
      <c r="E61" s="41"/>
      <c r="F61" s="41"/>
      <c r="G61" s="41"/>
      <c r="H61" s="41"/>
      <c r="I61" s="126"/>
      <c r="J61" s="41"/>
      <c r="K61" s="44"/>
    </row>
    <row r="62" spans="2:11" s="1" customFormat="1" ht="29.25" customHeight="1">
      <c r="B62" s="40"/>
      <c r="C62" s="152" t="s">
        <v>117</v>
      </c>
      <c r="D62" s="140"/>
      <c r="E62" s="140"/>
      <c r="F62" s="140"/>
      <c r="G62" s="140"/>
      <c r="H62" s="140"/>
      <c r="I62" s="153"/>
      <c r="J62" s="154" t="s">
        <v>118</v>
      </c>
      <c r="K62" s="155"/>
    </row>
    <row r="63" spans="2:11" s="1" customFormat="1" ht="10.35" customHeight="1">
      <c r="B63" s="40"/>
      <c r="C63" s="41"/>
      <c r="D63" s="41"/>
      <c r="E63" s="41"/>
      <c r="F63" s="41"/>
      <c r="G63" s="41"/>
      <c r="H63" s="41"/>
      <c r="I63" s="126"/>
      <c r="J63" s="41"/>
      <c r="K63" s="44"/>
    </row>
    <row r="64" spans="2:47" s="1" customFormat="1" ht="29.25" customHeight="1">
      <c r="B64" s="40"/>
      <c r="C64" s="156" t="s">
        <v>119</v>
      </c>
      <c r="D64" s="41"/>
      <c r="E64" s="41"/>
      <c r="F64" s="41"/>
      <c r="G64" s="41"/>
      <c r="H64" s="41"/>
      <c r="I64" s="126"/>
      <c r="J64" s="136">
        <f>J93</f>
        <v>0</v>
      </c>
      <c r="K64" s="44"/>
      <c r="AU64" s="23" t="s">
        <v>120</v>
      </c>
    </row>
    <row r="65" spans="2:11" s="8" customFormat="1" ht="24.95" customHeight="1">
      <c r="B65" s="157"/>
      <c r="C65" s="158"/>
      <c r="D65" s="159" t="s">
        <v>121</v>
      </c>
      <c r="E65" s="160"/>
      <c r="F65" s="160"/>
      <c r="G65" s="160"/>
      <c r="H65" s="160"/>
      <c r="I65" s="161"/>
      <c r="J65" s="162">
        <f>J94</f>
        <v>0</v>
      </c>
      <c r="K65" s="163"/>
    </row>
    <row r="66" spans="2:11" s="9" customFormat="1" ht="19.9" customHeight="1">
      <c r="B66" s="164"/>
      <c r="C66" s="165"/>
      <c r="D66" s="166" t="s">
        <v>122</v>
      </c>
      <c r="E66" s="167"/>
      <c r="F66" s="167"/>
      <c r="G66" s="167"/>
      <c r="H66" s="167"/>
      <c r="I66" s="168"/>
      <c r="J66" s="169">
        <f>J95</f>
        <v>0</v>
      </c>
      <c r="K66" s="170"/>
    </row>
    <row r="67" spans="2:11" s="9" customFormat="1" ht="19.9" customHeight="1">
      <c r="B67" s="164"/>
      <c r="C67" s="165"/>
      <c r="D67" s="166" t="s">
        <v>123</v>
      </c>
      <c r="E67" s="167"/>
      <c r="F67" s="167"/>
      <c r="G67" s="167"/>
      <c r="H67" s="167"/>
      <c r="I67" s="168"/>
      <c r="J67" s="169">
        <f>J102</f>
        <v>0</v>
      </c>
      <c r="K67" s="170"/>
    </row>
    <row r="68" spans="2:11" s="9" customFormat="1" ht="19.9" customHeight="1">
      <c r="B68" s="164"/>
      <c r="C68" s="165"/>
      <c r="D68" s="166" t="s">
        <v>124</v>
      </c>
      <c r="E68" s="167"/>
      <c r="F68" s="167"/>
      <c r="G68" s="167"/>
      <c r="H68" s="167"/>
      <c r="I68" s="168"/>
      <c r="J68" s="169">
        <f>J124</f>
        <v>0</v>
      </c>
      <c r="K68" s="170"/>
    </row>
    <row r="69" spans="2:11" s="9" customFormat="1" ht="19.9" customHeight="1">
      <c r="B69" s="164"/>
      <c r="C69" s="165"/>
      <c r="D69" s="166" t="s">
        <v>125</v>
      </c>
      <c r="E69" s="167"/>
      <c r="F69" s="167"/>
      <c r="G69" s="167"/>
      <c r="H69" s="167"/>
      <c r="I69" s="168"/>
      <c r="J69" s="169">
        <f>J134</f>
        <v>0</v>
      </c>
      <c r="K69" s="170"/>
    </row>
    <row r="70" spans="2:11" s="1" customFormat="1" ht="21.75" customHeight="1">
      <c r="B70" s="40"/>
      <c r="C70" s="41"/>
      <c r="D70" s="41"/>
      <c r="E70" s="41"/>
      <c r="F70" s="41"/>
      <c r="G70" s="41"/>
      <c r="H70" s="41"/>
      <c r="I70" s="126"/>
      <c r="J70" s="41"/>
      <c r="K70" s="44"/>
    </row>
    <row r="71" spans="2:11" s="1" customFormat="1" ht="6.95" customHeight="1">
      <c r="B71" s="55"/>
      <c r="C71" s="56"/>
      <c r="D71" s="56"/>
      <c r="E71" s="56"/>
      <c r="F71" s="56"/>
      <c r="G71" s="56"/>
      <c r="H71" s="56"/>
      <c r="I71" s="147"/>
      <c r="J71" s="56"/>
      <c r="K71" s="57"/>
    </row>
    <row r="75" spans="2:12" s="1" customFormat="1" ht="6.95" customHeight="1">
      <c r="B75" s="58"/>
      <c r="C75" s="59"/>
      <c r="D75" s="59"/>
      <c r="E75" s="59"/>
      <c r="F75" s="59"/>
      <c r="G75" s="59"/>
      <c r="H75" s="59"/>
      <c r="I75" s="150"/>
      <c r="J75" s="59"/>
      <c r="K75" s="59"/>
      <c r="L75" s="60"/>
    </row>
    <row r="76" spans="2:12" s="1" customFormat="1" ht="36.95" customHeight="1">
      <c r="B76" s="40"/>
      <c r="C76" s="61" t="s">
        <v>126</v>
      </c>
      <c r="D76" s="62"/>
      <c r="E76" s="62"/>
      <c r="F76" s="62"/>
      <c r="G76" s="62"/>
      <c r="H76" s="62"/>
      <c r="I76" s="171"/>
      <c r="J76" s="62"/>
      <c r="K76" s="62"/>
      <c r="L76" s="60"/>
    </row>
    <row r="77" spans="2:12" s="1" customFormat="1" ht="6.95" customHeight="1">
      <c r="B77" s="40"/>
      <c r="C77" s="62"/>
      <c r="D77" s="62"/>
      <c r="E77" s="62"/>
      <c r="F77" s="62"/>
      <c r="G77" s="62"/>
      <c r="H77" s="62"/>
      <c r="I77" s="171"/>
      <c r="J77" s="62"/>
      <c r="K77" s="62"/>
      <c r="L77" s="60"/>
    </row>
    <row r="78" spans="2:12" s="1" customFormat="1" ht="14.45" customHeight="1">
      <c r="B78" s="40"/>
      <c r="C78" s="64" t="s">
        <v>18</v>
      </c>
      <c r="D78" s="62"/>
      <c r="E78" s="62"/>
      <c r="F78" s="62"/>
      <c r="G78" s="62"/>
      <c r="H78" s="62"/>
      <c r="I78" s="171"/>
      <c r="J78" s="62"/>
      <c r="K78" s="62"/>
      <c r="L78" s="60"/>
    </row>
    <row r="79" spans="2:12" s="1" customFormat="1" ht="22.5" customHeight="1">
      <c r="B79" s="40"/>
      <c r="C79" s="62"/>
      <c r="D79" s="62"/>
      <c r="E79" s="385" t="str">
        <f>E7</f>
        <v>II/322 Lžovice - Týnec nad Labem</v>
      </c>
      <c r="F79" s="392"/>
      <c r="G79" s="392"/>
      <c r="H79" s="392"/>
      <c r="I79" s="171"/>
      <c r="J79" s="62"/>
      <c r="K79" s="62"/>
      <c r="L79" s="60"/>
    </row>
    <row r="80" spans="2:12" ht="15">
      <c r="B80" s="27"/>
      <c r="C80" s="64" t="s">
        <v>109</v>
      </c>
      <c r="D80" s="172"/>
      <c r="E80" s="172"/>
      <c r="F80" s="172"/>
      <c r="G80" s="172"/>
      <c r="H80" s="172"/>
      <c r="J80" s="172"/>
      <c r="K80" s="172"/>
      <c r="L80" s="173"/>
    </row>
    <row r="81" spans="2:12" ht="22.5" customHeight="1">
      <c r="B81" s="27"/>
      <c r="C81" s="172"/>
      <c r="D81" s="172"/>
      <c r="E81" s="385" t="s">
        <v>110</v>
      </c>
      <c r="F81" s="386"/>
      <c r="G81" s="386"/>
      <c r="H81" s="386"/>
      <c r="J81" s="172"/>
      <c r="K81" s="172"/>
      <c r="L81" s="173"/>
    </row>
    <row r="82" spans="2:12" ht="15">
      <c r="B82" s="27"/>
      <c r="C82" s="64" t="s">
        <v>111</v>
      </c>
      <c r="D82" s="172"/>
      <c r="E82" s="172"/>
      <c r="F82" s="172"/>
      <c r="G82" s="172"/>
      <c r="H82" s="172"/>
      <c r="J82" s="172"/>
      <c r="K82" s="172"/>
      <c r="L82" s="173"/>
    </row>
    <row r="83" spans="2:12" s="1" customFormat="1" ht="22.5" customHeight="1">
      <c r="B83" s="40"/>
      <c r="C83" s="62"/>
      <c r="D83" s="62"/>
      <c r="E83" s="383" t="s">
        <v>112</v>
      </c>
      <c r="F83" s="384"/>
      <c r="G83" s="384"/>
      <c r="H83" s="384"/>
      <c r="I83" s="171"/>
      <c r="J83" s="62"/>
      <c r="K83" s="62"/>
      <c r="L83" s="60"/>
    </row>
    <row r="84" spans="2:12" s="1" customFormat="1" ht="14.45" customHeight="1">
      <c r="B84" s="40"/>
      <c r="C84" s="64" t="s">
        <v>113</v>
      </c>
      <c r="D84" s="62"/>
      <c r="E84" s="62"/>
      <c r="F84" s="62"/>
      <c r="G84" s="62"/>
      <c r="H84" s="62"/>
      <c r="I84" s="171"/>
      <c r="J84" s="62"/>
      <c r="K84" s="62"/>
      <c r="L84" s="60"/>
    </row>
    <row r="85" spans="2:12" s="1" customFormat="1" ht="23.25" customHeight="1">
      <c r="B85" s="40"/>
      <c r="C85" s="62"/>
      <c r="D85" s="62"/>
      <c r="E85" s="351" t="str">
        <f>E13</f>
        <v>0 - Celá trasa</v>
      </c>
      <c r="F85" s="384"/>
      <c r="G85" s="384"/>
      <c r="H85" s="384"/>
      <c r="I85" s="171"/>
      <c r="J85" s="62"/>
      <c r="K85" s="62"/>
      <c r="L85" s="60"/>
    </row>
    <row r="86" spans="2:12" s="1" customFormat="1" ht="6.95" customHeight="1">
      <c r="B86" s="40"/>
      <c r="C86" s="62"/>
      <c r="D86" s="62"/>
      <c r="E86" s="62"/>
      <c r="F86" s="62"/>
      <c r="G86" s="62"/>
      <c r="H86" s="62"/>
      <c r="I86" s="171"/>
      <c r="J86" s="62"/>
      <c r="K86" s="62"/>
      <c r="L86" s="60"/>
    </row>
    <row r="87" spans="2:12" s="1" customFormat="1" ht="18" customHeight="1">
      <c r="B87" s="40"/>
      <c r="C87" s="64" t="s">
        <v>23</v>
      </c>
      <c r="D87" s="62"/>
      <c r="E87" s="62"/>
      <c r="F87" s="174" t="str">
        <f>F16</f>
        <v xml:space="preserve"> </v>
      </c>
      <c r="G87" s="62"/>
      <c r="H87" s="62"/>
      <c r="I87" s="175" t="s">
        <v>25</v>
      </c>
      <c r="J87" s="72" t="str">
        <f>IF(J16="","",J16)</f>
        <v>29.1.2017</v>
      </c>
      <c r="K87" s="62"/>
      <c r="L87" s="60"/>
    </row>
    <row r="88" spans="2:12" s="1" customFormat="1" ht="6.95" customHeight="1">
      <c r="B88" s="40"/>
      <c r="C88" s="62"/>
      <c r="D88" s="62"/>
      <c r="E88" s="62"/>
      <c r="F88" s="62"/>
      <c r="G88" s="62"/>
      <c r="H88" s="62"/>
      <c r="I88" s="171"/>
      <c r="J88" s="62"/>
      <c r="K88" s="62"/>
      <c r="L88" s="60"/>
    </row>
    <row r="89" spans="2:12" s="1" customFormat="1" ht="15">
      <c r="B89" s="40"/>
      <c r="C89" s="64" t="s">
        <v>27</v>
      </c>
      <c r="D89" s="62"/>
      <c r="E89" s="62"/>
      <c r="F89" s="174" t="str">
        <f>E19</f>
        <v>Krajská správa a údržba silnic Středočeského kraje</v>
      </c>
      <c r="G89" s="62"/>
      <c r="H89" s="62"/>
      <c r="I89" s="175" t="s">
        <v>33</v>
      </c>
      <c r="J89" s="174" t="str">
        <f>E25</f>
        <v>Ateliér PROMIKA s.r.o.</v>
      </c>
      <c r="K89" s="62"/>
      <c r="L89" s="60"/>
    </row>
    <row r="90" spans="2:12" s="1" customFormat="1" ht="14.45" customHeight="1">
      <c r="B90" s="40"/>
      <c r="C90" s="64" t="s">
        <v>31</v>
      </c>
      <c r="D90" s="62"/>
      <c r="E90" s="62"/>
      <c r="F90" s="174" t="str">
        <f>IF(E22="","",E22)</f>
        <v/>
      </c>
      <c r="G90" s="62"/>
      <c r="H90" s="62"/>
      <c r="I90" s="171"/>
      <c r="J90" s="62"/>
      <c r="K90" s="62"/>
      <c r="L90" s="60"/>
    </row>
    <row r="91" spans="2:12" s="1" customFormat="1" ht="10.35" customHeight="1">
      <c r="B91" s="40"/>
      <c r="C91" s="62"/>
      <c r="D91" s="62"/>
      <c r="E91" s="62"/>
      <c r="F91" s="62"/>
      <c r="G91" s="62"/>
      <c r="H91" s="62"/>
      <c r="I91" s="171"/>
      <c r="J91" s="62"/>
      <c r="K91" s="62"/>
      <c r="L91" s="60"/>
    </row>
    <row r="92" spans="2:20" s="10" customFormat="1" ht="29.25" customHeight="1">
      <c r="B92" s="176"/>
      <c r="C92" s="177" t="s">
        <v>127</v>
      </c>
      <c r="D92" s="178" t="s">
        <v>57</v>
      </c>
      <c r="E92" s="178" t="s">
        <v>53</v>
      </c>
      <c r="F92" s="178" t="s">
        <v>128</v>
      </c>
      <c r="G92" s="178" t="s">
        <v>129</v>
      </c>
      <c r="H92" s="178" t="s">
        <v>130</v>
      </c>
      <c r="I92" s="179" t="s">
        <v>131</v>
      </c>
      <c r="J92" s="178" t="s">
        <v>118</v>
      </c>
      <c r="K92" s="180" t="s">
        <v>132</v>
      </c>
      <c r="L92" s="181"/>
      <c r="M92" s="80" t="s">
        <v>133</v>
      </c>
      <c r="N92" s="81" t="s">
        <v>42</v>
      </c>
      <c r="O92" s="81" t="s">
        <v>134</v>
      </c>
      <c r="P92" s="81" t="s">
        <v>135</v>
      </c>
      <c r="Q92" s="81" t="s">
        <v>136</v>
      </c>
      <c r="R92" s="81" t="s">
        <v>137</v>
      </c>
      <c r="S92" s="81" t="s">
        <v>138</v>
      </c>
      <c r="T92" s="82" t="s">
        <v>139</v>
      </c>
    </row>
    <row r="93" spans="2:63" s="1" customFormat="1" ht="29.25" customHeight="1">
      <c r="B93" s="40"/>
      <c r="C93" s="86" t="s">
        <v>119</v>
      </c>
      <c r="D93" s="62"/>
      <c r="E93" s="62"/>
      <c r="F93" s="62"/>
      <c r="G93" s="62"/>
      <c r="H93" s="62"/>
      <c r="I93" s="171"/>
      <c r="J93" s="182">
        <f>BK93</f>
        <v>0</v>
      </c>
      <c r="K93" s="62"/>
      <c r="L93" s="60"/>
      <c r="M93" s="83"/>
      <c r="N93" s="84"/>
      <c r="O93" s="84"/>
      <c r="P93" s="183">
        <f>P94</f>
        <v>0</v>
      </c>
      <c r="Q93" s="84"/>
      <c r="R93" s="183">
        <f>R94</f>
        <v>7.28472</v>
      </c>
      <c r="S93" s="84"/>
      <c r="T93" s="184">
        <f>T94</f>
        <v>15.996</v>
      </c>
      <c r="AT93" s="23" t="s">
        <v>71</v>
      </c>
      <c r="AU93" s="23" t="s">
        <v>120</v>
      </c>
      <c r="BK93" s="185">
        <f>BK94</f>
        <v>0</v>
      </c>
    </row>
    <row r="94" spans="2:63" s="11" customFormat="1" ht="37.35" customHeight="1">
      <c r="B94" s="186"/>
      <c r="C94" s="187"/>
      <c r="D94" s="188" t="s">
        <v>71</v>
      </c>
      <c r="E94" s="189" t="s">
        <v>140</v>
      </c>
      <c r="F94" s="189" t="s">
        <v>141</v>
      </c>
      <c r="G94" s="187"/>
      <c r="H94" s="187"/>
      <c r="I94" s="190"/>
      <c r="J94" s="191">
        <f>BK94</f>
        <v>0</v>
      </c>
      <c r="K94" s="187"/>
      <c r="L94" s="192"/>
      <c r="M94" s="193"/>
      <c r="N94" s="194"/>
      <c r="O94" s="194"/>
      <c r="P94" s="195">
        <f>P95+P102+P124+P134</f>
        <v>0</v>
      </c>
      <c r="Q94" s="194"/>
      <c r="R94" s="195">
        <f>R95+R102+R124+R134</f>
        <v>7.28472</v>
      </c>
      <c r="S94" s="194"/>
      <c r="T94" s="196">
        <f>T95+T102+T124+T134</f>
        <v>15.996</v>
      </c>
      <c r="AR94" s="197" t="s">
        <v>76</v>
      </c>
      <c r="AT94" s="198" t="s">
        <v>71</v>
      </c>
      <c r="AU94" s="198" t="s">
        <v>72</v>
      </c>
      <c r="AY94" s="197" t="s">
        <v>142</v>
      </c>
      <c r="BK94" s="199">
        <f>BK95+BK102+BK124+BK134</f>
        <v>0</v>
      </c>
    </row>
    <row r="95" spans="2:63" s="11" customFormat="1" ht="19.9" customHeight="1">
      <c r="B95" s="186"/>
      <c r="C95" s="187"/>
      <c r="D95" s="200" t="s">
        <v>71</v>
      </c>
      <c r="E95" s="201" t="s">
        <v>143</v>
      </c>
      <c r="F95" s="201" t="s">
        <v>144</v>
      </c>
      <c r="G95" s="187"/>
      <c r="H95" s="187"/>
      <c r="I95" s="190"/>
      <c r="J95" s="202">
        <f>BK95</f>
        <v>0</v>
      </c>
      <c r="K95" s="187"/>
      <c r="L95" s="192"/>
      <c r="M95" s="193"/>
      <c r="N95" s="194"/>
      <c r="O95" s="194"/>
      <c r="P95" s="195">
        <f>SUM(P96:P101)</f>
        <v>0</v>
      </c>
      <c r="Q95" s="194"/>
      <c r="R95" s="195">
        <f>SUM(R96:R101)</f>
        <v>2.9456</v>
      </c>
      <c r="S95" s="194"/>
      <c r="T95" s="196">
        <f>SUM(T96:T101)</f>
        <v>0</v>
      </c>
      <c r="AR95" s="197" t="s">
        <v>76</v>
      </c>
      <c r="AT95" s="198" t="s">
        <v>71</v>
      </c>
      <c r="AU95" s="198" t="s">
        <v>76</v>
      </c>
      <c r="AY95" s="197" t="s">
        <v>142</v>
      </c>
      <c r="BK95" s="199">
        <f>SUM(BK96:BK101)</f>
        <v>0</v>
      </c>
    </row>
    <row r="96" spans="2:65" s="1" customFormat="1" ht="31.5" customHeight="1">
      <c r="B96" s="40"/>
      <c r="C96" s="203" t="s">
        <v>76</v>
      </c>
      <c r="D96" s="203" t="s">
        <v>145</v>
      </c>
      <c r="E96" s="204" t="s">
        <v>146</v>
      </c>
      <c r="F96" s="205" t="s">
        <v>147</v>
      </c>
      <c r="G96" s="206" t="s">
        <v>148</v>
      </c>
      <c r="H96" s="207">
        <v>5</v>
      </c>
      <c r="I96" s="208"/>
      <c r="J96" s="209">
        <f>ROUND(I96*H96,2)</f>
        <v>0</v>
      </c>
      <c r="K96" s="205" t="s">
        <v>21</v>
      </c>
      <c r="L96" s="60"/>
      <c r="M96" s="210" t="s">
        <v>21</v>
      </c>
      <c r="N96" s="211" t="s">
        <v>43</v>
      </c>
      <c r="O96" s="41"/>
      <c r="P96" s="212">
        <f>O96*H96</f>
        <v>0</v>
      </c>
      <c r="Q96" s="212">
        <v>0.4208</v>
      </c>
      <c r="R96" s="212">
        <f>Q96*H96</f>
        <v>2.104</v>
      </c>
      <c r="S96" s="212">
        <v>0</v>
      </c>
      <c r="T96" s="213">
        <f>S96*H96</f>
        <v>0</v>
      </c>
      <c r="AR96" s="23" t="s">
        <v>149</v>
      </c>
      <c r="AT96" s="23" t="s">
        <v>145</v>
      </c>
      <c r="AU96" s="23" t="s">
        <v>79</v>
      </c>
      <c r="AY96" s="23" t="s">
        <v>142</v>
      </c>
      <c r="BE96" s="214">
        <f>IF(N96="základní",J96,0)</f>
        <v>0</v>
      </c>
      <c r="BF96" s="214">
        <f>IF(N96="snížená",J96,0)</f>
        <v>0</v>
      </c>
      <c r="BG96" s="214">
        <f>IF(N96="zákl. přenesená",J96,0)</f>
        <v>0</v>
      </c>
      <c r="BH96" s="214">
        <f>IF(N96="sníž. přenesená",J96,0)</f>
        <v>0</v>
      </c>
      <c r="BI96" s="214">
        <f>IF(N96="nulová",J96,0)</f>
        <v>0</v>
      </c>
      <c r="BJ96" s="23" t="s">
        <v>76</v>
      </c>
      <c r="BK96" s="214">
        <f>ROUND(I96*H96,2)</f>
        <v>0</v>
      </c>
      <c r="BL96" s="23" t="s">
        <v>149</v>
      </c>
      <c r="BM96" s="23" t="s">
        <v>150</v>
      </c>
    </row>
    <row r="97" spans="2:47" s="1" customFormat="1" ht="27">
      <c r="B97" s="40"/>
      <c r="C97" s="62"/>
      <c r="D97" s="215" t="s">
        <v>151</v>
      </c>
      <c r="E97" s="62"/>
      <c r="F97" s="216" t="s">
        <v>147</v>
      </c>
      <c r="G97" s="62"/>
      <c r="H97" s="62"/>
      <c r="I97" s="171"/>
      <c r="J97" s="62"/>
      <c r="K97" s="62"/>
      <c r="L97" s="60"/>
      <c r="M97" s="217"/>
      <c r="N97" s="41"/>
      <c r="O97" s="41"/>
      <c r="P97" s="41"/>
      <c r="Q97" s="41"/>
      <c r="R97" s="41"/>
      <c r="S97" s="41"/>
      <c r="T97" s="77"/>
      <c r="AT97" s="23" t="s">
        <v>151</v>
      </c>
      <c r="AU97" s="23" t="s">
        <v>79</v>
      </c>
    </row>
    <row r="98" spans="2:51" s="12" customFormat="1" ht="13.5">
      <c r="B98" s="218"/>
      <c r="C98" s="219"/>
      <c r="D98" s="220" t="s">
        <v>152</v>
      </c>
      <c r="E98" s="221" t="s">
        <v>21</v>
      </c>
      <c r="F98" s="222" t="s">
        <v>153</v>
      </c>
      <c r="G98" s="219"/>
      <c r="H98" s="223">
        <v>5</v>
      </c>
      <c r="I98" s="224"/>
      <c r="J98" s="219"/>
      <c r="K98" s="219"/>
      <c r="L98" s="225"/>
      <c r="M98" s="226"/>
      <c r="N98" s="227"/>
      <c r="O98" s="227"/>
      <c r="P98" s="227"/>
      <c r="Q98" s="227"/>
      <c r="R98" s="227"/>
      <c r="S98" s="227"/>
      <c r="T98" s="228"/>
      <c r="AT98" s="229" t="s">
        <v>152</v>
      </c>
      <c r="AU98" s="229" t="s">
        <v>79</v>
      </c>
      <c r="AV98" s="12" t="s">
        <v>79</v>
      </c>
      <c r="AW98" s="12" t="s">
        <v>35</v>
      </c>
      <c r="AX98" s="12" t="s">
        <v>72</v>
      </c>
      <c r="AY98" s="229" t="s">
        <v>142</v>
      </c>
    </row>
    <row r="99" spans="2:65" s="1" customFormat="1" ht="22.5" customHeight="1">
      <c r="B99" s="40"/>
      <c r="C99" s="203" t="s">
        <v>79</v>
      </c>
      <c r="D99" s="203" t="s">
        <v>145</v>
      </c>
      <c r="E99" s="204" t="s">
        <v>154</v>
      </c>
      <c r="F99" s="205" t="s">
        <v>155</v>
      </c>
      <c r="G99" s="206" t="s">
        <v>148</v>
      </c>
      <c r="H99" s="207">
        <v>2</v>
      </c>
      <c r="I99" s="208"/>
      <c r="J99" s="209">
        <f>ROUND(I99*H99,2)</f>
        <v>0</v>
      </c>
      <c r="K99" s="205" t="s">
        <v>21</v>
      </c>
      <c r="L99" s="60"/>
      <c r="M99" s="210" t="s">
        <v>21</v>
      </c>
      <c r="N99" s="211" t="s">
        <v>43</v>
      </c>
      <c r="O99" s="41"/>
      <c r="P99" s="212">
        <f>O99*H99</f>
        <v>0</v>
      </c>
      <c r="Q99" s="212">
        <v>0.4208</v>
      </c>
      <c r="R99" s="212">
        <f>Q99*H99</f>
        <v>0.8416</v>
      </c>
      <c r="S99" s="212">
        <v>0</v>
      </c>
      <c r="T99" s="213">
        <f>S99*H99</f>
        <v>0</v>
      </c>
      <c r="AR99" s="23" t="s">
        <v>149</v>
      </c>
      <c r="AT99" s="23" t="s">
        <v>145</v>
      </c>
      <c r="AU99" s="23" t="s">
        <v>79</v>
      </c>
      <c r="AY99" s="23" t="s">
        <v>142</v>
      </c>
      <c r="BE99" s="214">
        <f>IF(N99="základní",J99,0)</f>
        <v>0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23" t="s">
        <v>76</v>
      </c>
      <c r="BK99" s="214">
        <f>ROUND(I99*H99,2)</f>
        <v>0</v>
      </c>
      <c r="BL99" s="23" t="s">
        <v>149</v>
      </c>
      <c r="BM99" s="23" t="s">
        <v>156</v>
      </c>
    </row>
    <row r="100" spans="2:47" s="1" customFormat="1" ht="13.5">
      <c r="B100" s="40"/>
      <c r="C100" s="62"/>
      <c r="D100" s="215" t="s">
        <v>151</v>
      </c>
      <c r="E100" s="62"/>
      <c r="F100" s="216" t="s">
        <v>155</v>
      </c>
      <c r="G100" s="62"/>
      <c r="H100" s="62"/>
      <c r="I100" s="171"/>
      <c r="J100" s="62"/>
      <c r="K100" s="62"/>
      <c r="L100" s="60"/>
      <c r="M100" s="217"/>
      <c r="N100" s="41"/>
      <c r="O100" s="41"/>
      <c r="P100" s="41"/>
      <c r="Q100" s="41"/>
      <c r="R100" s="41"/>
      <c r="S100" s="41"/>
      <c r="T100" s="77"/>
      <c r="AT100" s="23" t="s">
        <v>151</v>
      </c>
      <c r="AU100" s="23" t="s">
        <v>79</v>
      </c>
    </row>
    <row r="101" spans="2:51" s="12" customFormat="1" ht="13.5">
      <c r="B101" s="218"/>
      <c r="C101" s="219"/>
      <c r="D101" s="215" t="s">
        <v>152</v>
      </c>
      <c r="E101" s="230" t="s">
        <v>21</v>
      </c>
      <c r="F101" s="231" t="s">
        <v>157</v>
      </c>
      <c r="G101" s="219"/>
      <c r="H101" s="232">
        <v>2</v>
      </c>
      <c r="I101" s="224"/>
      <c r="J101" s="219"/>
      <c r="K101" s="219"/>
      <c r="L101" s="225"/>
      <c r="M101" s="226"/>
      <c r="N101" s="227"/>
      <c r="O101" s="227"/>
      <c r="P101" s="227"/>
      <c r="Q101" s="227"/>
      <c r="R101" s="227"/>
      <c r="S101" s="227"/>
      <c r="T101" s="228"/>
      <c r="AT101" s="229" t="s">
        <v>152</v>
      </c>
      <c r="AU101" s="229" t="s">
        <v>79</v>
      </c>
      <c r="AV101" s="12" t="s">
        <v>79</v>
      </c>
      <c r="AW101" s="12" t="s">
        <v>35</v>
      </c>
      <c r="AX101" s="12" t="s">
        <v>72</v>
      </c>
      <c r="AY101" s="229" t="s">
        <v>142</v>
      </c>
    </row>
    <row r="102" spans="2:63" s="11" customFormat="1" ht="29.85" customHeight="1">
      <c r="B102" s="186"/>
      <c r="C102" s="187"/>
      <c r="D102" s="200" t="s">
        <v>71</v>
      </c>
      <c r="E102" s="201" t="s">
        <v>158</v>
      </c>
      <c r="F102" s="201" t="s">
        <v>159</v>
      </c>
      <c r="G102" s="187"/>
      <c r="H102" s="187"/>
      <c r="I102" s="190"/>
      <c r="J102" s="202">
        <f>BK102</f>
        <v>0</v>
      </c>
      <c r="K102" s="187"/>
      <c r="L102" s="192"/>
      <c r="M102" s="193"/>
      <c r="N102" s="194"/>
      <c r="O102" s="194"/>
      <c r="P102" s="195">
        <f>SUM(P103:P123)</f>
        <v>0</v>
      </c>
      <c r="Q102" s="194"/>
      <c r="R102" s="195">
        <f>SUM(R103:R123)</f>
        <v>4.33912</v>
      </c>
      <c r="S102" s="194"/>
      <c r="T102" s="196">
        <f>SUM(T103:T123)</f>
        <v>15.996</v>
      </c>
      <c r="AR102" s="197" t="s">
        <v>76</v>
      </c>
      <c r="AT102" s="198" t="s">
        <v>71</v>
      </c>
      <c r="AU102" s="198" t="s">
        <v>76</v>
      </c>
      <c r="AY102" s="197" t="s">
        <v>142</v>
      </c>
      <c r="BK102" s="199">
        <f>SUM(BK103:BK123)</f>
        <v>0</v>
      </c>
    </row>
    <row r="103" spans="2:65" s="1" customFormat="1" ht="31.5" customHeight="1">
      <c r="B103" s="40"/>
      <c r="C103" s="203" t="s">
        <v>86</v>
      </c>
      <c r="D103" s="203" t="s">
        <v>145</v>
      </c>
      <c r="E103" s="204" t="s">
        <v>160</v>
      </c>
      <c r="F103" s="205" t="s">
        <v>161</v>
      </c>
      <c r="G103" s="206" t="s">
        <v>162</v>
      </c>
      <c r="H103" s="207">
        <v>146</v>
      </c>
      <c r="I103" s="208"/>
      <c r="J103" s="209">
        <f>ROUND(I103*H103,2)</f>
        <v>0</v>
      </c>
      <c r="K103" s="205" t="s">
        <v>163</v>
      </c>
      <c r="L103" s="60"/>
      <c r="M103" s="210" t="s">
        <v>21</v>
      </c>
      <c r="N103" s="211" t="s">
        <v>43</v>
      </c>
      <c r="O103" s="41"/>
      <c r="P103" s="212">
        <f>O103*H103</f>
        <v>0</v>
      </c>
      <c r="Q103" s="212">
        <v>0.0283</v>
      </c>
      <c r="R103" s="212">
        <f>Q103*H103</f>
        <v>4.1318</v>
      </c>
      <c r="S103" s="212">
        <v>0</v>
      </c>
      <c r="T103" s="213">
        <f>S103*H103</f>
        <v>0</v>
      </c>
      <c r="AR103" s="23" t="s">
        <v>149</v>
      </c>
      <c r="AT103" s="23" t="s">
        <v>145</v>
      </c>
      <c r="AU103" s="23" t="s">
        <v>79</v>
      </c>
      <c r="AY103" s="23" t="s">
        <v>142</v>
      </c>
      <c r="BE103" s="214">
        <f>IF(N103="základní",J103,0)</f>
        <v>0</v>
      </c>
      <c r="BF103" s="214">
        <f>IF(N103="snížená",J103,0)</f>
        <v>0</v>
      </c>
      <c r="BG103" s="214">
        <f>IF(N103="zákl. přenesená",J103,0)</f>
        <v>0</v>
      </c>
      <c r="BH103" s="214">
        <f>IF(N103="sníž. přenesená",J103,0)</f>
        <v>0</v>
      </c>
      <c r="BI103" s="214">
        <f>IF(N103="nulová",J103,0)</f>
        <v>0</v>
      </c>
      <c r="BJ103" s="23" t="s">
        <v>76</v>
      </c>
      <c r="BK103" s="214">
        <f>ROUND(I103*H103,2)</f>
        <v>0</v>
      </c>
      <c r="BL103" s="23" t="s">
        <v>149</v>
      </c>
      <c r="BM103" s="23" t="s">
        <v>164</v>
      </c>
    </row>
    <row r="104" spans="2:47" s="1" customFormat="1" ht="27">
      <c r="B104" s="40"/>
      <c r="C104" s="62"/>
      <c r="D104" s="215" t="s">
        <v>151</v>
      </c>
      <c r="E104" s="62"/>
      <c r="F104" s="216" t="s">
        <v>165</v>
      </c>
      <c r="G104" s="62"/>
      <c r="H104" s="62"/>
      <c r="I104" s="171"/>
      <c r="J104" s="62"/>
      <c r="K104" s="62"/>
      <c r="L104" s="60"/>
      <c r="M104" s="217"/>
      <c r="N104" s="41"/>
      <c r="O104" s="41"/>
      <c r="P104" s="41"/>
      <c r="Q104" s="41"/>
      <c r="R104" s="41"/>
      <c r="S104" s="41"/>
      <c r="T104" s="77"/>
      <c r="AT104" s="23" t="s">
        <v>151</v>
      </c>
      <c r="AU104" s="23" t="s">
        <v>79</v>
      </c>
    </row>
    <row r="105" spans="2:51" s="12" customFormat="1" ht="13.5">
      <c r="B105" s="218"/>
      <c r="C105" s="219"/>
      <c r="D105" s="220" t="s">
        <v>152</v>
      </c>
      <c r="E105" s="221" t="s">
        <v>21</v>
      </c>
      <c r="F105" s="222" t="s">
        <v>166</v>
      </c>
      <c r="G105" s="219"/>
      <c r="H105" s="223">
        <v>146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AT105" s="229" t="s">
        <v>152</v>
      </c>
      <c r="AU105" s="229" t="s">
        <v>79</v>
      </c>
      <c r="AV105" s="12" t="s">
        <v>79</v>
      </c>
      <c r="AW105" s="12" t="s">
        <v>35</v>
      </c>
      <c r="AX105" s="12" t="s">
        <v>72</v>
      </c>
      <c r="AY105" s="229" t="s">
        <v>142</v>
      </c>
    </row>
    <row r="106" spans="2:65" s="1" customFormat="1" ht="22.5" customHeight="1">
      <c r="B106" s="40"/>
      <c r="C106" s="203" t="s">
        <v>149</v>
      </c>
      <c r="D106" s="203" t="s">
        <v>145</v>
      </c>
      <c r="E106" s="204" t="s">
        <v>167</v>
      </c>
      <c r="F106" s="205" t="s">
        <v>168</v>
      </c>
      <c r="G106" s="206" t="s">
        <v>148</v>
      </c>
      <c r="H106" s="207">
        <v>80</v>
      </c>
      <c r="I106" s="208"/>
      <c r="J106" s="209">
        <f>ROUND(I106*H106,2)</f>
        <v>0</v>
      </c>
      <c r="K106" s="205" t="s">
        <v>163</v>
      </c>
      <c r="L106" s="60"/>
      <c r="M106" s="210" t="s">
        <v>21</v>
      </c>
      <c r="N106" s="211" t="s">
        <v>43</v>
      </c>
      <c r="O106" s="41"/>
      <c r="P106" s="212">
        <f>O106*H106</f>
        <v>0</v>
      </c>
      <c r="Q106" s="212">
        <v>0</v>
      </c>
      <c r="R106" s="212">
        <f>Q106*H106</f>
        <v>0</v>
      </c>
      <c r="S106" s="212">
        <v>0</v>
      </c>
      <c r="T106" s="213">
        <f>S106*H106</f>
        <v>0</v>
      </c>
      <c r="AR106" s="23" t="s">
        <v>149</v>
      </c>
      <c r="AT106" s="23" t="s">
        <v>145</v>
      </c>
      <c r="AU106" s="23" t="s">
        <v>79</v>
      </c>
      <c r="AY106" s="23" t="s">
        <v>142</v>
      </c>
      <c r="BE106" s="214">
        <f>IF(N106="základní",J106,0)</f>
        <v>0</v>
      </c>
      <c r="BF106" s="214">
        <f>IF(N106="snížená",J106,0)</f>
        <v>0</v>
      </c>
      <c r="BG106" s="214">
        <f>IF(N106="zákl. přenesená",J106,0)</f>
        <v>0</v>
      </c>
      <c r="BH106" s="214">
        <f>IF(N106="sníž. přenesená",J106,0)</f>
        <v>0</v>
      </c>
      <c r="BI106" s="214">
        <f>IF(N106="nulová",J106,0)</f>
        <v>0</v>
      </c>
      <c r="BJ106" s="23" t="s">
        <v>76</v>
      </c>
      <c r="BK106" s="214">
        <f>ROUND(I106*H106,2)</f>
        <v>0</v>
      </c>
      <c r="BL106" s="23" t="s">
        <v>149</v>
      </c>
      <c r="BM106" s="23" t="s">
        <v>169</v>
      </c>
    </row>
    <row r="107" spans="2:47" s="1" customFormat="1" ht="27">
      <c r="B107" s="40"/>
      <c r="C107" s="62"/>
      <c r="D107" s="215" t="s">
        <v>151</v>
      </c>
      <c r="E107" s="62"/>
      <c r="F107" s="216" t="s">
        <v>170</v>
      </c>
      <c r="G107" s="62"/>
      <c r="H107" s="62"/>
      <c r="I107" s="171"/>
      <c r="J107" s="62"/>
      <c r="K107" s="62"/>
      <c r="L107" s="60"/>
      <c r="M107" s="217"/>
      <c r="N107" s="41"/>
      <c r="O107" s="41"/>
      <c r="P107" s="41"/>
      <c r="Q107" s="41"/>
      <c r="R107" s="41"/>
      <c r="S107" s="41"/>
      <c r="T107" s="77"/>
      <c r="AT107" s="23" t="s">
        <v>151</v>
      </c>
      <c r="AU107" s="23" t="s">
        <v>79</v>
      </c>
    </row>
    <row r="108" spans="2:51" s="12" customFormat="1" ht="13.5">
      <c r="B108" s="218"/>
      <c r="C108" s="219"/>
      <c r="D108" s="220" t="s">
        <v>152</v>
      </c>
      <c r="E108" s="221" t="s">
        <v>21</v>
      </c>
      <c r="F108" s="222" t="s">
        <v>171</v>
      </c>
      <c r="G108" s="219"/>
      <c r="H108" s="223">
        <v>80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AT108" s="229" t="s">
        <v>152</v>
      </c>
      <c r="AU108" s="229" t="s">
        <v>79</v>
      </c>
      <c r="AV108" s="12" t="s">
        <v>79</v>
      </c>
      <c r="AW108" s="12" t="s">
        <v>35</v>
      </c>
      <c r="AX108" s="12" t="s">
        <v>72</v>
      </c>
      <c r="AY108" s="229" t="s">
        <v>142</v>
      </c>
    </row>
    <row r="109" spans="2:65" s="1" customFormat="1" ht="22.5" customHeight="1">
      <c r="B109" s="40"/>
      <c r="C109" s="233" t="s">
        <v>172</v>
      </c>
      <c r="D109" s="233" t="s">
        <v>173</v>
      </c>
      <c r="E109" s="234" t="s">
        <v>174</v>
      </c>
      <c r="F109" s="235" t="s">
        <v>175</v>
      </c>
      <c r="G109" s="236" t="s">
        <v>148</v>
      </c>
      <c r="H109" s="237">
        <v>80</v>
      </c>
      <c r="I109" s="238"/>
      <c r="J109" s="239">
        <f>ROUND(I109*H109,2)</f>
        <v>0</v>
      </c>
      <c r="K109" s="235" t="s">
        <v>21</v>
      </c>
      <c r="L109" s="240"/>
      <c r="M109" s="241" t="s">
        <v>21</v>
      </c>
      <c r="N109" s="242" t="s">
        <v>43</v>
      </c>
      <c r="O109" s="41"/>
      <c r="P109" s="212">
        <f>O109*H109</f>
        <v>0</v>
      </c>
      <c r="Q109" s="212">
        <v>0.0022</v>
      </c>
      <c r="R109" s="212">
        <f>Q109*H109</f>
        <v>0.17600000000000002</v>
      </c>
      <c r="S109" s="212">
        <v>0</v>
      </c>
      <c r="T109" s="213">
        <f>S109*H109</f>
        <v>0</v>
      </c>
      <c r="AR109" s="23" t="s">
        <v>143</v>
      </c>
      <c r="AT109" s="23" t="s">
        <v>173</v>
      </c>
      <c r="AU109" s="23" t="s">
        <v>79</v>
      </c>
      <c r="AY109" s="23" t="s">
        <v>142</v>
      </c>
      <c r="BE109" s="214">
        <f>IF(N109="základní",J109,0)</f>
        <v>0</v>
      </c>
      <c r="BF109" s="214">
        <f>IF(N109="snížená",J109,0)</f>
        <v>0</v>
      </c>
      <c r="BG109" s="214">
        <f>IF(N109="zákl. přenesená",J109,0)</f>
        <v>0</v>
      </c>
      <c r="BH109" s="214">
        <f>IF(N109="sníž. přenesená",J109,0)</f>
        <v>0</v>
      </c>
      <c r="BI109" s="214">
        <f>IF(N109="nulová",J109,0)</f>
        <v>0</v>
      </c>
      <c r="BJ109" s="23" t="s">
        <v>76</v>
      </c>
      <c r="BK109" s="214">
        <f>ROUND(I109*H109,2)</f>
        <v>0</v>
      </c>
      <c r="BL109" s="23" t="s">
        <v>149</v>
      </c>
      <c r="BM109" s="23" t="s">
        <v>176</v>
      </c>
    </row>
    <row r="110" spans="2:47" s="1" customFormat="1" ht="13.5">
      <c r="B110" s="40"/>
      <c r="C110" s="62"/>
      <c r="D110" s="215" t="s">
        <v>151</v>
      </c>
      <c r="E110" s="62"/>
      <c r="F110" s="216" t="s">
        <v>177</v>
      </c>
      <c r="G110" s="62"/>
      <c r="H110" s="62"/>
      <c r="I110" s="171"/>
      <c r="J110" s="62"/>
      <c r="K110" s="62"/>
      <c r="L110" s="60"/>
      <c r="M110" s="217"/>
      <c r="N110" s="41"/>
      <c r="O110" s="41"/>
      <c r="P110" s="41"/>
      <c r="Q110" s="41"/>
      <c r="R110" s="41"/>
      <c r="S110" s="41"/>
      <c r="T110" s="77"/>
      <c r="AT110" s="23" t="s">
        <v>151</v>
      </c>
      <c r="AU110" s="23" t="s">
        <v>79</v>
      </c>
    </row>
    <row r="111" spans="2:51" s="12" customFormat="1" ht="13.5">
      <c r="B111" s="218"/>
      <c r="C111" s="219"/>
      <c r="D111" s="220" t="s">
        <v>152</v>
      </c>
      <c r="E111" s="221" t="s">
        <v>21</v>
      </c>
      <c r="F111" s="222" t="s">
        <v>171</v>
      </c>
      <c r="G111" s="219"/>
      <c r="H111" s="223">
        <v>80</v>
      </c>
      <c r="I111" s="224"/>
      <c r="J111" s="219"/>
      <c r="K111" s="219"/>
      <c r="L111" s="225"/>
      <c r="M111" s="226"/>
      <c r="N111" s="227"/>
      <c r="O111" s="227"/>
      <c r="P111" s="227"/>
      <c r="Q111" s="227"/>
      <c r="R111" s="227"/>
      <c r="S111" s="227"/>
      <c r="T111" s="228"/>
      <c r="AT111" s="229" t="s">
        <v>152</v>
      </c>
      <c r="AU111" s="229" t="s">
        <v>79</v>
      </c>
      <c r="AV111" s="12" t="s">
        <v>79</v>
      </c>
      <c r="AW111" s="12" t="s">
        <v>35</v>
      </c>
      <c r="AX111" s="12" t="s">
        <v>72</v>
      </c>
      <c r="AY111" s="229" t="s">
        <v>142</v>
      </c>
    </row>
    <row r="112" spans="2:65" s="1" customFormat="1" ht="31.5" customHeight="1">
      <c r="B112" s="40"/>
      <c r="C112" s="203" t="s">
        <v>178</v>
      </c>
      <c r="D112" s="203" t="s">
        <v>145</v>
      </c>
      <c r="E112" s="204" t="s">
        <v>179</v>
      </c>
      <c r="F112" s="205" t="s">
        <v>180</v>
      </c>
      <c r="G112" s="206" t="s">
        <v>162</v>
      </c>
      <c r="H112" s="207">
        <v>348</v>
      </c>
      <c r="I112" s="208"/>
      <c r="J112" s="209">
        <f>ROUND(I112*H112,2)</f>
        <v>0</v>
      </c>
      <c r="K112" s="205" t="s">
        <v>163</v>
      </c>
      <c r="L112" s="60"/>
      <c r="M112" s="210" t="s">
        <v>21</v>
      </c>
      <c r="N112" s="211" t="s">
        <v>43</v>
      </c>
      <c r="O112" s="41"/>
      <c r="P112" s="212">
        <f>O112*H112</f>
        <v>0</v>
      </c>
      <c r="Q112" s="212">
        <v>0</v>
      </c>
      <c r="R112" s="212">
        <f>Q112*H112</f>
        <v>0</v>
      </c>
      <c r="S112" s="212">
        <v>0</v>
      </c>
      <c r="T112" s="213">
        <f>S112*H112</f>
        <v>0</v>
      </c>
      <c r="AR112" s="23" t="s">
        <v>149</v>
      </c>
      <c r="AT112" s="23" t="s">
        <v>145</v>
      </c>
      <c r="AU112" s="23" t="s">
        <v>79</v>
      </c>
      <c r="AY112" s="23" t="s">
        <v>142</v>
      </c>
      <c r="BE112" s="214">
        <f>IF(N112="základní",J112,0)</f>
        <v>0</v>
      </c>
      <c r="BF112" s="214">
        <f>IF(N112="snížená",J112,0)</f>
        <v>0</v>
      </c>
      <c r="BG112" s="214">
        <f>IF(N112="zákl. přenesená",J112,0)</f>
        <v>0</v>
      </c>
      <c r="BH112" s="214">
        <f>IF(N112="sníž. přenesená",J112,0)</f>
        <v>0</v>
      </c>
      <c r="BI112" s="214">
        <f>IF(N112="nulová",J112,0)</f>
        <v>0</v>
      </c>
      <c r="BJ112" s="23" t="s">
        <v>76</v>
      </c>
      <c r="BK112" s="214">
        <f>ROUND(I112*H112,2)</f>
        <v>0</v>
      </c>
      <c r="BL112" s="23" t="s">
        <v>149</v>
      </c>
      <c r="BM112" s="23" t="s">
        <v>181</v>
      </c>
    </row>
    <row r="113" spans="2:47" s="1" customFormat="1" ht="27">
      <c r="B113" s="40"/>
      <c r="C113" s="62"/>
      <c r="D113" s="215" t="s">
        <v>151</v>
      </c>
      <c r="E113" s="62"/>
      <c r="F113" s="216" t="s">
        <v>182</v>
      </c>
      <c r="G113" s="62"/>
      <c r="H113" s="62"/>
      <c r="I113" s="171"/>
      <c r="J113" s="62"/>
      <c r="K113" s="62"/>
      <c r="L113" s="60"/>
      <c r="M113" s="217"/>
      <c r="N113" s="41"/>
      <c r="O113" s="41"/>
      <c r="P113" s="41"/>
      <c r="Q113" s="41"/>
      <c r="R113" s="41"/>
      <c r="S113" s="41"/>
      <c r="T113" s="77"/>
      <c r="AT113" s="23" t="s">
        <v>151</v>
      </c>
      <c r="AU113" s="23" t="s">
        <v>79</v>
      </c>
    </row>
    <row r="114" spans="2:51" s="12" customFormat="1" ht="13.5">
      <c r="B114" s="218"/>
      <c r="C114" s="219"/>
      <c r="D114" s="220" t="s">
        <v>152</v>
      </c>
      <c r="E114" s="221" t="s">
        <v>21</v>
      </c>
      <c r="F114" s="222" t="s">
        <v>183</v>
      </c>
      <c r="G114" s="219"/>
      <c r="H114" s="223">
        <v>348</v>
      </c>
      <c r="I114" s="224"/>
      <c r="J114" s="219"/>
      <c r="K114" s="219"/>
      <c r="L114" s="225"/>
      <c r="M114" s="226"/>
      <c r="N114" s="227"/>
      <c r="O114" s="227"/>
      <c r="P114" s="227"/>
      <c r="Q114" s="227"/>
      <c r="R114" s="227"/>
      <c r="S114" s="227"/>
      <c r="T114" s="228"/>
      <c r="AT114" s="229" t="s">
        <v>152</v>
      </c>
      <c r="AU114" s="229" t="s">
        <v>79</v>
      </c>
      <c r="AV114" s="12" t="s">
        <v>79</v>
      </c>
      <c r="AW114" s="12" t="s">
        <v>35</v>
      </c>
      <c r="AX114" s="12" t="s">
        <v>72</v>
      </c>
      <c r="AY114" s="229" t="s">
        <v>142</v>
      </c>
    </row>
    <row r="115" spans="2:65" s="1" customFormat="1" ht="22.5" customHeight="1">
      <c r="B115" s="40"/>
      <c r="C115" s="203" t="s">
        <v>184</v>
      </c>
      <c r="D115" s="203" t="s">
        <v>145</v>
      </c>
      <c r="E115" s="204" t="s">
        <v>185</v>
      </c>
      <c r="F115" s="205" t="s">
        <v>186</v>
      </c>
      <c r="G115" s="206" t="s">
        <v>162</v>
      </c>
      <c r="H115" s="207">
        <v>348</v>
      </c>
      <c r="I115" s="208"/>
      <c r="J115" s="209">
        <f>ROUND(I115*H115,2)</f>
        <v>0</v>
      </c>
      <c r="K115" s="205" t="s">
        <v>163</v>
      </c>
      <c r="L115" s="60"/>
      <c r="M115" s="210" t="s">
        <v>21</v>
      </c>
      <c r="N115" s="211" t="s">
        <v>43</v>
      </c>
      <c r="O115" s="41"/>
      <c r="P115" s="212">
        <f>O115*H115</f>
        <v>0</v>
      </c>
      <c r="Q115" s="212">
        <v>9E-05</v>
      </c>
      <c r="R115" s="212">
        <f>Q115*H115</f>
        <v>0.03132</v>
      </c>
      <c r="S115" s="212">
        <v>0</v>
      </c>
      <c r="T115" s="213">
        <f>S115*H115</f>
        <v>0</v>
      </c>
      <c r="AR115" s="23" t="s">
        <v>149</v>
      </c>
      <c r="AT115" s="23" t="s">
        <v>145</v>
      </c>
      <c r="AU115" s="23" t="s">
        <v>79</v>
      </c>
      <c r="AY115" s="23" t="s">
        <v>142</v>
      </c>
      <c r="BE115" s="214">
        <f>IF(N115="základní",J115,0)</f>
        <v>0</v>
      </c>
      <c r="BF115" s="214">
        <f>IF(N115="snížená",J115,0)</f>
        <v>0</v>
      </c>
      <c r="BG115" s="214">
        <f>IF(N115="zákl. přenesená",J115,0)</f>
        <v>0</v>
      </c>
      <c r="BH115" s="214">
        <f>IF(N115="sníž. přenesená",J115,0)</f>
        <v>0</v>
      </c>
      <c r="BI115" s="214">
        <f>IF(N115="nulová",J115,0)</f>
        <v>0</v>
      </c>
      <c r="BJ115" s="23" t="s">
        <v>76</v>
      </c>
      <c r="BK115" s="214">
        <f>ROUND(I115*H115,2)</f>
        <v>0</v>
      </c>
      <c r="BL115" s="23" t="s">
        <v>149</v>
      </c>
      <c r="BM115" s="23" t="s">
        <v>187</v>
      </c>
    </row>
    <row r="116" spans="2:47" s="1" customFormat="1" ht="27">
      <c r="B116" s="40"/>
      <c r="C116" s="62"/>
      <c r="D116" s="215" t="s">
        <v>151</v>
      </c>
      <c r="E116" s="62"/>
      <c r="F116" s="216" t="s">
        <v>188</v>
      </c>
      <c r="G116" s="62"/>
      <c r="H116" s="62"/>
      <c r="I116" s="171"/>
      <c r="J116" s="62"/>
      <c r="K116" s="62"/>
      <c r="L116" s="60"/>
      <c r="M116" s="217"/>
      <c r="N116" s="41"/>
      <c r="O116" s="41"/>
      <c r="P116" s="41"/>
      <c r="Q116" s="41"/>
      <c r="R116" s="41"/>
      <c r="S116" s="41"/>
      <c r="T116" s="77"/>
      <c r="AT116" s="23" t="s">
        <v>151</v>
      </c>
      <c r="AU116" s="23" t="s">
        <v>79</v>
      </c>
    </row>
    <row r="117" spans="2:51" s="12" customFormat="1" ht="13.5">
      <c r="B117" s="218"/>
      <c r="C117" s="219"/>
      <c r="D117" s="220" t="s">
        <v>152</v>
      </c>
      <c r="E117" s="221" t="s">
        <v>21</v>
      </c>
      <c r="F117" s="222" t="s">
        <v>183</v>
      </c>
      <c r="G117" s="219"/>
      <c r="H117" s="223">
        <v>348</v>
      </c>
      <c r="I117" s="224"/>
      <c r="J117" s="219"/>
      <c r="K117" s="219"/>
      <c r="L117" s="225"/>
      <c r="M117" s="226"/>
      <c r="N117" s="227"/>
      <c r="O117" s="227"/>
      <c r="P117" s="227"/>
      <c r="Q117" s="227"/>
      <c r="R117" s="227"/>
      <c r="S117" s="227"/>
      <c r="T117" s="228"/>
      <c r="AT117" s="229" t="s">
        <v>152</v>
      </c>
      <c r="AU117" s="229" t="s">
        <v>79</v>
      </c>
      <c r="AV117" s="12" t="s">
        <v>79</v>
      </c>
      <c r="AW117" s="12" t="s">
        <v>35</v>
      </c>
      <c r="AX117" s="12" t="s">
        <v>72</v>
      </c>
      <c r="AY117" s="229" t="s">
        <v>142</v>
      </c>
    </row>
    <row r="118" spans="2:65" s="1" customFormat="1" ht="22.5" customHeight="1">
      <c r="B118" s="40"/>
      <c r="C118" s="203" t="s">
        <v>143</v>
      </c>
      <c r="D118" s="203" t="s">
        <v>145</v>
      </c>
      <c r="E118" s="204" t="s">
        <v>189</v>
      </c>
      <c r="F118" s="205" t="s">
        <v>190</v>
      </c>
      <c r="G118" s="206" t="s">
        <v>148</v>
      </c>
      <c r="H118" s="207">
        <v>21</v>
      </c>
      <c r="I118" s="208"/>
      <c r="J118" s="209">
        <f>ROUND(I118*H118,2)</f>
        <v>0</v>
      </c>
      <c r="K118" s="205" t="s">
        <v>21</v>
      </c>
      <c r="L118" s="60"/>
      <c r="M118" s="210" t="s">
        <v>21</v>
      </c>
      <c r="N118" s="211" t="s">
        <v>43</v>
      </c>
      <c r="O118" s="41"/>
      <c r="P118" s="212">
        <f>O118*H118</f>
        <v>0</v>
      </c>
      <c r="Q118" s="212">
        <v>0</v>
      </c>
      <c r="R118" s="212">
        <f>Q118*H118</f>
        <v>0</v>
      </c>
      <c r="S118" s="212">
        <v>0.516</v>
      </c>
      <c r="T118" s="213">
        <f>S118*H118</f>
        <v>10.836</v>
      </c>
      <c r="AR118" s="23" t="s">
        <v>149</v>
      </c>
      <c r="AT118" s="23" t="s">
        <v>145</v>
      </c>
      <c r="AU118" s="23" t="s">
        <v>79</v>
      </c>
      <c r="AY118" s="23" t="s">
        <v>142</v>
      </c>
      <c r="BE118" s="214">
        <f>IF(N118="základní",J118,0)</f>
        <v>0</v>
      </c>
      <c r="BF118" s="214">
        <f>IF(N118="snížená",J118,0)</f>
        <v>0</v>
      </c>
      <c r="BG118" s="214">
        <f>IF(N118="zákl. přenesená",J118,0)</f>
        <v>0</v>
      </c>
      <c r="BH118" s="214">
        <f>IF(N118="sníž. přenesená",J118,0)</f>
        <v>0</v>
      </c>
      <c r="BI118" s="214">
        <f>IF(N118="nulová",J118,0)</f>
        <v>0</v>
      </c>
      <c r="BJ118" s="23" t="s">
        <v>76</v>
      </c>
      <c r="BK118" s="214">
        <f>ROUND(I118*H118,2)</f>
        <v>0</v>
      </c>
      <c r="BL118" s="23" t="s">
        <v>149</v>
      </c>
      <c r="BM118" s="23" t="s">
        <v>191</v>
      </c>
    </row>
    <row r="119" spans="2:47" s="1" customFormat="1" ht="13.5">
      <c r="B119" s="40"/>
      <c r="C119" s="62"/>
      <c r="D119" s="215" t="s">
        <v>151</v>
      </c>
      <c r="E119" s="62"/>
      <c r="F119" s="216" t="s">
        <v>190</v>
      </c>
      <c r="G119" s="62"/>
      <c r="H119" s="62"/>
      <c r="I119" s="171"/>
      <c r="J119" s="62"/>
      <c r="K119" s="62"/>
      <c r="L119" s="60"/>
      <c r="M119" s="217"/>
      <c r="N119" s="41"/>
      <c r="O119" s="41"/>
      <c r="P119" s="41"/>
      <c r="Q119" s="41"/>
      <c r="R119" s="41"/>
      <c r="S119" s="41"/>
      <c r="T119" s="77"/>
      <c r="AT119" s="23" t="s">
        <v>151</v>
      </c>
      <c r="AU119" s="23" t="s">
        <v>79</v>
      </c>
    </row>
    <row r="120" spans="2:51" s="12" customFormat="1" ht="13.5">
      <c r="B120" s="218"/>
      <c r="C120" s="219"/>
      <c r="D120" s="220" t="s">
        <v>152</v>
      </c>
      <c r="E120" s="221" t="s">
        <v>21</v>
      </c>
      <c r="F120" s="222" t="s">
        <v>192</v>
      </c>
      <c r="G120" s="219"/>
      <c r="H120" s="223">
        <v>21</v>
      </c>
      <c r="I120" s="224"/>
      <c r="J120" s="219"/>
      <c r="K120" s="219"/>
      <c r="L120" s="225"/>
      <c r="M120" s="226"/>
      <c r="N120" s="227"/>
      <c r="O120" s="227"/>
      <c r="P120" s="227"/>
      <c r="Q120" s="227"/>
      <c r="R120" s="227"/>
      <c r="S120" s="227"/>
      <c r="T120" s="228"/>
      <c r="AT120" s="229" t="s">
        <v>152</v>
      </c>
      <c r="AU120" s="229" t="s">
        <v>79</v>
      </c>
      <c r="AV120" s="12" t="s">
        <v>79</v>
      </c>
      <c r="AW120" s="12" t="s">
        <v>35</v>
      </c>
      <c r="AX120" s="12" t="s">
        <v>72</v>
      </c>
      <c r="AY120" s="229" t="s">
        <v>142</v>
      </c>
    </row>
    <row r="121" spans="2:65" s="1" customFormat="1" ht="22.5" customHeight="1">
      <c r="B121" s="40"/>
      <c r="C121" s="203" t="s">
        <v>158</v>
      </c>
      <c r="D121" s="203" t="s">
        <v>145</v>
      </c>
      <c r="E121" s="204" t="s">
        <v>193</v>
      </c>
      <c r="F121" s="205" t="s">
        <v>194</v>
      </c>
      <c r="G121" s="206" t="s">
        <v>162</v>
      </c>
      <c r="H121" s="207">
        <v>20</v>
      </c>
      <c r="I121" s="208"/>
      <c r="J121" s="209">
        <f>ROUND(I121*H121,2)</f>
        <v>0</v>
      </c>
      <c r="K121" s="205" t="s">
        <v>163</v>
      </c>
      <c r="L121" s="60"/>
      <c r="M121" s="210" t="s">
        <v>21</v>
      </c>
      <c r="N121" s="211" t="s">
        <v>43</v>
      </c>
      <c r="O121" s="41"/>
      <c r="P121" s="212">
        <f>O121*H121</f>
        <v>0</v>
      </c>
      <c r="Q121" s="212">
        <v>0</v>
      </c>
      <c r="R121" s="212">
        <f>Q121*H121</f>
        <v>0</v>
      </c>
      <c r="S121" s="212">
        <v>0.258</v>
      </c>
      <c r="T121" s="213">
        <f>S121*H121</f>
        <v>5.16</v>
      </c>
      <c r="AR121" s="23" t="s">
        <v>149</v>
      </c>
      <c r="AT121" s="23" t="s">
        <v>145</v>
      </c>
      <c r="AU121" s="23" t="s">
        <v>79</v>
      </c>
      <c r="AY121" s="23" t="s">
        <v>142</v>
      </c>
      <c r="BE121" s="214">
        <f>IF(N121="základní",J121,0)</f>
        <v>0</v>
      </c>
      <c r="BF121" s="214">
        <f>IF(N121="snížená",J121,0)</f>
        <v>0</v>
      </c>
      <c r="BG121" s="214">
        <f>IF(N121="zákl. přenesená",J121,0)</f>
        <v>0</v>
      </c>
      <c r="BH121" s="214">
        <f>IF(N121="sníž. přenesená",J121,0)</f>
        <v>0</v>
      </c>
      <c r="BI121" s="214">
        <f>IF(N121="nulová",J121,0)</f>
        <v>0</v>
      </c>
      <c r="BJ121" s="23" t="s">
        <v>76</v>
      </c>
      <c r="BK121" s="214">
        <f>ROUND(I121*H121,2)</f>
        <v>0</v>
      </c>
      <c r="BL121" s="23" t="s">
        <v>149</v>
      </c>
      <c r="BM121" s="23" t="s">
        <v>195</v>
      </c>
    </row>
    <row r="122" spans="2:47" s="1" customFormat="1" ht="40.5">
      <c r="B122" s="40"/>
      <c r="C122" s="62"/>
      <c r="D122" s="215" t="s">
        <v>151</v>
      </c>
      <c r="E122" s="62"/>
      <c r="F122" s="216" t="s">
        <v>196</v>
      </c>
      <c r="G122" s="62"/>
      <c r="H122" s="62"/>
      <c r="I122" s="171"/>
      <c r="J122" s="62"/>
      <c r="K122" s="62"/>
      <c r="L122" s="60"/>
      <c r="M122" s="217"/>
      <c r="N122" s="41"/>
      <c r="O122" s="41"/>
      <c r="P122" s="41"/>
      <c r="Q122" s="41"/>
      <c r="R122" s="41"/>
      <c r="S122" s="41"/>
      <c r="T122" s="77"/>
      <c r="AT122" s="23" t="s">
        <v>151</v>
      </c>
      <c r="AU122" s="23" t="s">
        <v>79</v>
      </c>
    </row>
    <row r="123" spans="2:51" s="12" customFormat="1" ht="13.5">
      <c r="B123" s="218"/>
      <c r="C123" s="219"/>
      <c r="D123" s="215" t="s">
        <v>152</v>
      </c>
      <c r="E123" s="230" t="s">
        <v>21</v>
      </c>
      <c r="F123" s="231" t="s">
        <v>197</v>
      </c>
      <c r="G123" s="219"/>
      <c r="H123" s="232">
        <v>20</v>
      </c>
      <c r="I123" s="224"/>
      <c r="J123" s="219"/>
      <c r="K123" s="219"/>
      <c r="L123" s="225"/>
      <c r="M123" s="226"/>
      <c r="N123" s="227"/>
      <c r="O123" s="227"/>
      <c r="P123" s="227"/>
      <c r="Q123" s="227"/>
      <c r="R123" s="227"/>
      <c r="S123" s="227"/>
      <c r="T123" s="228"/>
      <c r="AT123" s="229" t="s">
        <v>152</v>
      </c>
      <c r="AU123" s="229" t="s">
        <v>79</v>
      </c>
      <c r="AV123" s="12" t="s">
        <v>79</v>
      </c>
      <c r="AW123" s="12" t="s">
        <v>35</v>
      </c>
      <c r="AX123" s="12" t="s">
        <v>72</v>
      </c>
      <c r="AY123" s="229" t="s">
        <v>142</v>
      </c>
    </row>
    <row r="124" spans="2:63" s="11" customFormat="1" ht="29.85" customHeight="1">
      <c r="B124" s="186"/>
      <c r="C124" s="187"/>
      <c r="D124" s="200" t="s">
        <v>71</v>
      </c>
      <c r="E124" s="201" t="s">
        <v>198</v>
      </c>
      <c r="F124" s="201" t="s">
        <v>199</v>
      </c>
      <c r="G124" s="187"/>
      <c r="H124" s="187"/>
      <c r="I124" s="190"/>
      <c r="J124" s="202">
        <f>BK124</f>
        <v>0</v>
      </c>
      <c r="K124" s="187"/>
      <c r="L124" s="192"/>
      <c r="M124" s="193"/>
      <c r="N124" s="194"/>
      <c r="O124" s="194"/>
      <c r="P124" s="195">
        <f>SUM(P125:P133)</f>
        <v>0</v>
      </c>
      <c r="Q124" s="194"/>
      <c r="R124" s="195">
        <f>SUM(R125:R133)</f>
        <v>0</v>
      </c>
      <c r="S124" s="194"/>
      <c r="T124" s="196">
        <f>SUM(T125:T133)</f>
        <v>0</v>
      </c>
      <c r="AR124" s="197" t="s">
        <v>76</v>
      </c>
      <c r="AT124" s="198" t="s">
        <v>71</v>
      </c>
      <c r="AU124" s="198" t="s">
        <v>76</v>
      </c>
      <c r="AY124" s="197" t="s">
        <v>142</v>
      </c>
      <c r="BK124" s="199">
        <f>SUM(BK125:BK133)</f>
        <v>0</v>
      </c>
    </row>
    <row r="125" spans="2:65" s="1" customFormat="1" ht="22.5" customHeight="1">
      <c r="B125" s="40"/>
      <c r="C125" s="203" t="s">
        <v>200</v>
      </c>
      <c r="D125" s="203" t="s">
        <v>145</v>
      </c>
      <c r="E125" s="204" t="s">
        <v>201</v>
      </c>
      <c r="F125" s="205" t="s">
        <v>202</v>
      </c>
      <c r="G125" s="206" t="s">
        <v>203</v>
      </c>
      <c r="H125" s="207">
        <v>15.996</v>
      </c>
      <c r="I125" s="208"/>
      <c r="J125" s="209">
        <f>ROUND(I125*H125,2)</f>
        <v>0</v>
      </c>
      <c r="K125" s="205" t="s">
        <v>163</v>
      </c>
      <c r="L125" s="60"/>
      <c r="M125" s="210" t="s">
        <v>21</v>
      </c>
      <c r="N125" s="211" t="s">
        <v>43</v>
      </c>
      <c r="O125" s="41"/>
      <c r="P125" s="212">
        <f>O125*H125</f>
        <v>0</v>
      </c>
      <c r="Q125" s="212">
        <v>0</v>
      </c>
      <c r="R125" s="212">
        <f>Q125*H125</f>
        <v>0</v>
      </c>
      <c r="S125" s="212">
        <v>0</v>
      </c>
      <c r="T125" s="213">
        <f>S125*H125</f>
        <v>0</v>
      </c>
      <c r="AR125" s="23" t="s">
        <v>149</v>
      </c>
      <c r="AT125" s="23" t="s">
        <v>145</v>
      </c>
      <c r="AU125" s="23" t="s">
        <v>79</v>
      </c>
      <c r="AY125" s="23" t="s">
        <v>142</v>
      </c>
      <c r="BE125" s="214">
        <f>IF(N125="základní",J125,0)</f>
        <v>0</v>
      </c>
      <c r="BF125" s="214">
        <f>IF(N125="snížená",J125,0)</f>
        <v>0</v>
      </c>
      <c r="BG125" s="214">
        <f>IF(N125="zákl. přenesená",J125,0)</f>
        <v>0</v>
      </c>
      <c r="BH125" s="214">
        <f>IF(N125="sníž. přenesená",J125,0)</f>
        <v>0</v>
      </c>
      <c r="BI125" s="214">
        <f>IF(N125="nulová",J125,0)</f>
        <v>0</v>
      </c>
      <c r="BJ125" s="23" t="s">
        <v>76</v>
      </c>
      <c r="BK125" s="214">
        <f>ROUND(I125*H125,2)</f>
        <v>0</v>
      </c>
      <c r="BL125" s="23" t="s">
        <v>149</v>
      </c>
      <c r="BM125" s="23" t="s">
        <v>204</v>
      </c>
    </row>
    <row r="126" spans="2:47" s="1" customFormat="1" ht="27">
      <c r="B126" s="40"/>
      <c r="C126" s="62"/>
      <c r="D126" s="220" t="s">
        <v>151</v>
      </c>
      <c r="E126" s="62"/>
      <c r="F126" s="243" t="s">
        <v>205</v>
      </c>
      <c r="G126" s="62"/>
      <c r="H126" s="62"/>
      <c r="I126" s="171"/>
      <c r="J126" s="62"/>
      <c r="K126" s="62"/>
      <c r="L126" s="60"/>
      <c r="M126" s="217"/>
      <c r="N126" s="41"/>
      <c r="O126" s="41"/>
      <c r="P126" s="41"/>
      <c r="Q126" s="41"/>
      <c r="R126" s="41"/>
      <c r="S126" s="41"/>
      <c r="T126" s="77"/>
      <c r="AT126" s="23" t="s">
        <v>151</v>
      </c>
      <c r="AU126" s="23" t="s">
        <v>79</v>
      </c>
    </row>
    <row r="127" spans="2:65" s="1" customFormat="1" ht="22.5" customHeight="1">
      <c r="B127" s="40"/>
      <c r="C127" s="203" t="s">
        <v>206</v>
      </c>
      <c r="D127" s="203" t="s">
        <v>145</v>
      </c>
      <c r="E127" s="204" t="s">
        <v>207</v>
      </c>
      <c r="F127" s="205" t="s">
        <v>208</v>
      </c>
      <c r="G127" s="206" t="s">
        <v>203</v>
      </c>
      <c r="H127" s="207">
        <v>303.924</v>
      </c>
      <c r="I127" s="208"/>
      <c r="J127" s="209">
        <f>ROUND(I127*H127,2)</f>
        <v>0</v>
      </c>
      <c r="K127" s="205" t="s">
        <v>163</v>
      </c>
      <c r="L127" s="60"/>
      <c r="M127" s="210" t="s">
        <v>21</v>
      </c>
      <c r="N127" s="211" t="s">
        <v>43</v>
      </c>
      <c r="O127" s="41"/>
      <c r="P127" s="212">
        <f>O127*H127</f>
        <v>0</v>
      </c>
      <c r="Q127" s="212">
        <v>0</v>
      </c>
      <c r="R127" s="212">
        <f>Q127*H127</f>
        <v>0</v>
      </c>
      <c r="S127" s="212">
        <v>0</v>
      </c>
      <c r="T127" s="213">
        <f>S127*H127</f>
        <v>0</v>
      </c>
      <c r="AR127" s="23" t="s">
        <v>149</v>
      </c>
      <c r="AT127" s="23" t="s">
        <v>145</v>
      </c>
      <c r="AU127" s="23" t="s">
        <v>79</v>
      </c>
      <c r="AY127" s="23" t="s">
        <v>142</v>
      </c>
      <c r="BE127" s="214">
        <f>IF(N127="základní",J127,0)</f>
        <v>0</v>
      </c>
      <c r="BF127" s="214">
        <f>IF(N127="snížená",J127,0)</f>
        <v>0</v>
      </c>
      <c r="BG127" s="214">
        <f>IF(N127="zákl. přenesená",J127,0)</f>
        <v>0</v>
      </c>
      <c r="BH127" s="214">
        <f>IF(N127="sníž. přenesená",J127,0)</f>
        <v>0</v>
      </c>
      <c r="BI127" s="214">
        <f>IF(N127="nulová",J127,0)</f>
        <v>0</v>
      </c>
      <c r="BJ127" s="23" t="s">
        <v>76</v>
      </c>
      <c r="BK127" s="214">
        <f>ROUND(I127*H127,2)</f>
        <v>0</v>
      </c>
      <c r="BL127" s="23" t="s">
        <v>149</v>
      </c>
      <c r="BM127" s="23" t="s">
        <v>209</v>
      </c>
    </row>
    <row r="128" spans="2:47" s="1" customFormat="1" ht="27">
      <c r="B128" s="40"/>
      <c r="C128" s="62"/>
      <c r="D128" s="215" t="s">
        <v>151</v>
      </c>
      <c r="E128" s="62"/>
      <c r="F128" s="216" t="s">
        <v>210</v>
      </c>
      <c r="G128" s="62"/>
      <c r="H128" s="62"/>
      <c r="I128" s="171"/>
      <c r="J128" s="62"/>
      <c r="K128" s="62"/>
      <c r="L128" s="60"/>
      <c r="M128" s="217"/>
      <c r="N128" s="41"/>
      <c r="O128" s="41"/>
      <c r="P128" s="41"/>
      <c r="Q128" s="41"/>
      <c r="R128" s="41"/>
      <c r="S128" s="41"/>
      <c r="T128" s="77"/>
      <c r="AT128" s="23" t="s">
        <v>151</v>
      </c>
      <c r="AU128" s="23" t="s">
        <v>79</v>
      </c>
    </row>
    <row r="129" spans="2:51" s="12" customFormat="1" ht="13.5">
      <c r="B129" s="218"/>
      <c r="C129" s="219"/>
      <c r="D129" s="220" t="s">
        <v>152</v>
      </c>
      <c r="E129" s="219"/>
      <c r="F129" s="222" t="s">
        <v>211</v>
      </c>
      <c r="G129" s="219"/>
      <c r="H129" s="223">
        <v>303.924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152</v>
      </c>
      <c r="AU129" s="229" t="s">
        <v>79</v>
      </c>
      <c r="AV129" s="12" t="s">
        <v>79</v>
      </c>
      <c r="AW129" s="12" t="s">
        <v>6</v>
      </c>
      <c r="AX129" s="12" t="s">
        <v>76</v>
      </c>
      <c r="AY129" s="229" t="s">
        <v>142</v>
      </c>
    </row>
    <row r="130" spans="2:65" s="1" customFormat="1" ht="22.5" customHeight="1">
      <c r="B130" s="40"/>
      <c r="C130" s="203" t="s">
        <v>212</v>
      </c>
      <c r="D130" s="203" t="s">
        <v>145</v>
      </c>
      <c r="E130" s="204" t="s">
        <v>213</v>
      </c>
      <c r="F130" s="205" t="s">
        <v>214</v>
      </c>
      <c r="G130" s="206" t="s">
        <v>203</v>
      </c>
      <c r="H130" s="207">
        <v>15.996</v>
      </c>
      <c r="I130" s="208"/>
      <c r="J130" s="209">
        <f>ROUND(I130*H130,2)</f>
        <v>0</v>
      </c>
      <c r="K130" s="205" t="s">
        <v>163</v>
      </c>
      <c r="L130" s="60"/>
      <c r="M130" s="210" t="s">
        <v>21</v>
      </c>
      <c r="N130" s="211" t="s">
        <v>43</v>
      </c>
      <c r="O130" s="41"/>
      <c r="P130" s="212">
        <f>O130*H130</f>
        <v>0</v>
      </c>
      <c r="Q130" s="212">
        <v>0</v>
      </c>
      <c r="R130" s="212">
        <f>Q130*H130</f>
        <v>0</v>
      </c>
      <c r="S130" s="212">
        <v>0</v>
      </c>
      <c r="T130" s="213">
        <f>S130*H130</f>
        <v>0</v>
      </c>
      <c r="AR130" s="23" t="s">
        <v>149</v>
      </c>
      <c r="AT130" s="23" t="s">
        <v>145</v>
      </c>
      <c r="AU130" s="23" t="s">
        <v>79</v>
      </c>
      <c r="AY130" s="23" t="s">
        <v>142</v>
      </c>
      <c r="BE130" s="214">
        <f>IF(N130="základní",J130,0)</f>
        <v>0</v>
      </c>
      <c r="BF130" s="214">
        <f>IF(N130="snížená",J130,0)</f>
        <v>0</v>
      </c>
      <c r="BG130" s="214">
        <f>IF(N130="zákl. přenesená",J130,0)</f>
        <v>0</v>
      </c>
      <c r="BH130" s="214">
        <f>IF(N130="sníž. přenesená",J130,0)</f>
        <v>0</v>
      </c>
      <c r="BI130" s="214">
        <f>IF(N130="nulová",J130,0)</f>
        <v>0</v>
      </c>
      <c r="BJ130" s="23" t="s">
        <v>76</v>
      </c>
      <c r="BK130" s="214">
        <f>ROUND(I130*H130,2)</f>
        <v>0</v>
      </c>
      <c r="BL130" s="23" t="s">
        <v>149</v>
      </c>
      <c r="BM130" s="23" t="s">
        <v>215</v>
      </c>
    </row>
    <row r="131" spans="2:47" s="1" customFormat="1" ht="13.5">
      <c r="B131" s="40"/>
      <c r="C131" s="62"/>
      <c r="D131" s="220" t="s">
        <v>151</v>
      </c>
      <c r="E131" s="62"/>
      <c r="F131" s="243" t="s">
        <v>216</v>
      </c>
      <c r="G131" s="62"/>
      <c r="H131" s="62"/>
      <c r="I131" s="171"/>
      <c r="J131" s="62"/>
      <c r="K131" s="62"/>
      <c r="L131" s="60"/>
      <c r="M131" s="217"/>
      <c r="N131" s="41"/>
      <c r="O131" s="41"/>
      <c r="P131" s="41"/>
      <c r="Q131" s="41"/>
      <c r="R131" s="41"/>
      <c r="S131" s="41"/>
      <c r="T131" s="77"/>
      <c r="AT131" s="23" t="s">
        <v>151</v>
      </c>
      <c r="AU131" s="23" t="s">
        <v>79</v>
      </c>
    </row>
    <row r="132" spans="2:65" s="1" customFormat="1" ht="22.5" customHeight="1">
      <c r="B132" s="40"/>
      <c r="C132" s="203" t="s">
        <v>217</v>
      </c>
      <c r="D132" s="203" t="s">
        <v>145</v>
      </c>
      <c r="E132" s="204" t="s">
        <v>218</v>
      </c>
      <c r="F132" s="205" t="s">
        <v>219</v>
      </c>
      <c r="G132" s="206" t="s">
        <v>203</v>
      </c>
      <c r="H132" s="207">
        <v>15.996</v>
      </c>
      <c r="I132" s="208"/>
      <c r="J132" s="209">
        <f>ROUND(I132*H132,2)</f>
        <v>0</v>
      </c>
      <c r="K132" s="205" t="s">
        <v>163</v>
      </c>
      <c r="L132" s="60"/>
      <c r="M132" s="210" t="s">
        <v>21</v>
      </c>
      <c r="N132" s="211" t="s">
        <v>43</v>
      </c>
      <c r="O132" s="41"/>
      <c r="P132" s="212">
        <f>O132*H132</f>
        <v>0</v>
      </c>
      <c r="Q132" s="212">
        <v>0</v>
      </c>
      <c r="R132" s="212">
        <f>Q132*H132</f>
        <v>0</v>
      </c>
      <c r="S132" s="212">
        <v>0</v>
      </c>
      <c r="T132" s="213">
        <f>S132*H132</f>
        <v>0</v>
      </c>
      <c r="AR132" s="23" t="s">
        <v>149</v>
      </c>
      <c r="AT132" s="23" t="s">
        <v>145</v>
      </c>
      <c r="AU132" s="23" t="s">
        <v>79</v>
      </c>
      <c r="AY132" s="23" t="s">
        <v>142</v>
      </c>
      <c r="BE132" s="214">
        <f>IF(N132="základní",J132,0)</f>
        <v>0</v>
      </c>
      <c r="BF132" s="214">
        <f>IF(N132="snížená",J132,0)</f>
        <v>0</v>
      </c>
      <c r="BG132" s="214">
        <f>IF(N132="zákl. přenesená",J132,0)</f>
        <v>0</v>
      </c>
      <c r="BH132" s="214">
        <f>IF(N132="sníž. přenesená",J132,0)</f>
        <v>0</v>
      </c>
      <c r="BI132" s="214">
        <f>IF(N132="nulová",J132,0)</f>
        <v>0</v>
      </c>
      <c r="BJ132" s="23" t="s">
        <v>76</v>
      </c>
      <c r="BK132" s="214">
        <f>ROUND(I132*H132,2)</f>
        <v>0</v>
      </c>
      <c r="BL132" s="23" t="s">
        <v>149</v>
      </c>
      <c r="BM132" s="23" t="s">
        <v>220</v>
      </c>
    </row>
    <row r="133" spans="2:47" s="1" customFormat="1" ht="13.5">
      <c r="B133" s="40"/>
      <c r="C133" s="62"/>
      <c r="D133" s="215" t="s">
        <v>151</v>
      </c>
      <c r="E133" s="62"/>
      <c r="F133" s="216" t="s">
        <v>221</v>
      </c>
      <c r="G133" s="62"/>
      <c r="H133" s="62"/>
      <c r="I133" s="171"/>
      <c r="J133" s="62"/>
      <c r="K133" s="62"/>
      <c r="L133" s="60"/>
      <c r="M133" s="217"/>
      <c r="N133" s="41"/>
      <c r="O133" s="41"/>
      <c r="P133" s="41"/>
      <c r="Q133" s="41"/>
      <c r="R133" s="41"/>
      <c r="S133" s="41"/>
      <c r="T133" s="77"/>
      <c r="AT133" s="23" t="s">
        <v>151</v>
      </c>
      <c r="AU133" s="23" t="s">
        <v>79</v>
      </c>
    </row>
    <row r="134" spans="2:63" s="11" customFormat="1" ht="29.85" customHeight="1">
      <c r="B134" s="186"/>
      <c r="C134" s="187"/>
      <c r="D134" s="200" t="s">
        <v>71</v>
      </c>
      <c r="E134" s="201" t="s">
        <v>222</v>
      </c>
      <c r="F134" s="201" t="s">
        <v>223</v>
      </c>
      <c r="G134" s="187"/>
      <c r="H134" s="187"/>
      <c r="I134" s="190"/>
      <c r="J134" s="202">
        <f>BK134</f>
        <v>0</v>
      </c>
      <c r="K134" s="187"/>
      <c r="L134" s="192"/>
      <c r="M134" s="193"/>
      <c r="N134" s="194"/>
      <c r="O134" s="194"/>
      <c r="P134" s="195">
        <f>SUM(P135:P138)</f>
        <v>0</v>
      </c>
      <c r="Q134" s="194"/>
      <c r="R134" s="195">
        <f>SUM(R135:R138)</f>
        <v>0</v>
      </c>
      <c r="S134" s="194"/>
      <c r="T134" s="196">
        <f>SUM(T135:T138)</f>
        <v>0</v>
      </c>
      <c r="AR134" s="197" t="s">
        <v>76</v>
      </c>
      <c r="AT134" s="198" t="s">
        <v>71</v>
      </c>
      <c r="AU134" s="198" t="s">
        <v>76</v>
      </c>
      <c r="AY134" s="197" t="s">
        <v>142</v>
      </c>
      <c r="BK134" s="199">
        <f>SUM(BK135:BK138)</f>
        <v>0</v>
      </c>
    </row>
    <row r="135" spans="2:65" s="1" customFormat="1" ht="31.5" customHeight="1">
      <c r="B135" s="40"/>
      <c r="C135" s="203" t="s">
        <v>224</v>
      </c>
      <c r="D135" s="203" t="s">
        <v>145</v>
      </c>
      <c r="E135" s="204" t="s">
        <v>225</v>
      </c>
      <c r="F135" s="205" t="s">
        <v>226</v>
      </c>
      <c r="G135" s="206" t="s">
        <v>203</v>
      </c>
      <c r="H135" s="207">
        <v>7.285</v>
      </c>
      <c r="I135" s="208"/>
      <c r="J135" s="209">
        <f>ROUND(I135*H135,2)</f>
        <v>0</v>
      </c>
      <c r="K135" s="205" t="s">
        <v>163</v>
      </c>
      <c r="L135" s="60"/>
      <c r="M135" s="210" t="s">
        <v>21</v>
      </c>
      <c r="N135" s="211" t="s">
        <v>43</v>
      </c>
      <c r="O135" s="41"/>
      <c r="P135" s="212">
        <f>O135*H135</f>
        <v>0</v>
      </c>
      <c r="Q135" s="212">
        <v>0</v>
      </c>
      <c r="R135" s="212">
        <f>Q135*H135</f>
        <v>0</v>
      </c>
      <c r="S135" s="212">
        <v>0</v>
      </c>
      <c r="T135" s="213">
        <f>S135*H135</f>
        <v>0</v>
      </c>
      <c r="AR135" s="23" t="s">
        <v>149</v>
      </c>
      <c r="AT135" s="23" t="s">
        <v>145</v>
      </c>
      <c r="AU135" s="23" t="s">
        <v>79</v>
      </c>
      <c r="AY135" s="23" t="s">
        <v>142</v>
      </c>
      <c r="BE135" s="214">
        <f>IF(N135="základní",J135,0)</f>
        <v>0</v>
      </c>
      <c r="BF135" s="214">
        <f>IF(N135="snížená",J135,0)</f>
        <v>0</v>
      </c>
      <c r="BG135" s="214">
        <f>IF(N135="zákl. přenesená",J135,0)</f>
        <v>0</v>
      </c>
      <c r="BH135" s="214">
        <f>IF(N135="sníž. přenesená",J135,0)</f>
        <v>0</v>
      </c>
      <c r="BI135" s="214">
        <f>IF(N135="nulová",J135,0)</f>
        <v>0</v>
      </c>
      <c r="BJ135" s="23" t="s">
        <v>76</v>
      </c>
      <c r="BK135" s="214">
        <f>ROUND(I135*H135,2)</f>
        <v>0</v>
      </c>
      <c r="BL135" s="23" t="s">
        <v>149</v>
      </c>
      <c r="BM135" s="23" t="s">
        <v>227</v>
      </c>
    </row>
    <row r="136" spans="2:47" s="1" customFormat="1" ht="27">
      <c r="B136" s="40"/>
      <c r="C136" s="62"/>
      <c r="D136" s="220" t="s">
        <v>151</v>
      </c>
      <c r="E136" s="62"/>
      <c r="F136" s="243" t="s">
        <v>228</v>
      </c>
      <c r="G136" s="62"/>
      <c r="H136" s="62"/>
      <c r="I136" s="171"/>
      <c r="J136" s="62"/>
      <c r="K136" s="62"/>
      <c r="L136" s="60"/>
      <c r="M136" s="217"/>
      <c r="N136" s="41"/>
      <c r="O136" s="41"/>
      <c r="P136" s="41"/>
      <c r="Q136" s="41"/>
      <c r="R136" s="41"/>
      <c r="S136" s="41"/>
      <c r="T136" s="77"/>
      <c r="AT136" s="23" t="s">
        <v>151</v>
      </c>
      <c r="AU136" s="23" t="s">
        <v>79</v>
      </c>
    </row>
    <row r="137" spans="2:65" s="1" customFormat="1" ht="31.5" customHeight="1">
      <c r="B137" s="40"/>
      <c r="C137" s="203" t="s">
        <v>10</v>
      </c>
      <c r="D137" s="203" t="s">
        <v>145</v>
      </c>
      <c r="E137" s="204" t="s">
        <v>229</v>
      </c>
      <c r="F137" s="205" t="s">
        <v>230</v>
      </c>
      <c r="G137" s="206" t="s">
        <v>203</v>
      </c>
      <c r="H137" s="207">
        <v>7.285</v>
      </c>
      <c r="I137" s="208"/>
      <c r="J137" s="209">
        <f>ROUND(I137*H137,2)</f>
        <v>0</v>
      </c>
      <c r="K137" s="205" t="s">
        <v>163</v>
      </c>
      <c r="L137" s="60"/>
      <c r="M137" s="210" t="s">
        <v>21</v>
      </c>
      <c r="N137" s="211" t="s">
        <v>43</v>
      </c>
      <c r="O137" s="41"/>
      <c r="P137" s="212">
        <f>O137*H137</f>
        <v>0</v>
      </c>
      <c r="Q137" s="212">
        <v>0</v>
      </c>
      <c r="R137" s="212">
        <f>Q137*H137</f>
        <v>0</v>
      </c>
      <c r="S137" s="212">
        <v>0</v>
      </c>
      <c r="T137" s="213">
        <f>S137*H137</f>
        <v>0</v>
      </c>
      <c r="AR137" s="23" t="s">
        <v>149</v>
      </c>
      <c r="AT137" s="23" t="s">
        <v>145</v>
      </c>
      <c r="AU137" s="23" t="s">
        <v>79</v>
      </c>
      <c r="AY137" s="23" t="s">
        <v>142</v>
      </c>
      <c r="BE137" s="214">
        <f>IF(N137="základní",J137,0)</f>
        <v>0</v>
      </c>
      <c r="BF137" s="214">
        <f>IF(N137="snížená",J137,0)</f>
        <v>0</v>
      </c>
      <c r="BG137" s="214">
        <f>IF(N137="zákl. přenesená",J137,0)</f>
        <v>0</v>
      </c>
      <c r="BH137" s="214">
        <f>IF(N137="sníž. přenesená",J137,0)</f>
        <v>0</v>
      </c>
      <c r="BI137" s="214">
        <f>IF(N137="nulová",J137,0)</f>
        <v>0</v>
      </c>
      <c r="BJ137" s="23" t="s">
        <v>76</v>
      </c>
      <c r="BK137" s="214">
        <f>ROUND(I137*H137,2)</f>
        <v>0</v>
      </c>
      <c r="BL137" s="23" t="s">
        <v>149</v>
      </c>
      <c r="BM137" s="23" t="s">
        <v>231</v>
      </c>
    </row>
    <row r="138" spans="2:47" s="1" customFormat="1" ht="27">
      <c r="B138" s="40"/>
      <c r="C138" s="62"/>
      <c r="D138" s="215" t="s">
        <v>151</v>
      </c>
      <c r="E138" s="62"/>
      <c r="F138" s="216" t="s">
        <v>232</v>
      </c>
      <c r="G138" s="62"/>
      <c r="H138" s="62"/>
      <c r="I138" s="171"/>
      <c r="J138" s="62"/>
      <c r="K138" s="62"/>
      <c r="L138" s="60"/>
      <c r="M138" s="244"/>
      <c r="N138" s="245"/>
      <c r="O138" s="245"/>
      <c r="P138" s="245"/>
      <c r="Q138" s="245"/>
      <c r="R138" s="245"/>
      <c r="S138" s="245"/>
      <c r="T138" s="246"/>
      <c r="AT138" s="23" t="s">
        <v>151</v>
      </c>
      <c r="AU138" s="23" t="s">
        <v>79</v>
      </c>
    </row>
    <row r="139" spans="2:12" s="1" customFormat="1" ht="6.95" customHeight="1">
      <c r="B139" s="55"/>
      <c r="C139" s="56"/>
      <c r="D139" s="56"/>
      <c r="E139" s="56"/>
      <c r="F139" s="56"/>
      <c r="G139" s="56"/>
      <c r="H139" s="56"/>
      <c r="I139" s="147"/>
      <c r="J139" s="56"/>
      <c r="K139" s="56"/>
      <c r="L139" s="60"/>
    </row>
  </sheetData>
  <sheetProtection password="CC35" sheet="1" objects="1" scenarios="1" formatCells="0" formatColumns="0" formatRows="0" sort="0" autoFilter="0"/>
  <autoFilter ref="C92:K138"/>
  <mergeCells count="15">
    <mergeCell ref="E83:H83"/>
    <mergeCell ref="E81:H81"/>
    <mergeCell ref="E85:H85"/>
    <mergeCell ref="G1:H1"/>
    <mergeCell ref="L2:V2"/>
    <mergeCell ref="E49:H49"/>
    <mergeCell ref="E53:H53"/>
    <mergeCell ref="E51:H51"/>
    <mergeCell ref="E55:H55"/>
    <mergeCell ref="E79:H79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9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1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20"/>
      <c r="C1" s="120"/>
      <c r="D1" s="121" t="s">
        <v>1</v>
      </c>
      <c r="E1" s="120"/>
      <c r="F1" s="122" t="s">
        <v>103</v>
      </c>
      <c r="G1" s="387" t="s">
        <v>104</v>
      </c>
      <c r="H1" s="387"/>
      <c r="I1" s="123"/>
      <c r="J1" s="122" t="s">
        <v>105</v>
      </c>
      <c r="K1" s="121" t="s">
        <v>106</v>
      </c>
      <c r="L1" s="122" t="s">
        <v>107</v>
      </c>
      <c r="M1" s="122"/>
      <c r="N1" s="122"/>
      <c r="O1" s="122"/>
      <c r="P1" s="122"/>
      <c r="Q1" s="122"/>
      <c r="R1" s="122"/>
      <c r="S1" s="122"/>
      <c r="T1" s="122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23" t="s">
        <v>89</v>
      </c>
    </row>
    <row r="3" spans="2:46" ht="6.95" customHeight="1">
      <c r="B3" s="24"/>
      <c r="C3" s="25"/>
      <c r="D3" s="25"/>
      <c r="E3" s="25"/>
      <c r="F3" s="25"/>
      <c r="G3" s="25"/>
      <c r="H3" s="25"/>
      <c r="I3" s="124"/>
      <c r="J3" s="25"/>
      <c r="K3" s="26"/>
      <c r="AT3" s="23" t="s">
        <v>79</v>
      </c>
    </row>
    <row r="4" spans="2:46" ht="36.95" customHeight="1">
      <c r="B4" s="27"/>
      <c r="C4" s="28"/>
      <c r="D4" s="29" t="s">
        <v>108</v>
      </c>
      <c r="E4" s="28"/>
      <c r="F4" s="28"/>
      <c r="G4" s="28"/>
      <c r="H4" s="28"/>
      <c r="I4" s="125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25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25"/>
      <c r="J6" s="28"/>
      <c r="K6" s="30"/>
    </row>
    <row r="7" spans="2:11" ht="22.5" customHeight="1">
      <c r="B7" s="27"/>
      <c r="C7" s="28"/>
      <c r="D7" s="28"/>
      <c r="E7" s="388" t="str">
        <f>'Rekapitulace stavby'!K6</f>
        <v>II/322 Lžovice - Týnec nad Labem</v>
      </c>
      <c r="F7" s="389"/>
      <c r="G7" s="389"/>
      <c r="H7" s="389"/>
      <c r="I7" s="125"/>
      <c r="J7" s="28"/>
      <c r="K7" s="30"/>
    </row>
    <row r="8" spans="2:11" ht="15">
      <c r="B8" s="27"/>
      <c r="C8" s="28"/>
      <c r="D8" s="36" t="s">
        <v>109</v>
      </c>
      <c r="E8" s="28"/>
      <c r="F8" s="28"/>
      <c r="G8" s="28"/>
      <c r="H8" s="28"/>
      <c r="I8" s="125"/>
      <c r="J8" s="28"/>
      <c r="K8" s="30"/>
    </row>
    <row r="9" spans="2:11" ht="22.5" customHeight="1">
      <c r="B9" s="27"/>
      <c r="C9" s="28"/>
      <c r="D9" s="28"/>
      <c r="E9" s="388" t="s">
        <v>110</v>
      </c>
      <c r="F9" s="375"/>
      <c r="G9" s="375"/>
      <c r="H9" s="375"/>
      <c r="I9" s="125"/>
      <c r="J9" s="28"/>
      <c r="K9" s="30"/>
    </row>
    <row r="10" spans="2:11" ht="15">
      <c r="B10" s="27"/>
      <c r="C10" s="28"/>
      <c r="D10" s="36" t="s">
        <v>111</v>
      </c>
      <c r="E10" s="28"/>
      <c r="F10" s="28"/>
      <c r="G10" s="28"/>
      <c r="H10" s="28"/>
      <c r="I10" s="125"/>
      <c r="J10" s="28"/>
      <c r="K10" s="30"/>
    </row>
    <row r="11" spans="2:11" s="1" customFormat="1" ht="22.5" customHeight="1">
      <c r="B11" s="40"/>
      <c r="C11" s="41"/>
      <c r="D11" s="41"/>
      <c r="E11" s="360" t="s">
        <v>112</v>
      </c>
      <c r="F11" s="390"/>
      <c r="G11" s="390"/>
      <c r="H11" s="390"/>
      <c r="I11" s="126"/>
      <c r="J11" s="41"/>
      <c r="K11" s="44"/>
    </row>
    <row r="12" spans="2:11" s="1" customFormat="1" ht="15">
      <c r="B12" s="40"/>
      <c r="C12" s="41"/>
      <c r="D12" s="36" t="s">
        <v>113</v>
      </c>
      <c r="E12" s="41"/>
      <c r="F12" s="41"/>
      <c r="G12" s="41"/>
      <c r="H12" s="41"/>
      <c r="I12" s="126"/>
      <c r="J12" s="41"/>
      <c r="K12" s="44"/>
    </row>
    <row r="13" spans="2:11" s="1" customFormat="1" ht="36.95" customHeight="1">
      <c r="B13" s="40"/>
      <c r="C13" s="41"/>
      <c r="D13" s="41"/>
      <c r="E13" s="391" t="s">
        <v>233</v>
      </c>
      <c r="F13" s="390"/>
      <c r="G13" s="390"/>
      <c r="H13" s="390"/>
      <c r="I13" s="126"/>
      <c r="J13" s="41"/>
      <c r="K13" s="44"/>
    </row>
    <row r="14" spans="2:11" s="1" customFormat="1" ht="13.5">
      <c r="B14" s="40"/>
      <c r="C14" s="41"/>
      <c r="D14" s="41"/>
      <c r="E14" s="41"/>
      <c r="F14" s="41"/>
      <c r="G14" s="41"/>
      <c r="H14" s="41"/>
      <c r="I14" s="126"/>
      <c r="J14" s="41"/>
      <c r="K14" s="44"/>
    </row>
    <row r="15" spans="2:11" s="1" customFormat="1" ht="14.45" customHeight="1">
      <c r="B15" s="40"/>
      <c r="C15" s="41"/>
      <c r="D15" s="36" t="s">
        <v>20</v>
      </c>
      <c r="E15" s="41"/>
      <c r="F15" s="34" t="s">
        <v>21</v>
      </c>
      <c r="G15" s="41"/>
      <c r="H15" s="41"/>
      <c r="I15" s="127" t="s">
        <v>22</v>
      </c>
      <c r="J15" s="34" t="s">
        <v>21</v>
      </c>
      <c r="K15" s="44"/>
    </row>
    <row r="16" spans="2:11" s="1" customFormat="1" ht="14.45" customHeight="1">
      <c r="B16" s="40"/>
      <c r="C16" s="41"/>
      <c r="D16" s="36" t="s">
        <v>23</v>
      </c>
      <c r="E16" s="41"/>
      <c r="F16" s="34" t="s">
        <v>115</v>
      </c>
      <c r="G16" s="41"/>
      <c r="H16" s="41"/>
      <c r="I16" s="127" t="s">
        <v>25</v>
      </c>
      <c r="J16" s="128" t="str">
        <f>'Rekapitulace stavby'!AN8</f>
        <v>29.1.2017</v>
      </c>
      <c r="K16" s="44"/>
    </row>
    <row r="17" spans="2:11" s="1" customFormat="1" ht="10.9" customHeight="1">
      <c r="B17" s="40"/>
      <c r="C17" s="41"/>
      <c r="D17" s="41"/>
      <c r="E17" s="41"/>
      <c r="F17" s="41"/>
      <c r="G17" s="41"/>
      <c r="H17" s="41"/>
      <c r="I17" s="126"/>
      <c r="J17" s="41"/>
      <c r="K17" s="44"/>
    </row>
    <row r="18" spans="2:11" s="1" customFormat="1" ht="14.45" customHeight="1">
      <c r="B18" s="40"/>
      <c r="C18" s="41"/>
      <c r="D18" s="36" t="s">
        <v>27</v>
      </c>
      <c r="E18" s="41"/>
      <c r="F18" s="41"/>
      <c r="G18" s="41"/>
      <c r="H18" s="41"/>
      <c r="I18" s="127" t="s">
        <v>28</v>
      </c>
      <c r="J18" s="34" t="s">
        <v>21</v>
      </c>
      <c r="K18" s="44"/>
    </row>
    <row r="19" spans="2:11" s="1" customFormat="1" ht="18" customHeight="1">
      <c r="B19" s="40"/>
      <c r="C19" s="41"/>
      <c r="D19" s="41"/>
      <c r="E19" s="34" t="s">
        <v>29</v>
      </c>
      <c r="F19" s="41"/>
      <c r="G19" s="41"/>
      <c r="H19" s="41"/>
      <c r="I19" s="127" t="s">
        <v>30</v>
      </c>
      <c r="J19" s="34" t="s">
        <v>21</v>
      </c>
      <c r="K19" s="44"/>
    </row>
    <row r="20" spans="2:11" s="1" customFormat="1" ht="6.95" customHeight="1">
      <c r="B20" s="40"/>
      <c r="C20" s="41"/>
      <c r="D20" s="41"/>
      <c r="E20" s="41"/>
      <c r="F20" s="41"/>
      <c r="G20" s="41"/>
      <c r="H20" s="41"/>
      <c r="I20" s="126"/>
      <c r="J20" s="41"/>
      <c r="K20" s="44"/>
    </row>
    <row r="21" spans="2:11" s="1" customFormat="1" ht="14.45" customHeight="1">
      <c r="B21" s="40"/>
      <c r="C21" s="41"/>
      <c r="D21" s="36" t="s">
        <v>31</v>
      </c>
      <c r="E21" s="41"/>
      <c r="F21" s="41"/>
      <c r="G21" s="41"/>
      <c r="H21" s="41"/>
      <c r="I21" s="127" t="s">
        <v>28</v>
      </c>
      <c r="J21" s="34" t="str">
        <f>IF('Rekapitulace stavby'!AN13="Vyplň údaj","",IF('Rekapitulace stavby'!AN13="","",'Rekapitulace stavby'!AN13))</f>
        <v/>
      </c>
      <c r="K21" s="44"/>
    </row>
    <row r="22" spans="2:11" s="1" customFormat="1" ht="18" customHeight="1">
      <c r="B22" s="40"/>
      <c r="C22" s="41"/>
      <c r="D22" s="41"/>
      <c r="E22" s="34" t="str">
        <f>IF('Rekapitulace stavby'!E14="Vyplň údaj","",IF('Rekapitulace stavby'!E14="","",'Rekapitulace stavby'!E14))</f>
        <v/>
      </c>
      <c r="F22" s="41"/>
      <c r="G22" s="41"/>
      <c r="H22" s="41"/>
      <c r="I22" s="127" t="s">
        <v>30</v>
      </c>
      <c r="J22" s="34" t="str">
        <f>IF('Rekapitulace stavby'!AN14="Vyplň údaj","",IF('Rekapitulace stavby'!AN14="","",'Rekapitulace stavby'!AN14))</f>
        <v/>
      </c>
      <c r="K22" s="44"/>
    </row>
    <row r="23" spans="2:11" s="1" customFormat="1" ht="6.95" customHeight="1">
      <c r="B23" s="40"/>
      <c r="C23" s="41"/>
      <c r="D23" s="41"/>
      <c r="E23" s="41"/>
      <c r="F23" s="41"/>
      <c r="G23" s="41"/>
      <c r="H23" s="41"/>
      <c r="I23" s="126"/>
      <c r="J23" s="41"/>
      <c r="K23" s="44"/>
    </row>
    <row r="24" spans="2:11" s="1" customFormat="1" ht="14.45" customHeight="1">
      <c r="B24" s="40"/>
      <c r="C24" s="41"/>
      <c r="D24" s="36" t="s">
        <v>33</v>
      </c>
      <c r="E24" s="41"/>
      <c r="F24" s="41"/>
      <c r="G24" s="41"/>
      <c r="H24" s="41"/>
      <c r="I24" s="127" t="s">
        <v>28</v>
      </c>
      <c r="J24" s="34" t="s">
        <v>21</v>
      </c>
      <c r="K24" s="44"/>
    </row>
    <row r="25" spans="2:11" s="1" customFormat="1" ht="18" customHeight="1">
      <c r="B25" s="40"/>
      <c r="C25" s="41"/>
      <c r="D25" s="41"/>
      <c r="E25" s="34" t="s">
        <v>34</v>
      </c>
      <c r="F25" s="41"/>
      <c r="G25" s="41"/>
      <c r="H25" s="41"/>
      <c r="I25" s="127" t="s">
        <v>30</v>
      </c>
      <c r="J25" s="34" t="s">
        <v>21</v>
      </c>
      <c r="K25" s="44"/>
    </row>
    <row r="26" spans="2:11" s="1" customFormat="1" ht="6.95" customHeight="1">
      <c r="B26" s="40"/>
      <c r="C26" s="41"/>
      <c r="D26" s="41"/>
      <c r="E26" s="41"/>
      <c r="F26" s="41"/>
      <c r="G26" s="41"/>
      <c r="H26" s="41"/>
      <c r="I26" s="126"/>
      <c r="J26" s="41"/>
      <c r="K26" s="44"/>
    </row>
    <row r="27" spans="2:11" s="1" customFormat="1" ht="14.45" customHeight="1">
      <c r="B27" s="40"/>
      <c r="C27" s="41"/>
      <c r="D27" s="36" t="s">
        <v>36</v>
      </c>
      <c r="E27" s="41"/>
      <c r="F27" s="41"/>
      <c r="G27" s="41"/>
      <c r="H27" s="41"/>
      <c r="I27" s="126"/>
      <c r="J27" s="41"/>
      <c r="K27" s="44"/>
    </row>
    <row r="28" spans="2:11" s="7" customFormat="1" ht="22.5" customHeight="1">
      <c r="B28" s="129"/>
      <c r="C28" s="130"/>
      <c r="D28" s="130"/>
      <c r="E28" s="379" t="s">
        <v>21</v>
      </c>
      <c r="F28" s="379"/>
      <c r="G28" s="379"/>
      <c r="H28" s="379"/>
      <c r="I28" s="131"/>
      <c r="J28" s="130"/>
      <c r="K28" s="132"/>
    </row>
    <row r="29" spans="2:11" s="1" customFormat="1" ht="6.95" customHeight="1">
      <c r="B29" s="40"/>
      <c r="C29" s="41"/>
      <c r="D29" s="41"/>
      <c r="E29" s="41"/>
      <c r="F29" s="41"/>
      <c r="G29" s="41"/>
      <c r="H29" s="41"/>
      <c r="I29" s="126"/>
      <c r="J29" s="41"/>
      <c r="K29" s="44"/>
    </row>
    <row r="30" spans="2:11" s="1" customFormat="1" ht="6.95" customHeight="1">
      <c r="B30" s="40"/>
      <c r="C30" s="41"/>
      <c r="D30" s="84"/>
      <c r="E30" s="84"/>
      <c r="F30" s="84"/>
      <c r="G30" s="84"/>
      <c r="H30" s="84"/>
      <c r="I30" s="133"/>
      <c r="J30" s="84"/>
      <c r="K30" s="134"/>
    </row>
    <row r="31" spans="2:11" s="1" customFormat="1" ht="25.35" customHeight="1">
      <c r="B31" s="40"/>
      <c r="C31" s="41"/>
      <c r="D31" s="135" t="s">
        <v>38</v>
      </c>
      <c r="E31" s="41"/>
      <c r="F31" s="41"/>
      <c r="G31" s="41"/>
      <c r="H31" s="41"/>
      <c r="I31" s="126"/>
      <c r="J31" s="136">
        <f>ROUND(J94,2)</f>
        <v>0</v>
      </c>
      <c r="K31" s="44"/>
    </row>
    <row r="32" spans="2:11" s="1" customFormat="1" ht="6.95" customHeight="1">
      <c r="B32" s="40"/>
      <c r="C32" s="41"/>
      <c r="D32" s="84"/>
      <c r="E32" s="84"/>
      <c r="F32" s="84"/>
      <c r="G32" s="84"/>
      <c r="H32" s="84"/>
      <c r="I32" s="133"/>
      <c r="J32" s="84"/>
      <c r="K32" s="134"/>
    </row>
    <row r="33" spans="2:11" s="1" customFormat="1" ht="14.45" customHeight="1">
      <c r="B33" s="40"/>
      <c r="C33" s="41"/>
      <c r="D33" s="41"/>
      <c r="E33" s="41"/>
      <c r="F33" s="45" t="s">
        <v>40</v>
      </c>
      <c r="G33" s="41"/>
      <c r="H33" s="41"/>
      <c r="I33" s="137" t="s">
        <v>39</v>
      </c>
      <c r="J33" s="45" t="s">
        <v>41</v>
      </c>
      <c r="K33" s="44"/>
    </row>
    <row r="34" spans="2:11" s="1" customFormat="1" ht="14.45" customHeight="1">
      <c r="B34" s="40"/>
      <c r="C34" s="41"/>
      <c r="D34" s="48" t="s">
        <v>42</v>
      </c>
      <c r="E34" s="48" t="s">
        <v>43</v>
      </c>
      <c r="F34" s="138">
        <f>ROUND(SUM(BE94:BE313),2)</f>
        <v>0</v>
      </c>
      <c r="G34" s="41"/>
      <c r="H34" s="41"/>
      <c r="I34" s="139">
        <v>0.21</v>
      </c>
      <c r="J34" s="138">
        <f>ROUND(ROUND((SUM(BE94:BE313)),2)*I34,2)</f>
        <v>0</v>
      </c>
      <c r="K34" s="44"/>
    </row>
    <row r="35" spans="2:11" s="1" customFormat="1" ht="14.45" customHeight="1">
      <c r="B35" s="40"/>
      <c r="C35" s="41"/>
      <c r="D35" s="41"/>
      <c r="E35" s="48" t="s">
        <v>44</v>
      </c>
      <c r="F35" s="138">
        <f>ROUND(SUM(BF94:BF313),2)</f>
        <v>0</v>
      </c>
      <c r="G35" s="41"/>
      <c r="H35" s="41"/>
      <c r="I35" s="139">
        <v>0.15</v>
      </c>
      <c r="J35" s="138">
        <f>ROUND(ROUND((SUM(BF94:BF313)),2)*I35,2)</f>
        <v>0</v>
      </c>
      <c r="K35" s="44"/>
    </row>
    <row r="36" spans="2:11" s="1" customFormat="1" ht="14.45" customHeight="1" hidden="1">
      <c r="B36" s="40"/>
      <c r="C36" s="41"/>
      <c r="D36" s="41"/>
      <c r="E36" s="48" t="s">
        <v>45</v>
      </c>
      <c r="F36" s="138">
        <f>ROUND(SUM(BG94:BG313),2)</f>
        <v>0</v>
      </c>
      <c r="G36" s="41"/>
      <c r="H36" s="41"/>
      <c r="I36" s="139">
        <v>0.21</v>
      </c>
      <c r="J36" s="138">
        <v>0</v>
      </c>
      <c r="K36" s="44"/>
    </row>
    <row r="37" spans="2:11" s="1" customFormat="1" ht="14.45" customHeight="1" hidden="1">
      <c r="B37" s="40"/>
      <c r="C37" s="41"/>
      <c r="D37" s="41"/>
      <c r="E37" s="48" t="s">
        <v>46</v>
      </c>
      <c r="F37" s="138">
        <f>ROUND(SUM(BH94:BH313),2)</f>
        <v>0</v>
      </c>
      <c r="G37" s="41"/>
      <c r="H37" s="41"/>
      <c r="I37" s="139">
        <v>0.15</v>
      </c>
      <c r="J37" s="138">
        <v>0</v>
      </c>
      <c r="K37" s="44"/>
    </row>
    <row r="38" spans="2:11" s="1" customFormat="1" ht="14.45" customHeight="1" hidden="1">
      <c r="B38" s="40"/>
      <c r="C38" s="41"/>
      <c r="D38" s="41"/>
      <c r="E38" s="48" t="s">
        <v>47</v>
      </c>
      <c r="F38" s="138">
        <f>ROUND(SUM(BI94:BI313),2)</f>
        <v>0</v>
      </c>
      <c r="G38" s="41"/>
      <c r="H38" s="41"/>
      <c r="I38" s="139">
        <v>0</v>
      </c>
      <c r="J38" s="138">
        <v>0</v>
      </c>
      <c r="K38" s="44"/>
    </row>
    <row r="39" spans="2:11" s="1" customFormat="1" ht="6.95" customHeight="1">
      <c r="B39" s="40"/>
      <c r="C39" s="41"/>
      <c r="D39" s="41"/>
      <c r="E39" s="41"/>
      <c r="F39" s="41"/>
      <c r="G39" s="41"/>
      <c r="H39" s="41"/>
      <c r="I39" s="126"/>
      <c r="J39" s="41"/>
      <c r="K39" s="44"/>
    </row>
    <row r="40" spans="2:11" s="1" customFormat="1" ht="25.35" customHeight="1">
      <c r="B40" s="40"/>
      <c r="C40" s="140"/>
      <c r="D40" s="141" t="s">
        <v>48</v>
      </c>
      <c r="E40" s="78"/>
      <c r="F40" s="78"/>
      <c r="G40" s="142" t="s">
        <v>49</v>
      </c>
      <c r="H40" s="143" t="s">
        <v>50</v>
      </c>
      <c r="I40" s="144"/>
      <c r="J40" s="145">
        <f>SUM(J31:J38)</f>
        <v>0</v>
      </c>
      <c r="K40" s="146"/>
    </row>
    <row r="41" spans="2:11" s="1" customFormat="1" ht="14.45" customHeight="1">
      <c r="B41" s="55"/>
      <c r="C41" s="56"/>
      <c r="D41" s="56"/>
      <c r="E41" s="56"/>
      <c r="F41" s="56"/>
      <c r="G41" s="56"/>
      <c r="H41" s="56"/>
      <c r="I41" s="147"/>
      <c r="J41" s="56"/>
      <c r="K41" s="57"/>
    </row>
    <row r="45" spans="2:11" s="1" customFormat="1" ht="6.95" customHeight="1">
      <c r="B45" s="148"/>
      <c r="C45" s="149"/>
      <c r="D45" s="149"/>
      <c r="E45" s="149"/>
      <c r="F45" s="149"/>
      <c r="G45" s="149"/>
      <c r="H45" s="149"/>
      <c r="I45" s="150"/>
      <c r="J45" s="149"/>
      <c r="K45" s="151"/>
    </row>
    <row r="46" spans="2:11" s="1" customFormat="1" ht="36.95" customHeight="1">
      <c r="B46" s="40"/>
      <c r="C46" s="29" t="s">
        <v>116</v>
      </c>
      <c r="D46" s="41"/>
      <c r="E46" s="41"/>
      <c r="F46" s="41"/>
      <c r="G46" s="41"/>
      <c r="H46" s="41"/>
      <c r="I46" s="126"/>
      <c r="J46" s="41"/>
      <c r="K46" s="44"/>
    </row>
    <row r="47" spans="2:11" s="1" customFormat="1" ht="6.95" customHeight="1">
      <c r="B47" s="40"/>
      <c r="C47" s="41"/>
      <c r="D47" s="41"/>
      <c r="E47" s="41"/>
      <c r="F47" s="41"/>
      <c r="G47" s="41"/>
      <c r="H47" s="41"/>
      <c r="I47" s="126"/>
      <c r="J47" s="41"/>
      <c r="K47" s="44"/>
    </row>
    <row r="48" spans="2:11" s="1" customFormat="1" ht="14.45" customHeight="1">
      <c r="B48" s="40"/>
      <c r="C48" s="36" t="s">
        <v>18</v>
      </c>
      <c r="D48" s="41"/>
      <c r="E48" s="41"/>
      <c r="F48" s="41"/>
      <c r="G48" s="41"/>
      <c r="H48" s="41"/>
      <c r="I48" s="126"/>
      <c r="J48" s="41"/>
      <c r="K48" s="44"/>
    </row>
    <row r="49" spans="2:11" s="1" customFormat="1" ht="22.5" customHeight="1">
      <c r="B49" s="40"/>
      <c r="C49" s="41"/>
      <c r="D49" s="41"/>
      <c r="E49" s="388" t="str">
        <f>E7</f>
        <v>II/322 Lžovice - Týnec nad Labem</v>
      </c>
      <c r="F49" s="389"/>
      <c r="G49" s="389"/>
      <c r="H49" s="389"/>
      <c r="I49" s="126"/>
      <c r="J49" s="41"/>
      <c r="K49" s="44"/>
    </row>
    <row r="50" spans="2:11" ht="15">
      <c r="B50" s="27"/>
      <c r="C50" s="36" t="s">
        <v>109</v>
      </c>
      <c r="D50" s="28"/>
      <c r="E50" s="28"/>
      <c r="F50" s="28"/>
      <c r="G50" s="28"/>
      <c r="H50" s="28"/>
      <c r="I50" s="125"/>
      <c r="J50" s="28"/>
      <c r="K50" s="30"/>
    </row>
    <row r="51" spans="2:11" ht="22.5" customHeight="1">
      <c r="B51" s="27"/>
      <c r="C51" s="28"/>
      <c r="D51" s="28"/>
      <c r="E51" s="388" t="s">
        <v>110</v>
      </c>
      <c r="F51" s="375"/>
      <c r="G51" s="375"/>
      <c r="H51" s="375"/>
      <c r="I51" s="125"/>
      <c r="J51" s="28"/>
      <c r="K51" s="30"/>
    </row>
    <row r="52" spans="2:11" ht="15">
      <c r="B52" s="27"/>
      <c r="C52" s="36" t="s">
        <v>111</v>
      </c>
      <c r="D52" s="28"/>
      <c r="E52" s="28"/>
      <c r="F52" s="28"/>
      <c r="G52" s="28"/>
      <c r="H52" s="28"/>
      <c r="I52" s="125"/>
      <c r="J52" s="28"/>
      <c r="K52" s="30"/>
    </row>
    <row r="53" spans="2:11" s="1" customFormat="1" ht="22.5" customHeight="1">
      <c r="B53" s="40"/>
      <c r="C53" s="41"/>
      <c r="D53" s="41"/>
      <c r="E53" s="360" t="s">
        <v>112</v>
      </c>
      <c r="F53" s="390"/>
      <c r="G53" s="390"/>
      <c r="H53" s="390"/>
      <c r="I53" s="126"/>
      <c r="J53" s="41"/>
      <c r="K53" s="44"/>
    </row>
    <row r="54" spans="2:11" s="1" customFormat="1" ht="14.45" customHeight="1">
      <c r="B54" s="40"/>
      <c r="C54" s="36" t="s">
        <v>113</v>
      </c>
      <c r="D54" s="41"/>
      <c r="E54" s="41"/>
      <c r="F54" s="41"/>
      <c r="G54" s="41"/>
      <c r="H54" s="41"/>
      <c r="I54" s="126"/>
      <c r="J54" s="41"/>
      <c r="K54" s="44"/>
    </row>
    <row r="55" spans="2:11" s="1" customFormat="1" ht="23.25" customHeight="1">
      <c r="B55" s="40"/>
      <c r="C55" s="41"/>
      <c r="D55" s="41"/>
      <c r="E55" s="391" t="str">
        <f>E13</f>
        <v>1 - 1. podúsek - km 9,611 - 10,257 - dl. úseku 646 m</v>
      </c>
      <c r="F55" s="390"/>
      <c r="G55" s="390"/>
      <c r="H55" s="390"/>
      <c r="I55" s="126"/>
      <c r="J55" s="41"/>
      <c r="K55" s="44"/>
    </row>
    <row r="56" spans="2:11" s="1" customFormat="1" ht="6.95" customHeight="1">
      <c r="B56" s="40"/>
      <c r="C56" s="41"/>
      <c r="D56" s="41"/>
      <c r="E56" s="41"/>
      <c r="F56" s="41"/>
      <c r="G56" s="41"/>
      <c r="H56" s="41"/>
      <c r="I56" s="126"/>
      <c r="J56" s="41"/>
      <c r="K56" s="44"/>
    </row>
    <row r="57" spans="2:11" s="1" customFormat="1" ht="18" customHeight="1">
      <c r="B57" s="40"/>
      <c r="C57" s="36" t="s">
        <v>23</v>
      </c>
      <c r="D57" s="41"/>
      <c r="E57" s="41"/>
      <c r="F57" s="34" t="str">
        <f>F16</f>
        <v xml:space="preserve"> </v>
      </c>
      <c r="G57" s="41"/>
      <c r="H57" s="41"/>
      <c r="I57" s="127" t="s">
        <v>25</v>
      </c>
      <c r="J57" s="128" t="str">
        <f>IF(J16="","",J16)</f>
        <v>29.1.2017</v>
      </c>
      <c r="K57" s="44"/>
    </row>
    <row r="58" spans="2:11" s="1" customFormat="1" ht="6.95" customHeight="1">
      <c r="B58" s="40"/>
      <c r="C58" s="41"/>
      <c r="D58" s="41"/>
      <c r="E58" s="41"/>
      <c r="F58" s="41"/>
      <c r="G58" s="41"/>
      <c r="H58" s="41"/>
      <c r="I58" s="126"/>
      <c r="J58" s="41"/>
      <c r="K58" s="44"/>
    </row>
    <row r="59" spans="2:11" s="1" customFormat="1" ht="15">
      <c r="B59" s="40"/>
      <c r="C59" s="36" t="s">
        <v>27</v>
      </c>
      <c r="D59" s="41"/>
      <c r="E59" s="41"/>
      <c r="F59" s="34" t="str">
        <f>E19</f>
        <v>Krajská správa a údržba silnic Středočeského kraje</v>
      </c>
      <c r="G59" s="41"/>
      <c r="H59" s="41"/>
      <c r="I59" s="127" t="s">
        <v>33</v>
      </c>
      <c r="J59" s="34" t="str">
        <f>E25</f>
        <v>Ateliér PROMIKA s.r.o.</v>
      </c>
      <c r="K59" s="44"/>
    </row>
    <row r="60" spans="2:11" s="1" customFormat="1" ht="14.45" customHeight="1">
      <c r="B60" s="40"/>
      <c r="C60" s="36" t="s">
        <v>31</v>
      </c>
      <c r="D60" s="41"/>
      <c r="E60" s="41"/>
      <c r="F60" s="34" t="str">
        <f>IF(E22="","",E22)</f>
        <v/>
      </c>
      <c r="G60" s="41"/>
      <c r="H60" s="41"/>
      <c r="I60" s="126"/>
      <c r="J60" s="41"/>
      <c r="K60" s="44"/>
    </row>
    <row r="61" spans="2:11" s="1" customFormat="1" ht="10.35" customHeight="1">
      <c r="B61" s="40"/>
      <c r="C61" s="41"/>
      <c r="D61" s="41"/>
      <c r="E61" s="41"/>
      <c r="F61" s="41"/>
      <c r="G61" s="41"/>
      <c r="H61" s="41"/>
      <c r="I61" s="126"/>
      <c r="J61" s="41"/>
      <c r="K61" s="44"/>
    </row>
    <row r="62" spans="2:11" s="1" customFormat="1" ht="29.25" customHeight="1">
      <c r="B62" s="40"/>
      <c r="C62" s="152" t="s">
        <v>117</v>
      </c>
      <c r="D62" s="140"/>
      <c r="E62" s="140"/>
      <c r="F62" s="140"/>
      <c r="G62" s="140"/>
      <c r="H62" s="140"/>
      <c r="I62" s="153"/>
      <c r="J62" s="154" t="s">
        <v>118</v>
      </c>
      <c r="K62" s="155"/>
    </row>
    <row r="63" spans="2:11" s="1" customFormat="1" ht="10.35" customHeight="1">
      <c r="B63" s="40"/>
      <c r="C63" s="41"/>
      <c r="D63" s="41"/>
      <c r="E63" s="41"/>
      <c r="F63" s="41"/>
      <c r="G63" s="41"/>
      <c r="H63" s="41"/>
      <c r="I63" s="126"/>
      <c r="J63" s="41"/>
      <c r="K63" s="44"/>
    </row>
    <row r="64" spans="2:47" s="1" customFormat="1" ht="29.25" customHeight="1">
      <c r="B64" s="40"/>
      <c r="C64" s="156" t="s">
        <v>119</v>
      </c>
      <c r="D64" s="41"/>
      <c r="E64" s="41"/>
      <c r="F64" s="41"/>
      <c r="G64" s="41"/>
      <c r="H64" s="41"/>
      <c r="I64" s="126"/>
      <c r="J64" s="136">
        <f>J94</f>
        <v>0</v>
      </c>
      <c r="K64" s="44"/>
      <c r="AU64" s="23" t="s">
        <v>120</v>
      </c>
    </row>
    <row r="65" spans="2:11" s="8" customFormat="1" ht="24.95" customHeight="1">
      <c r="B65" s="157"/>
      <c r="C65" s="158"/>
      <c r="D65" s="159" t="s">
        <v>121</v>
      </c>
      <c r="E65" s="160"/>
      <c r="F65" s="160"/>
      <c r="G65" s="160"/>
      <c r="H65" s="160"/>
      <c r="I65" s="161"/>
      <c r="J65" s="162">
        <f>J95</f>
        <v>0</v>
      </c>
      <c r="K65" s="163"/>
    </row>
    <row r="66" spans="2:11" s="9" customFormat="1" ht="19.9" customHeight="1">
      <c r="B66" s="164"/>
      <c r="C66" s="165"/>
      <c r="D66" s="166" t="s">
        <v>234</v>
      </c>
      <c r="E66" s="167"/>
      <c r="F66" s="167"/>
      <c r="G66" s="167"/>
      <c r="H66" s="167"/>
      <c r="I66" s="168"/>
      <c r="J66" s="169">
        <f>J96</f>
        <v>0</v>
      </c>
      <c r="K66" s="170"/>
    </row>
    <row r="67" spans="2:11" s="9" customFormat="1" ht="19.9" customHeight="1">
      <c r="B67" s="164"/>
      <c r="C67" s="165"/>
      <c r="D67" s="166" t="s">
        <v>235</v>
      </c>
      <c r="E67" s="167"/>
      <c r="F67" s="167"/>
      <c r="G67" s="167"/>
      <c r="H67" s="167"/>
      <c r="I67" s="168"/>
      <c r="J67" s="169">
        <f>J213</f>
        <v>0</v>
      </c>
      <c r="K67" s="170"/>
    </row>
    <row r="68" spans="2:11" s="9" customFormat="1" ht="19.9" customHeight="1">
      <c r="B68" s="164"/>
      <c r="C68" s="165"/>
      <c r="D68" s="166" t="s">
        <v>123</v>
      </c>
      <c r="E68" s="167"/>
      <c r="F68" s="167"/>
      <c r="G68" s="167"/>
      <c r="H68" s="167"/>
      <c r="I68" s="168"/>
      <c r="J68" s="169">
        <f>J276</f>
        <v>0</v>
      </c>
      <c r="K68" s="170"/>
    </row>
    <row r="69" spans="2:11" s="9" customFormat="1" ht="19.9" customHeight="1">
      <c r="B69" s="164"/>
      <c r="C69" s="165"/>
      <c r="D69" s="166" t="s">
        <v>124</v>
      </c>
      <c r="E69" s="167"/>
      <c r="F69" s="167"/>
      <c r="G69" s="167"/>
      <c r="H69" s="167"/>
      <c r="I69" s="168"/>
      <c r="J69" s="169">
        <f>J292</f>
        <v>0</v>
      </c>
      <c r="K69" s="170"/>
    </row>
    <row r="70" spans="2:11" s="9" customFormat="1" ht="19.9" customHeight="1">
      <c r="B70" s="164"/>
      <c r="C70" s="165"/>
      <c r="D70" s="166" t="s">
        <v>125</v>
      </c>
      <c r="E70" s="167"/>
      <c r="F70" s="167"/>
      <c r="G70" s="167"/>
      <c r="H70" s="167"/>
      <c r="I70" s="168"/>
      <c r="J70" s="169">
        <f>J309</f>
        <v>0</v>
      </c>
      <c r="K70" s="170"/>
    </row>
    <row r="71" spans="2:11" s="1" customFormat="1" ht="21.75" customHeight="1">
      <c r="B71" s="40"/>
      <c r="C71" s="41"/>
      <c r="D71" s="41"/>
      <c r="E71" s="41"/>
      <c r="F71" s="41"/>
      <c r="G71" s="41"/>
      <c r="H71" s="41"/>
      <c r="I71" s="126"/>
      <c r="J71" s="41"/>
      <c r="K71" s="44"/>
    </row>
    <row r="72" spans="2:11" s="1" customFormat="1" ht="6.95" customHeight="1">
      <c r="B72" s="55"/>
      <c r="C72" s="56"/>
      <c r="D72" s="56"/>
      <c r="E72" s="56"/>
      <c r="F72" s="56"/>
      <c r="G72" s="56"/>
      <c r="H72" s="56"/>
      <c r="I72" s="147"/>
      <c r="J72" s="56"/>
      <c r="K72" s="57"/>
    </row>
    <row r="76" spans="2:12" s="1" customFormat="1" ht="6.95" customHeight="1">
      <c r="B76" s="58"/>
      <c r="C76" s="59"/>
      <c r="D76" s="59"/>
      <c r="E76" s="59"/>
      <c r="F76" s="59"/>
      <c r="G76" s="59"/>
      <c r="H76" s="59"/>
      <c r="I76" s="150"/>
      <c r="J76" s="59"/>
      <c r="K76" s="59"/>
      <c r="L76" s="60"/>
    </row>
    <row r="77" spans="2:12" s="1" customFormat="1" ht="36.95" customHeight="1">
      <c r="B77" s="40"/>
      <c r="C77" s="61" t="s">
        <v>126</v>
      </c>
      <c r="D77" s="62"/>
      <c r="E77" s="62"/>
      <c r="F77" s="62"/>
      <c r="G77" s="62"/>
      <c r="H77" s="62"/>
      <c r="I77" s="171"/>
      <c r="J77" s="62"/>
      <c r="K77" s="62"/>
      <c r="L77" s="60"/>
    </row>
    <row r="78" spans="2:12" s="1" customFormat="1" ht="6.95" customHeight="1">
      <c r="B78" s="40"/>
      <c r="C78" s="62"/>
      <c r="D78" s="62"/>
      <c r="E78" s="62"/>
      <c r="F78" s="62"/>
      <c r="G78" s="62"/>
      <c r="H78" s="62"/>
      <c r="I78" s="171"/>
      <c r="J78" s="62"/>
      <c r="K78" s="62"/>
      <c r="L78" s="60"/>
    </row>
    <row r="79" spans="2:12" s="1" customFormat="1" ht="14.45" customHeight="1">
      <c r="B79" s="40"/>
      <c r="C79" s="64" t="s">
        <v>18</v>
      </c>
      <c r="D79" s="62"/>
      <c r="E79" s="62"/>
      <c r="F79" s="62"/>
      <c r="G79" s="62"/>
      <c r="H79" s="62"/>
      <c r="I79" s="171"/>
      <c r="J79" s="62"/>
      <c r="K79" s="62"/>
      <c r="L79" s="60"/>
    </row>
    <row r="80" spans="2:12" s="1" customFormat="1" ht="22.5" customHeight="1">
      <c r="B80" s="40"/>
      <c r="C80" s="62"/>
      <c r="D80" s="62"/>
      <c r="E80" s="385" t="str">
        <f>E7</f>
        <v>II/322 Lžovice - Týnec nad Labem</v>
      </c>
      <c r="F80" s="392"/>
      <c r="G80" s="392"/>
      <c r="H80" s="392"/>
      <c r="I80" s="171"/>
      <c r="J80" s="62"/>
      <c r="K80" s="62"/>
      <c r="L80" s="60"/>
    </row>
    <row r="81" spans="2:12" ht="15">
      <c r="B81" s="27"/>
      <c r="C81" s="64" t="s">
        <v>109</v>
      </c>
      <c r="D81" s="172"/>
      <c r="E81" s="172"/>
      <c r="F81" s="172"/>
      <c r="G81" s="172"/>
      <c r="H81" s="172"/>
      <c r="J81" s="172"/>
      <c r="K81" s="172"/>
      <c r="L81" s="173"/>
    </row>
    <row r="82" spans="2:12" ht="22.5" customHeight="1">
      <c r="B82" s="27"/>
      <c r="C82" s="172"/>
      <c r="D82" s="172"/>
      <c r="E82" s="385" t="s">
        <v>110</v>
      </c>
      <c r="F82" s="386"/>
      <c r="G82" s="386"/>
      <c r="H82" s="386"/>
      <c r="J82" s="172"/>
      <c r="K82" s="172"/>
      <c r="L82" s="173"/>
    </row>
    <row r="83" spans="2:12" ht="15">
      <c r="B83" s="27"/>
      <c r="C83" s="64" t="s">
        <v>111</v>
      </c>
      <c r="D83" s="172"/>
      <c r="E83" s="172"/>
      <c r="F83" s="172"/>
      <c r="G83" s="172"/>
      <c r="H83" s="172"/>
      <c r="J83" s="172"/>
      <c r="K83" s="172"/>
      <c r="L83" s="173"/>
    </row>
    <row r="84" spans="2:12" s="1" customFormat="1" ht="22.5" customHeight="1">
      <c r="B84" s="40"/>
      <c r="C84" s="62"/>
      <c r="D84" s="62"/>
      <c r="E84" s="383" t="s">
        <v>112</v>
      </c>
      <c r="F84" s="384"/>
      <c r="G84" s="384"/>
      <c r="H84" s="384"/>
      <c r="I84" s="171"/>
      <c r="J84" s="62"/>
      <c r="K84" s="62"/>
      <c r="L84" s="60"/>
    </row>
    <row r="85" spans="2:12" s="1" customFormat="1" ht="14.45" customHeight="1">
      <c r="B85" s="40"/>
      <c r="C85" s="64" t="s">
        <v>113</v>
      </c>
      <c r="D85" s="62"/>
      <c r="E85" s="62"/>
      <c r="F85" s="62"/>
      <c r="G85" s="62"/>
      <c r="H85" s="62"/>
      <c r="I85" s="171"/>
      <c r="J85" s="62"/>
      <c r="K85" s="62"/>
      <c r="L85" s="60"/>
    </row>
    <row r="86" spans="2:12" s="1" customFormat="1" ht="23.25" customHeight="1">
      <c r="B86" s="40"/>
      <c r="C86" s="62"/>
      <c r="D86" s="62"/>
      <c r="E86" s="351" t="str">
        <f>E13</f>
        <v>1 - 1. podúsek - km 9,611 - 10,257 - dl. úseku 646 m</v>
      </c>
      <c r="F86" s="384"/>
      <c r="G86" s="384"/>
      <c r="H86" s="384"/>
      <c r="I86" s="171"/>
      <c r="J86" s="62"/>
      <c r="K86" s="62"/>
      <c r="L86" s="60"/>
    </row>
    <row r="87" spans="2:12" s="1" customFormat="1" ht="6.95" customHeight="1">
      <c r="B87" s="40"/>
      <c r="C87" s="62"/>
      <c r="D87" s="62"/>
      <c r="E87" s="62"/>
      <c r="F87" s="62"/>
      <c r="G87" s="62"/>
      <c r="H87" s="62"/>
      <c r="I87" s="171"/>
      <c r="J87" s="62"/>
      <c r="K87" s="62"/>
      <c r="L87" s="60"/>
    </row>
    <row r="88" spans="2:12" s="1" customFormat="1" ht="18" customHeight="1">
      <c r="B88" s="40"/>
      <c r="C88" s="64" t="s">
        <v>23</v>
      </c>
      <c r="D88" s="62"/>
      <c r="E88" s="62"/>
      <c r="F88" s="174" t="str">
        <f>F16</f>
        <v xml:space="preserve"> </v>
      </c>
      <c r="G88" s="62"/>
      <c r="H88" s="62"/>
      <c r="I88" s="175" t="s">
        <v>25</v>
      </c>
      <c r="J88" s="72" t="str">
        <f>IF(J16="","",J16)</f>
        <v>29.1.2017</v>
      </c>
      <c r="K88" s="62"/>
      <c r="L88" s="60"/>
    </row>
    <row r="89" spans="2:12" s="1" customFormat="1" ht="6.95" customHeight="1">
      <c r="B89" s="40"/>
      <c r="C89" s="62"/>
      <c r="D89" s="62"/>
      <c r="E89" s="62"/>
      <c r="F89" s="62"/>
      <c r="G89" s="62"/>
      <c r="H89" s="62"/>
      <c r="I89" s="171"/>
      <c r="J89" s="62"/>
      <c r="K89" s="62"/>
      <c r="L89" s="60"/>
    </row>
    <row r="90" spans="2:12" s="1" customFormat="1" ht="15">
      <c r="B90" s="40"/>
      <c r="C90" s="64" t="s">
        <v>27</v>
      </c>
      <c r="D90" s="62"/>
      <c r="E90" s="62"/>
      <c r="F90" s="174" t="str">
        <f>E19</f>
        <v>Krajská správa a údržba silnic Středočeského kraje</v>
      </c>
      <c r="G90" s="62"/>
      <c r="H90" s="62"/>
      <c r="I90" s="175" t="s">
        <v>33</v>
      </c>
      <c r="J90" s="174" t="str">
        <f>E25</f>
        <v>Ateliér PROMIKA s.r.o.</v>
      </c>
      <c r="K90" s="62"/>
      <c r="L90" s="60"/>
    </row>
    <row r="91" spans="2:12" s="1" customFormat="1" ht="14.45" customHeight="1">
      <c r="B91" s="40"/>
      <c r="C91" s="64" t="s">
        <v>31</v>
      </c>
      <c r="D91" s="62"/>
      <c r="E91" s="62"/>
      <c r="F91" s="174" t="str">
        <f>IF(E22="","",E22)</f>
        <v/>
      </c>
      <c r="G91" s="62"/>
      <c r="H91" s="62"/>
      <c r="I91" s="171"/>
      <c r="J91" s="62"/>
      <c r="K91" s="62"/>
      <c r="L91" s="60"/>
    </row>
    <row r="92" spans="2:12" s="1" customFormat="1" ht="10.35" customHeight="1">
      <c r="B92" s="40"/>
      <c r="C92" s="62"/>
      <c r="D92" s="62"/>
      <c r="E92" s="62"/>
      <c r="F92" s="62"/>
      <c r="G92" s="62"/>
      <c r="H92" s="62"/>
      <c r="I92" s="171"/>
      <c r="J92" s="62"/>
      <c r="K92" s="62"/>
      <c r="L92" s="60"/>
    </row>
    <row r="93" spans="2:20" s="10" customFormat="1" ht="29.25" customHeight="1">
      <c r="B93" s="176"/>
      <c r="C93" s="177" t="s">
        <v>127</v>
      </c>
      <c r="D93" s="178" t="s">
        <v>57</v>
      </c>
      <c r="E93" s="178" t="s">
        <v>53</v>
      </c>
      <c r="F93" s="178" t="s">
        <v>128</v>
      </c>
      <c r="G93" s="178" t="s">
        <v>129</v>
      </c>
      <c r="H93" s="178" t="s">
        <v>130</v>
      </c>
      <c r="I93" s="179" t="s">
        <v>131</v>
      </c>
      <c r="J93" s="178" t="s">
        <v>118</v>
      </c>
      <c r="K93" s="180" t="s">
        <v>132</v>
      </c>
      <c r="L93" s="181"/>
      <c r="M93" s="80" t="s">
        <v>133</v>
      </c>
      <c r="N93" s="81" t="s">
        <v>42</v>
      </c>
      <c r="O93" s="81" t="s">
        <v>134</v>
      </c>
      <c r="P93" s="81" t="s">
        <v>135</v>
      </c>
      <c r="Q93" s="81" t="s">
        <v>136</v>
      </c>
      <c r="R93" s="81" t="s">
        <v>137</v>
      </c>
      <c r="S93" s="81" t="s">
        <v>138</v>
      </c>
      <c r="T93" s="82" t="s">
        <v>139</v>
      </c>
    </row>
    <row r="94" spans="2:63" s="1" customFormat="1" ht="29.25" customHeight="1">
      <c r="B94" s="40"/>
      <c r="C94" s="86" t="s">
        <v>119</v>
      </c>
      <c r="D94" s="62"/>
      <c r="E94" s="62"/>
      <c r="F94" s="62"/>
      <c r="G94" s="62"/>
      <c r="H94" s="62"/>
      <c r="I94" s="171"/>
      <c r="J94" s="182">
        <f>BK94</f>
        <v>0</v>
      </c>
      <c r="K94" s="62"/>
      <c r="L94" s="60"/>
      <c r="M94" s="83"/>
      <c r="N94" s="84"/>
      <c r="O94" s="84"/>
      <c r="P94" s="183">
        <f>P95</f>
        <v>0</v>
      </c>
      <c r="Q94" s="84"/>
      <c r="R94" s="183">
        <f>R95</f>
        <v>1528.783898</v>
      </c>
      <c r="S94" s="84"/>
      <c r="T94" s="184">
        <f>T95</f>
        <v>3741.2038</v>
      </c>
      <c r="AT94" s="23" t="s">
        <v>71</v>
      </c>
      <c r="AU94" s="23" t="s">
        <v>120</v>
      </c>
      <c r="BK94" s="185">
        <f>BK95</f>
        <v>0</v>
      </c>
    </row>
    <row r="95" spans="2:63" s="11" customFormat="1" ht="37.35" customHeight="1">
      <c r="B95" s="186"/>
      <c r="C95" s="187"/>
      <c r="D95" s="188" t="s">
        <v>71</v>
      </c>
      <c r="E95" s="189" t="s">
        <v>140</v>
      </c>
      <c r="F95" s="189" t="s">
        <v>141</v>
      </c>
      <c r="G95" s="187"/>
      <c r="H95" s="187"/>
      <c r="I95" s="190"/>
      <c r="J95" s="191">
        <f>BK95</f>
        <v>0</v>
      </c>
      <c r="K95" s="187"/>
      <c r="L95" s="192"/>
      <c r="M95" s="193"/>
      <c r="N95" s="194"/>
      <c r="O95" s="194"/>
      <c r="P95" s="195">
        <f>P96+P213+P276+P292+P309</f>
        <v>0</v>
      </c>
      <c r="Q95" s="194"/>
      <c r="R95" s="195">
        <f>R96+R213+R276+R292+R309</f>
        <v>1528.783898</v>
      </c>
      <c r="S95" s="194"/>
      <c r="T95" s="196">
        <f>T96+T213+T276+T292+T309</f>
        <v>3741.2038</v>
      </c>
      <c r="AR95" s="197" t="s">
        <v>76</v>
      </c>
      <c r="AT95" s="198" t="s">
        <v>71</v>
      </c>
      <c r="AU95" s="198" t="s">
        <v>72</v>
      </c>
      <c r="AY95" s="197" t="s">
        <v>142</v>
      </c>
      <c r="BK95" s="199">
        <f>BK96+BK213+BK276+BK292+BK309</f>
        <v>0</v>
      </c>
    </row>
    <row r="96" spans="2:63" s="11" customFormat="1" ht="19.9" customHeight="1">
      <c r="B96" s="186"/>
      <c r="C96" s="187"/>
      <c r="D96" s="200" t="s">
        <v>71</v>
      </c>
      <c r="E96" s="201" t="s">
        <v>76</v>
      </c>
      <c r="F96" s="201" t="s">
        <v>236</v>
      </c>
      <c r="G96" s="187"/>
      <c r="H96" s="187"/>
      <c r="I96" s="190"/>
      <c r="J96" s="202">
        <f>BK96</f>
        <v>0</v>
      </c>
      <c r="K96" s="187"/>
      <c r="L96" s="192"/>
      <c r="M96" s="193"/>
      <c r="N96" s="194"/>
      <c r="O96" s="194"/>
      <c r="P96" s="195">
        <f>SUM(P97:P212)</f>
        <v>0</v>
      </c>
      <c r="Q96" s="194"/>
      <c r="R96" s="195">
        <f>SUM(R97:R212)</f>
        <v>1163.769648</v>
      </c>
      <c r="S96" s="194"/>
      <c r="T96" s="196">
        <f>SUM(T97:T212)</f>
        <v>3670.0638</v>
      </c>
      <c r="AR96" s="197" t="s">
        <v>76</v>
      </c>
      <c r="AT96" s="198" t="s">
        <v>71</v>
      </c>
      <c r="AU96" s="198" t="s">
        <v>76</v>
      </c>
      <c r="AY96" s="197" t="s">
        <v>142</v>
      </c>
      <c r="BK96" s="199">
        <f>SUM(BK97:BK212)</f>
        <v>0</v>
      </c>
    </row>
    <row r="97" spans="2:65" s="1" customFormat="1" ht="22.5" customHeight="1">
      <c r="B97" s="40"/>
      <c r="C97" s="203" t="s">
        <v>76</v>
      </c>
      <c r="D97" s="203" t="s">
        <v>145</v>
      </c>
      <c r="E97" s="204" t="s">
        <v>237</v>
      </c>
      <c r="F97" s="205" t="s">
        <v>238</v>
      </c>
      <c r="G97" s="206" t="s">
        <v>239</v>
      </c>
      <c r="H97" s="207">
        <v>400</v>
      </c>
      <c r="I97" s="208"/>
      <c r="J97" s="209">
        <f>ROUND(I97*H97,2)</f>
        <v>0</v>
      </c>
      <c r="K97" s="205" t="s">
        <v>163</v>
      </c>
      <c r="L97" s="60"/>
      <c r="M97" s="210" t="s">
        <v>21</v>
      </c>
      <c r="N97" s="211" t="s">
        <v>43</v>
      </c>
      <c r="O97" s="41"/>
      <c r="P97" s="212">
        <f>O97*H97</f>
        <v>0</v>
      </c>
      <c r="Q97" s="212">
        <v>0</v>
      </c>
      <c r="R97" s="212">
        <f>Q97*H97</f>
        <v>0</v>
      </c>
      <c r="S97" s="212">
        <v>0.586</v>
      </c>
      <c r="T97" s="213">
        <f>S97*H97</f>
        <v>234.39999999999998</v>
      </c>
      <c r="AR97" s="23" t="s">
        <v>149</v>
      </c>
      <c r="AT97" s="23" t="s">
        <v>145</v>
      </c>
      <c r="AU97" s="23" t="s">
        <v>79</v>
      </c>
      <c r="AY97" s="23" t="s">
        <v>142</v>
      </c>
      <c r="BE97" s="214">
        <f>IF(N97="základní",J97,0)</f>
        <v>0</v>
      </c>
      <c r="BF97" s="214">
        <f>IF(N97="snížená",J97,0)</f>
        <v>0</v>
      </c>
      <c r="BG97" s="214">
        <f>IF(N97="zákl. přenesená",J97,0)</f>
        <v>0</v>
      </c>
      <c r="BH97" s="214">
        <f>IF(N97="sníž. přenesená",J97,0)</f>
        <v>0</v>
      </c>
      <c r="BI97" s="214">
        <f>IF(N97="nulová",J97,0)</f>
        <v>0</v>
      </c>
      <c r="BJ97" s="23" t="s">
        <v>76</v>
      </c>
      <c r="BK97" s="214">
        <f>ROUND(I97*H97,2)</f>
        <v>0</v>
      </c>
      <c r="BL97" s="23" t="s">
        <v>149</v>
      </c>
      <c r="BM97" s="23" t="s">
        <v>240</v>
      </c>
    </row>
    <row r="98" spans="2:47" s="1" customFormat="1" ht="40.5">
      <c r="B98" s="40"/>
      <c r="C98" s="62"/>
      <c r="D98" s="215" t="s">
        <v>151</v>
      </c>
      <c r="E98" s="62"/>
      <c r="F98" s="216" t="s">
        <v>241</v>
      </c>
      <c r="G98" s="62"/>
      <c r="H98" s="62"/>
      <c r="I98" s="171"/>
      <c r="J98" s="62"/>
      <c r="K98" s="62"/>
      <c r="L98" s="60"/>
      <c r="M98" s="217"/>
      <c r="N98" s="41"/>
      <c r="O98" s="41"/>
      <c r="P98" s="41"/>
      <c r="Q98" s="41"/>
      <c r="R98" s="41"/>
      <c r="S98" s="41"/>
      <c r="T98" s="77"/>
      <c r="AT98" s="23" t="s">
        <v>151</v>
      </c>
      <c r="AU98" s="23" t="s">
        <v>79</v>
      </c>
    </row>
    <row r="99" spans="2:51" s="13" customFormat="1" ht="13.5">
      <c r="B99" s="247"/>
      <c r="C99" s="248"/>
      <c r="D99" s="215" t="s">
        <v>152</v>
      </c>
      <c r="E99" s="249" t="s">
        <v>21</v>
      </c>
      <c r="F99" s="250" t="s">
        <v>242</v>
      </c>
      <c r="G99" s="248"/>
      <c r="H99" s="251" t="s">
        <v>21</v>
      </c>
      <c r="I99" s="252"/>
      <c r="J99" s="248"/>
      <c r="K99" s="248"/>
      <c r="L99" s="253"/>
      <c r="M99" s="254"/>
      <c r="N99" s="255"/>
      <c r="O99" s="255"/>
      <c r="P99" s="255"/>
      <c r="Q99" s="255"/>
      <c r="R99" s="255"/>
      <c r="S99" s="255"/>
      <c r="T99" s="256"/>
      <c r="AT99" s="257" t="s">
        <v>152</v>
      </c>
      <c r="AU99" s="257" t="s">
        <v>79</v>
      </c>
      <c r="AV99" s="13" t="s">
        <v>76</v>
      </c>
      <c r="AW99" s="13" t="s">
        <v>35</v>
      </c>
      <c r="AX99" s="13" t="s">
        <v>72</v>
      </c>
      <c r="AY99" s="257" t="s">
        <v>142</v>
      </c>
    </row>
    <row r="100" spans="2:51" s="13" customFormat="1" ht="13.5">
      <c r="B100" s="247"/>
      <c r="C100" s="248"/>
      <c r="D100" s="215" t="s">
        <v>152</v>
      </c>
      <c r="E100" s="249" t="s">
        <v>21</v>
      </c>
      <c r="F100" s="250" t="s">
        <v>243</v>
      </c>
      <c r="G100" s="248"/>
      <c r="H100" s="251" t="s">
        <v>21</v>
      </c>
      <c r="I100" s="252"/>
      <c r="J100" s="248"/>
      <c r="K100" s="248"/>
      <c r="L100" s="253"/>
      <c r="M100" s="254"/>
      <c r="N100" s="255"/>
      <c r="O100" s="255"/>
      <c r="P100" s="255"/>
      <c r="Q100" s="255"/>
      <c r="R100" s="255"/>
      <c r="S100" s="255"/>
      <c r="T100" s="256"/>
      <c r="AT100" s="257" t="s">
        <v>152</v>
      </c>
      <c r="AU100" s="257" t="s">
        <v>79</v>
      </c>
      <c r="AV100" s="13" t="s">
        <v>76</v>
      </c>
      <c r="AW100" s="13" t="s">
        <v>35</v>
      </c>
      <c r="AX100" s="13" t="s">
        <v>72</v>
      </c>
      <c r="AY100" s="257" t="s">
        <v>142</v>
      </c>
    </row>
    <row r="101" spans="2:51" s="12" customFormat="1" ht="13.5">
      <c r="B101" s="218"/>
      <c r="C101" s="219"/>
      <c r="D101" s="220" t="s">
        <v>152</v>
      </c>
      <c r="E101" s="221" t="s">
        <v>21</v>
      </c>
      <c r="F101" s="222" t="s">
        <v>244</v>
      </c>
      <c r="G101" s="219"/>
      <c r="H101" s="223">
        <v>400</v>
      </c>
      <c r="I101" s="224"/>
      <c r="J101" s="219"/>
      <c r="K101" s="219"/>
      <c r="L101" s="225"/>
      <c r="M101" s="226"/>
      <c r="N101" s="227"/>
      <c r="O101" s="227"/>
      <c r="P101" s="227"/>
      <c r="Q101" s="227"/>
      <c r="R101" s="227"/>
      <c r="S101" s="227"/>
      <c r="T101" s="228"/>
      <c r="AT101" s="229" t="s">
        <v>152</v>
      </c>
      <c r="AU101" s="229" t="s">
        <v>79</v>
      </c>
      <c r="AV101" s="12" t="s">
        <v>79</v>
      </c>
      <c r="AW101" s="12" t="s">
        <v>35</v>
      </c>
      <c r="AX101" s="12" t="s">
        <v>72</v>
      </c>
      <c r="AY101" s="229" t="s">
        <v>142</v>
      </c>
    </row>
    <row r="102" spans="2:65" s="1" customFormat="1" ht="22.5" customHeight="1">
      <c r="B102" s="40"/>
      <c r="C102" s="203" t="s">
        <v>79</v>
      </c>
      <c r="D102" s="203" t="s">
        <v>145</v>
      </c>
      <c r="E102" s="204" t="s">
        <v>245</v>
      </c>
      <c r="F102" s="205" t="s">
        <v>246</v>
      </c>
      <c r="G102" s="206" t="s">
        <v>239</v>
      </c>
      <c r="H102" s="207">
        <v>2584</v>
      </c>
      <c r="I102" s="208"/>
      <c r="J102" s="209">
        <f>ROUND(I102*H102,2)</f>
        <v>0</v>
      </c>
      <c r="K102" s="205" t="s">
        <v>163</v>
      </c>
      <c r="L102" s="60"/>
      <c r="M102" s="210" t="s">
        <v>21</v>
      </c>
      <c r="N102" s="211" t="s">
        <v>43</v>
      </c>
      <c r="O102" s="41"/>
      <c r="P102" s="212">
        <f>O102*H102</f>
        <v>0</v>
      </c>
      <c r="Q102" s="212">
        <v>0</v>
      </c>
      <c r="R102" s="212">
        <f>Q102*H102</f>
        <v>0</v>
      </c>
      <c r="S102" s="212">
        <v>0.29</v>
      </c>
      <c r="T102" s="213">
        <f>S102*H102</f>
        <v>749.3599999999999</v>
      </c>
      <c r="AR102" s="23" t="s">
        <v>149</v>
      </c>
      <c r="AT102" s="23" t="s">
        <v>145</v>
      </c>
      <c r="AU102" s="23" t="s">
        <v>79</v>
      </c>
      <c r="AY102" s="23" t="s">
        <v>142</v>
      </c>
      <c r="BE102" s="214">
        <f>IF(N102="základní",J102,0)</f>
        <v>0</v>
      </c>
      <c r="BF102" s="214">
        <f>IF(N102="snížená",J102,0)</f>
        <v>0</v>
      </c>
      <c r="BG102" s="214">
        <f>IF(N102="zákl. přenesená",J102,0)</f>
        <v>0</v>
      </c>
      <c r="BH102" s="214">
        <f>IF(N102="sníž. přenesená",J102,0)</f>
        <v>0</v>
      </c>
      <c r="BI102" s="214">
        <f>IF(N102="nulová",J102,0)</f>
        <v>0</v>
      </c>
      <c r="BJ102" s="23" t="s">
        <v>76</v>
      </c>
      <c r="BK102" s="214">
        <f>ROUND(I102*H102,2)</f>
        <v>0</v>
      </c>
      <c r="BL102" s="23" t="s">
        <v>149</v>
      </c>
      <c r="BM102" s="23" t="s">
        <v>247</v>
      </c>
    </row>
    <row r="103" spans="2:47" s="1" customFormat="1" ht="40.5">
      <c r="B103" s="40"/>
      <c r="C103" s="62"/>
      <c r="D103" s="215" t="s">
        <v>151</v>
      </c>
      <c r="E103" s="62"/>
      <c r="F103" s="216" t="s">
        <v>248</v>
      </c>
      <c r="G103" s="62"/>
      <c r="H103" s="62"/>
      <c r="I103" s="171"/>
      <c r="J103" s="62"/>
      <c r="K103" s="62"/>
      <c r="L103" s="60"/>
      <c r="M103" s="217"/>
      <c r="N103" s="41"/>
      <c r="O103" s="41"/>
      <c r="P103" s="41"/>
      <c r="Q103" s="41"/>
      <c r="R103" s="41"/>
      <c r="S103" s="41"/>
      <c r="T103" s="77"/>
      <c r="AT103" s="23" t="s">
        <v>151</v>
      </c>
      <c r="AU103" s="23" t="s">
        <v>79</v>
      </c>
    </row>
    <row r="104" spans="2:51" s="13" customFormat="1" ht="13.5">
      <c r="B104" s="247"/>
      <c r="C104" s="248"/>
      <c r="D104" s="215" t="s">
        <v>152</v>
      </c>
      <c r="E104" s="249" t="s">
        <v>21</v>
      </c>
      <c r="F104" s="250" t="s">
        <v>242</v>
      </c>
      <c r="G104" s="248"/>
      <c r="H104" s="251" t="s">
        <v>21</v>
      </c>
      <c r="I104" s="252"/>
      <c r="J104" s="248"/>
      <c r="K104" s="248"/>
      <c r="L104" s="253"/>
      <c r="M104" s="254"/>
      <c r="N104" s="255"/>
      <c r="O104" s="255"/>
      <c r="P104" s="255"/>
      <c r="Q104" s="255"/>
      <c r="R104" s="255"/>
      <c r="S104" s="255"/>
      <c r="T104" s="256"/>
      <c r="AT104" s="257" t="s">
        <v>152</v>
      </c>
      <c r="AU104" s="257" t="s">
        <v>79</v>
      </c>
      <c r="AV104" s="13" t="s">
        <v>76</v>
      </c>
      <c r="AW104" s="13" t="s">
        <v>35</v>
      </c>
      <c r="AX104" s="13" t="s">
        <v>72</v>
      </c>
      <c r="AY104" s="257" t="s">
        <v>142</v>
      </c>
    </row>
    <row r="105" spans="2:51" s="13" customFormat="1" ht="13.5">
      <c r="B105" s="247"/>
      <c r="C105" s="248"/>
      <c r="D105" s="215" t="s">
        <v>152</v>
      </c>
      <c r="E105" s="249" t="s">
        <v>21</v>
      </c>
      <c r="F105" s="250" t="s">
        <v>243</v>
      </c>
      <c r="G105" s="248"/>
      <c r="H105" s="251" t="s">
        <v>21</v>
      </c>
      <c r="I105" s="252"/>
      <c r="J105" s="248"/>
      <c r="K105" s="248"/>
      <c r="L105" s="253"/>
      <c r="M105" s="254"/>
      <c r="N105" s="255"/>
      <c r="O105" s="255"/>
      <c r="P105" s="255"/>
      <c r="Q105" s="255"/>
      <c r="R105" s="255"/>
      <c r="S105" s="255"/>
      <c r="T105" s="256"/>
      <c r="AT105" s="257" t="s">
        <v>152</v>
      </c>
      <c r="AU105" s="257" t="s">
        <v>79</v>
      </c>
      <c r="AV105" s="13" t="s">
        <v>76</v>
      </c>
      <c r="AW105" s="13" t="s">
        <v>35</v>
      </c>
      <c r="AX105" s="13" t="s">
        <v>72</v>
      </c>
      <c r="AY105" s="257" t="s">
        <v>142</v>
      </c>
    </row>
    <row r="106" spans="2:51" s="12" customFormat="1" ht="13.5">
      <c r="B106" s="218"/>
      <c r="C106" s="219"/>
      <c r="D106" s="220" t="s">
        <v>152</v>
      </c>
      <c r="E106" s="221" t="s">
        <v>21</v>
      </c>
      <c r="F106" s="222" t="s">
        <v>249</v>
      </c>
      <c r="G106" s="219"/>
      <c r="H106" s="223">
        <v>2584</v>
      </c>
      <c r="I106" s="224"/>
      <c r="J106" s="219"/>
      <c r="K106" s="219"/>
      <c r="L106" s="225"/>
      <c r="M106" s="226"/>
      <c r="N106" s="227"/>
      <c r="O106" s="227"/>
      <c r="P106" s="227"/>
      <c r="Q106" s="227"/>
      <c r="R106" s="227"/>
      <c r="S106" s="227"/>
      <c r="T106" s="228"/>
      <c r="AT106" s="229" t="s">
        <v>152</v>
      </c>
      <c r="AU106" s="229" t="s">
        <v>79</v>
      </c>
      <c r="AV106" s="12" t="s">
        <v>79</v>
      </c>
      <c r="AW106" s="12" t="s">
        <v>35</v>
      </c>
      <c r="AX106" s="12" t="s">
        <v>72</v>
      </c>
      <c r="AY106" s="229" t="s">
        <v>142</v>
      </c>
    </row>
    <row r="107" spans="2:65" s="1" customFormat="1" ht="22.5" customHeight="1">
      <c r="B107" s="40"/>
      <c r="C107" s="203" t="s">
        <v>86</v>
      </c>
      <c r="D107" s="203" t="s">
        <v>145</v>
      </c>
      <c r="E107" s="204" t="s">
        <v>250</v>
      </c>
      <c r="F107" s="205" t="s">
        <v>251</v>
      </c>
      <c r="G107" s="206" t="s">
        <v>239</v>
      </c>
      <c r="H107" s="207">
        <v>4259</v>
      </c>
      <c r="I107" s="208"/>
      <c r="J107" s="209">
        <f>ROUND(I107*H107,2)</f>
        <v>0</v>
      </c>
      <c r="K107" s="205" t="s">
        <v>21</v>
      </c>
      <c r="L107" s="60"/>
      <c r="M107" s="210" t="s">
        <v>21</v>
      </c>
      <c r="N107" s="211" t="s">
        <v>43</v>
      </c>
      <c r="O107" s="41"/>
      <c r="P107" s="212">
        <f>O107*H107</f>
        <v>0</v>
      </c>
      <c r="Q107" s="212">
        <v>9E-05</v>
      </c>
      <c r="R107" s="212">
        <f>Q107*H107</f>
        <v>0.38331000000000004</v>
      </c>
      <c r="S107" s="212">
        <v>0.256</v>
      </c>
      <c r="T107" s="213">
        <f>S107*H107</f>
        <v>1090.304</v>
      </c>
      <c r="AR107" s="23" t="s">
        <v>149</v>
      </c>
      <c r="AT107" s="23" t="s">
        <v>145</v>
      </c>
      <c r="AU107" s="23" t="s">
        <v>79</v>
      </c>
      <c r="AY107" s="23" t="s">
        <v>142</v>
      </c>
      <c r="BE107" s="214">
        <f>IF(N107="základní",J107,0)</f>
        <v>0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23" t="s">
        <v>76</v>
      </c>
      <c r="BK107" s="214">
        <f>ROUND(I107*H107,2)</f>
        <v>0</v>
      </c>
      <c r="BL107" s="23" t="s">
        <v>149</v>
      </c>
      <c r="BM107" s="23" t="s">
        <v>252</v>
      </c>
    </row>
    <row r="108" spans="2:47" s="1" customFormat="1" ht="27">
      <c r="B108" s="40"/>
      <c r="C108" s="62"/>
      <c r="D108" s="215" t="s">
        <v>151</v>
      </c>
      <c r="E108" s="62"/>
      <c r="F108" s="216" t="s">
        <v>253</v>
      </c>
      <c r="G108" s="62"/>
      <c r="H108" s="62"/>
      <c r="I108" s="171"/>
      <c r="J108" s="62"/>
      <c r="K108" s="62"/>
      <c r="L108" s="60"/>
      <c r="M108" s="217"/>
      <c r="N108" s="41"/>
      <c r="O108" s="41"/>
      <c r="P108" s="41"/>
      <c r="Q108" s="41"/>
      <c r="R108" s="41"/>
      <c r="S108" s="41"/>
      <c r="T108" s="77"/>
      <c r="AT108" s="23" t="s">
        <v>151</v>
      </c>
      <c r="AU108" s="23" t="s">
        <v>79</v>
      </c>
    </row>
    <row r="109" spans="2:51" s="13" customFormat="1" ht="13.5">
      <c r="B109" s="247"/>
      <c r="C109" s="248"/>
      <c r="D109" s="215" t="s">
        <v>152</v>
      </c>
      <c r="E109" s="249" t="s">
        <v>21</v>
      </c>
      <c r="F109" s="250" t="s">
        <v>242</v>
      </c>
      <c r="G109" s="248"/>
      <c r="H109" s="251" t="s">
        <v>21</v>
      </c>
      <c r="I109" s="252"/>
      <c r="J109" s="248"/>
      <c r="K109" s="248"/>
      <c r="L109" s="253"/>
      <c r="M109" s="254"/>
      <c r="N109" s="255"/>
      <c r="O109" s="255"/>
      <c r="P109" s="255"/>
      <c r="Q109" s="255"/>
      <c r="R109" s="255"/>
      <c r="S109" s="255"/>
      <c r="T109" s="256"/>
      <c r="AT109" s="257" t="s">
        <v>152</v>
      </c>
      <c r="AU109" s="257" t="s">
        <v>79</v>
      </c>
      <c r="AV109" s="13" t="s">
        <v>76</v>
      </c>
      <c r="AW109" s="13" t="s">
        <v>35</v>
      </c>
      <c r="AX109" s="13" t="s">
        <v>72</v>
      </c>
      <c r="AY109" s="257" t="s">
        <v>142</v>
      </c>
    </row>
    <row r="110" spans="2:51" s="13" customFormat="1" ht="13.5">
      <c r="B110" s="247"/>
      <c r="C110" s="248"/>
      <c r="D110" s="215" t="s">
        <v>152</v>
      </c>
      <c r="E110" s="249" t="s">
        <v>21</v>
      </c>
      <c r="F110" s="250" t="s">
        <v>243</v>
      </c>
      <c r="G110" s="248"/>
      <c r="H110" s="251" t="s">
        <v>21</v>
      </c>
      <c r="I110" s="252"/>
      <c r="J110" s="248"/>
      <c r="K110" s="248"/>
      <c r="L110" s="253"/>
      <c r="M110" s="254"/>
      <c r="N110" s="255"/>
      <c r="O110" s="255"/>
      <c r="P110" s="255"/>
      <c r="Q110" s="255"/>
      <c r="R110" s="255"/>
      <c r="S110" s="255"/>
      <c r="T110" s="256"/>
      <c r="AT110" s="257" t="s">
        <v>152</v>
      </c>
      <c r="AU110" s="257" t="s">
        <v>79</v>
      </c>
      <c r="AV110" s="13" t="s">
        <v>76</v>
      </c>
      <c r="AW110" s="13" t="s">
        <v>35</v>
      </c>
      <c r="AX110" s="13" t="s">
        <v>72</v>
      </c>
      <c r="AY110" s="257" t="s">
        <v>142</v>
      </c>
    </row>
    <row r="111" spans="2:51" s="12" customFormat="1" ht="13.5">
      <c r="B111" s="218"/>
      <c r="C111" s="219"/>
      <c r="D111" s="220" t="s">
        <v>152</v>
      </c>
      <c r="E111" s="221" t="s">
        <v>21</v>
      </c>
      <c r="F111" s="222" t="s">
        <v>254</v>
      </c>
      <c r="G111" s="219"/>
      <c r="H111" s="223">
        <v>4259</v>
      </c>
      <c r="I111" s="224"/>
      <c r="J111" s="219"/>
      <c r="K111" s="219"/>
      <c r="L111" s="225"/>
      <c r="M111" s="226"/>
      <c r="N111" s="227"/>
      <c r="O111" s="227"/>
      <c r="P111" s="227"/>
      <c r="Q111" s="227"/>
      <c r="R111" s="227"/>
      <c r="S111" s="227"/>
      <c r="T111" s="228"/>
      <c r="AT111" s="229" t="s">
        <v>152</v>
      </c>
      <c r="AU111" s="229" t="s">
        <v>79</v>
      </c>
      <c r="AV111" s="12" t="s">
        <v>79</v>
      </c>
      <c r="AW111" s="12" t="s">
        <v>35</v>
      </c>
      <c r="AX111" s="12" t="s">
        <v>72</v>
      </c>
      <c r="AY111" s="229" t="s">
        <v>142</v>
      </c>
    </row>
    <row r="112" spans="2:65" s="1" customFormat="1" ht="22.5" customHeight="1">
      <c r="B112" s="40"/>
      <c r="C112" s="203" t="s">
        <v>149</v>
      </c>
      <c r="D112" s="203" t="s">
        <v>145</v>
      </c>
      <c r="E112" s="204" t="s">
        <v>255</v>
      </c>
      <c r="F112" s="205" t="s">
        <v>256</v>
      </c>
      <c r="G112" s="206" t="s">
        <v>239</v>
      </c>
      <c r="H112" s="207">
        <v>2196.4</v>
      </c>
      <c r="I112" s="208"/>
      <c r="J112" s="209">
        <f>ROUND(I112*H112,2)</f>
        <v>0</v>
      </c>
      <c r="K112" s="205" t="s">
        <v>163</v>
      </c>
      <c r="L112" s="60"/>
      <c r="M112" s="210" t="s">
        <v>21</v>
      </c>
      <c r="N112" s="211" t="s">
        <v>43</v>
      </c>
      <c r="O112" s="41"/>
      <c r="P112" s="212">
        <f>O112*H112</f>
        <v>0</v>
      </c>
      <c r="Q112" s="212">
        <v>0.00017</v>
      </c>
      <c r="R112" s="212">
        <f>Q112*H112</f>
        <v>0.37338800000000005</v>
      </c>
      <c r="S112" s="212">
        <v>0.512</v>
      </c>
      <c r="T112" s="213">
        <f>S112*H112</f>
        <v>1124.5568</v>
      </c>
      <c r="AR112" s="23" t="s">
        <v>149</v>
      </c>
      <c r="AT112" s="23" t="s">
        <v>145</v>
      </c>
      <c r="AU112" s="23" t="s">
        <v>79</v>
      </c>
      <c r="AY112" s="23" t="s">
        <v>142</v>
      </c>
      <c r="BE112" s="214">
        <f>IF(N112="základní",J112,0)</f>
        <v>0</v>
      </c>
      <c r="BF112" s="214">
        <f>IF(N112="snížená",J112,0)</f>
        <v>0</v>
      </c>
      <c r="BG112" s="214">
        <f>IF(N112="zákl. přenesená",J112,0)</f>
        <v>0</v>
      </c>
      <c r="BH112" s="214">
        <f>IF(N112="sníž. přenesená",J112,0)</f>
        <v>0</v>
      </c>
      <c r="BI112" s="214">
        <f>IF(N112="nulová",J112,0)</f>
        <v>0</v>
      </c>
      <c r="BJ112" s="23" t="s">
        <v>76</v>
      </c>
      <c r="BK112" s="214">
        <f>ROUND(I112*H112,2)</f>
        <v>0</v>
      </c>
      <c r="BL112" s="23" t="s">
        <v>149</v>
      </c>
      <c r="BM112" s="23" t="s">
        <v>257</v>
      </c>
    </row>
    <row r="113" spans="2:47" s="1" customFormat="1" ht="27">
      <c r="B113" s="40"/>
      <c r="C113" s="62"/>
      <c r="D113" s="215" t="s">
        <v>151</v>
      </c>
      <c r="E113" s="62"/>
      <c r="F113" s="216" t="s">
        <v>258</v>
      </c>
      <c r="G113" s="62"/>
      <c r="H113" s="62"/>
      <c r="I113" s="171"/>
      <c r="J113" s="62"/>
      <c r="K113" s="62"/>
      <c r="L113" s="60"/>
      <c r="M113" s="217"/>
      <c r="N113" s="41"/>
      <c r="O113" s="41"/>
      <c r="P113" s="41"/>
      <c r="Q113" s="41"/>
      <c r="R113" s="41"/>
      <c r="S113" s="41"/>
      <c r="T113" s="77"/>
      <c r="AT113" s="23" t="s">
        <v>151</v>
      </c>
      <c r="AU113" s="23" t="s">
        <v>79</v>
      </c>
    </row>
    <row r="114" spans="2:51" s="13" customFormat="1" ht="13.5">
      <c r="B114" s="247"/>
      <c r="C114" s="248"/>
      <c r="D114" s="215" t="s">
        <v>152</v>
      </c>
      <c r="E114" s="249" t="s">
        <v>21</v>
      </c>
      <c r="F114" s="250" t="s">
        <v>242</v>
      </c>
      <c r="G114" s="248"/>
      <c r="H114" s="251" t="s">
        <v>21</v>
      </c>
      <c r="I114" s="252"/>
      <c r="J114" s="248"/>
      <c r="K114" s="248"/>
      <c r="L114" s="253"/>
      <c r="M114" s="254"/>
      <c r="N114" s="255"/>
      <c r="O114" s="255"/>
      <c r="P114" s="255"/>
      <c r="Q114" s="255"/>
      <c r="R114" s="255"/>
      <c r="S114" s="255"/>
      <c r="T114" s="256"/>
      <c r="AT114" s="257" t="s">
        <v>152</v>
      </c>
      <c r="AU114" s="257" t="s">
        <v>79</v>
      </c>
      <c r="AV114" s="13" t="s">
        <v>76</v>
      </c>
      <c r="AW114" s="13" t="s">
        <v>35</v>
      </c>
      <c r="AX114" s="13" t="s">
        <v>72</v>
      </c>
      <c r="AY114" s="257" t="s">
        <v>142</v>
      </c>
    </row>
    <row r="115" spans="2:51" s="13" customFormat="1" ht="13.5">
      <c r="B115" s="247"/>
      <c r="C115" s="248"/>
      <c r="D115" s="215" t="s">
        <v>152</v>
      </c>
      <c r="E115" s="249" t="s">
        <v>21</v>
      </c>
      <c r="F115" s="250" t="s">
        <v>243</v>
      </c>
      <c r="G115" s="248"/>
      <c r="H115" s="251" t="s">
        <v>21</v>
      </c>
      <c r="I115" s="252"/>
      <c r="J115" s="248"/>
      <c r="K115" s="248"/>
      <c r="L115" s="253"/>
      <c r="M115" s="254"/>
      <c r="N115" s="255"/>
      <c r="O115" s="255"/>
      <c r="P115" s="255"/>
      <c r="Q115" s="255"/>
      <c r="R115" s="255"/>
      <c r="S115" s="255"/>
      <c r="T115" s="256"/>
      <c r="AT115" s="257" t="s">
        <v>152</v>
      </c>
      <c r="AU115" s="257" t="s">
        <v>79</v>
      </c>
      <c r="AV115" s="13" t="s">
        <v>76</v>
      </c>
      <c r="AW115" s="13" t="s">
        <v>35</v>
      </c>
      <c r="AX115" s="13" t="s">
        <v>72</v>
      </c>
      <c r="AY115" s="257" t="s">
        <v>142</v>
      </c>
    </row>
    <row r="116" spans="2:51" s="12" customFormat="1" ht="13.5">
      <c r="B116" s="218"/>
      <c r="C116" s="219"/>
      <c r="D116" s="220" t="s">
        <v>152</v>
      </c>
      <c r="E116" s="221" t="s">
        <v>21</v>
      </c>
      <c r="F116" s="222" t="s">
        <v>259</v>
      </c>
      <c r="G116" s="219"/>
      <c r="H116" s="223">
        <v>2196.4</v>
      </c>
      <c r="I116" s="224"/>
      <c r="J116" s="219"/>
      <c r="K116" s="219"/>
      <c r="L116" s="225"/>
      <c r="M116" s="226"/>
      <c r="N116" s="227"/>
      <c r="O116" s="227"/>
      <c r="P116" s="227"/>
      <c r="Q116" s="227"/>
      <c r="R116" s="227"/>
      <c r="S116" s="227"/>
      <c r="T116" s="228"/>
      <c r="AT116" s="229" t="s">
        <v>152</v>
      </c>
      <c r="AU116" s="229" t="s">
        <v>79</v>
      </c>
      <c r="AV116" s="12" t="s">
        <v>79</v>
      </c>
      <c r="AW116" s="12" t="s">
        <v>35</v>
      </c>
      <c r="AX116" s="12" t="s">
        <v>72</v>
      </c>
      <c r="AY116" s="229" t="s">
        <v>142</v>
      </c>
    </row>
    <row r="117" spans="2:65" s="1" customFormat="1" ht="22.5" customHeight="1">
      <c r="B117" s="40"/>
      <c r="C117" s="203" t="s">
        <v>172</v>
      </c>
      <c r="D117" s="203" t="s">
        <v>145</v>
      </c>
      <c r="E117" s="204" t="s">
        <v>260</v>
      </c>
      <c r="F117" s="205" t="s">
        <v>261</v>
      </c>
      <c r="G117" s="206" t="s">
        <v>239</v>
      </c>
      <c r="H117" s="207">
        <v>4259</v>
      </c>
      <c r="I117" s="208"/>
      <c r="J117" s="209">
        <f>ROUND(I117*H117,2)</f>
        <v>0</v>
      </c>
      <c r="K117" s="205" t="s">
        <v>163</v>
      </c>
      <c r="L117" s="60"/>
      <c r="M117" s="210" t="s">
        <v>21</v>
      </c>
      <c r="N117" s="211" t="s">
        <v>43</v>
      </c>
      <c r="O117" s="41"/>
      <c r="P117" s="212">
        <f>O117*H117</f>
        <v>0</v>
      </c>
      <c r="Q117" s="212">
        <v>5E-05</v>
      </c>
      <c r="R117" s="212">
        <f>Q117*H117</f>
        <v>0.21295</v>
      </c>
      <c r="S117" s="212">
        <v>0.077</v>
      </c>
      <c r="T117" s="213">
        <f>S117*H117</f>
        <v>327.943</v>
      </c>
      <c r="AR117" s="23" t="s">
        <v>149</v>
      </c>
      <c r="AT117" s="23" t="s">
        <v>145</v>
      </c>
      <c r="AU117" s="23" t="s">
        <v>79</v>
      </c>
      <c r="AY117" s="23" t="s">
        <v>142</v>
      </c>
      <c r="BE117" s="214">
        <f>IF(N117="základní",J117,0)</f>
        <v>0</v>
      </c>
      <c r="BF117" s="214">
        <f>IF(N117="snížená",J117,0)</f>
        <v>0</v>
      </c>
      <c r="BG117" s="214">
        <f>IF(N117="zákl. přenesená",J117,0)</f>
        <v>0</v>
      </c>
      <c r="BH117" s="214">
        <f>IF(N117="sníž. přenesená",J117,0)</f>
        <v>0</v>
      </c>
      <c r="BI117" s="214">
        <f>IF(N117="nulová",J117,0)</f>
        <v>0</v>
      </c>
      <c r="BJ117" s="23" t="s">
        <v>76</v>
      </c>
      <c r="BK117" s="214">
        <f>ROUND(I117*H117,2)</f>
        <v>0</v>
      </c>
      <c r="BL117" s="23" t="s">
        <v>149</v>
      </c>
      <c r="BM117" s="23" t="s">
        <v>262</v>
      </c>
    </row>
    <row r="118" spans="2:47" s="1" customFormat="1" ht="27">
      <c r="B118" s="40"/>
      <c r="C118" s="62"/>
      <c r="D118" s="215" t="s">
        <v>151</v>
      </c>
      <c r="E118" s="62"/>
      <c r="F118" s="216" t="s">
        <v>263</v>
      </c>
      <c r="G118" s="62"/>
      <c r="H118" s="62"/>
      <c r="I118" s="171"/>
      <c r="J118" s="62"/>
      <c r="K118" s="62"/>
      <c r="L118" s="60"/>
      <c r="M118" s="217"/>
      <c r="N118" s="41"/>
      <c r="O118" s="41"/>
      <c r="P118" s="41"/>
      <c r="Q118" s="41"/>
      <c r="R118" s="41"/>
      <c r="S118" s="41"/>
      <c r="T118" s="77"/>
      <c r="AT118" s="23" t="s">
        <v>151</v>
      </c>
      <c r="AU118" s="23" t="s">
        <v>79</v>
      </c>
    </row>
    <row r="119" spans="2:51" s="13" customFormat="1" ht="13.5">
      <c r="B119" s="247"/>
      <c r="C119" s="248"/>
      <c r="D119" s="215" t="s">
        <v>152</v>
      </c>
      <c r="E119" s="249" t="s">
        <v>21</v>
      </c>
      <c r="F119" s="250" t="s">
        <v>242</v>
      </c>
      <c r="G119" s="248"/>
      <c r="H119" s="251" t="s">
        <v>21</v>
      </c>
      <c r="I119" s="252"/>
      <c r="J119" s="248"/>
      <c r="K119" s="248"/>
      <c r="L119" s="253"/>
      <c r="M119" s="254"/>
      <c r="N119" s="255"/>
      <c r="O119" s="255"/>
      <c r="P119" s="255"/>
      <c r="Q119" s="255"/>
      <c r="R119" s="255"/>
      <c r="S119" s="255"/>
      <c r="T119" s="256"/>
      <c r="AT119" s="257" t="s">
        <v>152</v>
      </c>
      <c r="AU119" s="257" t="s">
        <v>79</v>
      </c>
      <c r="AV119" s="13" t="s">
        <v>76</v>
      </c>
      <c r="AW119" s="13" t="s">
        <v>35</v>
      </c>
      <c r="AX119" s="13" t="s">
        <v>72</v>
      </c>
      <c r="AY119" s="257" t="s">
        <v>142</v>
      </c>
    </row>
    <row r="120" spans="2:51" s="13" customFormat="1" ht="13.5">
      <c r="B120" s="247"/>
      <c r="C120" s="248"/>
      <c r="D120" s="215" t="s">
        <v>152</v>
      </c>
      <c r="E120" s="249" t="s">
        <v>21</v>
      </c>
      <c r="F120" s="250" t="s">
        <v>243</v>
      </c>
      <c r="G120" s="248"/>
      <c r="H120" s="251" t="s">
        <v>21</v>
      </c>
      <c r="I120" s="252"/>
      <c r="J120" s="248"/>
      <c r="K120" s="248"/>
      <c r="L120" s="253"/>
      <c r="M120" s="254"/>
      <c r="N120" s="255"/>
      <c r="O120" s="255"/>
      <c r="P120" s="255"/>
      <c r="Q120" s="255"/>
      <c r="R120" s="255"/>
      <c r="S120" s="255"/>
      <c r="T120" s="256"/>
      <c r="AT120" s="257" t="s">
        <v>152</v>
      </c>
      <c r="AU120" s="257" t="s">
        <v>79</v>
      </c>
      <c r="AV120" s="13" t="s">
        <v>76</v>
      </c>
      <c r="AW120" s="13" t="s">
        <v>35</v>
      </c>
      <c r="AX120" s="13" t="s">
        <v>72</v>
      </c>
      <c r="AY120" s="257" t="s">
        <v>142</v>
      </c>
    </row>
    <row r="121" spans="2:51" s="12" customFormat="1" ht="13.5">
      <c r="B121" s="218"/>
      <c r="C121" s="219"/>
      <c r="D121" s="220" t="s">
        <v>152</v>
      </c>
      <c r="E121" s="221" t="s">
        <v>21</v>
      </c>
      <c r="F121" s="222" t="s">
        <v>264</v>
      </c>
      <c r="G121" s="219"/>
      <c r="H121" s="223">
        <v>4259</v>
      </c>
      <c r="I121" s="224"/>
      <c r="J121" s="219"/>
      <c r="K121" s="219"/>
      <c r="L121" s="225"/>
      <c r="M121" s="226"/>
      <c r="N121" s="227"/>
      <c r="O121" s="227"/>
      <c r="P121" s="227"/>
      <c r="Q121" s="227"/>
      <c r="R121" s="227"/>
      <c r="S121" s="227"/>
      <c r="T121" s="228"/>
      <c r="AT121" s="229" t="s">
        <v>152</v>
      </c>
      <c r="AU121" s="229" t="s">
        <v>79</v>
      </c>
      <c r="AV121" s="12" t="s">
        <v>79</v>
      </c>
      <c r="AW121" s="12" t="s">
        <v>35</v>
      </c>
      <c r="AX121" s="12" t="s">
        <v>72</v>
      </c>
      <c r="AY121" s="229" t="s">
        <v>142</v>
      </c>
    </row>
    <row r="122" spans="2:65" s="1" customFormat="1" ht="22.5" customHeight="1">
      <c r="B122" s="40"/>
      <c r="C122" s="203" t="s">
        <v>178</v>
      </c>
      <c r="D122" s="203" t="s">
        <v>145</v>
      </c>
      <c r="E122" s="204" t="s">
        <v>265</v>
      </c>
      <c r="F122" s="205" t="s">
        <v>266</v>
      </c>
      <c r="G122" s="206" t="s">
        <v>162</v>
      </c>
      <c r="H122" s="207">
        <v>700</v>
      </c>
      <c r="I122" s="208"/>
      <c r="J122" s="209">
        <f>ROUND(I122*H122,2)</f>
        <v>0</v>
      </c>
      <c r="K122" s="205" t="s">
        <v>163</v>
      </c>
      <c r="L122" s="60"/>
      <c r="M122" s="210" t="s">
        <v>21</v>
      </c>
      <c r="N122" s="211" t="s">
        <v>43</v>
      </c>
      <c r="O122" s="41"/>
      <c r="P122" s="212">
        <f>O122*H122</f>
        <v>0</v>
      </c>
      <c r="Q122" s="212">
        <v>0</v>
      </c>
      <c r="R122" s="212">
        <f>Q122*H122</f>
        <v>0</v>
      </c>
      <c r="S122" s="212">
        <v>0.205</v>
      </c>
      <c r="T122" s="213">
        <f>S122*H122</f>
        <v>143.5</v>
      </c>
      <c r="AR122" s="23" t="s">
        <v>149</v>
      </c>
      <c r="AT122" s="23" t="s">
        <v>145</v>
      </c>
      <c r="AU122" s="23" t="s">
        <v>79</v>
      </c>
      <c r="AY122" s="23" t="s">
        <v>142</v>
      </c>
      <c r="BE122" s="214">
        <f>IF(N122="základní",J122,0)</f>
        <v>0</v>
      </c>
      <c r="BF122" s="214">
        <f>IF(N122="snížená",J122,0)</f>
        <v>0</v>
      </c>
      <c r="BG122" s="214">
        <f>IF(N122="zákl. přenesená",J122,0)</f>
        <v>0</v>
      </c>
      <c r="BH122" s="214">
        <f>IF(N122="sníž. přenesená",J122,0)</f>
        <v>0</v>
      </c>
      <c r="BI122" s="214">
        <f>IF(N122="nulová",J122,0)</f>
        <v>0</v>
      </c>
      <c r="BJ122" s="23" t="s">
        <v>76</v>
      </c>
      <c r="BK122" s="214">
        <f>ROUND(I122*H122,2)</f>
        <v>0</v>
      </c>
      <c r="BL122" s="23" t="s">
        <v>149</v>
      </c>
      <c r="BM122" s="23" t="s">
        <v>267</v>
      </c>
    </row>
    <row r="123" spans="2:47" s="1" customFormat="1" ht="27">
      <c r="B123" s="40"/>
      <c r="C123" s="62"/>
      <c r="D123" s="215" t="s">
        <v>151</v>
      </c>
      <c r="E123" s="62"/>
      <c r="F123" s="216" t="s">
        <v>268</v>
      </c>
      <c r="G123" s="62"/>
      <c r="H123" s="62"/>
      <c r="I123" s="171"/>
      <c r="J123" s="62"/>
      <c r="K123" s="62"/>
      <c r="L123" s="60"/>
      <c r="M123" s="217"/>
      <c r="N123" s="41"/>
      <c r="O123" s="41"/>
      <c r="P123" s="41"/>
      <c r="Q123" s="41"/>
      <c r="R123" s="41"/>
      <c r="S123" s="41"/>
      <c r="T123" s="77"/>
      <c r="AT123" s="23" t="s">
        <v>151</v>
      </c>
      <c r="AU123" s="23" t="s">
        <v>79</v>
      </c>
    </row>
    <row r="124" spans="2:51" s="13" customFormat="1" ht="13.5">
      <c r="B124" s="247"/>
      <c r="C124" s="248"/>
      <c r="D124" s="215" t="s">
        <v>152</v>
      </c>
      <c r="E124" s="249" t="s">
        <v>21</v>
      </c>
      <c r="F124" s="250" t="s">
        <v>242</v>
      </c>
      <c r="G124" s="248"/>
      <c r="H124" s="251" t="s">
        <v>21</v>
      </c>
      <c r="I124" s="252"/>
      <c r="J124" s="248"/>
      <c r="K124" s="248"/>
      <c r="L124" s="253"/>
      <c r="M124" s="254"/>
      <c r="N124" s="255"/>
      <c r="O124" s="255"/>
      <c r="P124" s="255"/>
      <c r="Q124" s="255"/>
      <c r="R124" s="255"/>
      <c r="S124" s="255"/>
      <c r="T124" s="256"/>
      <c r="AT124" s="257" t="s">
        <v>152</v>
      </c>
      <c r="AU124" s="257" t="s">
        <v>79</v>
      </c>
      <c r="AV124" s="13" t="s">
        <v>76</v>
      </c>
      <c r="AW124" s="13" t="s">
        <v>35</v>
      </c>
      <c r="AX124" s="13" t="s">
        <v>72</v>
      </c>
      <c r="AY124" s="257" t="s">
        <v>142</v>
      </c>
    </row>
    <row r="125" spans="2:51" s="13" customFormat="1" ht="13.5">
      <c r="B125" s="247"/>
      <c r="C125" s="248"/>
      <c r="D125" s="215" t="s">
        <v>152</v>
      </c>
      <c r="E125" s="249" t="s">
        <v>21</v>
      </c>
      <c r="F125" s="250" t="s">
        <v>243</v>
      </c>
      <c r="G125" s="248"/>
      <c r="H125" s="251" t="s">
        <v>21</v>
      </c>
      <c r="I125" s="252"/>
      <c r="J125" s="248"/>
      <c r="K125" s="248"/>
      <c r="L125" s="253"/>
      <c r="M125" s="254"/>
      <c r="N125" s="255"/>
      <c r="O125" s="255"/>
      <c r="P125" s="255"/>
      <c r="Q125" s="255"/>
      <c r="R125" s="255"/>
      <c r="S125" s="255"/>
      <c r="T125" s="256"/>
      <c r="AT125" s="257" t="s">
        <v>152</v>
      </c>
      <c r="AU125" s="257" t="s">
        <v>79</v>
      </c>
      <c r="AV125" s="13" t="s">
        <v>76</v>
      </c>
      <c r="AW125" s="13" t="s">
        <v>35</v>
      </c>
      <c r="AX125" s="13" t="s">
        <v>72</v>
      </c>
      <c r="AY125" s="257" t="s">
        <v>142</v>
      </c>
    </row>
    <row r="126" spans="2:51" s="12" customFormat="1" ht="13.5">
      <c r="B126" s="218"/>
      <c r="C126" s="219"/>
      <c r="D126" s="220" t="s">
        <v>152</v>
      </c>
      <c r="E126" s="221" t="s">
        <v>21</v>
      </c>
      <c r="F126" s="222" t="s">
        <v>269</v>
      </c>
      <c r="G126" s="219"/>
      <c r="H126" s="223">
        <v>700</v>
      </c>
      <c r="I126" s="224"/>
      <c r="J126" s="219"/>
      <c r="K126" s="219"/>
      <c r="L126" s="225"/>
      <c r="M126" s="226"/>
      <c r="N126" s="227"/>
      <c r="O126" s="227"/>
      <c r="P126" s="227"/>
      <c r="Q126" s="227"/>
      <c r="R126" s="227"/>
      <c r="S126" s="227"/>
      <c r="T126" s="228"/>
      <c r="AT126" s="229" t="s">
        <v>152</v>
      </c>
      <c r="AU126" s="229" t="s">
        <v>79</v>
      </c>
      <c r="AV126" s="12" t="s">
        <v>79</v>
      </c>
      <c r="AW126" s="12" t="s">
        <v>35</v>
      </c>
      <c r="AX126" s="12" t="s">
        <v>72</v>
      </c>
      <c r="AY126" s="229" t="s">
        <v>142</v>
      </c>
    </row>
    <row r="127" spans="2:65" s="1" customFormat="1" ht="22.5" customHeight="1">
      <c r="B127" s="40"/>
      <c r="C127" s="203" t="s">
        <v>184</v>
      </c>
      <c r="D127" s="203" t="s">
        <v>145</v>
      </c>
      <c r="E127" s="204" t="s">
        <v>270</v>
      </c>
      <c r="F127" s="205" t="s">
        <v>271</v>
      </c>
      <c r="G127" s="206" t="s">
        <v>272</v>
      </c>
      <c r="H127" s="207">
        <v>969</v>
      </c>
      <c r="I127" s="208"/>
      <c r="J127" s="209">
        <f>ROUND(I127*H127,2)</f>
        <v>0</v>
      </c>
      <c r="K127" s="205" t="s">
        <v>163</v>
      </c>
      <c r="L127" s="60"/>
      <c r="M127" s="210" t="s">
        <v>21</v>
      </c>
      <c r="N127" s="211" t="s">
        <v>43</v>
      </c>
      <c r="O127" s="41"/>
      <c r="P127" s="212">
        <f>O127*H127</f>
        <v>0</v>
      </c>
      <c r="Q127" s="212">
        <v>0</v>
      </c>
      <c r="R127" s="212">
        <f>Q127*H127</f>
        <v>0</v>
      </c>
      <c r="S127" s="212">
        <v>0</v>
      </c>
      <c r="T127" s="213">
        <f>S127*H127</f>
        <v>0</v>
      </c>
      <c r="AR127" s="23" t="s">
        <v>149</v>
      </c>
      <c r="AT127" s="23" t="s">
        <v>145</v>
      </c>
      <c r="AU127" s="23" t="s">
        <v>79</v>
      </c>
      <c r="AY127" s="23" t="s">
        <v>142</v>
      </c>
      <c r="BE127" s="214">
        <f>IF(N127="základní",J127,0)</f>
        <v>0</v>
      </c>
      <c r="BF127" s="214">
        <f>IF(N127="snížená",J127,0)</f>
        <v>0</v>
      </c>
      <c r="BG127" s="214">
        <f>IF(N127="zákl. přenesená",J127,0)</f>
        <v>0</v>
      </c>
      <c r="BH127" s="214">
        <f>IF(N127="sníž. přenesená",J127,0)</f>
        <v>0</v>
      </c>
      <c r="BI127" s="214">
        <f>IF(N127="nulová",J127,0)</f>
        <v>0</v>
      </c>
      <c r="BJ127" s="23" t="s">
        <v>76</v>
      </c>
      <c r="BK127" s="214">
        <f>ROUND(I127*H127,2)</f>
        <v>0</v>
      </c>
      <c r="BL127" s="23" t="s">
        <v>149</v>
      </c>
      <c r="BM127" s="23" t="s">
        <v>273</v>
      </c>
    </row>
    <row r="128" spans="2:47" s="1" customFormat="1" ht="27">
      <c r="B128" s="40"/>
      <c r="C128" s="62"/>
      <c r="D128" s="215" t="s">
        <v>151</v>
      </c>
      <c r="E128" s="62"/>
      <c r="F128" s="216" t="s">
        <v>274</v>
      </c>
      <c r="G128" s="62"/>
      <c r="H128" s="62"/>
      <c r="I128" s="171"/>
      <c r="J128" s="62"/>
      <c r="K128" s="62"/>
      <c r="L128" s="60"/>
      <c r="M128" s="217"/>
      <c r="N128" s="41"/>
      <c r="O128" s="41"/>
      <c r="P128" s="41"/>
      <c r="Q128" s="41"/>
      <c r="R128" s="41"/>
      <c r="S128" s="41"/>
      <c r="T128" s="77"/>
      <c r="AT128" s="23" t="s">
        <v>151</v>
      </c>
      <c r="AU128" s="23" t="s">
        <v>79</v>
      </c>
    </row>
    <row r="129" spans="2:51" s="13" customFormat="1" ht="13.5">
      <c r="B129" s="247"/>
      <c r="C129" s="248"/>
      <c r="D129" s="215" t="s">
        <v>152</v>
      </c>
      <c r="E129" s="249" t="s">
        <v>21</v>
      </c>
      <c r="F129" s="250" t="s">
        <v>242</v>
      </c>
      <c r="G129" s="248"/>
      <c r="H129" s="251" t="s">
        <v>21</v>
      </c>
      <c r="I129" s="252"/>
      <c r="J129" s="248"/>
      <c r="K129" s="248"/>
      <c r="L129" s="253"/>
      <c r="M129" s="254"/>
      <c r="N129" s="255"/>
      <c r="O129" s="255"/>
      <c r="P129" s="255"/>
      <c r="Q129" s="255"/>
      <c r="R129" s="255"/>
      <c r="S129" s="255"/>
      <c r="T129" s="256"/>
      <c r="AT129" s="257" t="s">
        <v>152</v>
      </c>
      <c r="AU129" s="257" t="s">
        <v>79</v>
      </c>
      <c r="AV129" s="13" t="s">
        <v>76</v>
      </c>
      <c r="AW129" s="13" t="s">
        <v>35</v>
      </c>
      <c r="AX129" s="13" t="s">
        <v>72</v>
      </c>
      <c r="AY129" s="257" t="s">
        <v>142</v>
      </c>
    </row>
    <row r="130" spans="2:51" s="13" customFormat="1" ht="13.5">
      <c r="B130" s="247"/>
      <c r="C130" s="248"/>
      <c r="D130" s="215" t="s">
        <v>152</v>
      </c>
      <c r="E130" s="249" t="s">
        <v>21</v>
      </c>
      <c r="F130" s="250" t="s">
        <v>243</v>
      </c>
      <c r="G130" s="248"/>
      <c r="H130" s="251" t="s">
        <v>21</v>
      </c>
      <c r="I130" s="252"/>
      <c r="J130" s="248"/>
      <c r="K130" s="248"/>
      <c r="L130" s="253"/>
      <c r="M130" s="254"/>
      <c r="N130" s="255"/>
      <c r="O130" s="255"/>
      <c r="P130" s="255"/>
      <c r="Q130" s="255"/>
      <c r="R130" s="255"/>
      <c r="S130" s="255"/>
      <c r="T130" s="256"/>
      <c r="AT130" s="257" t="s">
        <v>152</v>
      </c>
      <c r="AU130" s="257" t="s">
        <v>79</v>
      </c>
      <c r="AV130" s="13" t="s">
        <v>76</v>
      </c>
      <c r="AW130" s="13" t="s">
        <v>35</v>
      </c>
      <c r="AX130" s="13" t="s">
        <v>72</v>
      </c>
      <c r="AY130" s="257" t="s">
        <v>142</v>
      </c>
    </row>
    <row r="131" spans="2:51" s="12" customFormat="1" ht="13.5">
      <c r="B131" s="218"/>
      <c r="C131" s="219"/>
      <c r="D131" s="220" t="s">
        <v>152</v>
      </c>
      <c r="E131" s="221" t="s">
        <v>21</v>
      </c>
      <c r="F131" s="222" t="s">
        <v>275</v>
      </c>
      <c r="G131" s="219"/>
      <c r="H131" s="223">
        <v>969</v>
      </c>
      <c r="I131" s="224"/>
      <c r="J131" s="219"/>
      <c r="K131" s="219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152</v>
      </c>
      <c r="AU131" s="229" t="s">
        <v>79</v>
      </c>
      <c r="AV131" s="12" t="s">
        <v>79</v>
      </c>
      <c r="AW131" s="12" t="s">
        <v>35</v>
      </c>
      <c r="AX131" s="12" t="s">
        <v>72</v>
      </c>
      <c r="AY131" s="229" t="s">
        <v>142</v>
      </c>
    </row>
    <row r="132" spans="2:65" s="1" customFormat="1" ht="22.5" customHeight="1">
      <c r="B132" s="40"/>
      <c r="C132" s="203" t="s">
        <v>143</v>
      </c>
      <c r="D132" s="203" t="s">
        <v>145</v>
      </c>
      <c r="E132" s="204" t="s">
        <v>276</v>
      </c>
      <c r="F132" s="205" t="s">
        <v>277</v>
      </c>
      <c r="G132" s="206" t="s">
        <v>272</v>
      </c>
      <c r="H132" s="207">
        <v>484.5</v>
      </c>
      <c r="I132" s="208"/>
      <c r="J132" s="209">
        <f>ROUND(I132*H132,2)</f>
        <v>0</v>
      </c>
      <c r="K132" s="205" t="s">
        <v>163</v>
      </c>
      <c r="L132" s="60"/>
      <c r="M132" s="210" t="s">
        <v>21</v>
      </c>
      <c r="N132" s="211" t="s">
        <v>43</v>
      </c>
      <c r="O132" s="41"/>
      <c r="P132" s="212">
        <f>O132*H132</f>
        <v>0</v>
      </c>
      <c r="Q132" s="212">
        <v>0</v>
      </c>
      <c r="R132" s="212">
        <f>Q132*H132</f>
        <v>0</v>
      </c>
      <c r="S132" s="212">
        <v>0</v>
      </c>
      <c r="T132" s="213">
        <f>S132*H132</f>
        <v>0</v>
      </c>
      <c r="AR132" s="23" t="s">
        <v>149</v>
      </c>
      <c r="AT132" s="23" t="s">
        <v>145</v>
      </c>
      <c r="AU132" s="23" t="s">
        <v>79</v>
      </c>
      <c r="AY132" s="23" t="s">
        <v>142</v>
      </c>
      <c r="BE132" s="214">
        <f>IF(N132="základní",J132,0)</f>
        <v>0</v>
      </c>
      <c r="BF132" s="214">
        <f>IF(N132="snížená",J132,0)</f>
        <v>0</v>
      </c>
      <c r="BG132" s="214">
        <f>IF(N132="zákl. přenesená",J132,0)</f>
        <v>0</v>
      </c>
      <c r="BH132" s="214">
        <f>IF(N132="sníž. přenesená",J132,0)</f>
        <v>0</v>
      </c>
      <c r="BI132" s="214">
        <f>IF(N132="nulová",J132,0)</f>
        <v>0</v>
      </c>
      <c r="BJ132" s="23" t="s">
        <v>76</v>
      </c>
      <c r="BK132" s="214">
        <f>ROUND(I132*H132,2)</f>
        <v>0</v>
      </c>
      <c r="BL132" s="23" t="s">
        <v>149</v>
      </c>
      <c r="BM132" s="23" t="s">
        <v>278</v>
      </c>
    </row>
    <row r="133" spans="2:47" s="1" customFormat="1" ht="27">
      <c r="B133" s="40"/>
      <c r="C133" s="62"/>
      <c r="D133" s="215" t="s">
        <v>151</v>
      </c>
      <c r="E133" s="62"/>
      <c r="F133" s="216" t="s">
        <v>279</v>
      </c>
      <c r="G133" s="62"/>
      <c r="H133" s="62"/>
      <c r="I133" s="171"/>
      <c r="J133" s="62"/>
      <c r="K133" s="62"/>
      <c r="L133" s="60"/>
      <c r="M133" s="217"/>
      <c r="N133" s="41"/>
      <c r="O133" s="41"/>
      <c r="P133" s="41"/>
      <c r="Q133" s="41"/>
      <c r="R133" s="41"/>
      <c r="S133" s="41"/>
      <c r="T133" s="77"/>
      <c r="AT133" s="23" t="s">
        <v>151</v>
      </c>
      <c r="AU133" s="23" t="s">
        <v>79</v>
      </c>
    </row>
    <row r="134" spans="2:51" s="13" customFormat="1" ht="13.5">
      <c r="B134" s="247"/>
      <c r="C134" s="248"/>
      <c r="D134" s="215" t="s">
        <v>152</v>
      </c>
      <c r="E134" s="249" t="s">
        <v>21</v>
      </c>
      <c r="F134" s="250" t="s">
        <v>242</v>
      </c>
      <c r="G134" s="248"/>
      <c r="H134" s="251" t="s">
        <v>21</v>
      </c>
      <c r="I134" s="252"/>
      <c r="J134" s="248"/>
      <c r="K134" s="248"/>
      <c r="L134" s="253"/>
      <c r="M134" s="254"/>
      <c r="N134" s="255"/>
      <c r="O134" s="255"/>
      <c r="P134" s="255"/>
      <c r="Q134" s="255"/>
      <c r="R134" s="255"/>
      <c r="S134" s="255"/>
      <c r="T134" s="256"/>
      <c r="AT134" s="257" t="s">
        <v>152</v>
      </c>
      <c r="AU134" s="257" t="s">
        <v>79</v>
      </c>
      <c r="AV134" s="13" t="s">
        <v>76</v>
      </c>
      <c r="AW134" s="13" t="s">
        <v>35</v>
      </c>
      <c r="AX134" s="13" t="s">
        <v>72</v>
      </c>
      <c r="AY134" s="257" t="s">
        <v>142</v>
      </c>
    </row>
    <row r="135" spans="2:51" s="13" customFormat="1" ht="13.5">
      <c r="B135" s="247"/>
      <c r="C135" s="248"/>
      <c r="D135" s="215" t="s">
        <v>152</v>
      </c>
      <c r="E135" s="249" t="s">
        <v>21</v>
      </c>
      <c r="F135" s="250" t="s">
        <v>243</v>
      </c>
      <c r="G135" s="248"/>
      <c r="H135" s="251" t="s">
        <v>21</v>
      </c>
      <c r="I135" s="252"/>
      <c r="J135" s="248"/>
      <c r="K135" s="248"/>
      <c r="L135" s="253"/>
      <c r="M135" s="254"/>
      <c r="N135" s="255"/>
      <c r="O135" s="255"/>
      <c r="P135" s="255"/>
      <c r="Q135" s="255"/>
      <c r="R135" s="255"/>
      <c r="S135" s="255"/>
      <c r="T135" s="256"/>
      <c r="AT135" s="257" t="s">
        <v>152</v>
      </c>
      <c r="AU135" s="257" t="s">
        <v>79</v>
      </c>
      <c r="AV135" s="13" t="s">
        <v>76</v>
      </c>
      <c r="AW135" s="13" t="s">
        <v>35</v>
      </c>
      <c r="AX135" s="13" t="s">
        <v>72</v>
      </c>
      <c r="AY135" s="257" t="s">
        <v>142</v>
      </c>
    </row>
    <row r="136" spans="2:51" s="13" customFormat="1" ht="13.5">
      <c r="B136" s="247"/>
      <c r="C136" s="248"/>
      <c r="D136" s="215" t="s">
        <v>152</v>
      </c>
      <c r="E136" s="249" t="s">
        <v>21</v>
      </c>
      <c r="F136" s="250" t="s">
        <v>280</v>
      </c>
      <c r="G136" s="248"/>
      <c r="H136" s="251" t="s">
        <v>21</v>
      </c>
      <c r="I136" s="252"/>
      <c r="J136" s="248"/>
      <c r="K136" s="248"/>
      <c r="L136" s="253"/>
      <c r="M136" s="254"/>
      <c r="N136" s="255"/>
      <c r="O136" s="255"/>
      <c r="P136" s="255"/>
      <c r="Q136" s="255"/>
      <c r="R136" s="255"/>
      <c r="S136" s="255"/>
      <c r="T136" s="256"/>
      <c r="AT136" s="257" t="s">
        <v>152</v>
      </c>
      <c r="AU136" s="257" t="s">
        <v>79</v>
      </c>
      <c r="AV136" s="13" t="s">
        <v>76</v>
      </c>
      <c r="AW136" s="13" t="s">
        <v>35</v>
      </c>
      <c r="AX136" s="13" t="s">
        <v>72</v>
      </c>
      <c r="AY136" s="257" t="s">
        <v>142</v>
      </c>
    </row>
    <row r="137" spans="2:51" s="12" customFormat="1" ht="13.5">
      <c r="B137" s="218"/>
      <c r="C137" s="219"/>
      <c r="D137" s="215" t="s">
        <v>152</v>
      </c>
      <c r="E137" s="230" t="s">
        <v>21</v>
      </c>
      <c r="F137" s="231" t="s">
        <v>275</v>
      </c>
      <c r="G137" s="219"/>
      <c r="H137" s="232">
        <v>969</v>
      </c>
      <c r="I137" s="224"/>
      <c r="J137" s="219"/>
      <c r="K137" s="219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152</v>
      </c>
      <c r="AU137" s="229" t="s">
        <v>79</v>
      </c>
      <c r="AV137" s="12" t="s">
        <v>79</v>
      </c>
      <c r="AW137" s="12" t="s">
        <v>35</v>
      </c>
      <c r="AX137" s="12" t="s">
        <v>72</v>
      </c>
      <c r="AY137" s="229" t="s">
        <v>142</v>
      </c>
    </row>
    <row r="138" spans="2:51" s="12" customFormat="1" ht="13.5">
      <c r="B138" s="218"/>
      <c r="C138" s="219"/>
      <c r="D138" s="220" t="s">
        <v>152</v>
      </c>
      <c r="E138" s="219"/>
      <c r="F138" s="222" t="s">
        <v>281</v>
      </c>
      <c r="G138" s="219"/>
      <c r="H138" s="223">
        <v>484.5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152</v>
      </c>
      <c r="AU138" s="229" t="s">
        <v>79</v>
      </c>
      <c r="AV138" s="12" t="s">
        <v>79</v>
      </c>
      <c r="AW138" s="12" t="s">
        <v>6</v>
      </c>
      <c r="AX138" s="12" t="s">
        <v>76</v>
      </c>
      <c r="AY138" s="229" t="s">
        <v>142</v>
      </c>
    </row>
    <row r="139" spans="2:65" s="1" customFormat="1" ht="31.5" customHeight="1">
      <c r="B139" s="40"/>
      <c r="C139" s="203" t="s">
        <v>158</v>
      </c>
      <c r="D139" s="203" t="s">
        <v>145</v>
      </c>
      <c r="E139" s="204" t="s">
        <v>282</v>
      </c>
      <c r="F139" s="205" t="s">
        <v>283</v>
      </c>
      <c r="G139" s="206" t="s">
        <v>272</v>
      </c>
      <c r="H139" s="207">
        <v>969</v>
      </c>
      <c r="I139" s="208"/>
      <c r="J139" s="209">
        <f>ROUND(I139*H139,2)</f>
        <v>0</v>
      </c>
      <c r="K139" s="205" t="s">
        <v>163</v>
      </c>
      <c r="L139" s="60"/>
      <c r="M139" s="210" t="s">
        <v>21</v>
      </c>
      <c r="N139" s="211" t="s">
        <v>43</v>
      </c>
      <c r="O139" s="41"/>
      <c r="P139" s="212">
        <f>O139*H139</f>
        <v>0</v>
      </c>
      <c r="Q139" s="212">
        <v>0</v>
      </c>
      <c r="R139" s="212">
        <f>Q139*H139</f>
        <v>0</v>
      </c>
      <c r="S139" s="212">
        <v>0</v>
      </c>
      <c r="T139" s="213">
        <f>S139*H139</f>
        <v>0</v>
      </c>
      <c r="AR139" s="23" t="s">
        <v>149</v>
      </c>
      <c r="AT139" s="23" t="s">
        <v>145</v>
      </c>
      <c r="AU139" s="23" t="s">
        <v>79</v>
      </c>
      <c r="AY139" s="23" t="s">
        <v>142</v>
      </c>
      <c r="BE139" s="214">
        <f>IF(N139="základní",J139,0)</f>
        <v>0</v>
      </c>
      <c r="BF139" s="214">
        <f>IF(N139="snížená",J139,0)</f>
        <v>0</v>
      </c>
      <c r="BG139" s="214">
        <f>IF(N139="zákl. přenesená",J139,0)</f>
        <v>0</v>
      </c>
      <c r="BH139" s="214">
        <f>IF(N139="sníž. přenesená",J139,0)</f>
        <v>0</v>
      </c>
      <c r="BI139" s="214">
        <f>IF(N139="nulová",J139,0)</f>
        <v>0</v>
      </c>
      <c r="BJ139" s="23" t="s">
        <v>76</v>
      </c>
      <c r="BK139" s="214">
        <f>ROUND(I139*H139,2)</f>
        <v>0</v>
      </c>
      <c r="BL139" s="23" t="s">
        <v>149</v>
      </c>
      <c r="BM139" s="23" t="s">
        <v>284</v>
      </c>
    </row>
    <row r="140" spans="2:47" s="1" customFormat="1" ht="40.5">
      <c r="B140" s="40"/>
      <c r="C140" s="62"/>
      <c r="D140" s="215" t="s">
        <v>151</v>
      </c>
      <c r="E140" s="62"/>
      <c r="F140" s="216" t="s">
        <v>285</v>
      </c>
      <c r="G140" s="62"/>
      <c r="H140" s="62"/>
      <c r="I140" s="171"/>
      <c r="J140" s="62"/>
      <c r="K140" s="62"/>
      <c r="L140" s="60"/>
      <c r="M140" s="217"/>
      <c r="N140" s="41"/>
      <c r="O140" s="41"/>
      <c r="P140" s="41"/>
      <c r="Q140" s="41"/>
      <c r="R140" s="41"/>
      <c r="S140" s="41"/>
      <c r="T140" s="77"/>
      <c r="AT140" s="23" t="s">
        <v>151</v>
      </c>
      <c r="AU140" s="23" t="s">
        <v>79</v>
      </c>
    </row>
    <row r="141" spans="2:51" s="13" customFormat="1" ht="13.5">
      <c r="B141" s="247"/>
      <c r="C141" s="248"/>
      <c r="D141" s="215" t="s">
        <v>152</v>
      </c>
      <c r="E141" s="249" t="s">
        <v>21</v>
      </c>
      <c r="F141" s="250" t="s">
        <v>242</v>
      </c>
      <c r="G141" s="248"/>
      <c r="H141" s="251" t="s">
        <v>21</v>
      </c>
      <c r="I141" s="252"/>
      <c r="J141" s="248"/>
      <c r="K141" s="248"/>
      <c r="L141" s="253"/>
      <c r="M141" s="254"/>
      <c r="N141" s="255"/>
      <c r="O141" s="255"/>
      <c r="P141" s="255"/>
      <c r="Q141" s="255"/>
      <c r="R141" s="255"/>
      <c r="S141" s="255"/>
      <c r="T141" s="256"/>
      <c r="AT141" s="257" t="s">
        <v>152</v>
      </c>
      <c r="AU141" s="257" t="s">
        <v>79</v>
      </c>
      <c r="AV141" s="13" t="s">
        <v>76</v>
      </c>
      <c r="AW141" s="13" t="s">
        <v>35</v>
      </c>
      <c r="AX141" s="13" t="s">
        <v>72</v>
      </c>
      <c r="AY141" s="257" t="s">
        <v>142</v>
      </c>
    </row>
    <row r="142" spans="2:51" s="13" customFormat="1" ht="13.5">
      <c r="B142" s="247"/>
      <c r="C142" s="248"/>
      <c r="D142" s="215" t="s">
        <v>152</v>
      </c>
      <c r="E142" s="249" t="s">
        <v>21</v>
      </c>
      <c r="F142" s="250" t="s">
        <v>243</v>
      </c>
      <c r="G142" s="248"/>
      <c r="H142" s="251" t="s">
        <v>21</v>
      </c>
      <c r="I142" s="252"/>
      <c r="J142" s="248"/>
      <c r="K142" s="248"/>
      <c r="L142" s="253"/>
      <c r="M142" s="254"/>
      <c r="N142" s="255"/>
      <c r="O142" s="255"/>
      <c r="P142" s="255"/>
      <c r="Q142" s="255"/>
      <c r="R142" s="255"/>
      <c r="S142" s="255"/>
      <c r="T142" s="256"/>
      <c r="AT142" s="257" t="s">
        <v>152</v>
      </c>
      <c r="AU142" s="257" t="s">
        <v>79</v>
      </c>
      <c r="AV142" s="13" t="s">
        <v>76</v>
      </c>
      <c r="AW142" s="13" t="s">
        <v>35</v>
      </c>
      <c r="AX142" s="13" t="s">
        <v>72</v>
      </c>
      <c r="AY142" s="257" t="s">
        <v>142</v>
      </c>
    </row>
    <row r="143" spans="2:51" s="12" customFormat="1" ht="13.5">
      <c r="B143" s="218"/>
      <c r="C143" s="219"/>
      <c r="D143" s="220" t="s">
        <v>152</v>
      </c>
      <c r="E143" s="221" t="s">
        <v>21</v>
      </c>
      <c r="F143" s="222" t="s">
        <v>286</v>
      </c>
      <c r="G143" s="219"/>
      <c r="H143" s="223">
        <v>969</v>
      </c>
      <c r="I143" s="224"/>
      <c r="J143" s="219"/>
      <c r="K143" s="219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152</v>
      </c>
      <c r="AU143" s="229" t="s">
        <v>79</v>
      </c>
      <c r="AV143" s="12" t="s">
        <v>79</v>
      </c>
      <c r="AW143" s="12" t="s">
        <v>35</v>
      </c>
      <c r="AX143" s="12" t="s">
        <v>72</v>
      </c>
      <c r="AY143" s="229" t="s">
        <v>142</v>
      </c>
    </row>
    <row r="144" spans="2:65" s="1" customFormat="1" ht="22.5" customHeight="1">
      <c r="B144" s="40"/>
      <c r="C144" s="203" t="s">
        <v>200</v>
      </c>
      <c r="D144" s="203" t="s">
        <v>145</v>
      </c>
      <c r="E144" s="204" t="s">
        <v>287</v>
      </c>
      <c r="F144" s="205" t="s">
        <v>288</v>
      </c>
      <c r="G144" s="206" t="s">
        <v>272</v>
      </c>
      <c r="H144" s="207">
        <v>484.5</v>
      </c>
      <c r="I144" s="208"/>
      <c r="J144" s="209">
        <f>ROUND(I144*H144,2)</f>
        <v>0</v>
      </c>
      <c r="K144" s="205" t="s">
        <v>163</v>
      </c>
      <c r="L144" s="60"/>
      <c r="M144" s="210" t="s">
        <v>21</v>
      </c>
      <c r="N144" s="211" t="s">
        <v>43</v>
      </c>
      <c r="O144" s="41"/>
      <c r="P144" s="212">
        <f>O144*H144</f>
        <v>0</v>
      </c>
      <c r="Q144" s="212">
        <v>0</v>
      </c>
      <c r="R144" s="212">
        <f>Q144*H144</f>
        <v>0</v>
      </c>
      <c r="S144" s="212">
        <v>0</v>
      </c>
      <c r="T144" s="213">
        <f>S144*H144</f>
        <v>0</v>
      </c>
      <c r="AR144" s="23" t="s">
        <v>149</v>
      </c>
      <c r="AT144" s="23" t="s">
        <v>145</v>
      </c>
      <c r="AU144" s="23" t="s">
        <v>79</v>
      </c>
      <c r="AY144" s="23" t="s">
        <v>142</v>
      </c>
      <c r="BE144" s="214">
        <f>IF(N144="základní",J144,0)</f>
        <v>0</v>
      </c>
      <c r="BF144" s="214">
        <f>IF(N144="snížená",J144,0)</f>
        <v>0</v>
      </c>
      <c r="BG144" s="214">
        <f>IF(N144="zákl. přenesená",J144,0)</f>
        <v>0</v>
      </c>
      <c r="BH144" s="214">
        <f>IF(N144="sníž. přenesená",J144,0)</f>
        <v>0</v>
      </c>
      <c r="BI144" s="214">
        <f>IF(N144="nulová",J144,0)</f>
        <v>0</v>
      </c>
      <c r="BJ144" s="23" t="s">
        <v>76</v>
      </c>
      <c r="BK144" s="214">
        <f>ROUND(I144*H144,2)</f>
        <v>0</v>
      </c>
      <c r="BL144" s="23" t="s">
        <v>149</v>
      </c>
      <c r="BM144" s="23" t="s">
        <v>289</v>
      </c>
    </row>
    <row r="145" spans="2:47" s="1" customFormat="1" ht="40.5">
      <c r="B145" s="40"/>
      <c r="C145" s="62"/>
      <c r="D145" s="215" t="s">
        <v>151</v>
      </c>
      <c r="E145" s="62"/>
      <c r="F145" s="216" t="s">
        <v>290</v>
      </c>
      <c r="G145" s="62"/>
      <c r="H145" s="62"/>
      <c r="I145" s="171"/>
      <c r="J145" s="62"/>
      <c r="K145" s="62"/>
      <c r="L145" s="60"/>
      <c r="M145" s="217"/>
      <c r="N145" s="41"/>
      <c r="O145" s="41"/>
      <c r="P145" s="41"/>
      <c r="Q145" s="41"/>
      <c r="R145" s="41"/>
      <c r="S145" s="41"/>
      <c r="T145" s="77"/>
      <c r="AT145" s="23" t="s">
        <v>151</v>
      </c>
      <c r="AU145" s="23" t="s">
        <v>79</v>
      </c>
    </row>
    <row r="146" spans="2:51" s="13" customFormat="1" ht="13.5">
      <c r="B146" s="247"/>
      <c r="C146" s="248"/>
      <c r="D146" s="215" t="s">
        <v>152</v>
      </c>
      <c r="E146" s="249" t="s">
        <v>21</v>
      </c>
      <c r="F146" s="250" t="s">
        <v>242</v>
      </c>
      <c r="G146" s="248"/>
      <c r="H146" s="251" t="s">
        <v>21</v>
      </c>
      <c r="I146" s="252"/>
      <c r="J146" s="248"/>
      <c r="K146" s="248"/>
      <c r="L146" s="253"/>
      <c r="M146" s="254"/>
      <c r="N146" s="255"/>
      <c r="O146" s="255"/>
      <c r="P146" s="255"/>
      <c r="Q146" s="255"/>
      <c r="R146" s="255"/>
      <c r="S146" s="255"/>
      <c r="T146" s="256"/>
      <c r="AT146" s="257" t="s">
        <v>152</v>
      </c>
      <c r="AU146" s="257" t="s">
        <v>79</v>
      </c>
      <c r="AV146" s="13" t="s">
        <v>76</v>
      </c>
      <c r="AW146" s="13" t="s">
        <v>35</v>
      </c>
      <c r="AX146" s="13" t="s">
        <v>72</v>
      </c>
      <c r="AY146" s="257" t="s">
        <v>142</v>
      </c>
    </row>
    <row r="147" spans="2:51" s="13" customFormat="1" ht="13.5">
      <c r="B147" s="247"/>
      <c r="C147" s="248"/>
      <c r="D147" s="215" t="s">
        <v>152</v>
      </c>
      <c r="E147" s="249" t="s">
        <v>21</v>
      </c>
      <c r="F147" s="250" t="s">
        <v>243</v>
      </c>
      <c r="G147" s="248"/>
      <c r="H147" s="251" t="s">
        <v>21</v>
      </c>
      <c r="I147" s="252"/>
      <c r="J147" s="248"/>
      <c r="K147" s="248"/>
      <c r="L147" s="253"/>
      <c r="M147" s="254"/>
      <c r="N147" s="255"/>
      <c r="O147" s="255"/>
      <c r="P147" s="255"/>
      <c r="Q147" s="255"/>
      <c r="R147" s="255"/>
      <c r="S147" s="255"/>
      <c r="T147" s="256"/>
      <c r="AT147" s="257" t="s">
        <v>152</v>
      </c>
      <c r="AU147" s="257" t="s">
        <v>79</v>
      </c>
      <c r="AV147" s="13" t="s">
        <v>76</v>
      </c>
      <c r="AW147" s="13" t="s">
        <v>35</v>
      </c>
      <c r="AX147" s="13" t="s">
        <v>72</v>
      </c>
      <c r="AY147" s="257" t="s">
        <v>142</v>
      </c>
    </row>
    <row r="148" spans="2:51" s="12" customFormat="1" ht="13.5">
      <c r="B148" s="218"/>
      <c r="C148" s="219"/>
      <c r="D148" s="215" t="s">
        <v>152</v>
      </c>
      <c r="E148" s="230" t="s">
        <v>21</v>
      </c>
      <c r="F148" s="231" t="s">
        <v>275</v>
      </c>
      <c r="G148" s="219"/>
      <c r="H148" s="232">
        <v>969</v>
      </c>
      <c r="I148" s="224"/>
      <c r="J148" s="219"/>
      <c r="K148" s="219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152</v>
      </c>
      <c r="AU148" s="229" t="s">
        <v>79</v>
      </c>
      <c r="AV148" s="12" t="s">
        <v>79</v>
      </c>
      <c r="AW148" s="12" t="s">
        <v>35</v>
      </c>
      <c r="AX148" s="12" t="s">
        <v>72</v>
      </c>
      <c r="AY148" s="229" t="s">
        <v>142</v>
      </c>
    </row>
    <row r="149" spans="2:51" s="13" customFormat="1" ht="13.5">
      <c r="B149" s="247"/>
      <c r="C149" s="248"/>
      <c r="D149" s="215" t="s">
        <v>152</v>
      </c>
      <c r="E149" s="249" t="s">
        <v>21</v>
      </c>
      <c r="F149" s="250" t="s">
        <v>242</v>
      </c>
      <c r="G149" s="248"/>
      <c r="H149" s="251" t="s">
        <v>21</v>
      </c>
      <c r="I149" s="252"/>
      <c r="J149" s="248"/>
      <c r="K149" s="248"/>
      <c r="L149" s="253"/>
      <c r="M149" s="254"/>
      <c r="N149" s="255"/>
      <c r="O149" s="255"/>
      <c r="P149" s="255"/>
      <c r="Q149" s="255"/>
      <c r="R149" s="255"/>
      <c r="S149" s="255"/>
      <c r="T149" s="256"/>
      <c r="AT149" s="257" t="s">
        <v>152</v>
      </c>
      <c r="AU149" s="257" t="s">
        <v>79</v>
      </c>
      <c r="AV149" s="13" t="s">
        <v>76</v>
      </c>
      <c r="AW149" s="13" t="s">
        <v>35</v>
      </c>
      <c r="AX149" s="13" t="s">
        <v>72</v>
      </c>
      <c r="AY149" s="257" t="s">
        <v>142</v>
      </c>
    </row>
    <row r="150" spans="2:51" s="13" customFormat="1" ht="13.5">
      <c r="B150" s="247"/>
      <c r="C150" s="248"/>
      <c r="D150" s="215" t="s">
        <v>152</v>
      </c>
      <c r="E150" s="249" t="s">
        <v>21</v>
      </c>
      <c r="F150" s="250" t="s">
        <v>243</v>
      </c>
      <c r="G150" s="248"/>
      <c r="H150" s="251" t="s">
        <v>21</v>
      </c>
      <c r="I150" s="252"/>
      <c r="J150" s="248"/>
      <c r="K150" s="248"/>
      <c r="L150" s="253"/>
      <c r="M150" s="254"/>
      <c r="N150" s="255"/>
      <c r="O150" s="255"/>
      <c r="P150" s="255"/>
      <c r="Q150" s="255"/>
      <c r="R150" s="255"/>
      <c r="S150" s="255"/>
      <c r="T150" s="256"/>
      <c r="AT150" s="257" t="s">
        <v>152</v>
      </c>
      <c r="AU150" s="257" t="s">
        <v>79</v>
      </c>
      <c r="AV150" s="13" t="s">
        <v>76</v>
      </c>
      <c r="AW150" s="13" t="s">
        <v>35</v>
      </c>
      <c r="AX150" s="13" t="s">
        <v>72</v>
      </c>
      <c r="AY150" s="257" t="s">
        <v>142</v>
      </c>
    </row>
    <row r="151" spans="2:51" s="12" customFormat="1" ht="13.5">
      <c r="B151" s="218"/>
      <c r="C151" s="219"/>
      <c r="D151" s="220" t="s">
        <v>152</v>
      </c>
      <c r="E151" s="221" t="s">
        <v>21</v>
      </c>
      <c r="F151" s="222" t="s">
        <v>291</v>
      </c>
      <c r="G151" s="219"/>
      <c r="H151" s="223">
        <v>-484.5</v>
      </c>
      <c r="I151" s="224"/>
      <c r="J151" s="219"/>
      <c r="K151" s="219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152</v>
      </c>
      <c r="AU151" s="229" t="s">
        <v>79</v>
      </c>
      <c r="AV151" s="12" t="s">
        <v>79</v>
      </c>
      <c r="AW151" s="12" t="s">
        <v>35</v>
      </c>
      <c r="AX151" s="12" t="s">
        <v>72</v>
      </c>
      <c r="AY151" s="229" t="s">
        <v>142</v>
      </c>
    </row>
    <row r="152" spans="2:65" s="1" customFormat="1" ht="31.5" customHeight="1">
      <c r="B152" s="40"/>
      <c r="C152" s="203" t="s">
        <v>206</v>
      </c>
      <c r="D152" s="203" t="s">
        <v>145</v>
      </c>
      <c r="E152" s="204" t="s">
        <v>292</v>
      </c>
      <c r="F152" s="205" t="s">
        <v>293</v>
      </c>
      <c r="G152" s="206" t="s">
        <v>272</v>
      </c>
      <c r="H152" s="207">
        <v>4845</v>
      </c>
      <c r="I152" s="208"/>
      <c r="J152" s="209">
        <f>ROUND(I152*H152,2)</f>
        <v>0</v>
      </c>
      <c r="K152" s="205" t="s">
        <v>163</v>
      </c>
      <c r="L152" s="60"/>
      <c r="M152" s="210" t="s">
        <v>21</v>
      </c>
      <c r="N152" s="211" t="s">
        <v>43</v>
      </c>
      <c r="O152" s="41"/>
      <c r="P152" s="212">
        <f>O152*H152</f>
        <v>0</v>
      </c>
      <c r="Q152" s="212">
        <v>0</v>
      </c>
      <c r="R152" s="212">
        <f>Q152*H152</f>
        <v>0</v>
      </c>
      <c r="S152" s="212">
        <v>0</v>
      </c>
      <c r="T152" s="213">
        <f>S152*H152</f>
        <v>0</v>
      </c>
      <c r="AR152" s="23" t="s">
        <v>149</v>
      </c>
      <c r="AT152" s="23" t="s">
        <v>145</v>
      </c>
      <c r="AU152" s="23" t="s">
        <v>79</v>
      </c>
      <c r="AY152" s="23" t="s">
        <v>142</v>
      </c>
      <c r="BE152" s="214">
        <f>IF(N152="základní",J152,0)</f>
        <v>0</v>
      </c>
      <c r="BF152" s="214">
        <f>IF(N152="snížená",J152,0)</f>
        <v>0</v>
      </c>
      <c r="BG152" s="214">
        <f>IF(N152="zákl. přenesená",J152,0)</f>
        <v>0</v>
      </c>
      <c r="BH152" s="214">
        <f>IF(N152="sníž. přenesená",J152,0)</f>
        <v>0</v>
      </c>
      <c r="BI152" s="214">
        <f>IF(N152="nulová",J152,0)</f>
        <v>0</v>
      </c>
      <c r="BJ152" s="23" t="s">
        <v>76</v>
      </c>
      <c r="BK152" s="214">
        <f>ROUND(I152*H152,2)</f>
        <v>0</v>
      </c>
      <c r="BL152" s="23" t="s">
        <v>149</v>
      </c>
      <c r="BM152" s="23" t="s">
        <v>294</v>
      </c>
    </row>
    <row r="153" spans="2:47" s="1" customFormat="1" ht="40.5">
      <c r="B153" s="40"/>
      <c r="C153" s="62"/>
      <c r="D153" s="215" t="s">
        <v>151</v>
      </c>
      <c r="E153" s="62"/>
      <c r="F153" s="216" t="s">
        <v>295</v>
      </c>
      <c r="G153" s="62"/>
      <c r="H153" s="62"/>
      <c r="I153" s="171"/>
      <c r="J153" s="62"/>
      <c r="K153" s="62"/>
      <c r="L153" s="60"/>
      <c r="M153" s="217"/>
      <c r="N153" s="41"/>
      <c r="O153" s="41"/>
      <c r="P153" s="41"/>
      <c r="Q153" s="41"/>
      <c r="R153" s="41"/>
      <c r="S153" s="41"/>
      <c r="T153" s="77"/>
      <c r="AT153" s="23" t="s">
        <v>151</v>
      </c>
      <c r="AU153" s="23" t="s">
        <v>79</v>
      </c>
    </row>
    <row r="154" spans="2:51" s="13" customFormat="1" ht="13.5">
      <c r="B154" s="247"/>
      <c r="C154" s="248"/>
      <c r="D154" s="215" t="s">
        <v>152</v>
      </c>
      <c r="E154" s="249" t="s">
        <v>21</v>
      </c>
      <c r="F154" s="250" t="s">
        <v>242</v>
      </c>
      <c r="G154" s="248"/>
      <c r="H154" s="251" t="s">
        <v>21</v>
      </c>
      <c r="I154" s="252"/>
      <c r="J154" s="248"/>
      <c r="K154" s="248"/>
      <c r="L154" s="253"/>
      <c r="M154" s="254"/>
      <c r="N154" s="255"/>
      <c r="O154" s="255"/>
      <c r="P154" s="255"/>
      <c r="Q154" s="255"/>
      <c r="R154" s="255"/>
      <c r="S154" s="255"/>
      <c r="T154" s="256"/>
      <c r="AT154" s="257" t="s">
        <v>152</v>
      </c>
      <c r="AU154" s="257" t="s">
        <v>79</v>
      </c>
      <c r="AV154" s="13" t="s">
        <v>76</v>
      </c>
      <c r="AW154" s="13" t="s">
        <v>35</v>
      </c>
      <c r="AX154" s="13" t="s">
        <v>72</v>
      </c>
      <c r="AY154" s="257" t="s">
        <v>142</v>
      </c>
    </row>
    <row r="155" spans="2:51" s="13" customFormat="1" ht="13.5">
      <c r="B155" s="247"/>
      <c r="C155" s="248"/>
      <c r="D155" s="215" t="s">
        <v>152</v>
      </c>
      <c r="E155" s="249" t="s">
        <v>21</v>
      </c>
      <c r="F155" s="250" t="s">
        <v>243</v>
      </c>
      <c r="G155" s="248"/>
      <c r="H155" s="251" t="s">
        <v>21</v>
      </c>
      <c r="I155" s="252"/>
      <c r="J155" s="248"/>
      <c r="K155" s="248"/>
      <c r="L155" s="253"/>
      <c r="M155" s="254"/>
      <c r="N155" s="255"/>
      <c r="O155" s="255"/>
      <c r="P155" s="255"/>
      <c r="Q155" s="255"/>
      <c r="R155" s="255"/>
      <c r="S155" s="255"/>
      <c r="T155" s="256"/>
      <c r="AT155" s="257" t="s">
        <v>152</v>
      </c>
      <c r="AU155" s="257" t="s">
        <v>79</v>
      </c>
      <c r="AV155" s="13" t="s">
        <v>76</v>
      </c>
      <c r="AW155" s="13" t="s">
        <v>35</v>
      </c>
      <c r="AX155" s="13" t="s">
        <v>72</v>
      </c>
      <c r="AY155" s="257" t="s">
        <v>142</v>
      </c>
    </row>
    <row r="156" spans="2:51" s="12" customFormat="1" ht="13.5">
      <c r="B156" s="218"/>
      <c r="C156" s="219"/>
      <c r="D156" s="215" t="s">
        <v>152</v>
      </c>
      <c r="E156" s="230" t="s">
        <v>21</v>
      </c>
      <c r="F156" s="231" t="s">
        <v>275</v>
      </c>
      <c r="G156" s="219"/>
      <c r="H156" s="232">
        <v>969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152</v>
      </c>
      <c r="AU156" s="229" t="s">
        <v>79</v>
      </c>
      <c r="AV156" s="12" t="s">
        <v>79</v>
      </c>
      <c r="AW156" s="12" t="s">
        <v>35</v>
      </c>
      <c r="AX156" s="12" t="s">
        <v>72</v>
      </c>
      <c r="AY156" s="229" t="s">
        <v>142</v>
      </c>
    </row>
    <row r="157" spans="2:51" s="13" customFormat="1" ht="13.5">
      <c r="B157" s="247"/>
      <c r="C157" s="248"/>
      <c r="D157" s="215" t="s">
        <v>152</v>
      </c>
      <c r="E157" s="249" t="s">
        <v>21</v>
      </c>
      <c r="F157" s="250" t="s">
        <v>242</v>
      </c>
      <c r="G157" s="248"/>
      <c r="H157" s="251" t="s">
        <v>21</v>
      </c>
      <c r="I157" s="252"/>
      <c r="J157" s="248"/>
      <c r="K157" s="248"/>
      <c r="L157" s="253"/>
      <c r="M157" s="254"/>
      <c r="N157" s="255"/>
      <c r="O157" s="255"/>
      <c r="P157" s="255"/>
      <c r="Q157" s="255"/>
      <c r="R157" s="255"/>
      <c r="S157" s="255"/>
      <c r="T157" s="256"/>
      <c r="AT157" s="257" t="s">
        <v>152</v>
      </c>
      <c r="AU157" s="257" t="s">
        <v>79</v>
      </c>
      <c r="AV157" s="13" t="s">
        <v>76</v>
      </c>
      <c r="AW157" s="13" t="s">
        <v>35</v>
      </c>
      <c r="AX157" s="13" t="s">
        <v>72</v>
      </c>
      <c r="AY157" s="257" t="s">
        <v>142</v>
      </c>
    </row>
    <row r="158" spans="2:51" s="13" customFormat="1" ht="13.5">
      <c r="B158" s="247"/>
      <c r="C158" s="248"/>
      <c r="D158" s="215" t="s">
        <v>152</v>
      </c>
      <c r="E158" s="249" t="s">
        <v>21</v>
      </c>
      <c r="F158" s="250" t="s">
        <v>243</v>
      </c>
      <c r="G158" s="248"/>
      <c r="H158" s="251" t="s">
        <v>21</v>
      </c>
      <c r="I158" s="252"/>
      <c r="J158" s="248"/>
      <c r="K158" s="248"/>
      <c r="L158" s="253"/>
      <c r="M158" s="254"/>
      <c r="N158" s="255"/>
      <c r="O158" s="255"/>
      <c r="P158" s="255"/>
      <c r="Q158" s="255"/>
      <c r="R158" s="255"/>
      <c r="S158" s="255"/>
      <c r="T158" s="256"/>
      <c r="AT158" s="257" t="s">
        <v>152</v>
      </c>
      <c r="AU158" s="257" t="s">
        <v>79</v>
      </c>
      <c r="AV158" s="13" t="s">
        <v>76</v>
      </c>
      <c r="AW158" s="13" t="s">
        <v>35</v>
      </c>
      <c r="AX158" s="13" t="s">
        <v>72</v>
      </c>
      <c r="AY158" s="257" t="s">
        <v>142</v>
      </c>
    </row>
    <row r="159" spans="2:51" s="12" customFormat="1" ht="13.5">
      <c r="B159" s="218"/>
      <c r="C159" s="219"/>
      <c r="D159" s="215" t="s">
        <v>152</v>
      </c>
      <c r="E159" s="230" t="s">
        <v>21</v>
      </c>
      <c r="F159" s="231" t="s">
        <v>291</v>
      </c>
      <c r="G159" s="219"/>
      <c r="H159" s="232">
        <v>-484.5</v>
      </c>
      <c r="I159" s="224"/>
      <c r="J159" s="219"/>
      <c r="K159" s="219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152</v>
      </c>
      <c r="AU159" s="229" t="s">
        <v>79</v>
      </c>
      <c r="AV159" s="12" t="s">
        <v>79</v>
      </c>
      <c r="AW159" s="12" t="s">
        <v>35</v>
      </c>
      <c r="AX159" s="12" t="s">
        <v>72</v>
      </c>
      <c r="AY159" s="229" t="s">
        <v>142</v>
      </c>
    </row>
    <row r="160" spans="2:51" s="12" customFormat="1" ht="13.5">
      <c r="B160" s="218"/>
      <c r="C160" s="219"/>
      <c r="D160" s="220" t="s">
        <v>152</v>
      </c>
      <c r="E160" s="219"/>
      <c r="F160" s="222" t="s">
        <v>296</v>
      </c>
      <c r="G160" s="219"/>
      <c r="H160" s="223">
        <v>4845</v>
      </c>
      <c r="I160" s="224"/>
      <c r="J160" s="219"/>
      <c r="K160" s="219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152</v>
      </c>
      <c r="AU160" s="229" t="s">
        <v>79</v>
      </c>
      <c r="AV160" s="12" t="s">
        <v>79</v>
      </c>
      <c r="AW160" s="12" t="s">
        <v>6</v>
      </c>
      <c r="AX160" s="12" t="s">
        <v>76</v>
      </c>
      <c r="AY160" s="229" t="s">
        <v>142</v>
      </c>
    </row>
    <row r="161" spans="2:65" s="1" customFormat="1" ht="22.5" customHeight="1">
      <c r="B161" s="40"/>
      <c r="C161" s="203" t="s">
        <v>212</v>
      </c>
      <c r="D161" s="203" t="s">
        <v>145</v>
      </c>
      <c r="E161" s="204" t="s">
        <v>297</v>
      </c>
      <c r="F161" s="205" t="s">
        <v>298</v>
      </c>
      <c r="G161" s="206" t="s">
        <v>272</v>
      </c>
      <c r="H161" s="207">
        <v>484.5</v>
      </c>
      <c r="I161" s="208"/>
      <c r="J161" s="209">
        <f>ROUND(I161*H161,2)</f>
        <v>0</v>
      </c>
      <c r="K161" s="205" t="s">
        <v>163</v>
      </c>
      <c r="L161" s="60"/>
      <c r="M161" s="210" t="s">
        <v>21</v>
      </c>
      <c r="N161" s="211" t="s">
        <v>43</v>
      </c>
      <c r="O161" s="41"/>
      <c r="P161" s="212">
        <f>O161*H161</f>
        <v>0</v>
      </c>
      <c r="Q161" s="212">
        <v>0</v>
      </c>
      <c r="R161" s="212">
        <f>Q161*H161</f>
        <v>0</v>
      </c>
      <c r="S161" s="212">
        <v>0</v>
      </c>
      <c r="T161" s="213">
        <f>S161*H161</f>
        <v>0</v>
      </c>
      <c r="AR161" s="23" t="s">
        <v>149</v>
      </c>
      <c r="AT161" s="23" t="s">
        <v>145</v>
      </c>
      <c r="AU161" s="23" t="s">
        <v>79</v>
      </c>
      <c r="AY161" s="23" t="s">
        <v>142</v>
      </c>
      <c r="BE161" s="214">
        <f>IF(N161="základní",J161,0)</f>
        <v>0</v>
      </c>
      <c r="BF161" s="214">
        <f>IF(N161="snížená",J161,0)</f>
        <v>0</v>
      </c>
      <c r="BG161" s="214">
        <f>IF(N161="zákl. přenesená",J161,0)</f>
        <v>0</v>
      </c>
      <c r="BH161" s="214">
        <f>IF(N161="sníž. přenesená",J161,0)</f>
        <v>0</v>
      </c>
      <c r="BI161" s="214">
        <f>IF(N161="nulová",J161,0)</f>
        <v>0</v>
      </c>
      <c r="BJ161" s="23" t="s">
        <v>76</v>
      </c>
      <c r="BK161" s="214">
        <f>ROUND(I161*H161,2)</f>
        <v>0</v>
      </c>
      <c r="BL161" s="23" t="s">
        <v>149</v>
      </c>
      <c r="BM161" s="23" t="s">
        <v>299</v>
      </c>
    </row>
    <row r="162" spans="2:47" s="1" customFormat="1" ht="27">
      <c r="B162" s="40"/>
      <c r="C162" s="62"/>
      <c r="D162" s="215" t="s">
        <v>151</v>
      </c>
      <c r="E162" s="62"/>
      <c r="F162" s="216" t="s">
        <v>300</v>
      </c>
      <c r="G162" s="62"/>
      <c r="H162" s="62"/>
      <c r="I162" s="171"/>
      <c r="J162" s="62"/>
      <c r="K162" s="62"/>
      <c r="L162" s="60"/>
      <c r="M162" s="217"/>
      <c r="N162" s="41"/>
      <c r="O162" s="41"/>
      <c r="P162" s="41"/>
      <c r="Q162" s="41"/>
      <c r="R162" s="41"/>
      <c r="S162" s="41"/>
      <c r="T162" s="77"/>
      <c r="AT162" s="23" t="s">
        <v>151</v>
      </c>
      <c r="AU162" s="23" t="s">
        <v>79</v>
      </c>
    </row>
    <row r="163" spans="2:51" s="13" customFormat="1" ht="13.5">
      <c r="B163" s="247"/>
      <c r="C163" s="248"/>
      <c r="D163" s="215" t="s">
        <v>152</v>
      </c>
      <c r="E163" s="249" t="s">
        <v>21</v>
      </c>
      <c r="F163" s="250" t="s">
        <v>242</v>
      </c>
      <c r="G163" s="248"/>
      <c r="H163" s="251" t="s">
        <v>21</v>
      </c>
      <c r="I163" s="252"/>
      <c r="J163" s="248"/>
      <c r="K163" s="248"/>
      <c r="L163" s="253"/>
      <c r="M163" s="254"/>
      <c r="N163" s="255"/>
      <c r="O163" s="255"/>
      <c r="P163" s="255"/>
      <c r="Q163" s="255"/>
      <c r="R163" s="255"/>
      <c r="S163" s="255"/>
      <c r="T163" s="256"/>
      <c r="AT163" s="257" t="s">
        <v>152</v>
      </c>
      <c r="AU163" s="257" t="s">
        <v>79</v>
      </c>
      <c r="AV163" s="13" t="s">
        <v>76</v>
      </c>
      <c r="AW163" s="13" t="s">
        <v>35</v>
      </c>
      <c r="AX163" s="13" t="s">
        <v>72</v>
      </c>
      <c r="AY163" s="257" t="s">
        <v>142</v>
      </c>
    </row>
    <row r="164" spans="2:51" s="13" customFormat="1" ht="13.5">
      <c r="B164" s="247"/>
      <c r="C164" s="248"/>
      <c r="D164" s="215" t="s">
        <v>152</v>
      </c>
      <c r="E164" s="249" t="s">
        <v>21</v>
      </c>
      <c r="F164" s="250" t="s">
        <v>243</v>
      </c>
      <c r="G164" s="248"/>
      <c r="H164" s="251" t="s">
        <v>21</v>
      </c>
      <c r="I164" s="252"/>
      <c r="J164" s="248"/>
      <c r="K164" s="248"/>
      <c r="L164" s="253"/>
      <c r="M164" s="254"/>
      <c r="N164" s="255"/>
      <c r="O164" s="255"/>
      <c r="P164" s="255"/>
      <c r="Q164" s="255"/>
      <c r="R164" s="255"/>
      <c r="S164" s="255"/>
      <c r="T164" s="256"/>
      <c r="AT164" s="257" t="s">
        <v>152</v>
      </c>
      <c r="AU164" s="257" t="s">
        <v>79</v>
      </c>
      <c r="AV164" s="13" t="s">
        <v>76</v>
      </c>
      <c r="AW164" s="13" t="s">
        <v>35</v>
      </c>
      <c r="AX164" s="13" t="s">
        <v>72</v>
      </c>
      <c r="AY164" s="257" t="s">
        <v>142</v>
      </c>
    </row>
    <row r="165" spans="2:51" s="12" customFormat="1" ht="13.5">
      <c r="B165" s="218"/>
      <c r="C165" s="219"/>
      <c r="D165" s="220" t="s">
        <v>152</v>
      </c>
      <c r="E165" s="221" t="s">
        <v>21</v>
      </c>
      <c r="F165" s="222" t="s">
        <v>301</v>
      </c>
      <c r="G165" s="219"/>
      <c r="H165" s="223">
        <v>484.5</v>
      </c>
      <c r="I165" s="224"/>
      <c r="J165" s="219"/>
      <c r="K165" s="219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152</v>
      </c>
      <c r="AU165" s="229" t="s">
        <v>79</v>
      </c>
      <c r="AV165" s="12" t="s">
        <v>79</v>
      </c>
      <c r="AW165" s="12" t="s">
        <v>35</v>
      </c>
      <c r="AX165" s="12" t="s">
        <v>72</v>
      </c>
      <c r="AY165" s="229" t="s">
        <v>142</v>
      </c>
    </row>
    <row r="166" spans="2:65" s="1" customFormat="1" ht="22.5" customHeight="1">
      <c r="B166" s="40"/>
      <c r="C166" s="203" t="s">
        <v>217</v>
      </c>
      <c r="D166" s="203" t="s">
        <v>145</v>
      </c>
      <c r="E166" s="204" t="s">
        <v>302</v>
      </c>
      <c r="F166" s="205" t="s">
        <v>303</v>
      </c>
      <c r="G166" s="206" t="s">
        <v>272</v>
      </c>
      <c r="H166" s="207">
        <v>484.5</v>
      </c>
      <c r="I166" s="208"/>
      <c r="J166" s="209">
        <f>ROUND(I166*H166,2)</f>
        <v>0</v>
      </c>
      <c r="K166" s="205" t="s">
        <v>163</v>
      </c>
      <c r="L166" s="60"/>
      <c r="M166" s="210" t="s">
        <v>21</v>
      </c>
      <c r="N166" s="211" t="s">
        <v>43</v>
      </c>
      <c r="O166" s="41"/>
      <c r="P166" s="212">
        <f>O166*H166</f>
        <v>0</v>
      </c>
      <c r="Q166" s="212">
        <v>0</v>
      </c>
      <c r="R166" s="212">
        <f>Q166*H166</f>
        <v>0</v>
      </c>
      <c r="S166" s="212">
        <v>0</v>
      </c>
      <c r="T166" s="213">
        <f>S166*H166</f>
        <v>0</v>
      </c>
      <c r="AR166" s="23" t="s">
        <v>149</v>
      </c>
      <c r="AT166" s="23" t="s">
        <v>145</v>
      </c>
      <c r="AU166" s="23" t="s">
        <v>79</v>
      </c>
      <c r="AY166" s="23" t="s">
        <v>142</v>
      </c>
      <c r="BE166" s="214">
        <f>IF(N166="základní",J166,0)</f>
        <v>0</v>
      </c>
      <c r="BF166" s="214">
        <f>IF(N166="snížená",J166,0)</f>
        <v>0</v>
      </c>
      <c r="BG166" s="214">
        <f>IF(N166="zákl. přenesená",J166,0)</f>
        <v>0</v>
      </c>
      <c r="BH166" s="214">
        <f>IF(N166="sníž. přenesená",J166,0)</f>
        <v>0</v>
      </c>
      <c r="BI166" s="214">
        <f>IF(N166="nulová",J166,0)</f>
        <v>0</v>
      </c>
      <c r="BJ166" s="23" t="s">
        <v>76</v>
      </c>
      <c r="BK166" s="214">
        <f>ROUND(I166*H166,2)</f>
        <v>0</v>
      </c>
      <c r="BL166" s="23" t="s">
        <v>149</v>
      </c>
      <c r="BM166" s="23" t="s">
        <v>304</v>
      </c>
    </row>
    <row r="167" spans="2:47" s="1" customFormat="1" ht="40.5">
      <c r="B167" s="40"/>
      <c r="C167" s="62"/>
      <c r="D167" s="215" t="s">
        <v>151</v>
      </c>
      <c r="E167" s="62"/>
      <c r="F167" s="216" t="s">
        <v>305</v>
      </c>
      <c r="G167" s="62"/>
      <c r="H167" s="62"/>
      <c r="I167" s="171"/>
      <c r="J167" s="62"/>
      <c r="K167" s="62"/>
      <c r="L167" s="60"/>
      <c r="M167" s="217"/>
      <c r="N167" s="41"/>
      <c r="O167" s="41"/>
      <c r="P167" s="41"/>
      <c r="Q167" s="41"/>
      <c r="R167" s="41"/>
      <c r="S167" s="41"/>
      <c r="T167" s="77"/>
      <c r="AT167" s="23" t="s">
        <v>151</v>
      </c>
      <c r="AU167" s="23" t="s">
        <v>79</v>
      </c>
    </row>
    <row r="168" spans="2:51" s="13" customFormat="1" ht="13.5">
      <c r="B168" s="247"/>
      <c r="C168" s="248"/>
      <c r="D168" s="215" t="s">
        <v>152</v>
      </c>
      <c r="E168" s="249" t="s">
        <v>21</v>
      </c>
      <c r="F168" s="250" t="s">
        <v>242</v>
      </c>
      <c r="G168" s="248"/>
      <c r="H168" s="251" t="s">
        <v>21</v>
      </c>
      <c r="I168" s="252"/>
      <c r="J168" s="248"/>
      <c r="K168" s="248"/>
      <c r="L168" s="253"/>
      <c r="M168" s="254"/>
      <c r="N168" s="255"/>
      <c r="O168" s="255"/>
      <c r="P168" s="255"/>
      <c r="Q168" s="255"/>
      <c r="R168" s="255"/>
      <c r="S168" s="255"/>
      <c r="T168" s="256"/>
      <c r="AT168" s="257" t="s">
        <v>152</v>
      </c>
      <c r="AU168" s="257" t="s">
        <v>79</v>
      </c>
      <c r="AV168" s="13" t="s">
        <v>76</v>
      </c>
      <c r="AW168" s="13" t="s">
        <v>35</v>
      </c>
      <c r="AX168" s="13" t="s">
        <v>72</v>
      </c>
      <c r="AY168" s="257" t="s">
        <v>142</v>
      </c>
    </row>
    <row r="169" spans="2:51" s="13" customFormat="1" ht="13.5">
      <c r="B169" s="247"/>
      <c r="C169" s="248"/>
      <c r="D169" s="215" t="s">
        <v>152</v>
      </c>
      <c r="E169" s="249" t="s">
        <v>21</v>
      </c>
      <c r="F169" s="250" t="s">
        <v>243</v>
      </c>
      <c r="G169" s="248"/>
      <c r="H169" s="251" t="s">
        <v>21</v>
      </c>
      <c r="I169" s="252"/>
      <c r="J169" s="248"/>
      <c r="K169" s="248"/>
      <c r="L169" s="253"/>
      <c r="M169" s="254"/>
      <c r="N169" s="255"/>
      <c r="O169" s="255"/>
      <c r="P169" s="255"/>
      <c r="Q169" s="255"/>
      <c r="R169" s="255"/>
      <c r="S169" s="255"/>
      <c r="T169" s="256"/>
      <c r="AT169" s="257" t="s">
        <v>152</v>
      </c>
      <c r="AU169" s="257" t="s">
        <v>79</v>
      </c>
      <c r="AV169" s="13" t="s">
        <v>76</v>
      </c>
      <c r="AW169" s="13" t="s">
        <v>35</v>
      </c>
      <c r="AX169" s="13" t="s">
        <v>72</v>
      </c>
      <c r="AY169" s="257" t="s">
        <v>142</v>
      </c>
    </row>
    <row r="170" spans="2:51" s="12" customFormat="1" ht="13.5">
      <c r="B170" s="218"/>
      <c r="C170" s="219"/>
      <c r="D170" s="215" t="s">
        <v>152</v>
      </c>
      <c r="E170" s="230" t="s">
        <v>21</v>
      </c>
      <c r="F170" s="231" t="s">
        <v>275</v>
      </c>
      <c r="G170" s="219"/>
      <c r="H170" s="232">
        <v>969</v>
      </c>
      <c r="I170" s="224"/>
      <c r="J170" s="219"/>
      <c r="K170" s="219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152</v>
      </c>
      <c r="AU170" s="229" t="s">
        <v>79</v>
      </c>
      <c r="AV170" s="12" t="s">
        <v>79</v>
      </c>
      <c r="AW170" s="12" t="s">
        <v>35</v>
      </c>
      <c r="AX170" s="12" t="s">
        <v>72</v>
      </c>
      <c r="AY170" s="229" t="s">
        <v>142</v>
      </c>
    </row>
    <row r="171" spans="2:51" s="13" customFormat="1" ht="13.5">
      <c r="B171" s="247"/>
      <c r="C171" s="248"/>
      <c r="D171" s="215" t="s">
        <v>152</v>
      </c>
      <c r="E171" s="249" t="s">
        <v>21</v>
      </c>
      <c r="F171" s="250" t="s">
        <v>242</v>
      </c>
      <c r="G171" s="248"/>
      <c r="H171" s="251" t="s">
        <v>21</v>
      </c>
      <c r="I171" s="252"/>
      <c r="J171" s="248"/>
      <c r="K171" s="248"/>
      <c r="L171" s="253"/>
      <c r="M171" s="254"/>
      <c r="N171" s="255"/>
      <c r="O171" s="255"/>
      <c r="P171" s="255"/>
      <c r="Q171" s="255"/>
      <c r="R171" s="255"/>
      <c r="S171" s="255"/>
      <c r="T171" s="256"/>
      <c r="AT171" s="257" t="s">
        <v>152</v>
      </c>
      <c r="AU171" s="257" t="s">
        <v>79</v>
      </c>
      <c r="AV171" s="13" t="s">
        <v>76</v>
      </c>
      <c r="AW171" s="13" t="s">
        <v>35</v>
      </c>
      <c r="AX171" s="13" t="s">
        <v>72</v>
      </c>
      <c r="AY171" s="257" t="s">
        <v>142</v>
      </c>
    </row>
    <row r="172" spans="2:51" s="13" customFormat="1" ht="13.5">
      <c r="B172" s="247"/>
      <c r="C172" s="248"/>
      <c r="D172" s="215" t="s">
        <v>152</v>
      </c>
      <c r="E172" s="249" t="s">
        <v>21</v>
      </c>
      <c r="F172" s="250" t="s">
        <v>243</v>
      </c>
      <c r="G172" s="248"/>
      <c r="H172" s="251" t="s">
        <v>21</v>
      </c>
      <c r="I172" s="252"/>
      <c r="J172" s="248"/>
      <c r="K172" s="248"/>
      <c r="L172" s="253"/>
      <c r="M172" s="254"/>
      <c r="N172" s="255"/>
      <c r="O172" s="255"/>
      <c r="P172" s="255"/>
      <c r="Q172" s="255"/>
      <c r="R172" s="255"/>
      <c r="S172" s="255"/>
      <c r="T172" s="256"/>
      <c r="AT172" s="257" t="s">
        <v>152</v>
      </c>
      <c r="AU172" s="257" t="s">
        <v>79</v>
      </c>
      <c r="AV172" s="13" t="s">
        <v>76</v>
      </c>
      <c r="AW172" s="13" t="s">
        <v>35</v>
      </c>
      <c r="AX172" s="13" t="s">
        <v>72</v>
      </c>
      <c r="AY172" s="257" t="s">
        <v>142</v>
      </c>
    </row>
    <row r="173" spans="2:51" s="12" customFormat="1" ht="13.5">
      <c r="B173" s="218"/>
      <c r="C173" s="219"/>
      <c r="D173" s="220" t="s">
        <v>152</v>
      </c>
      <c r="E173" s="221" t="s">
        <v>21</v>
      </c>
      <c r="F173" s="222" t="s">
        <v>291</v>
      </c>
      <c r="G173" s="219"/>
      <c r="H173" s="223">
        <v>-484.5</v>
      </c>
      <c r="I173" s="224"/>
      <c r="J173" s="219"/>
      <c r="K173" s="219"/>
      <c r="L173" s="225"/>
      <c r="M173" s="226"/>
      <c r="N173" s="227"/>
      <c r="O173" s="227"/>
      <c r="P173" s="227"/>
      <c r="Q173" s="227"/>
      <c r="R173" s="227"/>
      <c r="S173" s="227"/>
      <c r="T173" s="228"/>
      <c r="AT173" s="229" t="s">
        <v>152</v>
      </c>
      <c r="AU173" s="229" t="s">
        <v>79</v>
      </c>
      <c r="AV173" s="12" t="s">
        <v>79</v>
      </c>
      <c r="AW173" s="12" t="s">
        <v>35</v>
      </c>
      <c r="AX173" s="12" t="s">
        <v>72</v>
      </c>
      <c r="AY173" s="229" t="s">
        <v>142</v>
      </c>
    </row>
    <row r="174" spans="2:65" s="1" customFormat="1" ht="22.5" customHeight="1">
      <c r="B174" s="40"/>
      <c r="C174" s="233" t="s">
        <v>224</v>
      </c>
      <c r="D174" s="233" t="s">
        <v>173</v>
      </c>
      <c r="E174" s="234" t="s">
        <v>306</v>
      </c>
      <c r="F174" s="235" t="s">
        <v>307</v>
      </c>
      <c r="G174" s="236" t="s">
        <v>203</v>
      </c>
      <c r="H174" s="237">
        <v>1162.8</v>
      </c>
      <c r="I174" s="238"/>
      <c r="J174" s="239">
        <f>ROUND(I174*H174,2)</f>
        <v>0</v>
      </c>
      <c r="K174" s="235" t="s">
        <v>163</v>
      </c>
      <c r="L174" s="240"/>
      <c r="M174" s="241" t="s">
        <v>21</v>
      </c>
      <c r="N174" s="242" t="s">
        <v>43</v>
      </c>
      <c r="O174" s="41"/>
      <c r="P174" s="212">
        <f>O174*H174</f>
        <v>0</v>
      </c>
      <c r="Q174" s="212">
        <v>1</v>
      </c>
      <c r="R174" s="212">
        <f>Q174*H174</f>
        <v>1162.8</v>
      </c>
      <c r="S174" s="212">
        <v>0</v>
      </c>
      <c r="T174" s="213">
        <f>S174*H174</f>
        <v>0</v>
      </c>
      <c r="AR174" s="23" t="s">
        <v>143</v>
      </c>
      <c r="AT174" s="23" t="s">
        <v>173</v>
      </c>
      <c r="AU174" s="23" t="s">
        <v>79</v>
      </c>
      <c r="AY174" s="23" t="s">
        <v>142</v>
      </c>
      <c r="BE174" s="214">
        <f>IF(N174="základní",J174,0)</f>
        <v>0</v>
      </c>
      <c r="BF174" s="214">
        <f>IF(N174="snížená",J174,0)</f>
        <v>0</v>
      </c>
      <c r="BG174" s="214">
        <f>IF(N174="zákl. přenesená",J174,0)</f>
        <v>0</v>
      </c>
      <c r="BH174" s="214">
        <f>IF(N174="sníž. přenesená",J174,0)</f>
        <v>0</v>
      </c>
      <c r="BI174" s="214">
        <f>IF(N174="nulová",J174,0)</f>
        <v>0</v>
      </c>
      <c r="BJ174" s="23" t="s">
        <v>76</v>
      </c>
      <c r="BK174" s="214">
        <f>ROUND(I174*H174,2)</f>
        <v>0</v>
      </c>
      <c r="BL174" s="23" t="s">
        <v>149</v>
      </c>
      <c r="BM174" s="23" t="s">
        <v>308</v>
      </c>
    </row>
    <row r="175" spans="2:47" s="1" customFormat="1" ht="13.5">
      <c r="B175" s="40"/>
      <c r="C175" s="62"/>
      <c r="D175" s="215" t="s">
        <v>151</v>
      </c>
      <c r="E175" s="62"/>
      <c r="F175" s="216" t="s">
        <v>307</v>
      </c>
      <c r="G175" s="62"/>
      <c r="H175" s="62"/>
      <c r="I175" s="171"/>
      <c r="J175" s="62"/>
      <c r="K175" s="62"/>
      <c r="L175" s="60"/>
      <c r="M175" s="217"/>
      <c r="N175" s="41"/>
      <c r="O175" s="41"/>
      <c r="P175" s="41"/>
      <c r="Q175" s="41"/>
      <c r="R175" s="41"/>
      <c r="S175" s="41"/>
      <c r="T175" s="77"/>
      <c r="AT175" s="23" t="s">
        <v>151</v>
      </c>
      <c r="AU175" s="23" t="s">
        <v>79</v>
      </c>
    </row>
    <row r="176" spans="2:51" s="13" customFormat="1" ht="13.5">
      <c r="B176" s="247"/>
      <c r="C176" s="248"/>
      <c r="D176" s="215" t="s">
        <v>152</v>
      </c>
      <c r="E176" s="249" t="s">
        <v>21</v>
      </c>
      <c r="F176" s="250" t="s">
        <v>242</v>
      </c>
      <c r="G176" s="248"/>
      <c r="H176" s="251" t="s">
        <v>21</v>
      </c>
      <c r="I176" s="252"/>
      <c r="J176" s="248"/>
      <c r="K176" s="248"/>
      <c r="L176" s="253"/>
      <c r="M176" s="254"/>
      <c r="N176" s="255"/>
      <c r="O176" s="255"/>
      <c r="P176" s="255"/>
      <c r="Q176" s="255"/>
      <c r="R176" s="255"/>
      <c r="S176" s="255"/>
      <c r="T176" s="256"/>
      <c r="AT176" s="257" t="s">
        <v>152</v>
      </c>
      <c r="AU176" s="257" t="s">
        <v>79</v>
      </c>
      <c r="AV176" s="13" t="s">
        <v>76</v>
      </c>
      <c r="AW176" s="13" t="s">
        <v>35</v>
      </c>
      <c r="AX176" s="13" t="s">
        <v>72</v>
      </c>
      <c r="AY176" s="257" t="s">
        <v>142</v>
      </c>
    </row>
    <row r="177" spans="2:51" s="13" customFormat="1" ht="13.5">
      <c r="B177" s="247"/>
      <c r="C177" s="248"/>
      <c r="D177" s="215" t="s">
        <v>152</v>
      </c>
      <c r="E177" s="249" t="s">
        <v>21</v>
      </c>
      <c r="F177" s="250" t="s">
        <v>243</v>
      </c>
      <c r="G177" s="248"/>
      <c r="H177" s="251" t="s">
        <v>21</v>
      </c>
      <c r="I177" s="252"/>
      <c r="J177" s="248"/>
      <c r="K177" s="248"/>
      <c r="L177" s="253"/>
      <c r="M177" s="254"/>
      <c r="N177" s="255"/>
      <c r="O177" s="255"/>
      <c r="P177" s="255"/>
      <c r="Q177" s="255"/>
      <c r="R177" s="255"/>
      <c r="S177" s="255"/>
      <c r="T177" s="256"/>
      <c r="AT177" s="257" t="s">
        <v>152</v>
      </c>
      <c r="AU177" s="257" t="s">
        <v>79</v>
      </c>
      <c r="AV177" s="13" t="s">
        <v>76</v>
      </c>
      <c r="AW177" s="13" t="s">
        <v>35</v>
      </c>
      <c r="AX177" s="13" t="s">
        <v>72</v>
      </c>
      <c r="AY177" s="257" t="s">
        <v>142</v>
      </c>
    </row>
    <row r="178" spans="2:51" s="12" customFormat="1" ht="13.5">
      <c r="B178" s="218"/>
      <c r="C178" s="219"/>
      <c r="D178" s="215" t="s">
        <v>152</v>
      </c>
      <c r="E178" s="230" t="s">
        <v>21</v>
      </c>
      <c r="F178" s="231" t="s">
        <v>309</v>
      </c>
      <c r="G178" s="219"/>
      <c r="H178" s="232">
        <v>484.5</v>
      </c>
      <c r="I178" s="224"/>
      <c r="J178" s="219"/>
      <c r="K178" s="219"/>
      <c r="L178" s="225"/>
      <c r="M178" s="226"/>
      <c r="N178" s="227"/>
      <c r="O178" s="227"/>
      <c r="P178" s="227"/>
      <c r="Q178" s="227"/>
      <c r="R178" s="227"/>
      <c r="S178" s="227"/>
      <c r="T178" s="228"/>
      <c r="AT178" s="229" t="s">
        <v>152</v>
      </c>
      <c r="AU178" s="229" t="s">
        <v>79</v>
      </c>
      <c r="AV178" s="12" t="s">
        <v>79</v>
      </c>
      <c r="AW178" s="12" t="s">
        <v>35</v>
      </c>
      <c r="AX178" s="12" t="s">
        <v>72</v>
      </c>
      <c r="AY178" s="229" t="s">
        <v>142</v>
      </c>
    </row>
    <row r="179" spans="2:51" s="12" customFormat="1" ht="13.5">
      <c r="B179" s="218"/>
      <c r="C179" s="219"/>
      <c r="D179" s="220" t="s">
        <v>152</v>
      </c>
      <c r="E179" s="219"/>
      <c r="F179" s="222" t="s">
        <v>310</v>
      </c>
      <c r="G179" s="219"/>
      <c r="H179" s="223">
        <v>1162.8</v>
      </c>
      <c r="I179" s="224"/>
      <c r="J179" s="219"/>
      <c r="K179" s="219"/>
      <c r="L179" s="225"/>
      <c r="M179" s="226"/>
      <c r="N179" s="227"/>
      <c r="O179" s="227"/>
      <c r="P179" s="227"/>
      <c r="Q179" s="227"/>
      <c r="R179" s="227"/>
      <c r="S179" s="227"/>
      <c r="T179" s="228"/>
      <c r="AT179" s="229" t="s">
        <v>152</v>
      </c>
      <c r="AU179" s="229" t="s">
        <v>79</v>
      </c>
      <c r="AV179" s="12" t="s">
        <v>79</v>
      </c>
      <c r="AW179" s="12" t="s">
        <v>6</v>
      </c>
      <c r="AX179" s="12" t="s">
        <v>76</v>
      </c>
      <c r="AY179" s="229" t="s">
        <v>142</v>
      </c>
    </row>
    <row r="180" spans="2:65" s="1" customFormat="1" ht="22.5" customHeight="1">
      <c r="B180" s="40"/>
      <c r="C180" s="203" t="s">
        <v>10</v>
      </c>
      <c r="D180" s="203" t="s">
        <v>145</v>
      </c>
      <c r="E180" s="204" t="s">
        <v>311</v>
      </c>
      <c r="F180" s="205" t="s">
        <v>312</v>
      </c>
      <c r="G180" s="206" t="s">
        <v>272</v>
      </c>
      <c r="H180" s="207">
        <v>484.5</v>
      </c>
      <c r="I180" s="208"/>
      <c r="J180" s="209">
        <f>ROUND(I180*H180,2)</f>
        <v>0</v>
      </c>
      <c r="K180" s="205" t="s">
        <v>163</v>
      </c>
      <c r="L180" s="60"/>
      <c r="M180" s="210" t="s">
        <v>21</v>
      </c>
      <c r="N180" s="211" t="s">
        <v>43</v>
      </c>
      <c r="O180" s="41"/>
      <c r="P180" s="212">
        <f>O180*H180</f>
        <v>0</v>
      </c>
      <c r="Q180" s="212">
        <v>0</v>
      </c>
      <c r="R180" s="212">
        <f>Q180*H180</f>
        <v>0</v>
      </c>
      <c r="S180" s="212">
        <v>0</v>
      </c>
      <c r="T180" s="213">
        <f>S180*H180</f>
        <v>0</v>
      </c>
      <c r="AR180" s="23" t="s">
        <v>149</v>
      </c>
      <c r="AT180" s="23" t="s">
        <v>145</v>
      </c>
      <c r="AU180" s="23" t="s">
        <v>79</v>
      </c>
      <c r="AY180" s="23" t="s">
        <v>142</v>
      </c>
      <c r="BE180" s="214">
        <f>IF(N180="základní",J180,0)</f>
        <v>0</v>
      </c>
      <c r="BF180" s="214">
        <f>IF(N180="snížená",J180,0)</f>
        <v>0</v>
      </c>
      <c r="BG180" s="214">
        <f>IF(N180="zákl. přenesená",J180,0)</f>
        <v>0</v>
      </c>
      <c r="BH180" s="214">
        <f>IF(N180="sníž. přenesená",J180,0)</f>
        <v>0</v>
      </c>
      <c r="BI180" s="214">
        <f>IF(N180="nulová",J180,0)</f>
        <v>0</v>
      </c>
      <c r="BJ180" s="23" t="s">
        <v>76</v>
      </c>
      <c r="BK180" s="214">
        <f>ROUND(I180*H180,2)</f>
        <v>0</v>
      </c>
      <c r="BL180" s="23" t="s">
        <v>149</v>
      </c>
      <c r="BM180" s="23" t="s">
        <v>313</v>
      </c>
    </row>
    <row r="181" spans="2:47" s="1" customFormat="1" ht="13.5">
      <c r="B181" s="40"/>
      <c r="C181" s="62"/>
      <c r="D181" s="215" t="s">
        <v>151</v>
      </c>
      <c r="E181" s="62"/>
      <c r="F181" s="216" t="s">
        <v>312</v>
      </c>
      <c r="G181" s="62"/>
      <c r="H181" s="62"/>
      <c r="I181" s="171"/>
      <c r="J181" s="62"/>
      <c r="K181" s="62"/>
      <c r="L181" s="60"/>
      <c r="M181" s="217"/>
      <c r="N181" s="41"/>
      <c r="O181" s="41"/>
      <c r="P181" s="41"/>
      <c r="Q181" s="41"/>
      <c r="R181" s="41"/>
      <c r="S181" s="41"/>
      <c r="T181" s="77"/>
      <c r="AT181" s="23" t="s">
        <v>151</v>
      </c>
      <c r="AU181" s="23" t="s">
        <v>79</v>
      </c>
    </row>
    <row r="182" spans="2:51" s="13" customFormat="1" ht="13.5">
      <c r="B182" s="247"/>
      <c r="C182" s="248"/>
      <c r="D182" s="215" t="s">
        <v>152</v>
      </c>
      <c r="E182" s="249" t="s">
        <v>21</v>
      </c>
      <c r="F182" s="250" t="s">
        <v>242</v>
      </c>
      <c r="G182" s="248"/>
      <c r="H182" s="251" t="s">
        <v>21</v>
      </c>
      <c r="I182" s="252"/>
      <c r="J182" s="248"/>
      <c r="K182" s="248"/>
      <c r="L182" s="253"/>
      <c r="M182" s="254"/>
      <c r="N182" s="255"/>
      <c r="O182" s="255"/>
      <c r="P182" s="255"/>
      <c r="Q182" s="255"/>
      <c r="R182" s="255"/>
      <c r="S182" s="255"/>
      <c r="T182" s="256"/>
      <c r="AT182" s="257" t="s">
        <v>152</v>
      </c>
      <c r="AU182" s="257" t="s">
        <v>79</v>
      </c>
      <c r="AV182" s="13" t="s">
        <v>76</v>
      </c>
      <c r="AW182" s="13" t="s">
        <v>35</v>
      </c>
      <c r="AX182" s="13" t="s">
        <v>72</v>
      </c>
      <c r="AY182" s="257" t="s">
        <v>142</v>
      </c>
    </row>
    <row r="183" spans="2:51" s="13" customFormat="1" ht="13.5">
      <c r="B183" s="247"/>
      <c r="C183" s="248"/>
      <c r="D183" s="215" t="s">
        <v>152</v>
      </c>
      <c r="E183" s="249" t="s">
        <v>21</v>
      </c>
      <c r="F183" s="250" t="s">
        <v>243</v>
      </c>
      <c r="G183" s="248"/>
      <c r="H183" s="251" t="s">
        <v>21</v>
      </c>
      <c r="I183" s="252"/>
      <c r="J183" s="248"/>
      <c r="K183" s="248"/>
      <c r="L183" s="253"/>
      <c r="M183" s="254"/>
      <c r="N183" s="255"/>
      <c r="O183" s="255"/>
      <c r="P183" s="255"/>
      <c r="Q183" s="255"/>
      <c r="R183" s="255"/>
      <c r="S183" s="255"/>
      <c r="T183" s="256"/>
      <c r="AT183" s="257" t="s">
        <v>152</v>
      </c>
      <c r="AU183" s="257" t="s">
        <v>79</v>
      </c>
      <c r="AV183" s="13" t="s">
        <v>76</v>
      </c>
      <c r="AW183" s="13" t="s">
        <v>35</v>
      </c>
      <c r="AX183" s="13" t="s">
        <v>72</v>
      </c>
      <c r="AY183" s="257" t="s">
        <v>142</v>
      </c>
    </row>
    <row r="184" spans="2:51" s="12" customFormat="1" ht="13.5">
      <c r="B184" s="218"/>
      <c r="C184" s="219"/>
      <c r="D184" s="215" t="s">
        <v>152</v>
      </c>
      <c r="E184" s="230" t="s">
        <v>21</v>
      </c>
      <c r="F184" s="231" t="s">
        <v>275</v>
      </c>
      <c r="G184" s="219"/>
      <c r="H184" s="232">
        <v>969</v>
      </c>
      <c r="I184" s="224"/>
      <c r="J184" s="219"/>
      <c r="K184" s="219"/>
      <c r="L184" s="225"/>
      <c r="M184" s="226"/>
      <c r="N184" s="227"/>
      <c r="O184" s="227"/>
      <c r="P184" s="227"/>
      <c r="Q184" s="227"/>
      <c r="R184" s="227"/>
      <c r="S184" s="227"/>
      <c r="T184" s="228"/>
      <c r="AT184" s="229" t="s">
        <v>152</v>
      </c>
      <c r="AU184" s="229" t="s">
        <v>79</v>
      </c>
      <c r="AV184" s="12" t="s">
        <v>79</v>
      </c>
      <c r="AW184" s="12" t="s">
        <v>35</v>
      </c>
      <c r="AX184" s="12" t="s">
        <v>72</v>
      </c>
      <c r="AY184" s="229" t="s">
        <v>142</v>
      </c>
    </row>
    <row r="185" spans="2:51" s="13" customFormat="1" ht="13.5">
      <c r="B185" s="247"/>
      <c r="C185" s="248"/>
      <c r="D185" s="215" t="s">
        <v>152</v>
      </c>
      <c r="E185" s="249" t="s">
        <v>21</v>
      </c>
      <c r="F185" s="250" t="s">
        <v>242</v>
      </c>
      <c r="G185" s="248"/>
      <c r="H185" s="251" t="s">
        <v>21</v>
      </c>
      <c r="I185" s="252"/>
      <c r="J185" s="248"/>
      <c r="K185" s="248"/>
      <c r="L185" s="253"/>
      <c r="M185" s="254"/>
      <c r="N185" s="255"/>
      <c r="O185" s="255"/>
      <c r="P185" s="255"/>
      <c r="Q185" s="255"/>
      <c r="R185" s="255"/>
      <c r="S185" s="255"/>
      <c r="T185" s="256"/>
      <c r="AT185" s="257" t="s">
        <v>152</v>
      </c>
      <c r="AU185" s="257" t="s">
        <v>79</v>
      </c>
      <c r="AV185" s="13" t="s">
        <v>76</v>
      </c>
      <c r="AW185" s="13" t="s">
        <v>35</v>
      </c>
      <c r="AX185" s="13" t="s">
        <v>72</v>
      </c>
      <c r="AY185" s="257" t="s">
        <v>142</v>
      </c>
    </row>
    <row r="186" spans="2:51" s="13" customFormat="1" ht="13.5">
      <c r="B186" s="247"/>
      <c r="C186" s="248"/>
      <c r="D186" s="215" t="s">
        <v>152</v>
      </c>
      <c r="E186" s="249" t="s">
        <v>21</v>
      </c>
      <c r="F186" s="250" t="s">
        <v>243</v>
      </c>
      <c r="G186" s="248"/>
      <c r="H186" s="251" t="s">
        <v>21</v>
      </c>
      <c r="I186" s="252"/>
      <c r="J186" s="248"/>
      <c r="K186" s="248"/>
      <c r="L186" s="253"/>
      <c r="M186" s="254"/>
      <c r="N186" s="255"/>
      <c r="O186" s="255"/>
      <c r="P186" s="255"/>
      <c r="Q186" s="255"/>
      <c r="R186" s="255"/>
      <c r="S186" s="255"/>
      <c r="T186" s="256"/>
      <c r="AT186" s="257" t="s">
        <v>152</v>
      </c>
      <c r="AU186" s="257" t="s">
        <v>79</v>
      </c>
      <c r="AV186" s="13" t="s">
        <v>76</v>
      </c>
      <c r="AW186" s="13" t="s">
        <v>35</v>
      </c>
      <c r="AX186" s="13" t="s">
        <v>72</v>
      </c>
      <c r="AY186" s="257" t="s">
        <v>142</v>
      </c>
    </row>
    <row r="187" spans="2:51" s="12" customFormat="1" ht="13.5">
      <c r="B187" s="218"/>
      <c r="C187" s="219"/>
      <c r="D187" s="220" t="s">
        <v>152</v>
      </c>
      <c r="E187" s="221" t="s">
        <v>21</v>
      </c>
      <c r="F187" s="222" t="s">
        <v>291</v>
      </c>
      <c r="G187" s="219"/>
      <c r="H187" s="223">
        <v>-484.5</v>
      </c>
      <c r="I187" s="224"/>
      <c r="J187" s="219"/>
      <c r="K187" s="219"/>
      <c r="L187" s="225"/>
      <c r="M187" s="226"/>
      <c r="N187" s="227"/>
      <c r="O187" s="227"/>
      <c r="P187" s="227"/>
      <c r="Q187" s="227"/>
      <c r="R187" s="227"/>
      <c r="S187" s="227"/>
      <c r="T187" s="228"/>
      <c r="AT187" s="229" t="s">
        <v>152</v>
      </c>
      <c r="AU187" s="229" t="s">
        <v>79</v>
      </c>
      <c r="AV187" s="12" t="s">
        <v>79</v>
      </c>
      <c r="AW187" s="12" t="s">
        <v>35</v>
      </c>
      <c r="AX187" s="12" t="s">
        <v>72</v>
      </c>
      <c r="AY187" s="229" t="s">
        <v>142</v>
      </c>
    </row>
    <row r="188" spans="2:65" s="1" customFormat="1" ht="22.5" customHeight="1">
      <c r="B188" s="40"/>
      <c r="C188" s="203" t="s">
        <v>314</v>
      </c>
      <c r="D188" s="203" t="s">
        <v>145</v>
      </c>
      <c r="E188" s="204" t="s">
        <v>315</v>
      </c>
      <c r="F188" s="205" t="s">
        <v>316</v>
      </c>
      <c r="G188" s="206" t="s">
        <v>272</v>
      </c>
      <c r="H188" s="207">
        <v>484.5</v>
      </c>
      <c r="I188" s="208"/>
      <c r="J188" s="209">
        <f>ROUND(I188*H188,2)</f>
        <v>0</v>
      </c>
      <c r="K188" s="205" t="s">
        <v>21</v>
      </c>
      <c r="L188" s="60"/>
      <c r="M188" s="210" t="s">
        <v>21</v>
      </c>
      <c r="N188" s="211" t="s">
        <v>43</v>
      </c>
      <c r="O188" s="41"/>
      <c r="P188" s="212">
        <f>O188*H188</f>
        <v>0</v>
      </c>
      <c r="Q188" s="212">
        <v>0</v>
      </c>
      <c r="R188" s="212">
        <f>Q188*H188</f>
        <v>0</v>
      </c>
      <c r="S188" s="212">
        <v>0</v>
      </c>
      <c r="T188" s="213">
        <f>S188*H188</f>
        <v>0</v>
      </c>
      <c r="AR188" s="23" t="s">
        <v>149</v>
      </c>
      <c r="AT188" s="23" t="s">
        <v>145</v>
      </c>
      <c r="AU188" s="23" t="s">
        <v>79</v>
      </c>
      <c r="AY188" s="23" t="s">
        <v>142</v>
      </c>
      <c r="BE188" s="214">
        <f>IF(N188="základní",J188,0)</f>
        <v>0</v>
      </c>
      <c r="BF188" s="214">
        <f>IF(N188="snížená",J188,0)</f>
        <v>0</v>
      </c>
      <c r="BG188" s="214">
        <f>IF(N188="zákl. přenesená",J188,0)</f>
        <v>0</v>
      </c>
      <c r="BH188" s="214">
        <f>IF(N188="sníž. přenesená",J188,0)</f>
        <v>0</v>
      </c>
      <c r="BI188" s="214">
        <f>IF(N188="nulová",J188,0)</f>
        <v>0</v>
      </c>
      <c r="BJ188" s="23" t="s">
        <v>76</v>
      </c>
      <c r="BK188" s="214">
        <f>ROUND(I188*H188,2)</f>
        <v>0</v>
      </c>
      <c r="BL188" s="23" t="s">
        <v>149</v>
      </c>
      <c r="BM188" s="23" t="s">
        <v>317</v>
      </c>
    </row>
    <row r="189" spans="2:47" s="1" customFormat="1" ht="13.5">
      <c r="B189" s="40"/>
      <c r="C189" s="62"/>
      <c r="D189" s="215" t="s">
        <v>151</v>
      </c>
      <c r="E189" s="62"/>
      <c r="F189" s="216" t="s">
        <v>316</v>
      </c>
      <c r="G189" s="62"/>
      <c r="H189" s="62"/>
      <c r="I189" s="171"/>
      <c r="J189" s="62"/>
      <c r="K189" s="62"/>
      <c r="L189" s="60"/>
      <c r="M189" s="217"/>
      <c r="N189" s="41"/>
      <c r="O189" s="41"/>
      <c r="P189" s="41"/>
      <c r="Q189" s="41"/>
      <c r="R189" s="41"/>
      <c r="S189" s="41"/>
      <c r="T189" s="77"/>
      <c r="AT189" s="23" t="s">
        <v>151</v>
      </c>
      <c r="AU189" s="23" t="s">
        <v>79</v>
      </c>
    </row>
    <row r="190" spans="2:51" s="13" customFormat="1" ht="13.5">
      <c r="B190" s="247"/>
      <c r="C190" s="248"/>
      <c r="D190" s="215" t="s">
        <v>152</v>
      </c>
      <c r="E190" s="249" t="s">
        <v>21</v>
      </c>
      <c r="F190" s="250" t="s">
        <v>242</v>
      </c>
      <c r="G190" s="248"/>
      <c r="H190" s="251" t="s">
        <v>21</v>
      </c>
      <c r="I190" s="252"/>
      <c r="J190" s="248"/>
      <c r="K190" s="248"/>
      <c r="L190" s="253"/>
      <c r="M190" s="254"/>
      <c r="N190" s="255"/>
      <c r="O190" s="255"/>
      <c r="P190" s="255"/>
      <c r="Q190" s="255"/>
      <c r="R190" s="255"/>
      <c r="S190" s="255"/>
      <c r="T190" s="256"/>
      <c r="AT190" s="257" t="s">
        <v>152</v>
      </c>
      <c r="AU190" s="257" t="s">
        <v>79</v>
      </c>
      <c r="AV190" s="13" t="s">
        <v>76</v>
      </c>
      <c r="AW190" s="13" t="s">
        <v>35</v>
      </c>
      <c r="AX190" s="13" t="s">
        <v>72</v>
      </c>
      <c r="AY190" s="257" t="s">
        <v>142</v>
      </c>
    </row>
    <row r="191" spans="2:51" s="13" customFormat="1" ht="13.5">
      <c r="B191" s="247"/>
      <c r="C191" s="248"/>
      <c r="D191" s="215" t="s">
        <v>152</v>
      </c>
      <c r="E191" s="249" t="s">
        <v>21</v>
      </c>
      <c r="F191" s="250" t="s">
        <v>243</v>
      </c>
      <c r="G191" s="248"/>
      <c r="H191" s="251" t="s">
        <v>21</v>
      </c>
      <c r="I191" s="252"/>
      <c r="J191" s="248"/>
      <c r="K191" s="248"/>
      <c r="L191" s="253"/>
      <c r="M191" s="254"/>
      <c r="N191" s="255"/>
      <c r="O191" s="255"/>
      <c r="P191" s="255"/>
      <c r="Q191" s="255"/>
      <c r="R191" s="255"/>
      <c r="S191" s="255"/>
      <c r="T191" s="256"/>
      <c r="AT191" s="257" t="s">
        <v>152</v>
      </c>
      <c r="AU191" s="257" t="s">
        <v>79</v>
      </c>
      <c r="AV191" s="13" t="s">
        <v>76</v>
      </c>
      <c r="AW191" s="13" t="s">
        <v>35</v>
      </c>
      <c r="AX191" s="13" t="s">
        <v>72</v>
      </c>
      <c r="AY191" s="257" t="s">
        <v>142</v>
      </c>
    </row>
    <row r="192" spans="2:51" s="12" customFormat="1" ht="13.5">
      <c r="B192" s="218"/>
      <c r="C192" s="219"/>
      <c r="D192" s="220" t="s">
        <v>152</v>
      </c>
      <c r="E192" s="221" t="s">
        <v>21</v>
      </c>
      <c r="F192" s="222" t="s">
        <v>301</v>
      </c>
      <c r="G192" s="219"/>
      <c r="H192" s="223">
        <v>484.5</v>
      </c>
      <c r="I192" s="224"/>
      <c r="J192" s="219"/>
      <c r="K192" s="219"/>
      <c r="L192" s="225"/>
      <c r="M192" s="226"/>
      <c r="N192" s="227"/>
      <c r="O192" s="227"/>
      <c r="P192" s="227"/>
      <c r="Q192" s="227"/>
      <c r="R192" s="227"/>
      <c r="S192" s="227"/>
      <c r="T192" s="228"/>
      <c r="AT192" s="229" t="s">
        <v>152</v>
      </c>
      <c r="AU192" s="229" t="s">
        <v>79</v>
      </c>
      <c r="AV192" s="12" t="s">
        <v>79</v>
      </c>
      <c r="AW192" s="12" t="s">
        <v>35</v>
      </c>
      <c r="AX192" s="12" t="s">
        <v>72</v>
      </c>
      <c r="AY192" s="229" t="s">
        <v>142</v>
      </c>
    </row>
    <row r="193" spans="2:65" s="1" customFormat="1" ht="22.5" customHeight="1">
      <c r="B193" s="40"/>
      <c r="C193" s="203" t="s">
        <v>318</v>
      </c>
      <c r="D193" s="203" t="s">
        <v>145</v>
      </c>
      <c r="E193" s="204" t="s">
        <v>319</v>
      </c>
      <c r="F193" s="205" t="s">
        <v>320</v>
      </c>
      <c r="G193" s="206" t="s">
        <v>203</v>
      </c>
      <c r="H193" s="207">
        <v>920.55</v>
      </c>
      <c r="I193" s="208"/>
      <c r="J193" s="209">
        <f>ROUND(I193*H193,2)</f>
        <v>0</v>
      </c>
      <c r="K193" s="205" t="s">
        <v>163</v>
      </c>
      <c r="L193" s="60"/>
      <c r="M193" s="210" t="s">
        <v>21</v>
      </c>
      <c r="N193" s="211" t="s">
        <v>43</v>
      </c>
      <c r="O193" s="41"/>
      <c r="P193" s="212">
        <f>O193*H193</f>
        <v>0</v>
      </c>
      <c r="Q193" s="212">
        <v>0</v>
      </c>
      <c r="R193" s="212">
        <f>Q193*H193</f>
        <v>0</v>
      </c>
      <c r="S193" s="212">
        <v>0</v>
      </c>
      <c r="T193" s="213">
        <f>S193*H193</f>
        <v>0</v>
      </c>
      <c r="AR193" s="23" t="s">
        <v>149</v>
      </c>
      <c r="AT193" s="23" t="s">
        <v>145</v>
      </c>
      <c r="AU193" s="23" t="s">
        <v>79</v>
      </c>
      <c r="AY193" s="23" t="s">
        <v>142</v>
      </c>
      <c r="BE193" s="214">
        <f>IF(N193="základní",J193,0)</f>
        <v>0</v>
      </c>
      <c r="BF193" s="214">
        <f>IF(N193="snížená",J193,0)</f>
        <v>0</v>
      </c>
      <c r="BG193" s="214">
        <f>IF(N193="zákl. přenesená",J193,0)</f>
        <v>0</v>
      </c>
      <c r="BH193" s="214">
        <f>IF(N193="sníž. přenesená",J193,0)</f>
        <v>0</v>
      </c>
      <c r="BI193" s="214">
        <f>IF(N193="nulová",J193,0)</f>
        <v>0</v>
      </c>
      <c r="BJ193" s="23" t="s">
        <v>76</v>
      </c>
      <c r="BK193" s="214">
        <f>ROUND(I193*H193,2)</f>
        <v>0</v>
      </c>
      <c r="BL193" s="23" t="s">
        <v>149</v>
      </c>
      <c r="BM193" s="23" t="s">
        <v>321</v>
      </c>
    </row>
    <row r="194" spans="2:47" s="1" customFormat="1" ht="13.5">
      <c r="B194" s="40"/>
      <c r="C194" s="62"/>
      <c r="D194" s="215" t="s">
        <v>151</v>
      </c>
      <c r="E194" s="62"/>
      <c r="F194" s="216" t="s">
        <v>322</v>
      </c>
      <c r="G194" s="62"/>
      <c r="H194" s="62"/>
      <c r="I194" s="171"/>
      <c r="J194" s="62"/>
      <c r="K194" s="62"/>
      <c r="L194" s="60"/>
      <c r="M194" s="217"/>
      <c r="N194" s="41"/>
      <c r="O194" s="41"/>
      <c r="P194" s="41"/>
      <c r="Q194" s="41"/>
      <c r="R194" s="41"/>
      <c r="S194" s="41"/>
      <c r="T194" s="77"/>
      <c r="AT194" s="23" t="s">
        <v>151</v>
      </c>
      <c r="AU194" s="23" t="s">
        <v>79</v>
      </c>
    </row>
    <row r="195" spans="2:51" s="13" customFormat="1" ht="13.5">
      <c r="B195" s="247"/>
      <c r="C195" s="248"/>
      <c r="D195" s="215" t="s">
        <v>152</v>
      </c>
      <c r="E195" s="249" t="s">
        <v>21</v>
      </c>
      <c r="F195" s="250" t="s">
        <v>242</v>
      </c>
      <c r="G195" s="248"/>
      <c r="H195" s="251" t="s">
        <v>21</v>
      </c>
      <c r="I195" s="252"/>
      <c r="J195" s="248"/>
      <c r="K195" s="248"/>
      <c r="L195" s="253"/>
      <c r="M195" s="254"/>
      <c r="N195" s="255"/>
      <c r="O195" s="255"/>
      <c r="P195" s="255"/>
      <c r="Q195" s="255"/>
      <c r="R195" s="255"/>
      <c r="S195" s="255"/>
      <c r="T195" s="256"/>
      <c r="AT195" s="257" t="s">
        <v>152</v>
      </c>
      <c r="AU195" s="257" t="s">
        <v>79</v>
      </c>
      <c r="AV195" s="13" t="s">
        <v>76</v>
      </c>
      <c r="AW195" s="13" t="s">
        <v>35</v>
      </c>
      <c r="AX195" s="13" t="s">
        <v>72</v>
      </c>
      <c r="AY195" s="257" t="s">
        <v>142</v>
      </c>
    </row>
    <row r="196" spans="2:51" s="13" customFormat="1" ht="13.5">
      <c r="B196" s="247"/>
      <c r="C196" s="248"/>
      <c r="D196" s="215" t="s">
        <v>152</v>
      </c>
      <c r="E196" s="249" t="s">
        <v>21</v>
      </c>
      <c r="F196" s="250" t="s">
        <v>243</v>
      </c>
      <c r="G196" s="248"/>
      <c r="H196" s="251" t="s">
        <v>21</v>
      </c>
      <c r="I196" s="252"/>
      <c r="J196" s="248"/>
      <c r="K196" s="248"/>
      <c r="L196" s="253"/>
      <c r="M196" s="254"/>
      <c r="N196" s="255"/>
      <c r="O196" s="255"/>
      <c r="P196" s="255"/>
      <c r="Q196" s="255"/>
      <c r="R196" s="255"/>
      <c r="S196" s="255"/>
      <c r="T196" s="256"/>
      <c r="AT196" s="257" t="s">
        <v>152</v>
      </c>
      <c r="AU196" s="257" t="s">
        <v>79</v>
      </c>
      <c r="AV196" s="13" t="s">
        <v>76</v>
      </c>
      <c r="AW196" s="13" t="s">
        <v>35</v>
      </c>
      <c r="AX196" s="13" t="s">
        <v>72</v>
      </c>
      <c r="AY196" s="257" t="s">
        <v>142</v>
      </c>
    </row>
    <row r="197" spans="2:51" s="12" customFormat="1" ht="13.5">
      <c r="B197" s="218"/>
      <c r="C197" s="219"/>
      <c r="D197" s="215" t="s">
        <v>152</v>
      </c>
      <c r="E197" s="230" t="s">
        <v>21</v>
      </c>
      <c r="F197" s="231" t="s">
        <v>275</v>
      </c>
      <c r="G197" s="219"/>
      <c r="H197" s="232">
        <v>969</v>
      </c>
      <c r="I197" s="224"/>
      <c r="J197" s="219"/>
      <c r="K197" s="219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152</v>
      </c>
      <c r="AU197" s="229" t="s">
        <v>79</v>
      </c>
      <c r="AV197" s="12" t="s">
        <v>79</v>
      </c>
      <c r="AW197" s="12" t="s">
        <v>35</v>
      </c>
      <c r="AX197" s="12" t="s">
        <v>72</v>
      </c>
      <c r="AY197" s="229" t="s">
        <v>142</v>
      </c>
    </row>
    <row r="198" spans="2:51" s="13" customFormat="1" ht="13.5">
      <c r="B198" s="247"/>
      <c r="C198" s="248"/>
      <c r="D198" s="215" t="s">
        <v>152</v>
      </c>
      <c r="E198" s="249" t="s">
        <v>21</v>
      </c>
      <c r="F198" s="250" t="s">
        <v>242</v>
      </c>
      <c r="G198" s="248"/>
      <c r="H198" s="251" t="s">
        <v>21</v>
      </c>
      <c r="I198" s="252"/>
      <c r="J198" s="248"/>
      <c r="K198" s="248"/>
      <c r="L198" s="253"/>
      <c r="M198" s="254"/>
      <c r="N198" s="255"/>
      <c r="O198" s="255"/>
      <c r="P198" s="255"/>
      <c r="Q198" s="255"/>
      <c r="R198" s="255"/>
      <c r="S198" s="255"/>
      <c r="T198" s="256"/>
      <c r="AT198" s="257" t="s">
        <v>152</v>
      </c>
      <c r="AU198" s="257" t="s">
        <v>79</v>
      </c>
      <c r="AV198" s="13" t="s">
        <v>76</v>
      </c>
      <c r="AW198" s="13" t="s">
        <v>35</v>
      </c>
      <c r="AX198" s="13" t="s">
        <v>72</v>
      </c>
      <c r="AY198" s="257" t="s">
        <v>142</v>
      </c>
    </row>
    <row r="199" spans="2:51" s="13" customFormat="1" ht="13.5">
      <c r="B199" s="247"/>
      <c r="C199" s="248"/>
      <c r="D199" s="215" t="s">
        <v>152</v>
      </c>
      <c r="E199" s="249" t="s">
        <v>21</v>
      </c>
      <c r="F199" s="250" t="s">
        <v>243</v>
      </c>
      <c r="G199" s="248"/>
      <c r="H199" s="251" t="s">
        <v>21</v>
      </c>
      <c r="I199" s="252"/>
      <c r="J199" s="248"/>
      <c r="K199" s="248"/>
      <c r="L199" s="253"/>
      <c r="M199" s="254"/>
      <c r="N199" s="255"/>
      <c r="O199" s="255"/>
      <c r="P199" s="255"/>
      <c r="Q199" s="255"/>
      <c r="R199" s="255"/>
      <c r="S199" s="255"/>
      <c r="T199" s="256"/>
      <c r="AT199" s="257" t="s">
        <v>152</v>
      </c>
      <c r="AU199" s="257" t="s">
        <v>79</v>
      </c>
      <c r="AV199" s="13" t="s">
        <v>76</v>
      </c>
      <c r="AW199" s="13" t="s">
        <v>35</v>
      </c>
      <c r="AX199" s="13" t="s">
        <v>72</v>
      </c>
      <c r="AY199" s="257" t="s">
        <v>142</v>
      </c>
    </row>
    <row r="200" spans="2:51" s="12" customFormat="1" ht="13.5">
      <c r="B200" s="218"/>
      <c r="C200" s="219"/>
      <c r="D200" s="215" t="s">
        <v>152</v>
      </c>
      <c r="E200" s="230" t="s">
        <v>21</v>
      </c>
      <c r="F200" s="231" t="s">
        <v>291</v>
      </c>
      <c r="G200" s="219"/>
      <c r="H200" s="232">
        <v>-484.5</v>
      </c>
      <c r="I200" s="224"/>
      <c r="J200" s="219"/>
      <c r="K200" s="219"/>
      <c r="L200" s="225"/>
      <c r="M200" s="226"/>
      <c r="N200" s="227"/>
      <c r="O200" s="227"/>
      <c r="P200" s="227"/>
      <c r="Q200" s="227"/>
      <c r="R200" s="227"/>
      <c r="S200" s="227"/>
      <c r="T200" s="228"/>
      <c r="AT200" s="229" t="s">
        <v>152</v>
      </c>
      <c r="AU200" s="229" t="s">
        <v>79</v>
      </c>
      <c r="AV200" s="12" t="s">
        <v>79</v>
      </c>
      <c r="AW200" s="12" t="s">
        <v>35</v>
      </c>
      <c r="AX200" s="12" t="s">
        <v>72</v>
      </c>
      <c r="AY200" s="229" t="s">
        <v>142</v>
      </c>
    </row>
    <row r="201" spans="2:51" s="12" customFormat="1" ht="13.5">
      <c r="B201" s="218"/>
      <c r="C201" s="219"/>
      <c r="D201" s="220" t="s">
        <v>152</v>
      </c>
      <c r="E201" s="219"/>
      <c r="F201" s="222" t="s">
        <v>323</v>
      </c>
      <c r="G201" s="219"/>
      <c r="H201" s="223">
        <v>920.55</v>
      </c>
      <c r="I201" s="224"/>
      <c r="J201" s="219"/>
      <c r="K201" s="219"/>
      <c r="L201" s="225"/>
      <c r="M201" s="226"/>
      <c r="N201" s="227"/>
      <c r="O201" s="227"/>
      <c r="P201" s="227"/>
      <c r="Q201" s="227"/>
      <c r="R201" s="227"/>
      <c r="S201" s="227"/>
      <c r="T201" s="228"/>
      <c r="AT201" s="229" t="s">
        <v>152</v>
      </c>
      <c r="AU201" s="229" t="s">
        <v>79</v>
      </c>
      <c r="AV201" s="12" t="s">
        <v>79</v>
      </c>
      <c r="AW201" s="12" t="s">
        <v>6</v>
      </c>
      <c r="AX201" s="12" t="s">
        <v>76</v>
      </c>
      <c r="AY201" s="229" t="s">
        <v>142</v>
      </c>
    </row>
    <row r="202" spans="2:65" s="1" customFormat="1" ht="22.5" customHeight="1">
      <c r="B202" s="40"/>
      <c r="C202" s="203" t="s">
        <v>324</v>
      </c>
      <c r="D202" s="203" t="s">
        <v>145</v>
      </c>
      <c r="E202" s="204" t="s">
        <v>325</v>
      </c>
      <c r="F202" s="205" t="s">
        <v>326</v>
      </c>
      <c r="G202" s="206" t="s">
        <v>239</v>
      </c>
      <c r="H202" s="207">
        <v>5491</v>
      </c>
      <c r="I202" s="208"/>
      <c r="J202" s="209">
        <f>ROUND(I202*H202,2)</f>
        <v>0</v>
      </c>
      <c r="K202" s="205" t="s">
        <v>163</v>
      </c>
      <c r="L202" s="60"/>
      <c r="M202" s="210" t="s">
        <v>21</v>
      </c>
      <c r="N202" s="211" t="s">
        <v>43</v>
      </c>
      <c r="O202" s="41"/>
      <c r="P202" s="212">
        <f>O202*H202</f>
        <v>0</v>
      </c>
      <c r="Q202" s="212">
        <v>0</v>
      </c>
      <c r="R202" s="212">
        <f>Q202*H202</f>
        <v>0</v>
      </c>
      <c r="S202" s="212">
        <v>0</v>
      </c>
      <c r="T202" s="213">
        <f>S202*H202</f>
        <v>0</v>
      </c>
      <c r="AR202" s="23" t="s">
        <v>149</v>
      </c>
      <c r="AT202" s="23" t="s">
        <v>145</v>
      </c>
      <c r="AU202" s="23" t="s">
        <v>79</v>
      </c>
      <c r="AY202" s="23" t="s">
        <v>142</v>
      </c>
      <c r="BE202" s="214">
        <f>IF(N202="základní",J202,0)</f>
        <v>0</v>
      </c>
      <c r="BF202" s="214">
        <f>IF(N202="snížená",J202,0)</f>
        <v>0</v>
      </c>
      <c r="BG202" s="214">
        <f>IF(N202="zákl. přenesená",J202,0)</f>
        <v>0</v>
      </c>
      <c r="BH202" s="214">
        <f>IF(N202="sníž. přenesená",J202,0)</f>
        <v>0</v>
      </c>
      <c r="BI202" s="214">
        <f>IF(N202="nulová",J202,0)</f>
        <v>0</v>
      </c>
      <c r="BJ202" s="23" t="s">
        <v>76</v>
      </c>
      <c r="BK202" s="214">
        <f>ROUND(I202*H202,2)</f>
        <v>0</v>
      </c>
      <c r="BL202" s="23" t="s">
        <v>149</v>
      </c>
      <c r="BM202" s="23" t="s">
        <v>327</v>
      </c>
    </row>
    <row r="203" spans="2:47" s="1" customFormat="1" ht="13.5">
      <c r="B203" s="40"/>
      <c r="C203" s="62"/>
      <c r="D203" s="215" t="s">
        <v>151</v>
      </c>
      <c r="E203" s="62"/>
      <c r="F203" s="216" t="s">
        <v>328</v>
      </c>
      <c r="G203" s="62"/>
      <c r="H203" s="62"/>
      <c r="I203" s="171"/>
      <c r="J203" s="62"/>
      <c r="K203" s="62"/>
      <c r="L203" s="60"/>
      <c r="M203" s="217"/>
      <c r="N203" s="41"/>
      <c r="O203" s="41"/>
      <c r="P203" s="41"/>
      <c r="Q203" s="41"/>
      <c r="R203" s="41"/>
      <c r="S203" s="41"/>
      <c r="T203" s="77"/>
      <c r="AT203" s="23" t="s">
        <v>151</v>
      </c>
      <c r="AU203" s="23" t="s">
        <v>79</v>
      </c>
    </row>
    <row r="204" spans="2:51" s="13" customFormat="1" ht="13.5">
      <c r="B204" s="247"/>
      <c r="C204" s="248"/>
      <c r="D204" s="215" t="s">
        <v>152</v>
      </c>
      <c r="E204" s="249" t="s">
        <v>21</v>
      </c>
      <c r="F204" s="250" t="s">
        <v>242</v>
      </c>
      <c r="G204" s="248"/>
      <c r="H204" s="251" t="s">
        <v>21</v>
      </c>
      <c r="I204" s="252"/>
      <c r="J204" s="248"/>
      <c r="K204" s="248"/>
      <c r="L204" s="253"/>
      <c r="M204" s="254"/>
      <c r="N204" s="255"/>
      <c r="O204" s="255"/>
      <c r="P204" s="255"/>
      <c r="Q204" s="255"/>
      <c r="R204" s="255"/>
      <c r="S204" s="255"/>
      <c r="T204" s="256"/>
      <c r="AT204" s="257" t="s">
        <v>152</v>
      </c>
      <c r="AU204" s="257" t="s">
        <v>79</v>
      </c>
      <c r="AV204" s="13" t="s">
        <v>76</v>
      </c>
      <c r="AW204" s="13" t="s">
        <v>35</v>
      </c>
      <c r="AX204" s="13" t="s">
        <v>72</v>
      </c>
      <c r="AY204" s="257" t="s">
        <v>142</v>
      </c>
    </row>
    <row r="205" spans="2:51" s="13" customFormat="1" ht="13.5">
      <c r="B205" s="247"/>
      <c r="C205" s="248"/>
      <c r="D205" s="215" t="s">
        <v>152</v>
      </c>
      <c r="E205" s="249" t="s">
        <v>21</v>
      </c>
      <c r="F205" s="250" t="s">
        <v>243</v>
      </c>
      <c r="G205" s="248"/>
      <c r="H205" s="251" t="s">
        <v>21</v>
      </c>
      <c r="I205" s="252"/>
      <c r="J205" s="248"/>
      <c r="K205" s="248"/>
      <c r="L205" s="253"/>
      <c r="M205" s="254"/>
      <c r="N205" s="255"/>
      <c r="O205" s="255"/>
      <c r="P205" s="255"/>
      <c r="Q205" s="255"/>
      <c r="R205" s="255"/>
      <c r="S205" s="255"/>
      <c r="T205" s="256"/>
      <c r="AT205" s="257" t="s">
        <v>152</v>
      </c>
      <c r="AU205" s="257" t="s">
        <v>79</v>
      </c>
      <c r="AV205" s="13" t="s">
        <v>76</v>
      </c>
      <c r="AW205" s="13" t="s">
        <v>35</v>
      </c>
      <c r="AX205" s="13" t="s">
        <v>72</v>
      </c>
      <c r="AY205" s="257" t="s">
        <v>142</v>
      </c>
    </row>
    <row r="206" spans="2:51" s="12" customFormat="1" ht="13.5">
      <c r="B206" s="218"/>
      <c r="C206" s="219"/>
      <c r="D206" s="215" t="s">
        <v>152</v>
      </c>
      <c r="E206" s="230" t="s">
        <v>21</v>
      </c>
      <c r="F206" s="231" t="s">
        <v>329</v>
      </c>
      <c r="G206" s="219"/>
      <c r="H206" s="232">
        <v>1615</v>
      </c>
      <c r="I206" s="224"/>
      <c r="J206" s="219"/>
      <c r="K206" s="219"/>
      <c r="L206" s="225"/>
      <c r="M206" s="226"/>
      <c r="N206" s="227"/>
      <c r="O206" s="227"/>
      <c r="P206" s="227"/>
      <c r="Q206" s="227"/>
      <c r="R206" s="227"/>
      <c r="S206" s="227"/>
      <c r="T206" s="228"/>
      <c r="AT206" s="229" t="s">
        <v>152</v>
      </c>
      <c r="AU206" s="229" t="s">
        <v>79</v>
      </c>
      <c r="AV206" s="12" t="s">
        <v>79</v>
      </c>
      <c r="AW206" s="12" t="s">
        <v>35</v>
      </c>
      <c r="AX206" s="12" t="s">
        <v>72</v>
      </c>
      <c r="AY206" s="229" t="s">
        <v>142</v>
      </c>
    </row>
    <row r="207" spans="2:51" s="12" customFormat="1" ht="13.5">
      <c r="B207" s="218"/>
      <c r="C207" s="219"/>
      <c r="D207" s="220" t="s">
        <v>152</v>
      </c>
      <c r="E207" s="221" t="s">
        <v>21</v>
      </c>
      <c r="F207" s="222" t="s">
        <v>330</v>
      </c>
      <c r="G207" s="219"/>
      <c r="H207" s="223">
        <v>3876</v>
      </c>
      <c r="I207" s="224"/>
      <c r="J207" s="219"/>
      <c r="K207" s="219"/>
      <c r="L207" s="225"/>
      <c r="M207" s="226"/>
      <c r="N207" s="227"/>
      <c r="O207" s="227"/>
      <c r="P207" s="227"/>
      <c r="Q207" s="227"/>
      <c r="R207" s="227"/>
      <c r="S207" s="227"/>
      <c r="T207" s="228"/>
      <c r="AT207" s="229" t="s">
        <v>152</v>
      </c>
      <c r="AU207" s="229" t="s">
        <v>79</v>
      </c>
      <c r="AV207" s="12" t="s">
        <v>79</v>
      </c>
      <c r="AW207" s="12" t="s">
        <v>35</v>
      </c>
      <c r="AX207" s="12" t="s">
        <v>72</v>
      </c>
      <c r="AY207" s="229" t="s">
        <v>142</v>
      </c>
    </row>
    <row r="208" spans="2:65" s="1" customFormat="1" ht="22.5" customHeight="1">
      <c r="B208" s="40"/>
      <c r="C208" s="203" t="s">
        <v>331</v>
      </c>
      <c r="D208" s="203" t="s">
        <v>145</v>
      </c>
      <c r="E208" s="204" t="s">
        <v>332</v>
      </c>
      <c r="F208" s="205" t="s">
        <v>333</v>
      </c>
      <c r="G208" s="206" t="s">
        <v>239</v>
      </c>
      <c r="H208" s="207">
        <v>800</v>
      </c>
      <c r="I208" s="208"/>
      <c r="J208" s="209">
        <f>ROUND(I208*H208,2)</f>
        <v>0</v>
      </c>
      <c r="K208" s="205" t="s">
        <v>163</v>
      </c>
      <c r="L208" s="60"/>
      <c r="M208" s="210" t="s">
        <v>21</v>
      </c>
      <c r="N208" s="211" t="s">
        <v>43</v>
      </c>
      <c r="O208" s="41"/>
      <c r="P208" s="212">
        <f>O208*H208</f>
        <v>0</v>
      </c>
      <c r="Q208" s="212">
        <v>0</v>
      </c>
      <c r="R208" s="212">
        <f>Q208*H208</f>
        <v>0</v>
      </c>
      <c r="S208" s="212">
        <v>0</v>
      </c>
      <c r="T208" s="213">
        <f>S208*H208</f>
        <v>0</v>
      </c>
      <c r="AR208" s="23" t="s">
        <v>149</v>
      </c>
      <c r="AT208" s="23" t="s">
        <v>145</v>
      </c>
      <c r="AU208" s="23" t="s">
        <v>79</v>
      </c>
      <c r="AY208" s="23" t="s">
        <v>142</v>
      </c>
      <c r="BE208" s="214">
        <f>IF(N208="základní",J208,0)</f>
        <v>0</v>
      </c>
      <c r="BF208" s="214">
        <f>IF(N208="snížená",J208,0)</f>
        <v>0</v>
      </c>
      <c r="BG208" s="214">
        <f>IF(N208="zákl. přenesená",J208,0)</f>
        <v>0</v>
      </c>
      <c r="BH208" s="214">
        <f>IF(N208="sníž. přenesená",J208,0)</f>
        <v>0</v>
      </c>
      <c r="BI208" s="214">
        <f>IF(N208="nulová",J208,0)</f>
        <v>0</v>
      </c>
      <c r="BJ208" s="23" t="s">
        <v>76</v>
      </c>
      <c r="BK208" s="214">
        <f>ROUND(I208*H208,2)</f>
        <v>0</v>
      </c>
      <c r="BL208" s="23" t="s">
        <v>149</v>
      </c>
      <c r="BM208" s="23" t="s">
        <v>334</v>
      </c>
    </row>
    <row r="209" spans="2:47" s="1" customFormat="1" ht="13.5">
      <c r="B209" s="40"/>
      <c r="C209" s="62"/>
      <c r="D209" s="215" t="s">
        <v>151</v>
      </c>
      <c r="E209" s="62"/>
      <c r="F209" s="216" t="s">
        <v>335</v>
      </c>
      <c r="G209" s="62"/>
      <c r="H209" s="62"/>
      <c r="I209" s="171"/>
      <c r="J209" s="62"/>
      <c r="K209" s="62"/>
      <c r="L209" s="60"/>
      <c r="M209" s="217"/>
      <c r="N209" s="41"/>
      <c r="O209" s="41"/>
      <c r="P209" s="41"/>
      <c r="Q209" s="41"/>
      <c r="R209" s="41"/>
      <c r="S209" s="41"/>
      <c r="T209" s="77"/>
      <c r="AT209" s="23" t="s">
        <v>151</v>
      </c>
      <c r="AU209" s="23" t="s">
        <v>79</v>
      </c>
    </row>
    <row r="210" spans="2:51" s="13" customFormat="1" ht="13.5">
      <c r="B210" s="247"/>
      <c r="C210" s="248"/>
      <c r="D210" s="215" t="s">
        <v>152</v>
      </c>
      <c r="E210" s="249" t="s">
        <v>21</v>
      </c>
      <c r="F210" s="250" t="s">
        <v>242</v>
      </c>
      <c r="G210" s="248"/>
      <c r="H210" s="251" t="s">
        <v>21</v>
      </c>
      <c r="I210" s="252"/>
      <c r="J210" s="248"/>
      <c r="K210" s="248"/>
      <c r="L210" s="253"/>
      <c r="M210" s="254"/>
      <c r="N210" s="255"/>
      <c r="O210" s="255"/>
      <c r="P210" s="255"/>
      <c r="Q210" s="255"/>
      <c r="R210" s="255"/>
      <c r="S210" s="255"/>
      <c r="T210" s="256"/>
      <c r="AT210" s="257" t="s">
        <v>152</v>
      </c>
      <c r="AU210" s="257" t="s">
        <v>79</v>
      </c>
      <c r="AV210" s="13" t="s">
        <v>76</v>
      </c>
      <c r="AW210" s="13" t="s">
        <v>35</v>
      </c>
      <c r="AX210" s="13" t="s">
        <v>72</v>
      </c>
      <c r="AY210" s="257" t="s">
        <v>142</v>
      </c>
    </row>
    <row r="211" spans="2:51" s="13" customFormat="1" ht="13.5">
      <c r="B211" s="247"/>
      <c r="C211" s="248"/>
      <c r="D211" s="215" t="s">
        <v>152</v>
      </c>
      <c r="E211" s="249" t="s">
        <v>21</v>
      </c>
      <c r="F211" s="250" t="s">
        <v>243</v>
      </c>
      <c r="G211" s="248"/>
      <c r="H211" s="251" t="s">
        <v>21</v>
      </c>
      <c r="I211" s="252"/>
      <c r="J211" s="248"/>
      <c r="K211" s="248"/>
      <c r="L211" s="253"/>
      <c r="M211" s="254"/>
      <c r="N211" s="255"/>
      <c r="O211" s="255"/>
      <c r="P211" s="255"/>
      <c r="Q211" s="255"/>
      <c r="R211" s="255"/>
      <c r="S211" s="255"/>
      <c r="T211" s="256"/>
      <c r="AT211" s="257" t="s">
        <v>152</v>
      </c>
      <c r="AU211" s="257" t="s">
        <v>79</v>
      </c>
      <c r="AV211" s="13" t="s">
        <v>76</v>
      </c>
      <c r="AW211" s="13" t="s">
        <v>35</v>
      </c>
      <c r="AX211" s="13" t="s">
        <v>72</v>
      </c>
      <c r="AY211" s="257" t="s">
        <v>142</v>
      </c>
    </row>
    <row r="212" spans="2:51" s="12" customFormat="1" ht="13.5">
      <c r="B212" s="218"/>
      <c r="C212" s="219"/>
      <c r="D212" s="215" t="s">
        <v>152</v>
      </c>
      <c r="E212" s="230" t="s">
        <v>21</v>
      </c>
      <c r="F212" s="231" t="s">
        <v>336</v>
      </c>
      <c r="G212" s="219"/>
      <c r="H212" s="232">
        <v>800</v>
      </c>
      <c r="I212" s="224"/>
      <c r="J212" s="219"/>
      <c r="K212" s="219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152</v>
      </c>
      <c r="AU212" s="229" t="s">
        <v>79</v>
      </c>
      <c r="AV212" s="12" t="s">
        <v>79</v>
      </c>
      <c r="AW212" s="12" t="s">
        <v>35</v>
      </c>
      <c r="AX212" s="12" t="s">
        <v>72</v>
      </c>
      <c r="AY212" s="229" t="s">
        <v>142</v>
      </c>
    </row>
    <row r="213" spans="2:63" s="11" customFormat="1" ht="29.85" customHeight="1">
      <c r="B213" s="186"/>
      <c r="C213" s="187"/>
      <c r="D213" s="200" t="s">
        <v>71</v>
      </c>
      <c r="E213" s="201" t="s">
        <v>172</v>
      </c>
      <c r="F213" s="201" t="s">
        <v>337</v>
      </c>
      <c r="G213" s="187"/>
      <c r="H213" s="187"/>
      <c r="I213" s="190"/>
      <c r="J213" s="202">
        <f>BK213</f>
        <v>0</v>
      </c>
      <c r="K213" s="187"/>
      <c r="L213" s="192"/>
      <c r="M213" s="193"/>
      <c r="N213" s="194"/>
      <c r="O213" s="194"/>
      <c r="P213" s="195">
        <f>SUM(P214:P275)</f>
        <v>0</v>
      </c>
      <c r="Q213" s="194"/>
      <c r="R213" s="195">
        <f>SUM(R214:R275)</f>
        <v>359.97544999999997</v>
      </c>
      <c r="S213" s="194"/>
      <c r="T213" s="196">
        <f>SUM(T214:T275)</f>
        <v>0</v>
      </c>
      <c r="AR213" s="197" t="s">
        <v>76</v>
      </c>
      <c r="AT213" s="198" t="s">
        <v>71</v>
      </c>
      <c r="AU213" s="198" t="s">
        <v>76</v>
      </c>
      <c r="AY213" s="197" t="s">
        <v>142</v>
      </c>
      <c r="BK213" s="199">
        <f>SUM(BK214:BK275)</f>
        <v>0</v>
      </c>
    </row>
    <row r="214" spans="2:65" s="1" customFormat="1" ht="31.5" customHeight="1">
      <c r="B214" s="40"/>
      <c r="C214" s="203" t="s">
        <v>338</v>
      </c>
      <c r="D214" s="203" t="s">
        <v>145</v>
      </c>
      <c r="E214" s="204" t="s">
        <v>339</v>
      </c>
      <c r="F214" s="205" t="s">
        <v>340</v>
      </c>
      <c r="G214" s="206" t="s">
        <v>239</v>
      </c>
      <c r="H214" s="207">
        <v>1938</v>
      </c>
      <c r="I214" s="208"/>
      <c r="J214" s="209">
        <f>ROUND(I214*H214,2)</f>
        <v>0</v>
      </c>
      <c r="K214" s="205" t="s">
        <v>163</v>
      </c>
      <c r="L214" s="60"/>
      <c r="M214" s="210" t="s">
        <v>21</v>
      </c>
      <c r="N214" s="211" t="s">
        <v>43</v>
      </c>
      <c r="O214" s="41"/>
      <c r="P214" s="212">
        <f>O214*H214</f>
        <v>0</v>
      </c>
      <c r="Q214" s="212">
        <v>0</v>
      </c>
      <c r="R214" s="212">
        <f>Q214*H214</f>
        <v>0</v>
      </c>
      <c r="S214" s="212">
        <v>0</v>
      </c>
      <c r="T214" s="213">
        <f>S214*H214</f>
        <v>0</v>
      </c>
      <c r="AR214" s="23" t="s">
        <v>149</v>
      </c>
      <c r="AT214" s="23" t="s">
        <v>145</v>
      </c>
      <c r="AU214" s="23" t="s">
        <v>79</v>
      </c>
      <c r="AY214" s="23" t="s">
        <v>142</v>
      </c>
      <c r="BE214" s="214">
        <f>IF(N214="základní",J214,0)</f>
        <v>0</v>
      </c>
      <c r="BF214" s="214">
        <f>IF(N214="snížená",J214,0)</f>
        <v>0</v>
      </c>
      <c r="BG214" s="214">
        <f>IF(N214="zákl. přenesená",J214,0)</f>
        <v>0</v>
      </c>
      <c r="BH214" s="214">
        <f>IF(N214="sníž. přenesená",J214,0)</f>
        <v>0</v>
      </c>
      <c r="BI214" s="214">
        <f>IF(N214="nulová",J214,0)</f>
        <v>0</v>
      </c>
      <c r="BJ214" s="23" t="s">
        <v>76</v>
      </c>
      <c r="BK214" s="214">
        <f>ROUND(I214*H214,2)</f>
        <v>0</v>
      </c>
      <c r="BL214" s="23" t="s">
        <v>149</v>
      </c>
      <c r="BM214" s="23" t="s">
        <v>341</v>
      </c>
    </row>
    <row r="215" spans="2:47" s="1" customFormat="1" ht="40.5">
      <c r="B215" s="40"/>
      <c r="C215" s="62"/>
      <c r="D215" s="215" t="s">
        <v>151</v>
      </c>
      <c r="E215" s="62"/>
      <c r="F215" s="216" t="s">
        <v>342</v>
      </c>
      <c r="G215" s="62"/>
      <c r="H215" s="62"/>
      <c r="I215" s="171"/>
      <c r="J215" s="62"/>
      <c r="K215" s="62"/>
      <c r="L215" s="60"/>
      <c r="M215" s="217"/>
      <c r="N215" s="41"/>
      <c r="O215" s="41"/>
      <c r="P215" s="41"/>
      <c r="Q215" s="41"/>
      <c r="R215" s="41"/>
      <c r="S215" s="41"/>
      <c r="T215" s="77"/>
      <c r="AT215" s="23" t="s">
        <v>151</v>
      </c>
      <c r="AU215" s="23" t="s">
        <v>79</v>
      </c>
    </row>
    <row r="216" spans="2:51" s="13" customFormat="1" ht="13.5">
      <c r="B216" s="247"/>
      <c r="C216" s="248"/>
      <c r="D216" s="215" t="s">
        <v>152</v>
      </c>
      <c r="E216" s="249" t="s">
        <v>21</v>
      </c>
      <c r="F216" s="250" t="s">
        <v>242</v>
      </c>
      <c r="G216" s="248"/>
      <c r="H216" s="251" t="s">
        <v>21</v>
      </c>
      <c r="I216" s="252"/>
      <c r="J216" s="248"/>
      <c r="K216" s="248"/>
      <c r="L216" s="253"/>
      <c r="M216" s="254"/>
      <c r="N216" s="255"/>
      <c r="O216" s="255"/>
      <c r="P216" s="255"/>
      <c r="Q216" s="255"/>
      <c r="R216" s="255"/>
      <c r="S216" s="255"/>
      <c r="T216" s="256"/>
      <c r="AT216" s="257" t="s">
        <v>152</v>
      </c>
      <c r="AU216" s="257" t="s">
        <v>79</v>
      </c>
      <c r="AV216" s="13" t="s">
        <v>76</v>
      </c>
      <c r="AW216" s="13" t="s">
        <v>35</v>
      </c>
      <c r="AX216" s="13" t="s">
        <v>72</v>
      </c>
      <c r="AY216" s="257" t="s">
        <v>142</v>
      </c>
    </row>
    <row r="217" spans="2:51" s="13" customFormat="1" ht="13.5">
      <c r="B217" s="247"/>
      <c r="C217" s="248"/>
      <c r="D217" s="215" t="s">
        <v>152</v>
      </c>
      <c r="E217" s="249" t="s">
        <v>21</v>
      </c>
      <c r="F217" s="250" t="s">
        <v>243</v>
      </c>
      <c r="G217" s="248"/>
      <c r="H217" s="251" t="s">
        <v>21</v>
      </c>
      <c r="I217" s="252"/>
      <c r="J217" s="248"/>
      <c r="K217" s="248"/>
      <c r="L217" s="253"/>
      <c r="M217" s="254"/>
      <c r="N217" s="255"/>
      <c r="O217" s="255"/>
      <c r="P217" s="255"/>
      <c r="Q217" s="255"/>
      <c r="R217" s="255"/>
      <c r="S217" s="255"/>
      <c r="T217" s="256"/>
      <c r="AT217" s="257" t="s">
        <v>152</v>
      </c>
      <c r="AU217" s="257" t="s">
        <v>79</v>
      </c>
      <c r="AV217" s="13" t="s">
        <v>76</v>
      </c>
      <c r="AW217" s="13" t="s">
        <v>35</v>
      </c>
      <c r="AX217" s="13" t="s">
        <v>72</v>
      </c>
      <c r="AY217" s="257" t="s">
        <v>142</v>
      </c>
    </row>
    <row r="218" spans="2:51" s="12" customFormat="1" ht="13.5">
      <c r="B218" s="218"/>
      <c r="C218" s="219"/>
      <c r="D218" s="220" t="s">
        <v>152</v>
      </c>
      <c r="E218" s="221" t="s">
        <v>21</v>
      </c>
      <c r="F218" s="222" t="s">
        <v>343</v>
      </c>
      <c r="G218" s="219"/>
      <c r="H218" s="223">
        <v>1938</v>
      </c>
      <c r="I218" s="224"/>
      <c r="J218" s="219"/>
      <c r="K218" s="219"/>
      <c r="L218" s="225"/>
      <c r="M218" s="226"/>
      <c r="N218" s="227"/>
      <c r="O218" s="227"/>
      <c r="P218" s="227"/>
      <c r="Q218" s="227"/>
      <c r="R218" s="227"/>
      <c r="S218" s="227"/>
      <c r="T218" s="228"/>
      <c r="AT218" s="229" t="s">
        <v>152</v>
      </c>
      <c r="AU218" s="229" t="s">
        <v>79</v>
      </c>
      <c r="AV218" s="12" t="s">
        <v>79</v>
      </c>
      <c r="AW218" s="12" t="s">
        <v>35</v>
      </c>
      <c r="AX218" s="12" t="s">
        <v>72</v>
      </c>
      <c r="AY218" s="229" t="s">
        <v>142</v>
      </c>
    </row>
    <row r="219" spans="2:65" s="1" customFormat="1" ht="22.5" customHeight="1">
      <c r="B219" s="40"/>
      <c r="C219" s="233" t="s">
        <v>9</v>
      </c>
      <c r="D219" s="233" t="s">
        <v>173</v>
      </c>
      <c r="E219" s="234" t="s">
        <v>344</v>
      </c>
      <c r="F219" s="235" t="s">
        <v>345</v>
      </c>
      <c r="G219" s="236" t="s">
        <v>203</v>
      </c>
      <c r="H219" s="237">
        <v>25.679</v>
      </c>
      <c r="I219" s="238"/>
      <c r="J219" s="239">
        <f>ROUND(I219*H219,2)</f>
        <v>0</v>
      </c>
      <c r="K219" s="235" t="s">
        <v>163</v>
      </c>
      <c r="L219" s="240"/>
      <c r="M219" s="241" t="s">
        <v>21</v>
      </c>
      <c r="N219" s="242" t="s">
        <v>43</v>
      </c>
      <c r="O219" s="41"/>
      <c r="P219" s="212">
        <f>O219*H219</f>
        <v>0</v>
      </c>
      <c r="Q219" s="212">
        <v>1</v>
      </c>
      <c r="R219" s="212">
        <f>Q219*H219</f>
        <v>25.679</v>
      </c>
      <c r="S219" s="212">
        <v>0</v>
      </c>
      <c r="T219" s="213">
        <f>S219*H219</f>
        <v>0</v>
      </c>
      <c r="AR219" s="23" t="s">
        <v>143</v>
      </c>
      <c r="AT219" s="23" t="s">
        <v>173</v>
      </c>
      <c r="AU219" s="23" t="s">
        <v>79</v>
      </c>
      <c r="AY219" s="23" t="s">
        <v>142</v>
      </c>
      <c r="BE219" s="214">
        <f>IF(N219="základní",J219,0)</f>
        <v>0</v>
      </c>
      <c r="BF219" s="214">
        <f>IF(N219="snížená",J219,0)</f>
        <v>0</v>
      </c>
      <c r="BG219" s="214">
        <f>IF(N219="zákl. přenesená",J219,0)</f>
        <v>0</v>
      </c>
      <c r="BH219" s="214">
        <f>IF(N219="sníž. přenesená",J219,0)</f>
        <v>0</v>
      </c>
      <c r="BI219" s="214">
        <f>IF(N219="nulová",J219,0)</f>
        <v>0</v>
      </c>
      <c r="BJ219" s="23" t="s">
        <v>76</v>
      </c>
      <c r="BK219" s="214">
        <f>ROUND(I219*H219,2)</f>
        <v>0</v>
      </c>
      <c r="BL219" s="23" t="s">
        <v>149</v>
      </c>
      <c r="BM219" s="23" t="s">
        <v>346</v>
      </c>
    </row>
    <row r="220" spans="2:47" s="1" customFormat="1" ht="13.5">
      <c r="B220" s="40"/>
      <c r="C220" s="62"/>
      <c r="D220" s="215" t="s">
        <v>151</v>
      </c>
      <c r="E220" s="62"/>
      <c r="F220" s="216" t="s">
        <v>345</v>
      </c>
      <c r="G220" s="62"/>
      <c r="H220" s="62"/>
      <c r="I220" s="171"/>
      <c r="J220" s="62"/>
      <c r="K220" s="62"/>
      <c r="L220" s="60"/>
      <c r="M220" s="217"/>
      <c r="N220" s="41"/>
      <c r="O220" s="41"/>
      <c r="P220" s="41"/>
      <c r="Q220" s="41"/>
      <c r="R220" s="41"/>
      <c r="S220" s="41"/>
      <c r="T220" s="77"/>
      <c r="AT220" s="23" t="s">
        <v>151</v>
      </c>
      <c r="AU220" s="23" t="s">
        <v>79</v>
      </c>
    </row>
    <row r="221" spans="2:51" s="13" customFormat="1" ht="13.5">
      <c r="B221" s="247"/>
      <c r="C221" s="248"/>
      <c r="D221" s="215" t="s">
        <v>152</v>
      </c>
      <c r="E221" s="249" t="s">
        <v>21</v>
      </c>
      <c r="F221" s="250" t="s">
        <v>242</v>
      </c>
      <c r="G221" s="248"/>
      <c r="H221" s="251" t="s">
        <v>21</v>
      </c>
      <c r="I221" s="252"/>
      <c r="J221" s="248"/>
      <c r="K221" s="248"/>
      <c r="L221" s="253"/>
      <c r="M221" s="254"/>
      <c r="N221" s="255"/>
      <c r="O221" s="255"/>
      <c r="P221" s="255"/>
      <c r="Q221" s="255"/>
      <c r="R221" s="255"/>
      <c r="S221" s="255"/>
      <c r="T221" s="256"/>
      <c r="AT221" s="257" t="s">
        <v>152</v>
      </c>
      <c r="AU221" s="257" t="s">
        <v>79</v>
      </c>
      <c r="AV221" s="13" t="s">
        <v>76</v>
      </c>
      <c r="AW221" s="13" t="s">
        <v>35</v>
      </c>
      <c r="AX221" s="13" t="s">
        <v>72</v>
      </c>
      <c r="AY221" s="257" t="s">
        <v>142</v>
      </c>
    </row>
    <row r="222" spans="2:51" s="13" customFormat="1" ht="13.5">
      <c r="B222" s="247"/>
      <c r="C222" s="248"/>
      <c r="D222" s="215" t="s">
        <v>152</v>
      </c>
      <c r="E222" s="249" t="s">
        <v>21</v>
      </c>
      <c r="F222" s="250" t="s">
        <v>243</v>
      </c>
      <c r="G222" s="248"/>
      <c r="H222" s="251" t="s">
        <v>21</v>
      </c>
      <c r="I222" s="252"/>
      <c r="J222" s="248"/>
      <c r="K222" s="248"/>
      <c r="L222" s="253"/>
      <c r="M222" s="254"/>
      <c r="N222" s="255"/>
      <c r="O222" s="255"/>
      <c r="P222" s="255"/>
      <c r="Q222" s="255"/>
      <c r="R222" s="255"/>
      <c r="S222" s="255"/>
      <c r="T222" s="256"/>
      <c r="AT222" s="257" t="s">
        <v>152</v>
      </c>
      <c r="AU222" s="257" t="s">
        <v>79</v>
      </c>
      <c r="AV222" s="13" t="s">
        <v>76</v>
      </c>
      <c r="AW222" s="13" t="s">
        <v>35</v>
      </c>
      <c r="AX222" s="13" t="s">
        <v>72</v>
      </c>
      <c r="AY222" s="257" t="s">
        <v>142</v>
      </c>
    </row>
    <row r="223" spans="2:51" s="12" customFormat="1" ht="13.5">
      <c r="B223" s="218"/>
      <c r="C223" s="219"/>
      <c r="D223" s="220" t="s">
        <v>152</v>
      </c>
      <c r="E223" s="221" t="s">
        <v>21</v>
      </c>
      <c r="F223" s="222" t="s">
        <v>347</v>
      </c>
      <c r="G223" s="219"/>
      <c r="H223" s="223">
        <v>25.679</v>
      </c>
      <c r="I223" s="224"/>
      <c r="J223" s="219"/>
      <c r="K223" s="219"/>
      <c r="L223" s="225"/>
      <c r="M223" s="226"/>
      <c r="N223" s="227"/>
      <c r="O223" s="227"/>
      <c r="P223" s="227"/>
      <c r="Q223" s="227"/>
      <c r="R223" s="227"/>
      <c r="S223" s="227"/>
      <c r="T223" s="228"/>
      <c r="AT223" s="229" t="s">
        <v>152</v>
      </c>
      <c r="AU223" s="229" t="s">
        <v>79</v>
      </c>
      <c r="AV223" s="12" t="s">
        <v>79</v>
      </c>
      <c r="AW223" s="12" t="s">
        <v>35</v>
      </c>
      <c r="AX223" s="12" t="s">
        <v>72</v>
      </c>
      <c r="AY223" s="229" t="s">
        <v>142</v>
      </c>
    </row>
    <row r="224" spans="2:65" s="1" customFormat="1" ht="22.5" customHeight="1">
      <c r="B224" s="40"/>
      <c r="C224" s="203" t="s">
        <v>348</v>
      </c>
      <c r="D224" s="203" t="s">
        <v>145</v>
      </c>
      <c r="E224" s="204" t="s">
        <v>349</v>
      </c>
      <c r="F224" s="205" t="s">
        <v>350</v>
      </c>
      <c r="G224" s="206" t="s">
        <v>239</v>
      </c>
      <c r="H224" s="207">
        <v>3876</v>
      </c>
      <c r="I224" s="208"/>
      <c r="J224" s="209">
        <f>ROUND(I224*H224,2)</f>
        <v>0</v>
      </c>
      <c r="K224" s="205" t="s">
        <v>21</v>
      </c>
      <c r="L224" s="60"/>
      <c r="M224" s="210" t="s">
        <v>21</v>
      </c>
      <c r="N224" s="211" t="s">
        <v>43</v>
      </c>
      <c r="O224" s="41"/>
      <c r="P224" s="212">
        <f>O224*H224</f>
        <v>0</v>
      </c>
      <c r="Q224" s="212">
        <v>0</v>
      </c>
      <c r="R224" s="212">
        <f>Q224*H224</f>
        <v>0</v>
      </c>
      <c r="S224" s="212">
        <v>0</v>
      </c>
      <c r="T224" s="213">
        <f>S224*H224</f>
        <v>0</v>
      </c>
      <c r="AR224" s="23" t="s">
        <v>149</v>
      </c>
      <c r="AT224" s="23" t="s">
        <v>145</v>
      </c>
      <c r="AU224" s="23" t="s">
        <v>79</v>
      </c>
      <c r="AY224" s="23" t="s">
        <v>142</v>
      </c>
      <c r="BE224" s="214">
        <f>IF(N224="základní",J224,0)</f>
        <v>0</v>
      </c>
      <c r="BF224" s="214">
        <f>IF(N224="snížená",J224,0)</f>
        <v>0</v>
      </c>
      <c r="BG224" s="214">
        <f>IF(N224="zákl. přenesená",J224,0)</f>
        <v>0</v>
      </c>
      <c r="BH224" s="214">
        <f>IF(N224="sníž. přenesená",J224,0)</f>
        <v>0</v>
      </c>
      <c r="BI224" s="214">
        <f>IF(N224="nulová",J224,0)</f>
        <v>0</v>
      </c>
      <c r="BJ224" s="23" t="s">
        <v>76</v>
      </c>
      <c r="BK224" s="214">
        <f>ROUND(I224*H224,2)</f>
        <v>0</v>
      </c>
      <c r="BL224" s="23" t="s">
        <v>149</v>
      </c>
      <c r="BM224" s="23" t="s">
        <v>351</v>
      </c>
    </row>
    <row r="225" spans="2:47" s="1" customFormat="1" ht="27">
      <c r="B225" s="40"/>
      <c r="C225" s="62"/>
      <c r="D225" s="215" t="s">
        <v>151</v>
      </c>
      <c r="E225" s="62"/>
      <c r="F225" s="216" t="s">
        <v>352</v>
      </c>
      <c r="G225" s="62"/>
      <c r="H225" s="62"/>
      <c r="I225" s="171"/>
      <c r="J225" s="62"/>
      <c r="K225" s="62"/>
      <c r="L225" s="60"/>
      <c r="M225" s="217"/>
      <c r="N225" s="41"/>
      <c r="O225" s="41"/>
      <c r="P225" s="41"/>
      <c r="Q225" s="41"/>
      <c r="R225" s="41"/>
      <c r="S225" s="41"/>
      <c r="T225" s="77"/>
      <c r="AT225" s="23" t="s">
        <v>151</v>
      </c>
      <c r="AU225" s="23" t="s">
        <v>79</v>
      </c>
    </row>
    <row r="226" spans="2:47" s="1" customFormat="1" ht="27">
      <c r="B226" s="40"/>
      <c r="C226" s="62"/>
      <c r="D226" s="215" t="s">
        <v>353</v>
      </c>
      <c r="E226" s="62"/>
      <c r="F226" s="258" t="s">
        <v>354</v>
      </c>
      <c r="G226" s="62"/>
      <c r="H226" s="62"/>
      <c r="I226" s="171"/>
      <c r="J226" s="62"/>
      <c r="K226" s="62"/>
      <c r="L226" s="60"/>
      <c r="M226" s="217"/>
      <c r="N226" s="41"/>
      <c r="O226" s="41"/>
      <c r="P226" s="41"/>
      <c r="Q226" s="41"/>
      <c r="R226" s="41"/>
      <c r="S226" s="41"/>
      <c r="T226" s="77"/>
      <c r="AT226" s="23" t="s">
        <v>353</v>
      </c>
      <c r="AU226" s="23" t="s">
        <v>79</v>
      </c>
    </row>
    <row r="227" spans="2:51" s="13" customFormat="1" ht="13.5">
      <c r="B227" s="247"/>
      <c r="C227" s="248"/>
      <c r="D227" s="215" t="s">
        <v>152</v>
      </c>
      <c r="E227" s="249" t="s">
        <v>21</v>
      </c>
      <c r="F227" s="250" t="s">
        <v>242</v>
      </c>
      <c r="G227" s="248"/>
      <c r="H227" s="251" t="s">
        <v>21</v>
      </c>
      <c r="I227" s="252"/>
      <c r="J227" s="248"/>
      <c r="K227" s="248"/>
      <c r="L227" s="253"/>
      <c r="M227" s="254"/>
      <c r="N227" s="255"/>
      <c r="O227" s="255"/>
      <c r="P227" s="255"/>
      <c r="Q227" s="255"/>
      <c r="R227" s="255"/>
      <c r="S227" s="255"/>
      <c r="T227" s="256"/>
      <c r="AT227" s="257" t="s">
        <v>152</v>
      </c>
      <c r="AU227" s="257" t="s">
        <v>79</v>
      </c>
      <c r="AV227" s="13" t="s">
        <v>76</v>
      </c>
      <c r="AW227" s="13" t="s">
        <v>35</v>
      </c>
      <c r="AX227" s="13" t="s">
        <v>72</v>
      </c>
      <c r="AY227" s="257" t="s">
        <v>142</v>
      </c>
    </row>
    <row r="228" spans="2:51" s="13" customFormat="1" ht="13.5">
      <c r="B228" s="247"/>
      <c r="C228" s="248"/>
      <c r="D228" s="215" t="s">
        <v>152</v>
      </c>
      <c r="E228" s="249" t="s">
        <v>21</v>
      </c>
      <c r="F228" s="250" t="s">
        <v>243</v>
      </c>
      <c r="G228" s="248"/>
      <c r="H228" s="251" t="s">
        <v>21</v>
      </c>
      <c r="I228" s="252"/>
      <c r="J228" s="248"/>
      <c r="K228" s="248"/>
      <c r="L228" s="253"/>
      <c r="M228" s="254"/>
      <c r="N228" s="255"/>
      <c r="O228" s="255"/>
      <c r="P228" s="255"/>
      <c r="Q228" s="255"/>
      <c r="R228" s="255"/>
      <c r="S228" s="255"/>
      <c r="T228" s="256"/>
      <c r="AT228" s="257" t="s">
        <v>152</v>
      </c>
      <c r="AU228" s="257" t="s">
        <v>79</v>
      </c>
      <c r="AV228" s="13" t="s">
        <v>76</v>
      </c>
      <c r="AW228" s="13" t="s">
        <v>35</v>
      </c>
      <c r="AX228" s="13" t="s">
        <v>72</v>
      </c>
      <c r="AY228" s="257" t="s">
        <v>142</v>
      </c>
    </row>
    <row r="229" spans="2:51" s="12" customFormat="1" ht="13.5">
      <c r="B229" s="218"/>
      <c r="C229" s="219"/>
      <c r="D229" s="220" t="s">
        <v>152</v>
      </c>
      <c r="E229" s="221" t="s">
        <v>21</v>
      </c>
      <c r="F229" s="222" t="s">
        <v>355</v>
      </c>
      <c r="G229" s="219"/>
      <c r="H229" s="223">
        <v>3876</v>
      </c>
      <c r="I229" s="224"/>
      <c r="J229" s="219"/>
      <c r="K229" s="219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152</v>
      </c>
      <c r="AU229" s="229" t="s">
        <v>79</v>
      </c>
      <c r="AV229" s="12" t="s">
        <v>79</v>
      </c>
      <c r="AW229" s="12" t="s">
        <v>35</v>
      </c>
      <c r="AX229" s="12" t="s">
        <v>72</v>
      </c>
      <c r="AY229" s="229" t="s">
        <v>142</v>
      </c>
    </row>
    <row r="230" spans="2:65" s="1" customFormat="1" ht="22.5" customHeight="1">
      <c r="B230" s="40"/>
      <c r="C230" s="203" t="s">
        <v>356</v>
      </c>
      <c r="D230" s="203" t="s">
        <v>145</v>
      </c>
      <c r="E230" s="204" t="s">
        <v>357</v>
      </c>
      <c r="F230" s="205" t="s">
        <v>358</v>
      </c>
      <c r="G230" s="206" t="s">
        <v>239</v>
      </c>
      <c r="H230" s="207">
        <v>3876</v>
      </c>
      <c r="I230" s="208"/>
      <c r="J230" s="209">
        <f>ROUND(I230*H230,2)</f>
        <v>0</v>
      </c>
      <c r="K230" s="205" t="s">
        <v>163</v>
      </c>
      <c r="L230" s="60"/>
      <c r="M230" s="210" t="s">
        <v>21</v>
      </c>
      <c r="N230" s="211" t="s">
        <v>43</v>
      </c>
      <c r="O230" s="41"/>
      <c r="P230" s="212">
        <f>O230*H230</f>
        <v>0</v>
      </c>
      <c r="Q230" s="212">
        <v>0</v>
      </c>
      <c r="R230" s="212">
        <f>Q230*H230</f>
        <v>0</v>
      </c>
      <c r="S230" s="212">
        <v>0</v>
      </c>
      <c r="T230" s="213">
        <f>S230*H230</f>
        <v>0</v>
      </c>
      <c r="AR230" s="23" t="s">
        <v>149</v>
      </c>
      <c r="AT230" s="23" t="s">
        <v>145</v>
      </c>
      <c r="AU230" s="23" t="s">
        <v>79</v>
      </c>
      <c r="AY230" s="23" t="s">
        <v>142</v>
      </c>
      <c r="BE230" s="214">
        <f>IF(N230="základní",J230,0)</f>
        <v>0</v>
      </c>
      <c r="BF230" s="214">
        <f>IF(N230="snížená",J230,0)</f>
        <v>0</v>
      </c>
      <c r="BG230" s="214">
        <f>IF(N230="zákl. přenesená",J230,0)</f>
        <v>0</v>
      </c>
      <c r="BH230" s="214">
        <f>IF(N230="sníž. přenesená",J230,0)</f>
        <v>0</v>
      </c>
      <c r="BI230" s="214">
        <f>IF(N230="nulová",J230,0)</f>
        <v>0</v>
      </c>
      <c r="BJ230" s="23" t="s">
        <v>76</v>
      </c>
      <c r="BK230" s="214">
        <f>ROUND(I230*H230,2)</f>
        <v>0</v>
      </c>
      <c r="BL230" s="23" t="s">
        <v>149</v>
      </c>
      <c r="BM230" s="23" t="s">
        <v>359</v>
      </c>
    </row>
    <row r="231" spans="2:47" s="1" customFormat="1" ht="27">
      <c r="B231" s="40"/>
      <c r="C231" s="62"/>
      <c r="D231" s="215" t="s">
        <v>151</v>
      </c>
      <c r="E231" s="62"/>
      <c r="F231" s="216" t="s">
        <v>360</v>
      </c>
      <c r="G231" s="62"/>
      <c r="H231" s="62"/>
      <c r="I231" s="171"/>
      <c r="J231" s="62"/>
      <c r="K231" s="62"/>
      <c r="L231" s="60"/>
      <c r="M231" s="217"/>
      <c r="N231" s="41"/>
      <c r="O231" s="41"/>
      <c r="P231" s="41"/>
      <c r="Q231" s="41"/>
      <c r="R231" s="41"/>
      <c r="S231" s="41"/>
      <c r="T231" s="77"/>
      <c r="AT231" s="23" t="s">
        <v>151</v>
      </c>
      <c r="AU231" s="23" t="s">
        <v>79</v>
      </c>
    </row>
    <row r="232" spans="2:47" s="1" customFormat="1" ht="27">
      <c r="B232" s="40"/>
      <c r="C232" s="62"/>
      <c r="D232" s="215" t="s">
        <v>353</v>
      </c>
      <c r="E232" s="62"/>
      <c r="F232" s="258" t="s">
        <v>361</v>
      </c>
      <c r="G232" s="62"/>
      <c r="H232" s="62"/>
      <c r="I232" s="171"/>
      <c r="J232" s="62"/>
      <c r="K232" s="62"/>
      <c r="L232" s="60"/>
      <c r="M232" s="217"/>
      <c r="N232" s="41"/>
      <c r="O232" s="41"/>
      <c r="P232" s="41"/>
      <c r="Q232" s="41"/>
      <c r="R232" s="41"/>
      <c r="S232" s="41"/>
      <c r="T232" s="77"/>
      <c r="AT232" s="23" t="s">
        <v>353</v>
      </c>
      <c r="AU232" s="23" t="s">
        <v>79</v>
      </c>
    </row>
    <row r="233" spans="2:51" s="13" customFormat="1" ht="13.5">
      <c r="B233" s="247"/>
      <c r="C233" s="248"/>
      <c r="D233" s="215" t="s">
        <v>152</v>
      </c>
      <c r="E233" s="249" t="s">
        <v>21</v>
      </c>
      <c r="F233" s="250" t="s">
        <v>242</v>
      </c>
      <c r="G233" s="248"/>
      <c r="H233" s="251" t="s">
        <v>21</v>
      </c>
      <c r="I233" s="252"/>
      <c r="J233" s="248"/>
      <c r="K233" s="248"/>
      <c r="L233" s="253"/>
      <c r="M233" s="254"/>
      <c r="N233" s="255"/>
      <c r="O233" s="255"/>
      <c r="P233" s="255"/>
      <c r="Q233" s="255"/>
      <c r="R233" s="255"/>
      <c r="S233" s="255"/>
      <c r="T233" s="256"/>
      <c r="AT233" s="257" t="s">
        <v>152</v>
      </c>
      <c r="AU233" s="257" t="s">
        <v>79</v>
      </c>
      <c r="AV233" s="13" t="s">
        <v>76</v>
      </c>
      <c r="AW233" s="13" t="s">
        <v>35</v>
      </c>
      <c r="AX233" s="13" t="s">
        <v>72</v>
      </c>
      <c r="AY233" s="257" t="s">
        <v>142</v>
      </c>
    </row>
    <row r="234" spans="2:51" s="13" customFormat="1" ht="13.5">
      <c r="B234" s="247"/>
      <c r="C234" s="248"/>
      <c r="D234" s="215" t="s">
        <v>152</v>
      </c>
      <c r="E234" s="249" t="s">
        <v>21</v>
      </c>
      <c r="F234" s="250" t="s">
        <v>243</v>
      </c>
      <c r="G234" s="248"/>
      <c r="H234" s="251" t="s">
        <v>21</v>
      </c>
      <c r="I234" s="252"/>
      <c r="J234" s="248"/>
      <c r="K234" s="248"/>
      <c r="L234" s="253"/>
      <c r="M234" s="254"/>
      <c r="N234" s="255"/>
      <c r="O234" s="255"/>
      <c r="P234" s="255"/>
      <c r="Q234" s="255"/>
      <c r="R234" s="255"/>
      <c r="S234" s="255"/>
      <c r="T234" s="256"/>
      <c r="AT234" s="257" t="s">
        <v>152</v>
      </c>
      <c r="AU234" s="257" t="s">
        <v>79</v>
      </c>
      <c r="AV234" s="13" t="s">
        <v>76</v>
      </c>
      <c r="AW234" s="13" t="s">
        <v>35</v>
      </c>
      <c r="AX234" s="13" t="s">
        <v>72</v>
      </c>
      <c r="AY234" s="257" t="s">
        <v>142</v>
      </c>
    </row>
    <row r="235" spans="2:51" s="12" customFormat="1" ht="13.5">
      <c r="B235" s="218"/>
      <c r="C235" s="219"/>
      <c r="D235" s="220" t="s">
        <v>152</v>
      </c>
      <c r="E235" s="221" t="s">
        <v>21</v>
      </c>
      <c r="F235" s="222" t="s">
        <v>362</v>
      </c>
      <c r="G235" s="219"/>
      <c r="H235" s="223">
        <v>3876</v>
      </c>
      <c r="I235" s="224"/>
      <c r="J235" s="219"/>
      <c r="K235" s="219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152</v>
      </c>
      <c r="AU235" s="229" t="s">
        <v>79</v>
      </c>
      <c r="AV235" s="12" t="s">
        <v>79</v>
      </c>
      <c r="AW235" s="12" t="s">
        <v>35</v>
      </c>
      <c r="AX235" s="12" t="s">
        <v>72</v>
      </c>
      <c r="AY235" s="229" t="s">
        <v>142</v>
      </c>
    </row>
    <row r="236" spans="2:65" s="1" customFormat="1" ht="22.5" customHeight="1">
      <c r="B236" s="40"/>
      <c r="C236" s="203" t="s">
        <v>363</v>
      </c>
      <c r="D236" s="203" t="s">
        <v>145</v>
      </c>
      <c r="E236" s="204" t="s">
        <v>364</v>
      </c>
      <c r="F236" s="205" t="s">
        <v>365</v>
      </c>
      <c r="G236" s="206" t="s">
        <v>239</v>
      </c>
      <c r="H236" s="207">
        <v>1448.75</v>
      </c>
      <c r="I236" s="208"/>
      <c r="J236" s="209">
        <f>ROUND(I236*H236,2)</f>
        <v>0</v>
      </c>
      <c r="K236" s="205" t="s">
        <v>163</v>
      </c>
      <c r="L236" s="60"/>
      <c r="M236" s="210" t="s">
        <v>21</v>
      </c>
      <c r="N236" s="211" t="s">
        <v>43</v>
      </c>
      <c r="O236" s="41"/>
      <c r="P236" s="212">
        <f>O236*H236</f>
        <v>0</v>
      </c>
      <c r="Q236" s="212">
        <v>0.216</v>
      </c>
      <c r="R236" s="212">
        <f>Q236*H236</f>
        <v>312.93</v>
      </c>
      <c r="S236" s="212">
        <v>0</v>
      </c>
      <c r="T236" s="213">
        <f>S236*H236</f>
        <v>0</v>
      </c>
      <c r="AR236" s="23" t="s">
        <v>149</v>
      </c>
      <c r="AT236" s="23" t="s">
        <v>145</v>
      </c>
      <c r="AU236" s="23" t="s">
        <v>79</v>
      </c>
      <c r="AY236" s="23" t="s">
        <v>142</v>
      </c>
      <c r="BE236" s="214">
        <f>IF(N236="základní",J236,0)</f>
        <v>0</v>
      </c>
      <c r="BF236" s="214">
        <f>IF(N236="snížená",J236,0)</f>
        <v>0</v>
      </c>
      <c r="BG236" s="214">
        <f>IF(N236="zákl. přenesená",J236,0)</f>
        <v>0</v>
      </c>
      <c r="BH236" s="214">
        <f>IF(N236="sníž. přenesená",J236,0)</f>
        <v>0</v>
      </c>
      <c r="BI236" s="214">
        <f>IF(N236="nulová",J236,0)</f>
        <v>0</v>
      </c>
      <c r="BJ236" s="23" t="s">
        <v>76</v>
      </c>
      <c r="BK236" s="214">
        <f>ROUND(I236*H236,2)</f>
        <v>0</v>
      </c>
      <c r="BL236" s="23" t="s">
        <v>149</v>
      </c>
      <c r="BM236" s="23" t="s">
        <v>366</v>
      </c>
    </row>
    <row r="237" spans="2:47" s="1" customFormat="1" ht="27">
      <c r="B237" s="40"/>
      <c r="C237" s="62"/>
      <c r="D237" s="215" t="s">
        <v>151</v>
      </c>
      <c r="E237" s="62"/>
      <c r="F237" s="216" t="s">
        <v>367</v>
      </c>
      <c r="G237" s="62"/>
      <c r="H237" s="62"/>
      <c r="I237" s="171"/>
      <c r="J237" s="62"/>
      <c r="K237" s="62"/>
      <c r="L237" s="60"/>
      <c r="M237" s="217"/>
      <c r="N237" s="41"/>
      <c r="O237" s="41"/>
      <c r="P237" s="41"/>
      <c r="Q237" s="41"/>
      <c r="R237" s="41"/>
      <c r="S237" s="41"/>
      <c r="T237" s="77"/>
      <c r="AT237" s="23" t="s">
        <v>151</v>
      </c>
      <c r="AU237" s="23" t="s">
        <v>79</v>
      </c>
    </row>
    <row r="238" spans="2:51" s="13" customFormat="1" ht="13.5">
      <c r="B238" s="247"/>
      <c r="C238" s="248"/>
      <c r="D238" s="215" t="s">
        <v>152</v>
      </c>
      <c r="E238" s="249" t="s">
        <v>21</v>
      </c>
      <c r="F238" s="250" t="s">
        <v>242</v>
      </c>
      <c r="G238" s="248"/>
      <c r="H238" s="251" t="s">
        <v>21</v>
      </c>
      <c r="I238" s="252"/>
      <c r="J238" s="248"/>
      <c r="K238" s="248"/>
      <c r="L238" s="253"/>
      <c r="M238" s="254"/>
      <c r="N238" s="255"/>
      <c r="O238" s="255"/>
      <c r="P238" s="255"/>
      <c r="Q238" s="255"/>
      <c r="R238" s="255"/>
      <c r="S238" s="255"/>
      <c r="T238" s="256"/>
      <c r="AT238" s="257" t="s">
        <v>152</v>
      </c>
      <c r="AU238" s="257" t="s">
        <v>79</v>
      </c>
      <c r="AV238" s="13" t="s">
        <v>76</v>
      </c>
      <c r="AW238" s="13" t="s">
        <v>35</v>
      </c>
      <c r="AX238" s="13" t="s">
        <v>72</v>
      </c>
      <c r="AY238" s="257" t="s">
        <v>142</v>
      </c>
    </row>
    <row r="239" spans="2:51" s="13" customFormat="1" ht="13.5">
      <c r="B239" s="247"/>
      <c r="C239" s="248"/>
      <c r="D239" s="215" t="s">
        <v>152</v>
      </c>
      <c r="E239" s="249" t="s">
        <v>21</v>
      </c>
      <c r="F239" s="250" t="s">
        <v>243</v>
      </c>
      <c r="G239" s="248"/>
      <c r="H239" s="251" t="s">
        <v>21</v>
      </c>
      <c r="I239" s="252"/>
      <c r="J239" s="248"/>
      <c r="K239" s="248"/>
      <c r="L239" s="253"/>
      <c r="M239" s="254"/>
      <c r="N239" s="255"/>
      <c r="O239" s="255"/>
      <c r="P239" s="255"/>
      <c r="Q239" s="255"/>
      <c r="R239" s="255"/>
      <c r="S239" s="255"/>
      <c r="T239" s="256"/>
      <c r="AT239" s="257" t="s">
        <v>152</v>
      </c>
      <c r="AU239" s="257" t="s">
        <v>79</v>
      </c>
      <c r="AV239" s="13" t="s">
        <v>76</v>
      </c>
      <c r="AW239" s="13" t="s">
        <v>35</v>
      </c>
      <c r="AX239" s="13" t="s">
        <v>72</v>
      </c>
      <c r="AY239" s="257" t="s">
        <v>142</v>
      </c>
    </row>
    <row r="240" spans="2:51" s="12" customFormat="1" ht="13.5">
      <c r="B240" s="218"/>
      <c r="C240" s="219"/>
      <c r="D240" s="220" t="s">
        <v>152</v>
      </c>
      <c r="E240" s="221" t="s">
        <v>21</v>
      </c>
      <c r="F240" s="222" t="s">
        <v>368</v>
      </c>
      <c r="G240" s="219"/>
      <c r="H240" s="223">
        <v>1448.75</v>
      </c>
      <c r="I240" s="224"/>
      <c r="J240" s="219"/>
      <c r="K240" s="219"/>
      <c r="L240" s="225"/>
      <c r="M240" s="226"/>
      <c r="N240" s="227"/>
      <c r="O240" s="227"/>
      <c r="P240" s="227"/>
      <c r="Q240" s="227"/>
      <c r="R240" s="227"/>
      <c r="S240" s="227"/>
      <c r="T240" s="228"/>
      <c r="AT240" s="229" t="s">
        <v>152</v>
      </c>
      <c r="AU240" s="229" t="s">
        <v>79</v>
      </c>
      <c r="AV240" s="12" t="s">
        <v>79</v>
      </c>
      <c r="AW240" s="12" t="s">
        <v>35</v>
      </c>
      <c r="AX240" s="12" t="s">
        <v>72</v>
      </c>
      <c r="AY240" s="229" t="s">
        <v>142</v>
      </c>
    </row>
    <row r="241" spans="2:65" s="1" customFormat="1" ht="22.5" customHeight="1">
      <c r="B241" s="40"/>
      <c r="C241" s="203" t="s">
        <v>369</v>
      </c>
      <c r="D241" s="203" t="s">
        <v>145</v>
      </c>
      <c r="E241" s="204" t="s">
        <v>370</v>
      </c>
      <c r="F241" s="205" t="s">
        <v>371</v>
      </c>
      <c r="G241" s="206" t="s">
        <v>239</v>
      </c>
      <c r="H241" s="207">
        <v>339.15</v>
      </c>
      <c r="I241" s="208"/>
      <c r="J241" s="209">
        <f>ROUND(I241*H241,2)</f>
        <v>0</v>
      </c>
      <c r="K241" s="205" t="s">
        <v>21</v>
      </c>
      <c r="L241" s="60"/>
      <c r="M241" s="210" t="s">
        <v>21</v>
      </c>
      <c r="N241" s="211" t="s">
        <v>43</v>
      </c>
      <c r="O241" s="41"/>
      <c r="P241" s="212">
        <f>O241*H241</f>
        <v>0</v>
      </c>
      <c r="Q241" s="212">
        <v>0.063</v>
      </c>
      <c r="R241" s="212">
        <f>Q241*H241</f>
        <v>21.36645</v>
      </c>
      <c r="S241" s="212">
        <v>0</v>
      </c>
      <c r="T241" s="213">
        <f>S241*H241</f>
        <v>0</v>
      </c>
      <c r="AR241" s="23" t="s">
        <v>149</v>
      </c>
      <c r="AT241" s="23" t="s">
        <v>145</v>
      </c>
      <c r="AU241" s="23" t="s">
        <v>79</v>
      </c>
      <c r="AY241" s="23" t="s">
        <v>142</v>
      </c>
      <c r="BE241" s="214">
        <f>IF(N241="základní",J241,0)</f>
        <v>0</v>
      </c>
      <c r="BF241" s="214">
        <f>IF(N241="snížená",J241,0)</f>
        <v>0</v>
      </c>
      <c r="BG241" s="214">
        <f>IF(N241="zákl. přenesená",J241,0)</f>
        <v>0</v>
      </c>
      <c r="BH241" s="214">
        <f>IF(N241="sníž. přenesená",J241,0)</f>
        <v>0</v>
      </c>
      <c r="BI241" s="214">
        <f>IF(N241="nulová",J241,0)</f>
        <v>0</v>
      </c>
      <c r="BJ241" s="23" t="s">
        <v>76</v>
      </c>
      <c r="BK241" s="214">
        <f>ROUND(I241*H241,2)</f>
        <v>0</v>
      </c>
      <c r="BL241" s="23" t="s">
        <v>149</v>
      </c>
      <c r="BM241" s="23" t="s">
        <v>372</v>
      </c>
    </row>
    <row r="242" spans="2:47" s="1" customFormat="1" ht="13.5">
      <c r="B242" s="40"/>
      <c r="C242" s="62"/>
      <c r="D242" s="215" t="s">
        <v>151</v>
      </c>
      <c r="E242" s="62"/>
      <c r="F242" s="216" t="s">
        <v>371</v>
      </c>
      <c r="G242" s="62"/>
      <c r="H242" s="62"/>
      <c r="I242" s="171"/>
      <c r="J242" s="62"/>
      <c r="K242" s="62"/>
      <c r="L242" s="60"/>
      <c r="M242" s="217"/>
      <c r="N242" s="41"/>
      <c r="O242" s="41"/>
      <c r="P242" s="41"/>
      <c r="Q242" s="41"/>
      <c r="R242" s="41"/>
      <c r="S242" s="41"/>
      <c r="T242" s="77"/>
      <c r="AT242" s="23" t="s">
        <v>151</v>
      </c>
      <c r="AU242" s="23" t="s">
        <v>79</v>
      </c>
    </row>
    <row r="243" spans="2:51" s="13" customFormat="1" ht="13.5">
      <c r="B243" s="247"/>
      <c r="C243" s="248"/>
      <c r="D243" s="215" t="s">
        <v>152</v>
      </c>
      <c r="E243" s="249" t="s">
        <v>21</v>
      </c>
      <c r="F243" s="250" t="s">
        <v>242</v>
      </c>
      <c r="G243" s="248"/>
      <c r="H243" s="251" t="s">
        <v>21</v>
      </c>
      <c r="I243" s="252"/>
      <c r="J243" s="248"/>
      <c r="K243" s="248"/>
      <c r="L243" s="253"/>
      <c r="M243" s="254"/>
      <c r="N243" s="255"/>
      <c r="O243" s="255"/>
      <c r="P243" s="255"/>
      <c r="Q243" s="255"/>
      <c r="R243" s="255"/>
      <c r="S243" s="255"/>
      <c r="T243" s="256"/>
      <c r="AT243" s="257" t="s">
        <v>152</v>
      </c>
      <c r="AU243" s="257" t="s">
        <v>79</v>
      </c>
      <c r="AV243" s="13" t="s">
        <v>76</v>
      </c>
      <c r="AW243" s="13" t="s">
        <v>35</v>
      </c>
      <c r="AX243" s="13" t="s">
        <v>72</v>
      </c>
      <c r="AY243" s="257" t="s">
        <v>142</v>
      </c>
    </row>
    <row r="244" spans="2:51" s="13" customFormat="1" ht="13.5">
      <c r="B244" s="247"/>
      <c r="C244" s="248"/>
      <c r="D244" s="215" t="s">
        <v>152</v>
      </c>
      <c r="E244" s="249" t="s">
        <v>21</v>
      </c>
      <c r="F244" s="250" t="s">
        <v>243</v>
      </c>
      <c r="G244" s="248"/>
      <c r="H244" s="251" t="s">
        <v>21</v>
      </c>
      <c r="I244" s="252"/>
      <c r="J244" s="248"/>
      <c r="K244" s="248"/>
      <c r="L244" s="253"/>
      <c r="M244" s="254"/>
      <c r="N244" s="255"/>
      <c r="O244" s="255"/>
      <c r="P244" s="255"/>
      <c r="Q244" s="255"/>
      <c r="R244" s="255"/>
      <c r="S244" s="255"/>
      <c r="T244" s="256"/>
      <c r="AT244" s="257" t="s">
        <v>152</v>
      </c>
      <c r="AU244" s="257" t="s">
        <v>79</v>
      </c>
      <c r="AV244" s="13" t="s">
        <v>76</v>
      </c>
      <c r="AW244" s="13" t="s">
        <v>35</v>
      </c>
      <c r="AX244" s="13" t="s">
        <v>72</v>
      </c>
      <c r="AY244" s="257" t="s">
        <v>142</v>
      </c>
    </row>
    <row r="245" spans="2:51" s="12" customFormat="1" ht="13.5">
      <c r="B245" s="218"/>
      <c r="C245" s="219"/>
      <c r="D245" s="220" t="s">
        <v>152</v>
      </c>
      <c r="E245" s="221" t="s">
        <v>21</v>
      </c>
      <c r="F245" s="222" t="s">
        <v>373</v>
      </c>
      <c r="G245" s="219"/>
      <c r="H245" s="223">
        <v>339.15</v>
      </c>
      <c r="I245" s="224"/>
      <c r="J245" s="219"/>
      <c r="K245" s="219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152</v>
      </c>
      <c r="AU245" s="229" t="s">
        <v>79</v>
      </c>
      <c r="AV245" s="12" t="s">
        <v>79</v>
      </c>
      <c r="AW245" s="12" t="s">
        <v>35</v>
      </c>
      <c r="AX245" s="12" t="s">
        <v>72</v>
      </c>
      <c r="AY245" s="229" t="s">
        <v>142</v>
      </c>
    </row>
    <row r="246" spans="2:65" s="1" customFormat="1" ht="22.5" customHeight="1">
      <c r="B246" s="40"/>
      <c r="C246" s="203" t="s">
        <v>374</v>
      </c>
      <c r="D246" s="203" t="s">
        <v>145</v>
      </c>
      <c r="E246" s="204" t="s">
        <v>375</v>
      </c>
      <c r="F246" s="205" t="s">
        <v>376</v>
      </c>
      <c r="G246" s="206" t="s">
        <v>239</v>
      </c>
      <c r="H246" s="207">
        <v>3876</v>
      </c>
      <c r="I246" s="208"/>
      <c r="J246" s="209">
        <f>ROUND(I246*H246,2)</f>
        <v>0</v>
      </c>
      <c r="K246" s="205" t="s">
        <v>163</v>
      </c>
      <c r="L246" s="60"/>
      <c r="M246" s="210" t="s">
        <v>21</v>
      </c>
      <c r="N246" s="211" t="s">
        <v>43</v>
      </c>
      <c r="O246" s="41"/>
      <c r="P246" s="212">
        <f>O246*H246</f>
        <v>0</v>
      </c>
      <c r="Q246" s="212">
        <v>0</v>
      </c>
      <c r="R246" s="212">
        <f>Q246*H246</f>
        <v>0</v>
      </c>
      <c r="S246" s="212">
        <v>0</v>
      </c>
      <c r="T246" s="213">
        <f>S246*H246</f>
        <v>0</v>
      </c>
      <c r="AR246" s="23" t="s">
        <v>149</v>
      </c>
      <c r="AT246" s="23" t="s">
        <v>145</v>
      </c>
      <c r="AU246" s="23" t="s">
        <v>79</v>
      </c>
      <c r="AY246" s="23" t="s">
        <v>142</v>
      </c>
      <c r="BE246" s="214">
        <f>IF(N246="základní",J246,0)</f>
        <v>0</v>
      </c>
      <c r="BF246" s="214">
        <f>IF(N246="snížená",J246,0)</f>
        <v>0</v>
      </c>
      <c r="BG246" s="214">
        <f>IF(N246="zákl. přenesená",J246,0)</f>
        <v>0</v>
      </c>
      <c r="BH246" s="214">
        <f>IF(N246="sníž. přenesená",J246,0)</f>
        <v>0</v>
      </c>
      <c r="BI246" s="214">
        <f>IF(N246="nulová",J246,0)</f>
        <v>0</v>
      </c>
      <c r="BJ246" s="23" t="s">
        <v>76</v>
      </c>
      <c r="BK246" s="214">
        <f>ROUND(I246*H246,2)</f>
        <v>0</v>
      </c>
      <c r="BL246" s="23" t="s">
        <v>149</v>
      </c>
      <c r="BM246" s="23" t="s">
        <v>377</v>
      </c>
    </row>
    <row r="247" spans="2:47" s="1" customFormat="1" ht="13.5">
      <c r="B247" s="40"/>
      <c r="C247" s="62"/>
      <c r="D247" s="215" t="s">
        <v>151</v>
      </c>
      <c r="E247" s="62"/>
      <c r="F247" s="216" t="s">
        <v>376</v>
      </c>
      <c r="G247" s="62"/>
      <c r="H247" s="62"/>
      <c r="I247" s="171"/>
      <c r="J247" s="62"/>
      <c r="K247" s="62"/>
      <c r="L247" s="60"/>
      <c r="M247" s="217"/>
      <c r="N247" s="41"/>
      <c r="O247" s="41"/>
      <c r="P247" s="41"/>
      <c r="Q247" s="41"/>
      <c r="R247" s="41"/>
      <c r="S247" s="41"/>
      <c r="T247" s="77"/>
      <c r="AT247" s="23" t="s">
        <v>151</v>
      </c>
      <c r="AU247" s="23" t="s">
        <v>79</v>
      </c>
    </row>
    <row r="248" spans="2:47" s="1" customFormat="1" ht="27">
      <c r="B248" s="40"/>
      <c r="C248" s="62"/>
      <c r="D248" s="215" t="s">
        <v>353</v>
      </c>
      <c r="E248" s="62"/>
      <c r="F248" s="258" t="s">
        <v>378</v>
      </c>
      <c r="G248" s="62"/>
      <c r="H248" s="62"/>
      <c r="I248" s="171"/>
      <c r="J248" s="62"/>
      <c r="K248" s="62"/>
      <c r="L248" s="60"/>
      <c r="M248" s="217"/>
      <c r="N248" s="41"/>
      <c r="O248" s="41"/>
      <c r="P248" s="41"/>
      <c r="Q248" s="41"/>
      <c r="R248" s="41"/>
      <c r="S248" s="41"/>
      <c r="T248" s="77"/>
      <c r="AT248" s="23" t="s">
        <v>353</v>
      </c>
      <c r="AU248" s="23" t="s">
        <v>79</v>
      </c>
    </row>
    <row r="249" spans="2:51" s="13" customFormat="1" ht="13.5">
      <c r="B249" s="247"/>
      <c r="C249" s="248"/>
      <c r="D249" s="215" t="s">
        <v>152</v>
      </c>
      <c r="E249" s="249" t="s">
        <v>21</v>
      </c>
      <c r="F249" s="250" t="s">
        <v>242</v>
      </c>
      <c r="G249" s="248"/>
      <c r="H249" s="251" t="s">
        <v>21</v>
      </c>
      <c r="I249" s="252"/>
      <c r="J249" s="248"/>
      <c r="K249" s="248"/>
      <c r="L249" s="253"/>
      <c r="M249" s="254"/>
      <c r="N249" s="255"/>
      <c r="O249" s="255"/>
      <c r="P249" s="255"/>
      <c r="Q249" s="255"/>
      <c r="R249" s="255"/>
      <c r="S249" s="255"/>
      <c r="T249" s="256"/>
      <c r="AT249" s="257" t="s">
        <v>152</v>
      </c>
      <c r="AU249" s="257" t="s">
        <v>79</v>
      </c>
      <c r="AV249" s="13" t="s">
        <v>76</v>
      </c>
      <c r="AW249" s="13" t="s">
        <v>35</v>
      </c>
      <c r="AX249" s="13" t="s">
        <v>72</v>
      </c>
      <c r="AY249" s="257" t="s">
        <v>142</v>
      </c>
    </row>
    <row r="250" spans="2:51" s="13" customFormat="1" ht="13.5">
      <c r="B250" s="247"/>
      <c r="C250" s="248"/>
      <c r="D250" s="215" t="s">
        <v>152</v>
      </c>
      <c r="E250" s="249" t="s">
        <v>21</v>
      </c>
      <c r="F250" s="250" t="s">
        <v>243</v>
      </c>
      <c r="G250" s="248"/>
      <c r="H250" s="251" t="s">
        <v>21</v>
      </c>
      <c r="I250" s="252"/>
      <c r="J250" s="248"/>
      <c r="K250" s="248"/>
      <c r="L250" s="253"/>
      <c r="M250" s="254"/>
      <c r="N250" s="255"/>
      <c r="O250" s="255"/>
      <c r="P250" s="255"/>
      <c r="Q250" s="255"/>
      <c r="R250" s="255"/>
      <c r="S250" s="255"/>
      <c r="T250" s="256"/>
      <c r="AT250" s="257" t="s">
        <v>152</v>
      </c>
      <c r="AU250" s="257" t="s">
        <v>79</v>
      </c>
      <c r="AV250" s="13" t="s">
        <v>76</v>
      </c>
      <c r="AW250" s="13" t="s">
        <v>35</v>
      </c>
      <c r="AX250" s="13" t="s">
        <v>72</v>
      </c>
      <c r="AY250" s="257" t="s">
        <v>142</v>
      </c>
    </row>
    <row r="251" spans="2:51" s="12" customFormat="1" ht="13.5">
      <c r="B251" s="218"/>
      <c r="C251" s="219"/>
      <c r="D251" s="220" t="s">
        <v>152</v>
      </c>
      <c r="E251" s="221" t="s">
        <v>21</v>
      </c>
      <c r="F251" s="222" t="s">
        <v>362</v>
      </c>
      <c r="G251" s="219"/>
      <c r="H251" s="223">
        <v>3876</v>
      </c>
      <c r="I251" s="224"/>
      <c r="J251" s="219"/>
      <c r="K251" s="219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152</v>
      </c>
      <c r="AU251" s="229" t="s">
        <v>79</v>
      </c>
      <c r="AV251" s="12" t="s">
        <v>79</v>
      </c>
      <c r="AW251" s="12" t="s">
        <v>35</v>
      </c>
      <c r="AX251" s="12" t="s">
        <v>72</v>
      </c>
      <c r="AY251" s="229" t="s">
        <v>142</v>
      </c>
    </row>
    <row r="252" spans="2:65" s="1" customFormat="1" ht="22.5" customHeight="1">
      <c r="B252" s="40"/>
      <c r="C252" s="203" t="s">
        <v>379</v>
      </c>
      <c r="D252" s="203" t="s">
        <v>145</v>
      </c>
      <c r="E252" s="204" t="s">
        <v>380</v>
      </c>
      <c r="F252" s="205" t="s">
        <v>381</v>
      </c>
      <c r="G252" s="206" t="s">
        <v>239</v>
      </c>
      <c r="H252" s="207">
        <v>3876</v>
      </c>
      <c r="I252" s="208"/>
      <c r="J252" s="209">
        <f>ROUND(I252*H252,2)</f>
        <v>0</v>
      </c>
      <c r="K252" s="205" t="s">
        <v>163</v>
      </c>
      <c r="L252" s="60"/>
      <c r="M252" s="210" t="s">
        <v>21</v>
      </c>
      <c r="N252" s="211" t="s">
        <v>43</v>
      </c>
      <c r="O252" s="41"/>
      <c r="P252" s="212">
        <f>O252*H252</f>
        <v>0</v>
      </c>
      <c r="Q252" s="212">
        <v>0</v>
      </c>
      <c r="R252" s="212">
        <f>Q252*H252</f>
        <v>0</v>
      </c>
      <c r="S252" s="212">
        <v>0</v>
      </c>
      <c r="T252" s="213">
        <f>S252*H252</f>
        <v>0</v>
      </c>
      <c r="AR252" s="23" t="s">
        <v>149</v>
      </c>
      <c r="AT252" s="23" t="s">
        <v>145</v>
      </c>
      <c r="AU252" s="23" t="s">
        <v>79</v>
      </c>
      <c r="AY252" s="23" t="s">
        <v>142</v>
      </c>
      <c r="BE252" s="214">
        <f>IF(N252="základní",J252,0)</f>
        <v>0</v>
      </c>
      <c r="BF252" s="214">
        <f>IF(N252="snížená",J252,0)</f>
        <v>0</v>
      </c>
      <c r="BG252" s="214">
        <f>IF(N252="zákl. přenesená",J252,0)</f>
        <v>0</v>
      </c>
      <c r="BH252" s="214">
        <f>IF(N252="sníž. přenesená",J252,0)</f>
        <v>0</v>
      </c>
      <c r="BI252" s="214">
        <f>IF(N252="nulová",J252,0)</f>
        <v>0</v>
      </c>
      <c r="BJ252" s="23" t="s">
        <v>76</v>
      </c>
      <c r="BK252" s="214">
        <f>ROUND(I252*H252,2)</f>
        <v>0</v>
      </c>
      <c r="BL252" s="23" t="s">
        <v>149</v>
      </c>
      <c r="BM252" s="23" t="s">
        <v>382</v>
      </c>
    </row>
    <row r="253" spans="2:47" s="1" customFormat="1" ht="13.5">
      <c r="B253" s="40"/>
      <c r="C253" s="62"/>
      <c r="D253" s="215" t="s">
        <v>151</v>
      </c>
      <c r="E253" s="62"/>
      <c r="F253" s="216" t="s">
        <v>381</v>
      </c>
      <c r="G253" s="62"/>
      <c r="H253" s="62"/>
      <c r="I253" s="171"/>
      <c r="J253" s="62"/>
      <c r="K253" s="62"/>
      <c r="L253" s="60"/>
      <c r="M253" s="217"/>
      <c r="N253" s="41"/>
      <c r="O253" s="41"/>
      <c r="P253" s="41"/>
      <c r="Q253" s="41"/>
      <c r="R253" s="41"/>
      <c r="S253" s="41"/>
      <c r="T253" s="77"/>
      <c r="AT253" s="23" t="s">
        <v>151</v>
      </c>
      <c r="AU253" s="23" t="s">
        <v>79</v>
      </c>
    </row>
    <row r="254" spans="2:47" s="1" customFormat="1" ht="27">
      <c r="B254" s="40"/>
      <c r="C254" s="62"/>
      <c r="D254" s="215" t="s">
        <v>353</v>
      </c>
      <c r="E254" s="62"/>
      <c r="F254" s="258" t="s">
        <v>383</v>
      </c>
      <c r="G254" s="62"/>
      <c r="H254" s="62"/>
      <c r="I254" s="171"/>
      <c r="J254" s="62"/>
      <c r="K254" s="62"/>
      <c r="L254" s="60"/>
      <c r="M254" s="217"/>
      <c r="N254" s="41"/>
      <c r="O254" s="41"/>
      <c r="P254" s="41"/>
      <c r="Q254" s="41"/>
      <c r="R254" s="41"/>
      <c r="S254" s="41"/>
      <c r="T254" s="77"/>
      <c r="AT254" s="23" t="s">
        <v>353</v>
      </c>
      <c r="AU254" s="23" t="s">
        <v>79</v>
      </c>
    </row>
    <row r="255" spans="2:51" s="13" customFormat="1" ht="13.5">
      <c r="B255" s="247"/>
      <c r="C255" s="248"/>
      <c r="D255" s="215" t="s">
        <v>152</v>
      </c>
      <c r="E255" s="249" t="s">
        <v>21</v>
      </c>
      <c r="F255" s="250" t="s">
        <v>242</v>
      </c>
      <c r="G255" s="248"/>
      <c r="H255" s="251" t="s">
        <v>21</v>
      </c>
      <c r="I255" s="252"/>
      <c r="J255" s="248"/>
      <c r="K255" s="248"/>
      <c r="L255" s="253"/>
      <c r="M255" s="254"/>
      <c r="N255" s="255"/>
      <c r="O255" s="255"/>
      <c r="P255" s="255"/>
      <c r="Q255" s="255"/>
      <c r="R255" s="255"/>
      <c r="S255" s="255"/>
      <c r="T255" s="256"/>
      <c r="AT255" s="257" t="s">
        <v>152</v>
      </c>
      <c r="AU255" s="257" t="s">
        <v>79</v>
      </c>
      <c r="AV255" s="13" t="s">
        <v>76</v>
      </c>
      <c r="AW255" s="13" t="s">
        <v>35</v>
      </c>
      <c r="AX255" s="13" t="s">
        <v>72</v>
      </c>
      <c r="AY255" s="257" t="s">
        <v>142</v>
      </c>
    </row>
    <row r="256" spans="2:51" s="13" customFormat="1" ht="13.5">
      <c r="B256" s="247"/>
      <c r="C256" s="248"/>
      <c r="D256" s="215" t="s">
        <v>152</v>
      </c>
      <c r="E256" s="249" t="s">
        <v>21</v>
      </c>
      <c r="F256" s="250" t="s">
        <v>243</v>
      </c>
      <c r="G256" s="248"/>
      <c r="H256" s="251" t="s">
        <v>21</v>
      </c>
      <c r="I256" s="252"/>
      <c r="J256" s="248"/>
      <c r="K256" s="248"/>
      <c r="L256" s="253"/>
      <c r="M256" s="254"/>
      <c r="N256" s="255"/>
      <c r="O256" s="255"/>
      <c r="P256" s="255"/>
      <c r="Q256" s="255"/>
      <c r="R256" s="255"/>
      <c r="S256" s="255"/>
      <c r="T256" s="256"/>
      <c r="AT256" s="257" t="s">
        <v>152</v>
      </c>
      <c r="AU256" s="257" t="s">
        <v>79</v>
      </c>
      <c r="AV256" s="13" t="s">
        <v>76</v>
      </c>
      <c r="AW256" s="13" t="s">
        <v>35</v>
      </c>
      <c r="AX256" s="13" t="s">
        <v>72</v>
      </c>
      <c r="AY256" s="257" t="s">
        <v>142</v>
      </c>
    </row>
    <row r="257" spans="2:51" s="12" customFormat="1" ht="13.5">
      <c r="B257" s="218"/>
      <c r="C257" s="219"/>
      <c r="D257" s="220" t="s">
        <v>152</v>
      </c>
      <c r="E257" s="221" t="s">
        <v>21</v>
      </c>
      <c r="F257" s="222" t="s">
        <v>362</v>
      </c>
      <c r="G257" s="219"/>
      <c r="H257" s="223">
        <v>3876</v>
      </c>
      <c r="I257" s="224"/>
      <c r="J257" s="219"/>
      <c r="K257" s="219"/>
      <c r="L257" s="225"/>
      <c r="M257" s="226"/>
      <c r="N257" s="227"/>
      <c r="O257" s="227"/>
      <c r="P257" s="227"/>
      <c r="Q257" s="227"/>
      <c r="R257" s="227"/>
      <c r="S257" s="227"/>
      <c r="T257" s="228"/>
      <c r="AT257" s="229" t="s">
        <v>152</v>
      </c>
      <c r="AU257" s="229" t="s">
        <v>79</v>
      </c>
      <c r="AV257" s="12" t="s">
        <v>79</v>
      </c>
      <c r="AW257" s="12" t="s">
        <v>35</v>
      </c>
      <c r="AX257" s="12" t="s">
        <v>72</v>
      </c>
      <c r="AY257" s="229" t="s">
        <v>142</v>
      </c>
    </row>
    <row r="258" spans="2:65" s="1" customFormat="1" ht="22.5" customHeight="1">
      <c r="B258" s="40"/>
      <c r="C258" s="203" t="s">
        <v>384</v>
      </c>
      <c r="D258" s="203" t="s">
        <v>145</v>
      </c>
      <c r="E258" s="204" t="s">
        <v>385</v>
      </c>
      <c r="F258" s="205" t="s">
        <v>386</v>
      </c>
      <c r="G258" s="206" t="s">
        <v>239</v>
      </c>
      <c r="H258" s="207">
        <v>4259</v>
      </c>
      <c r="I258" s="208"/>
      <c r="J258" s="209">
        <f>ROUND(I258*H258,2)</f>
        <v>0</v>
      </c>
      <c r="K258" s="205" t="s">
        <v>163</v>
      </c>
      <c r="L258" s="60"/>
      <c r="M258" s="210" t="s">
        <v>21</v>
      </c>
      <c r="N258" s="211" t="s">
        <v>43</v>
      </c>
      <c r="O258" s="41"/>
      <c r="P258" s="212">
        <f>O258*H258</f>
        <v>0</v>
      </c>
      <c r="Q258" s="212">
        <v>0</v>
      </c>
      <c r="R258" s="212">
        <f>Q258*H258</f>
        <v>0</v>
      </c>
      <c r="S258" s="212">
        <v>0</v>
      </c>
      <c r="T258" s="213">
        <f>S258*H258</f>
        <v>0</v>
      </c>
      <c r="AR258" s="23" t="s">
        <v>149</v>
      </c>
      <c r="AT258" s="23" t="s">
        <v>145</v>
      </c>
      <c r="AU258" s="23" t="s">
        <v>79</v>
      </c>
      <c r="AY258" s="23" t="s">
        <v>142</v>
      </c>
      <c r="BE258" s="214">
        <f>IF(N258="základní",J258,0)</f>
        <v>0</v>
      </c>
      <c r="BF258" s="214">
        <f>IF(N258="snížená",J258,0)</f>
        <v>0</v>
      </c>
      <c r="BG258" s="214">
        <f>IF(N258="zákl. přenesená",J258,0)</f>
        <v>0</v>
      </c>
      <c r="BH258" s="214">
        <f>IF(N258="sníž. přenesená",J258,0)</f>
        <v>0</v>
      </c>
      <c r="BI258" s="214">
        <f>IF(N258="nulová",J258,0)</f>
        <v>0</v>
      </c>
      <c r="BJ258" s="23" t="s">
        <v>76</v>
      </c>
      <c r="BK258" s="214">
        <f>ROUND(I258*H258,2)</f>
        <v>0</v>
      </c>
      <c r="BL258" s="23" t="s">
        <v>149</v>
      </c>
      <c r="BM258" s="23" t="s">
        <v>387</v>
      </c>
    </row>
    <row r="259" spans="2:47" s="1" customFormat="1" ht="13.5">
      <c r="B259" s="40"/>
      <c r="C259" s="62"/>
      <c r="D259" s="215" t="s">
        <v>151</v>
      </c>
      <c r="E259" s="62"/>
      <c r="F259" s="216" t="s">
        <v>388</v>
      </c>
      <c r="G259" s="62"/>
      <c r="H259" s="62"/>
      <c r="I259" s="171"/>
      <c r="J259" s="62"/>
      <c r="K259" s="62"/>
      <c r="L259" s="60"/>
      <c r="M259" s="217"/>
      <c r="N259" s="41"/>
      <c r="O259" s="41"/>
      <c r="P259" s="41"/>
      <c r="Q259" s="41"/>
      <c r="R259" s="41"/>
      <c r="S259" s="41"/>
      <c r="T259" s="77"/>
      <c r="AT259" s="23" t="s">
        <v>151</v>
      </c>
      <c r="AU259" s="23" t="s">
        <v>79</v>
      </c>
    </row>
    <row r="260" spans="2:47" s="1" customFormat="1" ht="27">
      <c r="B260" s="40"/>
      <c r="C260" s="62"/>
      <c r="D260" s="215" t="s">
        <v>353</v>
      </c>
      <c r="E260" s="62"/>
      <c r="F260" s="258" t="s">
        <v>389</v>
      </c>
      <c r="G260" s="62"/>
      <c r="H260" s="62"/>
      <c r="I260" s="171"/>
      <c r="J260" s="62"/>
      <c r="K260" s="62"/>
      <c r="L260" s="60"/>
      <c r="M260" s="217"/>
      <c r="N260" s="41"/>
      <c r="O260" s="41"/>
      <c r="P260" s="41"/>
      <c r="Q260" s="41"/>
      <c r="R260" s="41"/>
      <c r="S260" s="41"/>
      <c r="T260" s="77"/>
      <c r="AT260" s="23" t="s">
        <v>353</v>
      </c>
      <c r="AU260" s="23" t="s">
        <v>79</v>
      </c>
    </row>
    <row r="261" spans="2:51" s="13" customFormat="1" ht="13.5">
      <c r="B261" s="247"/>
      <c r="C261" s="248"/>
      <c r="D261" s="215" t="s">
        <v>152</v>
      </c>
      <c r="E261" s="249" t="s">
        <v>21</v>
      </c>
      <c r="F261" s="250" t="s">
        <v>242</v>
      </c>
      <c r="G261" s="248"/>
      <c r="H261" s="251" t="s">
        <v>21</v>
      </c>
      <c r="I261" s="252"/>
      <c r="J261" s="248"/>
      <c r="K261" s="248"/>
      <c r="L261" s="253"/>
      <c r="M261" s="254"/>
      <c r="N261" s="255"/>
      <c r="O261" s="255"/>
      <c r="P261" s="255"/>
      <c r="Q261" s="255"/>
      <c r="R261" s="255"/>
      <c r="S261" s="255"/>
      <c r="T261" s="256"/>
      <c r="AT261" s="257" t="s">
        <v>152</v>
      </c>
      <c r="AU261" s="257" t="s">
        <v>79</v>
      </c>
      <c r="AV261" s="13" t="s">
        <v>76</v>
      </c>
      <c r="AW261" s="13" t="s">
        <v>35</v>
      </c>
      <c r="AX261" s="13" t="s">
        <v>72</v>
      </c>
      <c r="AY261" s="257" t="s">
        <v>142</v>
      </c>
    </row>
    <row r="262" spans="2:51" s="13" customFormat="1" ht="13.5">
      <c r="B262" s="247"/>
      <c r="C262" s="248"/>
      <c r="D262" s="215" t="s">
        <v>152</v>
      </c>
      <c r="E262" s="249" t="s">
        <v>21</v>
      </c>
      <c r="F262" s="250" t="s">
        <v>243</v>
      </c>
      <c r="G262" s="248"/>
      <c r="H262" s="251" t="s">
        <v>21</v>
      </c>
      <c r="I262" s="252"/>
      <c r="J262" s="248"/>
      <c r="K262" s="248"/>
      <c r="L262" s="253"/>
      <c r="M262" s="254"/>
      <c r="N262" s="255"/>
      <c r="O262" s="255"/>
      <c r="P262" s="255"/>
      <c r="Q262" s="255"/>
      <c r="R262" s="255"/>
      <c r="S262" s="255"/>
      <c r="T262" s="256"/>
      <c r="AT262" s="257" t="s">
        <v>152</v>
      </c>
      <c r="AU262" s="257" t="s">
        <v>79</v>
      </c>
      <c r="AV262" s="13" t="s">
        <v>76</v>
      </c>
      <c r="AW262" s="13" t="s">
        <v>35</v>
      </c>
      <c r="AX262" s="13" t="s">
        <v>72</v>
      </c>
      <c r="AY262" s="257" t="s">
        <v>142</v>
      </c>
    </row>
    <row r="263" spans="2:51" s="12" customFormat="1" ht="13.5">
      <c r="B263" s="218"/>
      <c r="C263" s="219"/>
      <c r="D263" s="220" t="s">
        <v>152</v>
      </c>
      <c r="E263" s="221" t="s">
        <v>21</v>
      </c>
      <c r="F263" s="222" t="s">
        <v>390</v>
      </c>
      <c r="G263" s="219"/>
      <c r="H263" s="223">
        <v>4259</v>
      </c>
      <c r="I263" s="224"/>
      <c r="J263" s="219"/>
      <c r="K263" s="219"/>
      <c r="L263" s="225"/>
      <c r="M263" s="226"/>
      <c r="N263" s="227"/>
      <c r="O263" s="227"/>
      <c r="P263" s="227"/>
      <c r="Q263" s="227"/>
      <c r="R263" s="227"/>
      <c r="S263" s="227"/>
      <c r="T263" s="228"/>
      <c r="AT263" s="229" t="s">
        <v>152</v>
      </c>
      <c r="AU263" s="229" t="s">
        <v>79</v>
      </c>
      <c r="AV263" s="12" t="s">
        <v>79</v>
      </c>
      <c r="AW263" s="12" t="s">
        <v>35</v>
      </c>
      <c r="AX263" s="12" t="s">
        <v>72</v>
      </c>
      <c r="AY263" s="229" t="s">
        <v>142</v>
      </c>
    </row>
    <row r="264" spans="2:65" s="1" customFormat="1" ht="31.5" customHeight="1">
      <c r="B264" s="40"/>
      <c r="C264" s="203" t="s">
        <v>391</v>
      </c>
      <c r="D264" s="203" t="s">
        <v>145</v>
      </c>
      <c r="E264" s="204" t="s">
        <v>392</v>
      </c>
      <c r="F264" s="205" t="s">
        <v>393</v>
      </c>
      <c r="G264" s="206" t="s">
        <v>239</v>
      </c>
      <c r="H264" s="207">
        <v>4259</v>
      </c>
      <c r="I264" s="208"/>
      <c r="J264" s="209">
        <f>ROUND(I264*H264,2)</f>
        <v>0</v>
      </c>
      <c r="K264" s="205" t="s">
        <v>163</v>
      </c>
      <c r="L264" s="60"/>
      <c r="M264" s="210" t="s">
        <v>21</v>
      </c>
      <c r="N264" s="211" t="s">
        <v>43</v>
      </c>
      <c r="O264" s="41"/>
      <c r="P264" s="212">
        <f>O264*H264</f>
        <v>0</v>
      </c>
      <c r="Q264" s="212">
        <v>0</v>
      </c>
      <c r="R264" s="212">
        <f>Q264*H264</f>
        <v>0</v>
      </c>
      <c r="S264" s="212">
        <v>0</v>
      </c>
      <c r="T264" s="213">
        <f>S264*H264</f>
        <v>0</v>
      </c>
      <c r="AR264" s="23" t="s">
        <v>149</v>
      </c>
      <c r="AT264" s="23" t="s">
        <v>145</v>
      </c>
      <c r="AU264" s="23" t="s">
        <v>79</v>
      </c>
      <c r="AY264" s="23" t="s">
        <v>142</v>
      </c>
      <c r="BE264" s="214">
        <f>IF(N264="základní",J264,0)</f>
        <v>0</v>
      </c>
      <c r="BF264" s="214">
        <f>IF(N264="snížená",J264,0)</f>
        <v>0</v>
      </c>
      <c r="BG264" s="214">
        <f>IF(N264="zákl. přenesená",J264,0)</f>
        <v>0</v>
      </c>
      <c r="BH264" s="214">
        <f>IF(N264="sníž. přenesená",J264,0)</f>
        <v>0</v>
      </c>
      <c r="BI264" s="214">
        <f>IF(N264="nulová",J264,0)</f>
        <v>0</v>
      </c>
      <c r="BJ264" s="23" t="s">
        <v>76</v>
      </c>
      <c r="BK264" s="214">
        <f>ROUND(I264*H264,2)</f>
        <v>0</v>
      </c>
      <c r="BL264" s="23" t="s">
        <v>149</v>
      </c>
      <c r="BM264" s="23" t="s">
        <v>394</v>
      </c>
    </row>
    <row r="265" spans="2:47" s="1" customFormat="1" ht="27">
      <c r="B265" s="40"/>
      <c r="C265" s="62"/>
      <c r="D265" s="215" t="s">
        <v>151</v>
      </c>
      <c r="E265" s="62"/>
      <c r="F265" s="216" t="s">
        <v>395</v>
      </c>
      <c r="G265" s="62"/>
      <c r="H265" s="62"/>
      <c r="I265" s="171"/>
      <c r="J265" s="62"/>
      <c r="K265" s="62"/>
      <c r="L265" s="60"/>
      <c r="M265" s="217"/>
      <c r="N265" s="41"/>
      <c r="O265" s="41"/>
      <c r="P265" s="41"/>
      <c r="Q265" s="41"/>
      <c r="R265" s="41"/>
      <c r="S265" s="41"/>
      <c r="T265" s="77"/>
      <c r="AT265" s="23" t="s">
        <v>151</v>
      </c>
      <c r="AU265" s="23" t="s">
        <v>79</v>
      </c>
    </row>
    <row r="266" spans="2:47" s="1" customFormat="1" ht="27">
      <c r="B266" s="40"/>
      <c r="C266" s="62"/>
      <c r="D266" s="215" t="s">
        <v>353</v>
      </c>
      <c r="E266" s="62"/>
      <c r="F266" s="258" t="s">
        <v>396</v>
      </c>
      <c r="G266" s="62"/>
      <c r="H266" s="62"/>
      <c r="I266" s="171"/>
      <c r="J266" s="62"/>
      <c r="K266" s="62"/>
      <c r="L266" s="60"/>
      <c r="M266" s="217"/>
      <c r="N266" s="41"/>
      <c r="O266" s="41"/>
      <c r="P266" s="41"/>
      <c r="Q266" s="41"/>
      <c r="R266" s="41"/>
      <c r="S266" s="41"/>
      <c r="T266" s="77"/>
      <c r="AT266" s="23" t="s">
        <v>353</v>
      </c>
      <c r="AU266" s="23" t="s">
        <v>79</v>
      </c>
    </row>
    <row r="267" spans="2:51" s="13" customFormat="1" ht="13.5">
      <c r="B267" s="247"/>
      <c r="C267" s="248"/>
      <c r="D267" s="215" t="s">
        <v>152</v>
      </c>
      <c r="E267" s="249" t="s">
        <v>21</v>
      </c>
      <c r="F267" s="250" t="s">
        <v>242</v>
      </c>
      <c r="G267" s="248"/>
      <c r="H267" s="251" t="s">
        <v>21</v>
      </c>
      <c r="I267" s="252"/>
      <c r="J267" s="248"/>
      <c r="K267" s="248"/>
      <c r="L267" s="253"/>
      <c r="M267" s="254"/>
      <c r="N267" s="255"/>
      <c r="O267" s="255"/>
      <c r="P267" s="255"/>
      <c r="Q267" s="255"/>
      <c r="R267" s="255"/>
      <c r="S267" s="255"/>
      <c r="T267" s="256"/>
      <c r="AT267" s="257" t="s">
        <v>152</v>
      </c>
      <c r="AU267" s="257" t="s">
        <v>79</v>
      </c>
      <c r="AV267" s="13" t="s">
        <v>76</v>
      </c>
      <c r="AW267" s="13" t="s">
        <v>35</v>
      </c>
      <c r="AX267" s="13" t="s">
        <v>72</v>
      </c>
      <c r="AY267" s="257" t="s">
        <v>142</v>
      </c>
    </row>
    <row r="268" spans="2:51" s="13" customFormat="1" ht="13.5">
      <c r="B268" s="247"/>
      <c r="C268" s="248"/>
      <c r="D268" s="215" t="s">
        <v>152</v>
      </c>
      <c r="E268" s="249" t="s">
        <v>21</v>
      </c>
      <c r="F268" s="250" t="s">
        <v>243</v>
      </c>
      <c r="G268" s="248"/>
      <c r="H268" s="251" t="s">
        <v>21</v>
      </c>
      <c r="I268" s="252"/>
      <c r="J268" s="248"/>
      <c r="K268" s="248"/>
      <c r="L268" s="253"/>
      <c r="M268" s="254"/>
      <c r="N268" s="255"/>
      <c r="O268" s="255"/>
      <c r="P268" s="255"/>
      <c r="Q268" s="255"/>
      <c r="R268" s="255"/>
      <c r="S268" s="255"/>
      <c r="T268" s="256"/>
      <c r="AT268" s="257" t="s">
        <v>152</v>
      </c>
      <c r="AU268" s="257" t="s">
        <v>79</v>
      </c>
      <c r="AV268" s="13" t="s">
        <v>76</v>
      </c>
      <c r="AW268" s="13" t="s">
        <v>35</v>
      </c>
      <c r="AX268" s="13" t="s">
        <v>72</v>
      </c>
      <c r="AY268" s="257" t="s">
        <v>142</v>
      </c>
    </row>
    <row r="269" spans="2:51" s="12" customFormat="1" ht="13.5">
      <c r="B269" s="218"/>
      <c r="C269" s="219"/>
      <c r="D269" s="220" t="s">
        <v>152</v>
      </c>
      <c r="E269" s="221" t="s">
        <v>21</v>
      </c>
      <c r="F269" s="222" t="s">
        <v>397</v>
      </c>
      <c r="G269" s="219"/>
      <c r="H269" s="223">
        <v>4259</v>
      </c>
      <c r="I269" s="224"/>
      <c r="J269" s="219"/>
      <c r="K269" s="219"/>
      <c r="L269" s="225"/>
      <c r="M269" s="226"/>
      <c r="N269" s="227"/>
      <c r="O269" s="227"/>
      <c r="P269" s="227"/>
      <c r="Q269" s="227"/>
      <c r="R269" s="227"/>
      <c r="S269" s="227"/>
      <c r="T269" s="228"/>
      <c r="AT269" s="229" t="s">
        <v>152</v>
      </c>
      <c r="AU269" s="229" t="s">
        <v>79</v>
      </c>
      <c r="AV269" s="12" t="s">
        <v>79</v>
      </c>
      <c r="AW269" s="12" t="s">
        <v>35</v>
      </c>
      <c r="AX269" s="12" t="s">
        <v>72</v>
      </c>
      <c r="AY269" s="229" t="s">
        <v>142</v>
      </c>
    </row>
    <row r="270" spans="2:65" s="1" customFormat="1" ht="31.5" customHeight="1">
      <c r="B270" s="40"/>
      <c r="C270" s="203" t="s">
        <v>398</v>
      </c>
      <c r="D270" s="203" t="s">
        <v>145</v>
      </c>
      <c r="E270" s="204" t="s">
        <v>399</v>
      </c>
      <c r="F270" s="205" t="s">
        <v>400</v>
      </c>
      <c r="G270" s="206" t="s">
        <v>239</v>
      </c>
      <c r="H270" s="207">
        <v>4259</v>
      </c>
      <c r="I270" s="208"/>
      <c r="J270" s="209">
        <f>ROUND(I270*H270,2)</f>
        <v>0</v>
      </c>
      <c r="K270" s="205" t="s">
        <v>21</v>
      </c>
      <c r="L270" s="60"/>
      <c r="M270" s="210" t="s">
        <v>21</v>
      </c>
      <c r="N270" s="211" t="s">
        <v>43</v>
      </c>
      <c r="O270" s="41"/>
      <c r="P270" s="212">
        <f>O270*H270</f>
        <v>0</v>
      </c>
      <c r="Q270" s="212">
        <v>0</v>
      </c>
      <c r="R270" s="212">
        <f>Q270*H270</f>
        <v>0</v>
      </c>
      <c r="S270" s="212">
        <v>0</v>
      </c>
      <c r="T270" s="213">
        <f>S270*H270</f>
        <v>0</v>
      </c>
      <c r="AR270" s="23" t="s">
        <v>149</v>
      </c>
      <c r="AT270" s="23" t="s">
        <v>145</v>
      </c>
      <c r="AU270" s="23" t="s">
        <v>79</v>
      </c>
      <c r="AY270" s="23" t="s">
        <v>142</v>
      </c>
      <c r="BE270" s="214">
        <f>IF(N270="základní",J270,0)</f>
        <v>0</v>
      </c>
      <c r="BF270" s="214">
        <f>IF(N270="snížená",J270,0)</f>
        <v>0</v>
      </c>
      <c r="BG270" s="214">
        <f>IF(N270="zákl. přenesená",J270,0)</f>
        <v>0</v>
      </c>
      <c r="BH270" s="214">
        <f>IF(N270="sníž. přenesená",J270,0)</f>
        <v>0</v>
      </c>
      <c r="BI270" s="214">
        <f>IF(N270="nulová",J270,0)</f>
        <v>0</v>
      </c>
      <c r="BJ270" s="23" t="s">
        <v>76</v>
      </c>
      <c r="BK270" s="214">
        <f>ROUND(I270*H270,2)</f>
        <v>0</v>
      </c>
      <c r="BL270" s="23" t="s">
        <v>149</v>
      </c>
      <c r="BM270" s="23" t="s">
        <v>401</v>
      </c>
    </row>
    <row r="271" spans="2:47" s="1" customFormat="1" ht="40.5">
      <c r="B271" s="40"/>
      <c r="C271" s="62"/>
      <c r="D271" s="215" t="s">
        <v>151</v>
      </c>
      <c r="E271" s="62"/>
      <c r="F271" s="216" t="s">
        <v>402</v>
      </c>
      <c r="G271" s="62"/>
      <c r="H271" s="62"/>
      <c r="I271" s="171"/>
      <c r="J271" s="62"/>
      <c r="K271" s="62"/>
      <c r="L271" s="60"/>
      <c r="M271" s="217"/>
      <c r="N271" s="41"/>
      <c r="O271" s="41"/>
      <c r="P271" s="41"/>
      <c r="Q271" s="41"/>
      <c r="R271" s="41"/>
      <c r="S271" s="41"/>
      <c r="T271" s="77"/>
      <c r="AT271" s="23" t="s">
        <v>151</v>
      </c>
      <c r="AU271" s="23" t="s">
        <v>79</v>
      </c>
    </row>
    <row r="272" spans="2:47" s="1" customFormat="1" ht="27">
      <c r="B272" s="40"/>
      <c r="C272" s="62"/>
      <c r="D272" s="215" t="s">
        <v>353</v>
      </c>
      <c r="E272" s="62"/>
      <c r="F272" s="258" t="s">
        <v>403</v>
      </c>
      <c r="G272" s="62"/>
      <c r="H272" s="62"/>
      <c r="I272" s="171"/>
      <c r="J272" s="62"/>
      <c r="K272" s="62"/>
      <c r="L272" s="60"/>
      <c r="M272" s="217"/>
      <c r="N272" s="41"/>
      <c r="O272" s="41"/>
      <c r="P272" s="41"/>
      <c r="Q272" s="41"/>
      <c r="R272" s="41"/>
      <c r="S272" s="41"/>
      <c r="T272" s="77"/>
      <c r="AT272" s="23" t="s">
        <v>353</v>
      </c>
      <c r="AU272" s="23" t="s">
        <v>79</v>
      </c>
    </row>
    <row r="273" spans="2:51" s="13" customFormat="1" ht="13.5">
      <c r="B273" s="247"/>
      <c r="C273" s="248"/>
      <c r="D273" s="215" t="s">
        <v>152</v>
      </c>
      <c r="E273" s="249" t="s">
        <v>21</v>
      </c>
      <c r="F273" s="250" t="s">
        <v>242</v>
      </c>
      <c r="G273" s="248"/>
      <c r="H273" s="251" t="s">
        <v>21</v>
      </c>
      <c r="I273" s="252"/>
      <c r="J273" s="248"/>
      <c r="K273" s="248"/>
      <c r="L273" s="253"/>
      <c r="M273" s="254"/>
      <c r="N273" s="255"/>
      <c r="O273" s="255"/>
      <c r="P273" s="255"/>
      <c r="Q273" s="255"/>
      <c r="R273" s="255"/>
      <c r="S273" s="255"/>
      <c r="T273" s="256"/>
      <c r="AT273" s="257" t="s">
        <v>152</v>
      </c>
      <c r="AU273" s="257" t="s">
        <v>79</v>
      </c>
      <c r="AV273" s="13" t="s">
        <v>76</v>
      </c>
      <c r="AW273" s="13" t="s">
        <v>35</v>
      </c>
      <c r="AX273" s="13" t="s">
        <v>72</v>
      </c>
      <c r="AY273" s="257" t="s">
        <v>142</v>
      </c>
    </row>
    <row r="274" spans="2:51" s="13" customFormat="1" ht="13.5">
      <c r="B274" s="247"/>
      <c r="C274" s="248"/>
      <c r="D274" s="215" t="s">
        <v>152</v>
      </c>
      <c r="E274" s="249" t="s">
        <v>21</v>
      </c>
      <c r="F274" s="250" t="s">
        <v>243</v>
      </c>
      <c r="G274" s="248"/>
      <c r="H274" s="251" t="s">
        <v>21</v>
      </c>
      <c r="I274" s="252"/>
      <c r="J274" s="248"/>
      <c r="K274" s="248"/>
      <c r="L274" s="253"/>
      <c r="M274" s="254"/>
      <c r="N274" s="255"/>
      <c r="O274" s="255"/>
      <c r="P274" s="255"/>
      <c r="Q274" s="255"/>
      <c r="R274" s="255"/>
      <c r="S274" s="255"/>
      <c r="T274" s="256"/>
      <c r="AT274" s="257" t="s">
        <v>152</v>
      </c>
      <c r="AU274" s="257" t="s">
        <v>79</v>
      </c>
      <c r="AV274" s="13" t="s">
        <v>76</v>
      </c>
      <c r="AW274" s="13" t="s">
        <v>35</v>
      </c>
      <c r="AX274" s="13" t="s">
        <v>72</v>
      </c>
      <c r="AY274" s="257" t="s">
        <v>142</v>
      </c>
    </row>
    <row r="275" spans="2:51" s="12" customFormat="1" ht="13.5">
      <c r="B275" s="218"/>
      <c r="C275" s="219"/>
      <c r="D275" s="215" t="s">
        <v>152</v>
      </c>
      <c r="E275" s="230" t="s">
        <v>21</v>
      </c>
      <c r="F275" s="231" t="s">
        <v>404</v>
      </c>
      <c r="G275" s="219"/>
      <c r="H275" s="232">
        <v>4259</v>
      </c>
      <c r="I275" s="224"/>
      <c r="J275" s="219"/>
      <c r="K275" s="219"/>
      <c r="L275" s="225"/>
      <c r="M275" s="226"/>
      <c r="N275" s="227"/>
      <c r="O275" s="227"/>
      <c r="P275" s="227"/>
      <c r="Q275" s="227"/>
      <c r="R275" s="227"/>
      <c r="S275" s="227"/>
      <c r="T275" s="228"/>
      <c r="AT275" s="229" t="s">
        <v>152</v>
      </c>
      <c r="AU275" s="229" t="s">
        <v>79</v>
      </c>
      <c r="AV275" s="12" t="s">
        <v>79</v>
      </c>
      <c r="AW275" s="12" t="s">
        <v>35</v>
      </c>
      <c r="AX275" s="12" t="s">
        <v>72</v>
      </c>
      <c r="AY275" s="229" t="s">
        <v>142</v>
      </c>
    </row>
    <row r="276" spans="2:63" s="11" customFormat="1" ht="29.85" customHeight="1">
      <c r="B276" s="186"/>
      <c r="C276" s="187"/>
      <c r="D276" s="200" t="s">
        <v>71</v>
      </c>
      <c r="E276" s="201" t="s">
        <v>158</v>
      </c>
      <c r="F276" s="201" t="s">
        <v>159</v>
      </c>
      <c r="G276" s="187"/>
      <c r="H276" s="187"/>
      <c r="I276" s="190"/>
      <c r="J276" s="202">
        <f>BK276</f>
        <v>0</v>
      </c>
      <c r="K276" s="187"/>
      <c r="L276" s="192"/>
      <c r="M276" s="193"/>
      <c r="N276" s="194"/>
      <c r="O276" s="194"/>
      <c r="P276" s="195">
        <f>SUM(P277:P291)</f>
        <v>0</v>
      </c>
      <c r="Q276" s="194"/>
      <c r="R276" s="195">
        <f>SUM(R277:R291)</f>
        <v>5.0388</v>
      </c>
      <c r="S276" s="194"/>
      <c r="T276" s="196">
        <f>SUM(T277:T291)</f>
        <v>71.14</v>
      </c>
      <c r="AR276" s="197" t="s">
        <v>76</v>
      </c>
      <c r="AT276" s="198" t="s">
        <v>71</v>
      </c>
      <c r="AU276" s="198" t="s">
        <v>76</v>
      </c>
      <c r="AY276" s="197" t="s">
        <v>142</v>
      </c>
      <c r="BK276" s="199">
        <f>SUM(BK277:BK291)</f>
        <v>0</v>
      </c>
    </row>
    <row r="277" spans="2:65" s="1" customFormat="1" ht="31.5" customHeight="1">
      <c r="B277" s="40"/>
      <c r="C277" s="203" t="s">
        <v>405</v>
      </c>
      <c r="D277" s="203" t="s">
        <v>145</v>
      </c>
      <c r="E277" s="204" t="s">
        <v>406</v>
      </c>
      <c r="F277" s="205" t="s">
        <v>407</v>
      </c>
      <c r="G277" s="206" t="s">
        <v>239</v>
      </c>
      <c r="H277" s="207">
        <v>2584</v>
      </c>
      <c r="I277" s="208"/>
      <c r="J277" s="209">
        <f>ROUND(I277*H277,2)</f>
        <v>0</v>
      </c>
      <c r="K277" s="205" t="s">
        <v>21</v>
      </c>
      <c r="L277" s="60"/>
      <c r="M277" s="210" t="s">
        <v>21</v>
      </c>
      <c r="N277" s="211" t="s">
        <v>43</v>
      </c>
      <c r="O277" s="41"/>
      <c r="P277" s="212">
        <f>O277*H277</f>
        <v>0</v>
      </c>
      <c r="Q277" s="212">
        <v>0.00195</v>
      </c>
      <c r="R277" s="212">
        <f>Q277*H277</f>
        <v>5.0388</v>
      </c>
      <c r="S277" s="212">
        <v>0</v>
      </c>
      <c r="T277" s="213">
        <f>S277*H277</f>
        <v>0</v>
      </c>
      <c r="AR277" s="23" t="s">
        <v>149</v>
      </c>
      <c r="AT277" s="23" t="s">
        <v>145</v>
      </c>
      <c r="AU277" s="23" t="s">
        <v>79</v>
      </c>
      <c r="AY277" s="23" t="s">
        <v>142</v>
      </c>
      <c r="BE277" s="214">
        <f>IF(N277="základní",J277,0)</f>
        <v>0</v>
      </c>
      <c r="BF277" s="214">
        <f>IF(N277="snížená",J277,0)</f>
        <v>0</v>
      </c>
      <c r="BG277" s="214">
        <f>IF(N277="zákl. přenesená",J277,0)</f>
        <v>0</v>
      </c>
      <c r="BH277" s="214">
        <f>IF(N277="sníž. přenesená",J277,0)</f>
        <v>0</v>
      </c>
      <c r="BI277" s="214">
        <f>IF(N277="nulová",J277,0)</f>
        <v>0</v>
      </c>
      <c r="BJ277" s="23" t="s">
        <v>76</v>
      </c>
      <c r="BK277" s="214">
        <f>ROUND(I277*H277,2)</f>
        <v>0</v>
      </c>
      <c r="BL277" s="23" t="s">
        <v>149</v>
      </c>
      <c r="BM277" s="23" t="s">
        <v>408</v>
      </c>
    </row>
    <row r="278" spans="2:47" s="1" customFormat="1" ht="27">
      <c r="B278" s="40"/>
      <c r="C278" s="62"/>
      <c r="D278" s="215" t="s">
        <v>151</v>
      </c>
      <c r="E278" s="62"/>
      <c r="F278" s="216" t="s">
        <v>407</v>
      </c>
      <c r="G278" s="62"/>
      <c r="H278" s="62"/>
      <c r="I278" s="171"/>
      <c r="J278" s="62"/>
      <c r="K278" s="62"/>
      <c r="L278" s="60"/>
      <c r="M278" s="217"/>
      <c r="N278" s="41"/>
      <c r="O278" s="41"/>
      <c r="P278" s="41"/>
      <c r="Q278" s="41"/>
      <c r="R278" s="41"/>
      <c r="S278" s="41"/>
      <c r="T278" s="77"/>
      <c r="AT278" s="23" t="s">
        <v>151</v>
      </c>
      <c r="AU278" s="23" t="s">
        <v>79</v>
      </c>
    </row>
    <row r="279" spans="2:51" s="13" customFormat="1" ht="13.5">
      <c r="B279" s="247"/>
      <c r="C279" s="248"/>
      <c r="D279" s="215" t="s">
        <v>152</v>
      </c>
      <c r="E279" s="249" t="s">
        <v>21</v>
      </c>
      <c r="F279" s="250" t="s">
        <v>242</v>
      </c>
      <c r="G279" s="248"/>
      <c r="H279" s="251" t="s">
        <v>21</v>
      </c>
      <c r="I279" s="252"/>
      <c r="J279" s="248"/>
      <c r="K279" s="248"/>
      <c r="L279" s="253"/>
      <c r="M279" s="254"/>
      <c r="N279" s="255"/>
      <c r="O279" s="255"/>
      <c r="P279" s="255"/>
      <c r="Q279" s="255"/>
      <c r="R279" s="255"/>
      <c r="S279" s="255"/>
      <c r="T279" s="256"/>
      <c r="AT279" s="257" t="s">
        <v>152</v>
      </c>
      <c r="AU279" s="257" t="s">
        <v>79</v>
      </c>
      <c r="AV279" s="13" t="s">
        <v>76</v>
      </c>
      <c r="AW279" s="13" t="s">
        <v>35</v>
      </c>
      <c r="AX279" s="13" t="s">
        <v>72</v>
      </c>
      <c r="AY279" s="257" t="s">
        <v>142</v>
      </c>
    </row>
    <row r="280" spans="2:51" s="13" customFormat="1" ht="13.5">
      <c r="B280" s="247"/>
      <c r="C280" s="248"/>
      <c r="D280" s="215" t="s">
        <v>152</v>
      </c>
      <c r="E280" s="249" t="s">
        <v>21</v>
      </c>
      <c r="F280" s="250" t="s">
        <v>243</v>
      </c>
      <c r="G280" s="248"/>
      <c r="H280" s="251" t="s">
        <v>21</v>
      </c>
      <c r="I280" s="252"/>
      <c r="J280" s="248"/>
      <c r="K280" s="248"/>
      <c r="L280" s="253"/>
      <c r="M280" s="254"/>
      <c r="N280" s="255"/>
      <c r="O280" s="255"/>
      <c r="P280" s="255"/>
      <c r="Q280" s="255"/>
      <c r="R280" s="255"/>
      <c r="S280" s="255"/>
      <c r="T280" s="256"/>
      <c r="AT280" s="257" t="s">
        <v>152</v>
      </c>
      <c r="AU280" s="257" t="s">
        <v>79</v>
      </c>
      <c r="AV280" s="13" t="s">
        <v>76</v>
      </c>
      <c r="AW280" s="13" t="s">
        <v>35</v>
      </c>
      <c r="AX280" s="13" t="s">
        <v>72</v>
      </c>
      <c r="AY280" s="257" t="s">
        <v>142</v>
      </c>
    </row>
    <row r="281" spans="2:51" s="12" customFormat="1" ht="13.5">
      <c r="B281" s="218"/>
      <c r="C281" s="219"/>
      <c r="D281" s="220" t="s">
        <v>152</v>
      </c>
      <c r="E281" s="221" t="s">
        <v>21</v>
      </c>
      <c r="F281" s="222" t="s">
        <v>409</v>
      </c>
      <c r="G281" s="219"/>
      <c r="H281" s="223">
        <v>2584</v>
      </c>
      <c r="I281" s="224"/>
      <c r="J281" s="219"/>
      <c r="K281" s="219"/>
      <c r="L281" s="225"/>
      <c r="M281" s="226"/>
      <c r="N281" s="227"/>
      <c r="O281" s="227"/>
      <c r="P281" s="227"/>
      <c r="Q281" s="227"/>
      <c r="R281" s="227"/>
      <c r="S281" s="227"/>
      <c r="T281" s="228"/>
      <c r="AT281" s="229" t="s">
        <v>152</v>
      </c>
      <c r="AU281" s="229" t="s">
        <v>79</v>
      </c>
      <c r="AV281" s="12" t="s">
        <v>79</v>
      </c>
      <c r="AW281" s="12" t="s">
        <v>35</v>
      </c>
      <c r="AX281" s="12" t="s">
        <v>72</v>
      </c>
      <c r="AY281" s="229" t="s">
        <v>142</v>
      </c>
    </row>
    <row r="282" spans="2:65" s="1" customFormat="1" ht="22.5" customHeight="1">
      <c r="B282" s="40"/>
      <c r="C282" s="203" t="s">
        <v>410</v>
      </c>
      <c r="D282" s="203" t="s">
        <v>145</v>
      </c>
      <c r="E282" s="204" t="s">
        <v>411</v>
      </c>
      <c r="F282" s="205" t="s">
        <v>412</v>
      </c>
      <c r="G282" s="206" t="s">
        <v>162</v>
      </c>
      <c r="H282" s="207">
        <v>80</v>
      </c>
      <c r="I282" s="208"/>
      <c r="J282" s="209">
        <f>ROUND(I282*H282,2)</f>
        <v>0</v>
      </c>
      <c r="K282" s="205" t="s">
        <v>163</v>
      </c>
      <c r="L282" s="60"/>
      <c r="M282" s="210" t="s">
        <v>21</v>
      </c>
      <c r="N282" s="211" t="s">
        <v>43</v>
      </c>
      <c r="O282" s="41"/>
      <c r="P282" s="212">
        <f>O282*H282</f>
        <v>0</v>
      </c>
      <c r="Q282" s="212">
        <v>0</v>
      </c>
      <c r="R282" s="212">
        <f>Q282*H282</f>
        <v>0</v>
      </c>
      <c r="S282" s="212">
        <v>0.324</v>
      </c>
      <c r="T282" s="213">
        <f>S282*H282</f>
        <v>25.92</v>
      </c>
      <c r="AR282" s="23" t="s">
        <v>149</v>
      </c>
      <c r="AT282" s="23" t="s">
        <v>145</v>
      </c>
      <c r="AU282" s="23" t="s">
        <v>79</v>
      </c>
      <c r="AY282" s="23" t="s">
        <v>142</v>
      </c>
      <c r="BE282" s="214">
        <f>IF(N282="základní",J282,0)</f>
        <v>0</v>
      </c>
      <c r="BF282" s="214">
        <f>IF(N282="snížená",J282,0)</f>
        <v>0</v>
      </c>
      <c r="BG282" s="214">
        <f>IF(N282="zákl. přenesená",J282,0)</f>
        <v>0</v>
      </c>
      <c r="BH282" s="214">
        <f>IF(N282="sníž. přenesená",J282,0)</f>
        <v>0</v>
      </c>
      <c r="BI282" s="214">
        <f>IF(N282="nulová",J282,0)</f>
        <v>0</v>
      </c>
      <c r="BJ282" s="23" t="s">
        <v>76</v>
      </c>
      <c r="BK282" s="214">
        <f>ROUND(I282*H282,2)</f>
        <v>0</v>
      </c>
      <c r="BL282" s="23" t="s">
        <v>149</v>
      </c>
      <c r="BM282" s="23" t="s">
        <v>413</v>
      </c>
    </row>
    <row r="283" spans="2:47" s="1" customFormat="1" ht="54">
      <c r="B283" s="40"/>
      <c r="C283" s="62"/>
      <c r="D283" s="215" t="s">
        <v>151</v>
      </c>
      <c r="E283" s="62"/>
      <c r="F283" s="216" t="s">
        <v>414</v>
      </c>
      <c r="G283" s="62"/>
      <c r="H283" s="62"/>
      <c r="I283" s="171"/>
      <c r="J283" s="62"/>
      <c r="K283" s="62"/>
      <c r="L283" s="60"/>
      <c r="M283" s="217"/>
      <c r="N283" s="41"/>
      <c r="O283" s="41"/>
      <c r="P283" s="41"/>
      <c r="Q283" s="41"/>
      <c r="R283" s="41"/>
      <c r="S283" s="41"/>
      <c r="T283" s="77"/>
      <c r="AT283" s="23" t="s">
        <v>151</v>
      </c>
      <c r="AU283" s="23" t="s">
        <v>79</v>
      </c>
    </row>
    <row r="284" spans="2:51" s="13" customFormat="1" ht="13.5">
      <c r="B284" s="247"/>
      <c r="C284" s="248"/>
      <c r="D284" s="215" t="s">
        <v>152</v>
      </c>
      <c r="E284" s="249" t="s">
        <v>21</v>
      </c>
      <c r="F284" s="250" t="s">
        <v>242</v>
      </c>
      <c r="G284" s="248"/>
      <c r="H284" s="251" t="s">
        <v>21</v>
      </c>
      <c r="I284" s="252"/>
      <c r="J284" s="248"/>
      <c r="K284" s="248"/>
      <c r="L284" s="253"/>
      <c r="M284" s="254"/>
      <c r="N284" s="255"/>
      <c r="O284" s="255"/>
      <c r="P284" s="255"/>
      <c r="Q284" s="255"/>
      <c r="R284" s="255"/>
      <c r="S284" s="255"/>
      <c r="T284" s="256"/>
      <c r="AT284" s="257" t="s">
        <v>152</v>
      </c>
      <c r="AU284" s="257" t="s">
        <v>79</v>
      </c>
      <c r="AV284" s="13" t="s">
        <v>76</v>
      </c>
      <c r="AW284" s="13" t="s">
        <v>35</v>
      </c>
      <c r="AX284" s="13" t="s">
        <v>72</v>
      </c>
      <c r="AY284" s="257" t="s">
        <v>142</v>
      </c>
    </row>
    <row r="285" spans="2:51" s="13" customFormat="1" ht="13.5">
      <c r="B285" s="247"/>
      <c r="C285" s="248"/>
      <c r="D285" s="215" t="s">
        <v>152</v>
      </c>
      <c r="E285" s="249" t="s">
        <v>21</v>
      </c>
      <c r="F285" s="250" t="s">
        <v>243</v>
      </c>
      <c r="G285" s="248"/>
      <c r="H285" s="251" t="s">
        <v>21</v>
      </c>
      <c r="I285" s="252"/>
      <c r="J285" s="248"/>
      <c r="K285" s="248"/>
      <c r="L285" s="253"/>
      <c r="M285" s="254"/>
      <c r="N285" s="255"/>
      <c r="O285" s="255"/>
      <c r="P285" s="255"/>
      <c r="Q285" s="255"/>
      <c r="R285" s="255"/>
      <c r="S285" s="255"/>
      <c r="T285" s="256"/>
      <c r="AT285" s="257" t="s">
        <v>152</v>
      </c>
      <c r="AU285" s="257" t="s">
        <v>79</v>
      </c>
      <c r="AV285" s="13" t="s">
        <v>76</v>
      </c>
      <c r="AW285" s="13" t="s">
        <v>35</v>
      </c>
      <c r="AX285" s="13" t="s">
        <v>72</v>
      </c>
      <c r="AY285" s="257" t="s">
        <v>142</v>
      </c>
    </row>
    <row r="286" spans="2:51" s="12" customFormat="1" ht="13.5">
      <c r="B286" s="218"/>
      <c r="C286" s="219"/>
      <c r="D286" s="220" t="s">
        <v>152</v>
      </c>
      <c r="E286" s="221" t="s">
        <v>21</v>
      </c>
      <c r="F286" s="222" t="s">
        <v>415</v>
      </c>
      <c r="G286" s="219"/>
      <c r="H286" s="223">
        <v>80</v>
      </c>
      <c r="I286" s="224"/>
      <c r="J286" s="219"/>
      <c r="K286" s="219"/>
      <c r="L286" s="225"/>
      <c r="M286" s="226"/>
      <c r="N286" s="227"/>
      <c r="O286" s="227"/>
      <c r="P286" s="227"/>
      <c r="Q286" s="227"/>
      <c r="R286" s="227"/>
      <c r="S286" s="227"/>
      <c r="T286" s="228"/>
      <c r="AT286" s="229" t="s">
        <v>152</v>
      </c>
      <c r="AU286" s="229" t="s">
        <v>79</v>
      </c>
      <c r="AV286" s="12" t="s">
        <v>79</v>
      </c>
      <c r="AW286" s="12" t="s">
        <v>35</v>
      </c>
      <c r="AX286" s="12" t="s">
        <v>72</v>
      </c>
      <c r="AY286" s="229" t="s">
        <v>142</v>
      </c>
    </row>
    <row r="287" spans="2:65" s="1" customFormat="1" ht="22.5" customHeight="1">
      <c r="B287" s="40"/>
      <c r="C287" s="203" t="s">
        <v>416</v>
      </c>
      <c r="D287" s="203" t="s">
        <v>145</v>
      </c>
      <c r="E287" s="204" t="s">
        <v>417</v>
      </c>
      <c r="F287" s="205" t="s">
        <v>418</v>
      </c>
      <c r="G287" s="206" t="s">
        <v>239</v>
      </c>
      <c r="H287" s="207">
        <v>2261</v>
      </c>
      <c r="I287" s="208"/>
      <c r="J287" s="209">
        <f>ROUND(I287*H287,2)</f>
        <v>0</v>
      </c>
      <c r="K287" s="205" t="s">
        <v>163</v>
      </c>
      <c r="L287" s="60"/>
      <c r="M287" s="210" t="s">
        <v>21</v>
      </c>
      <c r="N287" s="211" t="s">
        <v>43</v>
      </c>
      <c r="O287" s="41"/>
      <c r="P287" s="212">
        <f>O287*H287</f>
        <v>0</v>
      </c>
      <c r="Q287" s="212">
        <v>0</v>
      </c>
      <c r="R287" s="212">
        <f>Q287*H287</f>
        <v>0</v>
      </c>
      <c r="S287" s="212">
        <v>0.02</v>
      </c>
      <c r="T287" s="213">
        <f>S287*H287</f>
        <v>45.22</v>
      </c>
      <c r="AR287" s="23" t="s">
        <v>149</v>
      </c>
      <c r="AT287" s="23" t="s">
        <v>145</v>
      </c>
      <c r="AU287" s="23" t="s">
        <v>79</v>
      </c>
      <c r="AY287" s="23" t="s">
        <v>142</v>
      </c>
      <c r="BE287" s="214">
        <f>IF(N287="základní",J287,0)</f>
        <v>0</v>
      </c>
      <c r="BF287" s="214">
        <f>IF(N287="snížená",J287,0)</f>
        <v>0</v>
      </c>
      <c r="BG287" s="214">
        <f>IF(N287="zákl. přenesená",J287,0)</f>
        <v>0</v>
      </c>
      <c r="BH287" s="214">
        <f>IF(N287="sníž. přenesená",J287,0)</f>
        <v>0</v>
      </c>
      <c r="BI287" s="214">
        <f>IF(N287="nulová",J287,0)</f>
        <v>0</v>
      </c>
      <c r="BJ287" s="23" t="s">
        <v>76</v>
      </c>
      <c r="BK287" s="214">
        <f>ROUND(I287*H287,2)</f>
        <v>0</v>
      </c>
      <c r="BL287" s="23" t="s">
        <v>149</v>
      </c>
      <c r="BM287" s="23" t="s">
        <v>419</v>
      </c>
    </row>
    <row r="288" spans="2:47" s="1" customFormat="1" ht="40.5">
      <c r="B288" s="40"/>
      <c r="C288" s="62"/>
      <c r="D288" s="215" t="s">
        <v>151</v>
      </c>
      <c r="E288" s="62"/>
      <c r="F288" s="216" t="s">
        <v>420</v>
      </c>
      <c r="G288" s="62"/>
      <c r="H288" s="62"/>
      <c r="I288" s="171"/>
      <c r="J288" s="62"/>
      <c r="K288" s="62"/>
      <c r="L288" s="60"/>
      <c r="M288" s="217"/>
      <c r="N288" s="41"/>
      <c r="O288" s="41"/>
      <c r="P288" s="41"/>
      <c r="Q288" s="41"/>
      <c r="R288" s="41"/>
      <c r="S288" s="41"/>
      <c r="T288" s="77"/>
      <c r="AT288" s="23" t="s">
        <v>151</v>
      </c>
      <c r="AU288" s="23" t="s">
        <v>79</v>
      </c>
    </row>
    <row r="289" spans="2:51" s="13" customFormat="1" ht="13.5">
      <c r="B289" s="247"/>
      <c r="C289" s="248"/>
      <c r="D289" s="215" t="s">
        <v>152</v>
      </c>
      <c r="E289" s="249" t="s">
        <v>21</v>
      </c>
      <c r="F289" s="250" t="s">
        <v>242</v>
      </c>
      <c r="G289" s="248"/>
      <c r="H289" s="251" t="s">
        <v>21</v>
      </c>
      <c r="I289" s="252"/>
      <c r="J289" s="248"/>
      <c r="K289" s="248"/>
      <c r="L289" s="253"/>
      <c r="M289" s="254"/>
      <c r="N289" s="255"/>
      <c r="O289" s="255"/>
      <c r="P289" s="255"/>
      <c r="Q289" s="255"/>
      <c r="R289" s="255"/>
      <c r="S289" s="255"/>
      <c r="T289" s="256"/>
      <c r="AT289" s="257" t="s">
        <v>152</v>
      </c>
      <c r="AU289" s="257" t="s">
        <v>79</v>
      </c>
      <c r="AV289" s="13" t="s">
        <v>76</v>
      </c>
      <c r="AW289" s="13" t="s">
        <v>35</v>
      </c>
      <c r="AX289" s="13" t="s">
        <v>72</v>
      </c>
      <c r="AY289" s="257" t="s">
        <v>142</v>
      </c>
    </row>
    <row r="290" spans="2:51" s="13" customFormat="1" ht="13.5">
      <c r="B290" s="247"/>
      <c r="C290" s="248"/>
      <c r="D290" s="215" t="s">
        <v>152</v>
      </c>
      <c r="E290" s="249" t="s">
        <v>21</v>
      </c>
      <c r="F290" s="250" t="s">
        <v>243</v>
      </c>
      <c r="G290" s="248"/>
      <c r="H290" s="251" t="s">
        <v>21</v>
      </c>
      <c r="I290" s="252"/>
      <c r="J290" s="248"/>
      <c r="K290" s="248"/>
      <c r="L290" s="253"/>
      <c r="M290" s="254"/>
      <c r="N290" s="255"/>
      <c r="O290" s="255"/>
      <c r="P290" s="255"/>
      <c r="Q290" s="255"/>
      <c r="R290" s="255"/>
      <c r="S290" s="255"/>
      <c r="T290" s="256"/>
      <c r="AT290" s="257" t="s">
        <v>152</v>
      </c>
      <c r="AU290" s="257" t="s">
        <v>79</v>
      </c>
      <c r="AV290" s="13" t="s">
        <v>76</v>
      </c>
      <c r="AW290" s="13" t="s">
        <v>35</v>
      </c>
      <c r="AX290" s="13" t="s">
        <v>72</v>
      </c>
      <c r="AY290" s="257" t="s">
        <v>142</v>
      </c>
    </row>
    <row r="291" spans="2:51" s="12" customFormat="1" ht="13.5">
      <c r="B291" s="218"/>
      <c r="C291" s="219"/>
      <c r="D291" s="215" t="s">
        <v>152</v>
      </c>
      <c r="E291" s="230" t="s">
        <v>21</v>
      </c>
      <c r="F291" s="231" t="s">
        <v>421</v>
      </c>
      <c r="G291" s="219"/>
      <c r="H291" s="232">
        <v>2261</v>
      </c>
      <c r="I291" s="224"/>
      <c r="J291" s="219"/>
      <c r="K291" s="219"/>
      <c r="L291" s="225"/>
      <c r="M291" s="226"/>
      <c r="N291" s="227"/>
      <c r="O291" s="227"/>
      <c r="P291" s="227"/>
      <c r="Q291" s="227"/>
      <c r="R291" s="227"/>
      <c r="S291" s="227"/>
      <c r="T291" s="228"/>
      <c r="AT291" s="229" t="s">
        <v>152</v>
      </c>
      <c r="AU291" s="229" t="s">
        <v>79</v>
      </c>
      <c r="AV291" s="12" t="s">
        <v>79</v>
      </c>
      <c r="AW291" s="12" t="s">
        <v>35</v>
      </c>
      <c r="AX291" s="12" t="s">
        <v>72</v>
      </c>
      <c r="AY291" s="229" t="s">
        <v>142</v>
      </c>
    </row>
    <row r="292" spans="2:63" s="11" customFormat="1" ht="29.85" customHeight="1">
      <c r="B292" s="186"/>
      <c r="C292" s="187"/>
      <c r="D292" s="200" t="s">
        <v>71</v>
      </c>
      <c r="E292" s="201" t="s">
        <v>198</v>
      </c>
      <c r="F292" s="201" t="s">
        <v>199</v>
      </c>
      <c r="G292" s="187"/>
      <c r="H292" s="187"/>
      <c r="I292" s="190"/>
      <c r="J292" s="202">
        <f>BK292</f>
        <v>0</v>
      </c>
      <c r="K292" s="187"/>
      <c r="L292" s="192"/>
      <c r="M292" s="193"/>
      <c r="N292" s="194"/>
      <c r="O292" s="194"/>
      <c r="P292" s="195">
        <f>SUM(P293:P308)</f>
        <v>0</v>
      </c>
      <c r="Q292" s="194"/>
      <c r="R292" s="195">
        <f>SUM(R293:R308)</f>
        <v>0</v>
      </c>
      <c r="S292" s="194"/>
      <c r="T292" s="196">
        <f>SUM(T293:T308)</f>
        <v>0</v>
      </c>
      <c r="AR292" s="197" t="s">
        <v>76</v>
      </c>
      <c r="AT292" s="198" t="s">
        <v>71</v>
      </c>
      <c r="AU292" s="198" t="s">
        <v>76</v>
      </c>
      <c r="AY292" s="197" t="s">
        <v>142</v>
      </c>
      <c r="BK292" s="199">
        <f>SUM(BK293:BK308)</f>
        <v>0</v>
      </c>
    </row>
    <row r="293" spans="2:65" s="1" customFormat="1" ht="22.5" customHeight="1">
      <c r="B293" s="40"/>
      <c r="C293" s="203" t="s">
        <v>422</v>
      </c>
      <c r="D293" s="203" t="s">
        <v>145</v>
      </c>
      <c r="E293" s="204" t="s">
        <v>201</v>
      </c>
      <c r="F293" s="205" t="s">
        <v>202</v>
      </c>
      <c r="G293" s="206" t="s">
        <v>203</v>
      </c>
      <c r="H293" s="207">
        <v>3741.204</v>
      </c>
      <c r="I293" s="208"/>
      <c r="J293" s="209">
        <f>ROUND(I293*H293,2)</f>
        <v>0</v>
      </c>
      <c r="K293" s="205" t="s">
        <v>163</v>
      </c>
      <c r="L293" s="60"/>
      <c r="M293" s="210" t="s">
        <v>21</v>
      </c>
      <c r="N293" s="211" t="s">
        <v>43</v>
      </c>
      <c r="O293" s="41"/>
      <c r="P293" s="212">
        <f>O293*H293</f>
        <v>0</v>
      </c>
      <c r="Q293" s="212">
        <v>0</v>
      </c>
      <c r="R293" s="212">
        <f>Q293*H293</f>
        <v>0</v>
      </c>
      <c r="S293" s="212">
        <v>0</v>
      </c>
      <c r="T293" s="213">
        <f>S293*H293</f>
        <v>0</v>
      </c>
      <c r="AR293" s="23" t="s">
        <v>149</v>
      </c>
      <c r="AT293" s="23" t="s">
        <v>145</v>
      </c>
      <c r="AU293" s="23" t="s">
        <v>79</v>
      </c>
      <c r="AY293" s="23" t="s">
        <v>142</v>
      </c>
      <c r="BE293" s="214">
        <f>IF(N293="základní",J293,0)</f>
        <v>0</v>
      </c>
      <c r="BF293" s="214">
        <f>IF(N293="snížená",J293,0)</f>
        <v>0</v>
      </c>
      <c r="BG293" s="214">
        <f>IF(N293="zákl. přenesená",J293,0)</f>
        <v>0</v>
      </c>
      <c r="BH293" s="214">
        <f>IF(N293="sníž. přenesená",J293,0)</f>
        <v>0</v>
      </c>
      <c r="BI293" s="214">
        <f>IF(N293="nulová",J293,0)</f>
        <v>0</v>
      </c>
      <c r="BJ293" s="23" t="s">
        <v>76</v>
      </c>
      <c r="BK293" s="214">
        <f>ROUND(I293*H293,2)</f>
        <v>0</v>
      </c>
      <c r="BL293" s="23" t="s">
        <v>149</v>
      </c>
      <c r="BM293" s="23" t="s">
        <v>423</v>
      </c>
    </row>
    <row r="294" spans="2:47" s="1" customFormat="1" ht="27">
      <c r="B294" s="40"/>
      <c r="C294" s="62"/>
      <c r="D294" s="220" t="s">
        <v>151</v>
      </c>
      <c r="E294" s="62"/>
      <c r="F294" s="243" t="s">
        <v>205</v>
      </c>
      <c r="G294" s="62"/>
      <c r="H294" s="62"/>
      <c r="I294" s="171"/>
      <c r="J294" s="62"/>
      <c r="K294" s="62"/>
      <c r="L294" s="60"/>
      <c r="M294" s="217"/>
      <c r="N294" s="41"/>
      <c r="O294" s="41"/>
      <c r="P294" s="41"/>
      <c r="Q294" s="41"/>
      <c r="R294" s="41"/>
      <c r="S294" s="41"/>
      <c r="T294" s="77"/>
      <c r="AT294" s="23" t="s">
        <v>151</v>
      </c>
      <c r="AU294" s="23" t="s">
        <v>79</v>
      </c>
    </row>
    <row r="295" spans="2:65" s="1" customFormat="1" ht="22.5" customHeight="1">
      <c r="B295" s="40"/>
      <c r="C295" s="203" t="s">
        <v>424</v>
      </c>
      <c r="D295" s="203" t="s">
        <v>145</v>
      </c>
      <c r="E295" s="204" t="s">
        <v>207</v>
      </c>
      <c r="F295" s="205" t="s">
        <v>208</v>
      </c>
      <c r="G295" s="206" t="s">
        <v>203</v>
      </c>
      <c r="H295" s="207">
        <v>71082.876</v>
      </c>
      <c r="I295" s="208"/>
      <c r="J295" s="209">
        <f>ROUND(I295*H295,2)</f>
        <v>0</v>
      </c>
      <c r="K295" s="205" t="s">
        <v>163</v>
      </c>
      <c r="L295" s="60"/>
      <c r="M295" s="210" t="s">
        <v>21</v>
      </c>
      <c r="N295" s="211" t="s">
        <v>43</v>
      </c>
      <c r="O295" s="41"/>
      <c r="P295" s="212">
        <f>O295*H295</f>
        <v>0</v>
      </c>
      <c r="Q295" s="212">
        <v>0</v>
      </c>
      <c r="R295" s="212">
        <f>Q295*H295</f>
        <v>0</v>
      </c>
      <c r="S295" s="212">
        <v>0</v>
      </c>
      <c r="T295" s="213">
        <f>S295*H295</f>
        <v>0</v>
      </c>
      <c r="AR295" s="23" t="s">
        <v>149</v>
      </c>
      <c r="AT295" s="23" t="s">
        <v>145</v>
      </c>
      <c r="AU295" s="23" t="s">
        <v>79</v>
      </c>
      <c r="AY295" s="23" t="s">
        <v>142</v>
      </c>
      <c r="BE295" s="214">
        <f>IF(N295="základní",J295,0)</f>
        <v>0</v>
      </c>
      <c r="BF295" s="214">
        <f>IF(N295="snížená",J295,0)</f>
        <v>0</v>
      </c>
      <c r="BG295" s="214">
        <f>IF(N295="zákl. přenesená",J295,0)</f>
        <v>0</v>
      </c>
      <c r="BH295" s="214">
        <f>IF(N295="sníž. přenesená",J295,0)</f>
        <v>0</v>
      </c>
      <c r="BI295" s="214">
        <f>IF(N295="nulová",J295,0)</f>
        <v>0</v>
      </c>
      <c r="BJ295" s="23" t="s">
        <v>76</v>
      </c>
      <c r="BK295" s="214">
        <f>ROUND(I295*H295,2)</f>
        <v>0</v>
      </c>
      <c r="BL295" s="23" t="s">
        <v>149</v>
      </c>
      <c r="BM295" s="23" t="s">
        <v>425</v>
      </c>
    </row>
    <row r="296" spans="2:47" s="1" customFormat="1" ht="27">
      <c r="B296" s="40"/>
      <c r="C296" s="62"/>
      <c r="D296" s="215" t="s">
        <v>151</v>
      </c>
      <c r="E296" s="62"/>
      <c r="F296" s="216" t="s">
        <v>210</v>
      </c>
      <c r="G296" s="62"/>
      <c r="H296" s="62"/>
      <c r="I296" s="171"/>
      <c r="J296" s="62"/>
      <c r="K296" s="62"/>
      <c r="L296" s="60"/>
      <c r="M296" s="217"/>
      <c r="N296" s="41"/>
      <c r="O296" s="41"/>
      <c r="P296" s="41"/>
      <c r="Q296" s="41"/>
      <c r="R296" s="41"/>
      <c r="S296" s="41"/>
      <c r="T296" s="77"/>
      <c r="AT296" s="23" t="s">
        <v>151</v>
      </c>
      <c r="AU296" s="23" t="s">
        <v>79</v>
      </c>
    </row>
    <row r="297" spans="2:51" s="12" customFormat="1" ht="13.5">
      <c r="B297" s="218"/>
      <c r="C297" s="219"/>
      <c r="D297" s="220" t="s">
        <v>152</v>
      </c>
      <c r="E297" s="219"/>
      <c r="F297" s="222" t="s">
        <v>426</v>
      </c>
      <c r="G297" s="219"/>
      <c r="H297" s="223">
        <v>71082.876</v>
      </c>
      <c r="I297" s="224"/>
      <c r="J297" s="219"/>
      <c r="K297" s="219"/>
      <c r="L297" s="225"/>
      <c r="M297" s="226"/>
      <c r="N297" s="227"/>
      <c r="O297" s="227"/>
      <c r="P297" s="227"/>
      <c r="Q297" s="227"/>
      <c r="R297" s="227"/>
      <c r="S297" s="227"/>
      <c r="T297" s="228"/>
      <c r="AT297" s="229" t="s">
        <v>152</v>
      </c>
      <c r="AU297" s="229" t="s">
        <v>79</v>
      </c>
      <c r="AV297" s="12" t="s">
        <v>79</v>
      </c>
      <c r="AW297" s="12" t="s">
        <v>6</v>
      </c>
      <c r="AX297" s="12" t="s">
        <v>76</v>
      </c>
      <c r="AY297" s="229" t="s">
        <v>142</v>
      </c>
    </row>
    <row r="298" spans="2:65" s="1" customFormat="1" ht="22.5" customHeight="1">
      <c r="B298" s="40"/>
      <c r="C298" s="203" t="s">
        <v>427</v>
      </c>
      <c r="D298" s="203" t="s">
        <v>145</v>
      </c>
      <c r="E298" s="204" t="s">
        <v>213</v>
      </c>
      <c r="F298" s="205" t="s">
        <v>214</v>
      </c>
      <c r="G298" s="206" t="s">
        <v>203</v>
      </c>
      <c r="H298" s="207">
        <v>3741.204</v>
      </c>
      <c r="I298" s="208"/>
      <c r="J298" s="209">
        <f>ROUND(I298*H298,2)</f>
        <v>0</v>
      </c>
      <c r="K298" s="205" t="s">
        <v>163</v>
      </c>
      <c r="L298" s="60"/>
      <c r="M298" s="210" t="s">
        <v>21</v>
      </c>
      <c r="N298" s="211" t="s">
        <v>43</v>
      </c>
      <c r="O298" s="41"/>
      <c r="P298" s="212">
        <f>O298*H298</f>
        <v>0</v>
      </c>
      <c r="Q298" s="212">
        <v>0</v>
      </c>
      <c r="R298" s="212">
        <f>Q298*H298</f>
        <v>0</v>
      </c>
      <c r="S298" s="212">
        <v>0</v>
      </c>
      <c r="T298" s="213">
        <f>S298*H298</f>
        <v>0</v>
      </c>
      <c r="AR298" s="23" t="s">
        <v>149</v>
      </c>
      <c r="AT298" s="23" t="s">
        <v>145</v>
      </c>
      <c r="AU298" s="23" t="s">
        <v>79</v>
      </c>
      <c r="AY298" s="23" t="s">
        <v>142</v>
      </c>
      <c r="BE298" s="214">
        <f>IF(N298="základní",J298,0)</f>
        <v>0</v>
      </c>
      <c r="BF298" s="214">
        <f>IF(N298="snížená",J298,0)</f>
        <v>0</v>
      </c>
      <c r="BG298" s="214">
        <f>IF(N298="zákl. přenesená",J298,0)</f>
        <v>0</v>
      </c>
      <c r="BH298" s="214">
        <f>IF(N298="sníž. přenesená",J298,0)</f>
        <v>0</v>
      </c>
      <c r="BI298" s="214">
        <f>IF(N298="nulová",J298,0)</f>
        <v>0</v>
      </c>
      <c r="BJ298" s="23" t="s">
        <v>76</v>
      </c>
      <c r="BK298" s="214">
        <f>ROUND(I298*H298,2)</f>
        <v>0</v>
      </c>
      <c r="BL298" s="23" t="s">
        <v>149</v>
      </c>
      <c r="BM298" s="23" t="s">
        <v>428</v>
      </c>
    </row>
    <row r="299" spans="2:47" s="1" customFormat="1" ht="13.5">
      <c r="B299" s="40"/>
      <c r="C299" s="62"/>
      <c r="D299" s="220" t="s">
        <v>151</v>
      </c>
      <c r="E299" s="62"/>
      <c r="F299" s="243" t="s">
        <v>216</v>
      </c>
      <c r="G299" s="62"/>
      <c r="H299" s="62"/>
      <c r="I299" s="171"/>
      <c r="J299" s="62"/>
      <c r="K299" s="62"/>
      <c r="L299" s="60"/>
      <c r="M299" s="217"/>
      <c r="N299" s="41"/>
      <c r="O299" s="41"/>
      <c r="P299" s="41"/>
      <c r="Q299" s="41"/>
      <c r="R299" s="41"/>
      <c r="S299" s="41"/>
      <c r="T299" s="77"/>
      <c r="AT299" s="23" t="s">
        <v>151</v>
      </c>
      <c r="AU299" s="23" t="s">
        <v>79</v>
      </c>
    </row>
    <row r="300" spans="2:65" s="1" customFormat="1" ht="22.5" customHeight="1">
      <c r="B300" s="40"/>
      <c r="C300" s="203" t="s">
        <v>429</v>
      </c>
      <c r="D300" s="203" t="s">
        <v>145</v>
      </c>
      <c r="E300" s="204" t="s">
        <v>218</v>
      </c>
      <c r="F300" s="205" t="s">
        <v>219</v>
      </c>
      <c r="G300" s="206" t="s">
        <v>203</v>
      </c>
      <c r="H300" s="207">
        <v>71.14</v>
      </c>
      <c r="I300" s="208"/>
      <c r="J300" s="209">
        <f>ROUND(I300*H300,2)</f>
        <v>0</v>
      </c>
      <c r="K300" s="205" t="s">
        <v>163</v>
      </c>
      <c r="L300" s="60"/>
      <c r="M300" s="210" t="s">
        <v>21</v>
      </c>
      <c r="N300" s="211" t="s">
        <v>43</v>
      </c>
      <c r="O300" s="41"/>
      <c r="P300" s="212">
        <f>O300*H300</f>
        <v>0</v>
      </c>
      <c r="Q300" s="212">
        <v>0</v>
      </c>
      <c r="R300" s="212">
        <f>Q300*H300</f>
        <v>0</v>
      </c>
      <c r="S300" s="212">
        <v>0</v>
      </c>
      <c r="T300" s="213">
        <f>S300*H300</f>
        <v>0</v>
      </c>
      <c r="AR300" s="23" t="s">
        <v>149</v>
      </c>
      <c r="AT300" s="23" t="s">
        <v>145</v>
      </c>
      <c r="AU300" s="23" t="s">
        <v>79</v>
      </c>
      <c r="AY300" s="23" t="s">
        <v>142</v>
      </c>
      <c r="BE300" s="214">
        <f>IF(N300="základní",J300,0)</f>
        <v>0</v>
      </c>
      <c r="BF300" s="214">
        <f>IF(N300="snížená",J300,0)</f>
        <v>0</v>
      </c>
      <c r="BG300" s="214">
        <f>IF(N300="zákl. přenesená",J300,0)</f>
        <v>0</v>
      </c>
      <c r="BH300" s="214">
        <f>IF(N300="sníž. přenesená",J300,0)</f>
        <v>0</v>
      </c>
      <c r="BI300" s="214">
        <f>IF(N300="nulová",J300,0)</f>
        <v>0</v>
      </c>
      <c r="BJ300" s="23" t="s">
        <v>76</v>
      </c>
      <c r="BK300" s="214">
        <f>ROUND(I300*H300,2)</f>
        <v>0</v>
      </c>
      <c r="BL300" s="23" t="s">
        <v>149</v>
      </c>
      <c r="BM300" s="23" t="s">
        <v>430</v>
      </c>
    </row>
    <row r="301" spans="2:47" s="1" customFormat="1" ht="13.5">
      <c r="B301" s="40"/>
      <c r="C301" s="62"/>
      <c r="D301" s="215" t="s">
        <v>151</v>
      </c>
      <c r="E301" s="62"/>
      <c r="F301" s="216" t="s">
        <v>221</v>
      </c>
      <c r="G301" s="62"/>
      <c r="H301" s="62"/>
      <c r="I301" s="171"/>
      <c r="J301" s="62"/>
      <c r="K301" s="62"/>
      <c r="L301" s="60"/>
      <c r="M301" s="217"/>
      <c r="N301" s="41"/>
      <c r="O301" s="41"/>
      <c r="P301" s="41"/>
      <c r="Q301" s="41"/>
      <c r="R301" s="41"/>
      <c r="S301" s="41"/>
      <c r="T301" s="77"/>
      <c r="AT301" s="23" t="s">
        <v>151</v>
      </c>
      <c r="AU301" s="23" t="s">
        <v>79</v>
      </c>
    </row>
    <row r="302" spans="2:51" s="12" customFormat="1" ht="13.5">
      <c r="B302" s="218"/>
      <c r="C302" s="219"/>
      <c r="D302" s="220" t="s">
        <v>152</v>
      </c>
      <c r="E302" s="221" t="s">
        <v>21</v>
      </c>
      <c r="F302" s="222" t="s">
        <v>431</v>
      </c>
      <c r="G302" s="219"/>
      <c r="H302" s="223">
        <v>71.14</v>
      </c>
      <c r="I302" s="224"/>
      <c r="J302" s="219"/>
      <c r="K302" s="219"/>
      <c r="L302" s="225"/>
      <c r="M302" s="226"/>
      <c r="N302" s="227"/>
      <c r="O302" s="227"/>
      <c r="P302" s="227"/>
      <c r="Q302" s="227"/>
      <c r="R302" s="227"/>
      <c r="S302" s="227"/>
      <c r="T302" s="228"/>
      <c r="AT302" s="229" t="s">
        <v>152</v>
      </c>
      <c r="AU302" s="229" t="s">
        <v>79</v>
      </c>
      <c r="AV302" s="12" t="s">
        <v>79</v>
      </c>
      <c r="AW302" s="12" t="s">
        <v>35</v>
      </c>
      <c r="AX302" s="12" t="s">
        <v>72</v>
      </c>
      <c r="AY302" s="229" t="s">
        <v>142</v>
      </c>
    </row>
    <row r="303" spans="2:65" s="1" customFormat="1" ht="22.5" customHeight="1">
      <c r="B303" s="40"/>
      <c r="C303" s="203" t="s">
        <v>432</v>
      </c>
      <c r="D303" s="203" t="s">
        <v>145</v>
      </c>
      <c r="E303" s="204" t="s">
        <v>433</v>
      </c>
      <c r="F303" s="205" t="s">
        <v>434</v>
      </c>
      <c r="G303" s="206" t="s">
        <v>203</v>
      </c>
      <c r="H303" s="207">
        <v>2542.804</v>
      </c>
      <c r="I303" s="208"/>
      <c r="J303" s="209">
        <f>ROUND(I303*H303,2)</f>
        <v>0</v>
      </c>
      <c r="K303" s="205" t="s">
        <v>163</v>
      </c>
      <c r="L303" s="60"/>
      <c r="M303" s="210" t="s">
        <v>21</v>
      </c>
      <c r="N303" s="211" t="s">
        <v>43</v>
      </c>
      <c r="O303" s="41"/>
      <c r="P303" s="212">
        <f>O303*H303</f>
        <v>0</v>
      </c>
      <c r="Q303" s="212">
        <v>0</v>
      </c>
      <c r="R303" s="212">
        <f>Q303*H303</f>
        <v>0</v>
      </c>
      <c r="S303" s="212">
        <v>0</v>
      </c>
      <c r="T303" s="213">
        <f>S303*H303</f>
        <v>0</v>
      </c>
      <c r="AR303" s="23" t="s">
        <v>149</v>
      </c>
      <c r="AT303" s="23" t="s">
        <v>145</v>
      </c>
      <c r="AU303" s="23" t="s">
        <v>79</v>
      </c>
      <c r="AY303" s="23" t="s">
        <v>142</v>
      </c>
      <c r="BE303" s="214">
        <f>IF(N303="základní",J303,0)</f>
        <v>0</v>
      </c>
      <c r="BF303" s="214">
        <f>IF(N303="snížená",J303,0)</f>
        <v>0</v>
      </c>
      <c r="BG303" s="214">
        <f>IF(N303="zákl. přenesená",J303,0)</f>
        <v>0</v>
      </c>
      <c r="BH303" s="214">
        <f>IF(N303="sníž. přenesená",J303,0)</f>
        <v>0</v>
      </c>
      <c r="BI303" s="214">
        <f>IF(N303="nulová",J303,0)</f>
        <v>0</v>
      </c>
      <c r="BJ303" s="23" t="s">
        <v>76</v>
      </c>
      <c r="BK303" s="214">
        <f>ROUND(I303*H303,2)</f>
        <v>0</v>
      </c>
      <c r="BL303" s="23" t="s">
        <v>149</v>
      </c>
      <c r="BM303" s="23" t="s">
        <v>435</v>
      </c>
    </row>
    <row r="304" spans="2:47" s="1" customFormat="1" ht="13.5">
      <c r="B304" s="40"/>
      <c r="C304" s="62"/>
      <c r="D304" s="215" t="s">
        <v>151</v>
      </c>
      <c r="E304" s="62"/>
      <c r="F304" s="216" t="s">
        <v>436</v>
      </c>
      <c r="G304" s="62"/>
      <c r="H304" s="62"/>
      <c r="I304" s="171"/>
      <c r="J304" s="62"/>
      <c r="K304" s="62"/>
      <c r="L304" s="60"/>
      <c r="M304" s="217"/>
      <c r="N304" s="41"/>
      <c r="O304" s="41"/>
      <c r="P304" s="41"/>
      <c r="Q304" s="41"/>
      <c r="R304" s="41"/>
      <c r="S304" s="41"/>
      <c r="T304" s="77"/>
      <c r="AT304" s="23" t="s">
        <v>151</v>
      </c>
      <c r="AU304" s="23" t="s">
        <v>79</v>
      </c>
    </row>
    <row r="305" spans="2:51" s="12" customFormat="1" ht="13.5">
      <c r="B305" s="218"/>
      <c r="C305" s="219"/>
      <c r="D305" s="220" t="s">
        <v>152</v>
      </c>
      <c r="E305" s="221" t="s">
        <v>21</v>
      </c>
      <c r="F305" s="222" t="s">
        <v>437</v>
      </c>
      <c r="G305" s="219"/>
      <c r="H305" s="223">
        <v>2542.804</v>
      </c>
      <c r="I305" s="224"/>
      <c r="J305" s="219"/>
      <c r="K305" s="219"/>
      <c r="L305" s="225"/>
      <c r="M305" s="226"/>
      <c r="N305" s="227"/>
      <c r="O305" s="227"/>
      <c r="P305" s="227"/>
      <c r="Q305" s="227"/>
      <c r="R305" s="227"/>
      <c r="S305" s="227"/>
      <c r="T305" s="228"/>
      <c r="AT305" s="229" t="s">
        <v>152</v>
      </c>
      <c r="AU305" s="229" t="s">
        <v>79</v>
      </c>
      <c r="AV305" s="12" t="s">
        <v>79</v>
      </c>
      <c r="AW305" s="12" t="s">
        <v>35</v>
      </c>
      <c r="AX305" s="12" t="s">
        <v>72</v>
      </c>
      <c r="AY305" s="229" t="s">
        <v>142</v>
      </c>
    </row>
    <row r="306" spans="2:65" s="1" customFormat="1" ht="22.5" customHeight="1">
      <c r="B306" s="40"/>
      <c r="C306" s="203" t="s">
        <v>438</v>
      </c>
      <c r="D306" s="203" t="s">
        <v>145</v>
      </c>
      <c r="E306" s="204" t="s">
        <v>439</v>
      </c>
      <c r="F306" s="205" t="s">
        <v>440</v>
      </c>
      <c r="G306" s="206" t="s">
        <v>203</v>
      </c>
      <c r="H306" s="207">
        <v>1127.26</v>
      </c>
      <c r="I306" s="208"/>
      <c r="J306" s="209">
        <f>ROUND(I306*H306,2)</f>
        <v>0</v>
      </c>
      <c r="K306" s="205" t="s">
        <v>163</v>
      </c>
      <c r="L306" s="60"/>
      <c r="M306" s="210" t="s">
        <v>21</v>
      </c>
      <c r="N306" s="211" t="s">
        <v>43</v>
      </c>
      <c r="O306" s="41"/>
      <c r="P306" s="212">
        <f>O306*H306</f>
        <v>0</v>
      </c>
      <c r="Q306" s="212">
        <v>0</v>
      </c>
      <c r="R306" s="212">
        <f>Q306*H306</f>
        <v>0</v>
      </c>
      <c r="S306" s="212">
        <v>0</v>
      </c>
      <c r="T306" s="213">
        <f>S306*H306</f>
        <v>0</v>
      </c>
      <c r="AR306" s="23" t="s">
        <v>149</v>
      </c>
      <c r="AT306" s="23" t="s">
        <v>145</v>
      </c>
      <c r="AU306" s="23" t="s">
        <v>79</v>
      </c>
      <c r="AY306" s="23" t="s">
        <v>142</v>
      </c>
      <c r="BE306" s="214">
        <f>IF(N306="základní",J306,0)</f>
        <v>0</v>
      </c>
      <c r="BF306" s="214">
        <f>IF(N306="snížená",J306,0)</f>
        <v>0</v>
      </c>
      <c r="BG306" s="214">
        <f>IF(N306="zákl. přenesená",J306,0)</f>
        <v>0</v>
      </c>
      <c r="BH306" s="214">
        <f>IF(N306="sníž. přenesená",J306,0)</f>
        <v>0</v>
      </c>
      <c r="BI306" s="214">
        <f>IF(N306="nulová",J306,0)</f>
        <v>0</v>
      </c>
      <c r="BJ306" s="23" t="s">
        <v>76</v>
      </c>
      <c r="BK306" s="214">
        <f>ROUND(I306*H306,2)</f>
        <v>0</v>
      </c>
      <c r="BL306" s="23" t="s">
        <v>149</v>
      </c>
      <c r="BM306" s="23" t="s">
        <v>441</v>
      </c>
    </row>
    <row r="307" spans="2:47" s="1" customFormat="1" ht="13.5">
      <c r="B307" s="40"/>
      <c r="C307" s="62"/>
      <c r="D307" s="215" t="s">
        <v>151</v>
      </c>
      <c r="E307" s="62"/>
      <c r="F307" s="216" t="s">
        <v>442</v>
      </c>
      <c r="G307" s="62"/>
      <c r="H307" s="62"/>
      <c r="I307" s="171"/>
      <c r="J307" s="62"/>
      <c r="K307" s="62"/>
      <c r="L307" s="60"/>
      <c r="M307" s="217"/>
      <c r="N307" s="41"/>
      <c r="O307" s="41"/>
      <c r="P307" s="41"/>
      <c r="Q307" s="41"/>
      <c r="R307" s="41"/>
      <c r="S307" s="41"/>
      <c r="T307" s="77"/>
      <c r="AT307" s="23" t="s">
        <v>151</v>
      </c>
      <c r="AU307" s="23" t="s">
        <v>79</v>
      </c>
    </row>
    <row r="308" spans="2:51" s="12" customFormat="1" ht="13.5">
      <c r="B308" s="218"/>
      <c r="C308" s="219"/>
      <c r="D308" s="215" t="s">
        <v>152</v>
      </c>
      <c r="E308" s="230" t="s">
        <v>21</v>
      </c>
      <c r="F308" s="231" t="s">
        <v>443</v>
      </c>
      <c r="G308" s="219"/>
      <c r="H308" s="232">
        <v>1127.26</v>
      </c>
      <c r="I308" s="224"/>
      <c r="J308" s="219"/>
      <c r="K308" s="219"/>
      <c r="L308" s="225"/>
      <c r="M308" s="226"/>
      <c r="N308" s="227"/>
      <c r="O308" s="227"/>
      <c r="P308" s="227"/>
      <c r="Q308" s="227"/>
      <c r="R308" s="227"/>
      <c r="S308" s="227"/>
      <c r="T308" s="228"/>
      <c r="AT308" s="229" t="s">
        <v>152</v>
      </c>
      <c r="AU308" s="229" t="s">
        <v>79</v>
      </c>
      <c r="AV308" s="12" t="s">
        <v>79</v>
      </c>
      <c r="AW308" s="12" t="s">
        <v>35</v>
      </c>
      <c r="AX308" s="12" t="s">
        <v>72</v>
      </c>
      <c r="AY308" s="229" t="s">
        <v>142</v>
      </c>
    </row>
    <row r="309" spans="2:63" s="11" customFormat="1" ht="29.85" customHeight="1">
      <c r="B309" s="186"/>
      <c r="C309" s="187"/>
      <c r="D309" s="200" t="s">
        <v>71</v>
      </c>
      <c r="E309" s="201" t="s">
        <v>222</v>
      </c>
      <c r="F309" s="201" t="s">
        <v>223</v>
      </c>
      <c r="G309" s="187"/>
      <c r="H309" s="187"/>
      <c r="I309" s="190"/>
      <c r="J309" s="202">
        <f>BK309</f>
        <v>0</v>
      </c>
      <c r="K309" s="187"/>
      <c r="L309" s="192"/>
      <c r="M309" s="193"/>
      <c r="N309" s="194"/>
      <c r="O309" s="194"/>
      <c r="P309" s="195">
        <f>SUM(P310:P313)</f>
        <v>0</v>
      </c>
      <c r="Q309" s="194"/>
      <c r="R309" s="195">
        <f>SUM(R310:R313)</f>
        <v>0</v>
      </c>
      <c r="S309" s="194"/>
      <c r="T309" s="196">
        <f>SUM(T310:T313)</f>
        <v>0</v>
      </c>
      <c r="AR309" s="197" t="s">
        <v>76</v>
      </c>
      <c r="AT309" s="198" t="s">
        <v>71</v>
      </c>
      <c r="AU309" s="198" t="s">
        <v>76</v>
      </c>
      <c r="AY309" s="197" t="s">
        <v>142</v>
      </c>
      <c r="BK309" s="199">
        <f>SUM(BK310:BK313)</f>
        <v>0</v>
      </c>
    </row>
    <row r="310" spans="2:65" s="1" customFormat="1" ht="31.5" customHeight="1">
      <c r="B310" s="40"/>
      <c r="C310" s="203" t="s">
        <v>444</v>
      </c>
      <c r="D310" s="203" t="s">
        <v>145</v>
      </c>
      <c r="E310" s="204" t="s">
        <v>225</v>
      </c>
      <c r="F310" s="205" t="s">
        <v>226</v>
      </c>
      <c r="G310" s="206" t="s">
        <v>203</v>
      </c>
      <c r="H310" s="207">
        <v>1528.784</v>
      </c>
      <c r="I310" s="208"/>
      <c r="J310" s="209">
        <f>ROUND(I310*H310,2)</f>
        <v>0</v>
      </c>
      <c r="K310" s="205" t="s">
        <v>163</v>
      </c>
      <c r="L310" s="60"/>
      <c r="M310" s="210" t="s">
        <v>21</v>
      </c>
      <c r="N310" s="211" t="s">
        <v>43</v>
      </c>
      <c r="O310" s="41"/>
      <c r="P310" s="212">
        <f>O310*H310</f>
        <v>0</v>
      </c>
      <c r="Q310" s="212">
        <v>0</v>
      </c>
      <c r="R310" s="212">
        <f>Q310*H310</f>
        <v>0</v>
      </c>
      <c r="S310" s="212">
        <v>0</v>
      </c>
      <c r="T310" s="213">
        <f>S310*H310</f>
        <v>0</v>
      </c>
      <c r="AR310" s="23" t="s">
        <v>149</v>
      </c>
      <c r="AT310" s="23" t="s">
        <v>145</v>
      </c>
      <c r="AU310" s="23" t="s">
        <v>79</v>
      </c>
      <c r="AY310" s="23" t="s">
        <v>142</v>
      </c>
      <c r="BE310" s="214">
        <f>IF(N310="základní",J310,0)</f>
        <v>0</v>
      </c>
      <c r="BF310" s="214">
        <f>IF(N310="snížená",J310,0)</f>
        <v>0</v>
      </c>
      <c r="BG310" s="214">
        <f>IF(N310="zákl. přenesená",J310,0)</f>
        <v>0</v>
      </c>
      <c r="BH310" s="214">
        <f>IF(N310="sníž. přenesená",J310,0)</f>
        <v>0</v>
      </c>
      <c r="BI310" s="214">
        <f>IF(N310="nulová",J310,0)</f>
        <v>0</v>
      </c>
      <c r="BJ310" s="23" t="s">
        <v>76</v>
      </c>
      <c r="BK310" s="214">
        <f>ROUND(I310*H310,2)</f>
        <v>0</v>
      </c>
      <c r="BL310" s="23" t="s">
        <v>149</v>
      </c>
      <c r="BM310" s="23" t="s">
        <v>445</v>
      </c>
    </row>
    <row r="311" spans="2:47" s="1" customFormat="1" ht="27">
      <c r="B311" s="40"/>
      <c r="C311" s="62"/>
      <c r="D311" s="220" t="s">
        <v>151</v>
      </c>
      <c r="E311" s="62"/>
      <c r="F311" s="243" t="s">
        <v>228</v>
      </c>
      <c r="G311" s="62"/>
      <c r="H311" s="62"/>
      <c r="I311" s="171"/>
      <c r="J311" s="62"/>
      <c r="K311" s="62"/>
      <c r="L311" s="60"/>
      <c r="M311" s="217"/>
      <c r="N311" s="41"/>
      <c r="O311" s="41"/>
      <c r="P311" s="41"/>
      <c r="Q311" s="41"/>
      <c r="R311" s="41"/>
      <c r="S311" s="41"/>
      <c r="T311" s="77"/>
      <c r="AT311" s="23" t="s">
        <v>151</v>
      </c>
      <c r="AU311" s="23" t="s">
        <v>79</v>
      </c>
    </row>
    <row r="312" spans="2:65" s="1" customFormat="1" ht="31.5" customHeight="1">
      <c r="B312" s="40"/>
      <c r="C312" s="203" t="s">
        <v>446</v>
      </c>
      <c r="D312" s="203" t="s">
        <v>145</v>
      </c>
      <c r="E312" s="204" t="s">
        <v>447</v>
      </c>
      <c r="F312" s="205" t="s">
        <v>448</v>
      </c>
      <c r="G312" s="206" t="s">
        <v>203</v>
      </c>
      <c r="H312" s="207">
        <v>1528.784</v>
      </c>
      <c r="I312" s="208"/>
      <c r="J312" s="209">
        <f>ROUND(I312*H312,2)</f>
        <v>0</v>
      </c>
      <c r="K312" s="205" t="s">
        <v>163</v>
      </c>
      <c r="L312" s="60"/>
      <c r="M312" s="210" t="s">
        <v>21</v>
      </c>
      <c r="N312" s="211" t="s">
        <v>43</v>
      </c>
      <c r="O312" s="41"/>
      <c r="P312" s="212">
        <f>O312*H312</f>
        <v>0</v>
      </c>
      <c r="Q312" s="212">
        <v>0</v>
      </c>
      <c r="R312" s="212">
        <f>Q312*H312</f>
        <v>0</v>
      </c>
      <c r="S312" s="212">
        <v>0</v>
      </c>
      <c r="T312" s="213">
        <f>S312*H312</f>
        <v>0</v>
      </c>
      <c r="AR312" s="23" t="s">
        <v>149</v>
      </c>
      <c r="AT312" s="23" t="s">
        <v>145</v>
      </c>
      <c r="AU312" s="23" t="s">
        <v>79</v>
      </c>
      <c r="AY312" s="23" t="s">
        <v>142</v>
      </c>
      <c r="BE312" s="214">
        <f>IF(N312="základní",J312,0)</f>
        <v>0</v>
      </c>
      <c r="BF312" s="214">
        <f>IF(N312="snížená",J312,0)</f>
        <v>0</v>
      </c>
      <c r="BG312" s="214">
        <f>IF(N312="zákl. přenesená",J312,0)</f>
        <v>0</v>
      </c>
      <c r="BH312" s="214">
        <f>IF(N312="sníž. přenesená",J312,0)</f>
        <v>0</v>
      </c>
      <c r="BI312" s="214">
        <f>IF(N312="nulová",J312,0)</f>
        <v>0</v>
      </c>
      <c r="BJ312" s="23" t="s">
        <v>76</v>
      </c>
      <c r="BK312" s="214">
        <f>ROUND(I312*H312,2)</f>
        <v>0</v>
      </c>
      <c r="BL312" s="23" t="s">
        <v>149</v>
      </c>
      <c r="BM312" s="23" t="s">
        <v>449</v>
      </c>
    </row>
    <row r="313" spans="2:47" s="1" customFormat="1" ht="27">
      <c r="B313" s="40"/>
      <c r="C313" s="62"/>
      <c r="D313" s="215" t="s">
        <v>151</v>
      </c>
      <c r="E313" s="62"/>
      <c r="F313" s="216" t="s">
        <v>450</v>
      </c>
      <c r="G313" s="62"/>
      <c r="H313" s="62"/>
      <c r="I313" s="171"/>
      <c r="J313" s="62"/>
      <c r="K313" s="62"/>
      <c r="L313" s="60"/>
      <c r="M313" s="244"/>
      <c r="N313" s="245"/>
      <c r="O313" s="245"/>
      <c r="P313" s="245"/>
      <c r="Q313" s="245"/>
      <c r="R313" s="245"/>
      <c r="S313" s="245"/>
      <c r="T313" s="246"/>
      <c r="AT313" s="23" t="s">
        <v>151</v>
      </c>
      <c r="AU313" s="23" t="s">
        <v>79</v>
      </c>
    </row>
    <row r="314" spans="2:12" s="1" customFormat="1" ht="6.95" customHeight="1">
      <c r="B314" s="55"/>
      <c r="C314" s="56"/>
      <c r="D314" s="56"/>
      <c r="E314" s="56"/>
      <c r="F314" s="56"/>
      <c r="G314" s="56"/>
      <c r="H314" s="56"/>
      <c r="I314" s="147"/>
      <c r="J314" s="56"/>
      <c r="K314" s="56"/>
      <c r="L314" s="60"/>
    </row>
  </sheetData>
  <sheetProtection password="CC35" sheet="1" objects="1" scenarios="1" formatCells="0" formatColumns="0" formatRows="0" sort="0" autoFilter="0"/>
  <autoFilter ref="C93:K313"/>
  <mergeCells count="15">
    <mergeCell ref="E84:H84"/>
    <mergeCell ref="E82:H82"/>
    <mergeCell ref="E86:H86"/>
    <mergeCell ref="G1:H1"/>
    <mergeCell ref="L2:V2"/>
    <mergeCell ref="E49:H49"/>
    <mergeCell ref="E53:H53"/>
    <mergeCell ref="E51:H51"/>
    <mergeCell ref="E55:H55"/>
    <mergeCell ref="E80:H80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9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20"/>
      <c r="C1" s="120"/>
      <c r="D1" s="121" t="s">
        <v>1</v>
      </c>
      <c r="E1" s="120"/>
      <c r="F1" s="122" t="s">
        <v>103</v>
      </c>
      <c r="G1" s="387" t="s">
        <v>104</v>
      </c>
      <c r="H1" s="387"/>
      <c r="I1" s="123"/>
      <c r="J1" s="122" t="s">
        <v>105</v>
      </c>
      <c r="K1" s="121" t="s">
        <v>106</v>
      </c>
      <c r="L1" s="122" t="s">
        <v>107</v>
      </c>
      <c r="M1" s="122"/>
      <c r="N1" s="122"/>
      <c r="O1" s="122"/>
      <c r="P1" s="122"/>
      <c r="Q1" s="122"/>
      <c r="R1" s="122"/>
      <c r="S1" s="122"/>
      <c r="T1" s="122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23" t="s">
        <v>91</v>
      </c>
    </row>
    <row r="3" spans="2:46" ht="6.95" customHeight="1">
      <c r="B3" s="24"/>
      <c r="C3" s="25"/>
      <c r="D3" s="25"/>
      <c r="E3" s="25"/>
      <c r="F3" s="25"/>
      <c r="G3" s="25"/>
      <c r="H3" s="25"/>
      <c r="I3" s="124"/>
      <c r="J3" s="25"/>
      <c r="K3" s="26"/>
      <c r="AT3" s="23" t="s">
        <v>79</v>
      </c>
    </row>
    <row r="4" spans="2:46" ht="36.95" customHeight="1">
      <c r="B4" s="27"/>
      <c r="C4" s="28"/>
      <c r="D4" s="29" t="s">
        <v>108</v>
      </c>
      <c r="E4" s="28"/>
      <c r="F4" s="28"/>
      <c r="G4" s="28"/>
      <c r="H4" s="28"/>
      <c r="I4" s="125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25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25"/>
      <c r="J6" s="28"/>
      <c r="K6" s="30"/>
    </row>
    <row r="7" spans="2:11" ht="22.5" customHeight="1">
      <c r="B7" s="27"/>
      <c r="C7" s="28"/>
      <c r="D7" s="28"/>
      <c r="E7" s="388" t="str">
        <f>'Rekapitulace stavby'!K6</f>
        <v>II/322 Lžovice - Týnec nad Labem</v>
      </c>
      <c r="F7" s="389"/>
      <c r="G7" s="389"/>
      <c r="H7" s="389"/>
      <c r="I7" s="125"/>
      <c r="J7" s="28"/>
      <c r="K7" s="30"/>
    </row>
    <row r="8" spans="2:11" ht="15">
      <c r="B8" s="27"/>
      <c r="C8" s="28"/>
      <c r="D8" s="36" t="s">
        <v>109</v>
      </c>
      <c r="E8" s="28"/>
      <c r="F8" s="28"/>
      <c r="G8" s="28"/>
      <c r="H8" s="28"/>
      <c r="I8" s="125"/>
      <c r="J8" s="28"/>
      <c r="K8" s="30"/>
    </row>
    <row r="9" spans="2:11" ht="22.5" customHeight="1">
      <c r="B9" s="27"/>
      <c r="C9" s="28"/>
      <c r="D9" s="28"/>
      <c r="E9" s="388" t="s">
        <v>110</v>
      </c>
      <c r="F9" s="375"/>
      <c r="G9" s="375"/>
      <c r="H9" s="375"/>
      <c r="I9" s="125"/>
      <c r="J9" s="28"/>
      <c r="K9" s="30"/>
    </row>
    <row r="10" spans="2:11" ht="15">
      <c r="B10" s="27"/>
      <c r="C10" s="28"/>
      <c r="D10" s="36" t="s">
        <v>111</v>
      </c>
      <c r="E10" s="28"/>
      <c r="F10" s="28"/>
      <c r="G10" s="28"/>
      <c r="H10" s="28"/>
      <c r="I10" s="125"/>
      <c r="J10" s="28"/>
      <c r="K10" s="30"/>
    </row>
    <row r="11" spans="2:11" s="1" customFormat="1" ht="22.5" customHeight="1">
      <c r="B11" s="40"/>
      <c r="C11" s="41"/>
      <c r="D11" s="41"/>
      <c r="E11" s="360" t="s">
        <v>112</v>
      </c>
      <c r="F11" s="390"/>
      <c r="G11" s="390"/>
      <c r="H11" s="390"/>
      <c r="I11" s="126"/>
      <c r="J11" s="41"/>
      <c r="K11" s="44"/>
    </row>
    <row r="12" spans="2:11" s="1" customFormat="1" ht="15">
      <c r="B12" s="40"/>
      <c r="C12" s="41"/>
      <c r="D12" s="36" t="s">
        <v>113</v>
      </c>
      <c r="E12" s="41"/>
      <c r="F12" s="41"/>
      <c r="G12" s="41"/>
      <c r="H12" s="41"/>
      <c r="I12" s="126"/>
      <c r="J12" s="41"/>
      <c r="K12" s="44"/>
    </row>
    <row r="13" spans="2:11" s="1" customFormat="1" ht="36.95" customHeight="1">
      <c r="B13" s="40"/>
      <c r="C13" s="41"/>
      <c r="D13" s="41"/>
      <c r="E13" s="391" t="s">
        <v>451</v>
      </c>
      <c r="F13" s="390"/>
      <c r="G13" s="390"/>
      <c r="H13" s="390"/>
      <c r="I13" s="126"/>
      <c r="J13" s="41"/>
      <c r="K13" s="44"/>
    </row>
    <row r="14" spans="2:11" s="1" customFormat="1" ht="13.5">
      <c r="B14" s="40"/>
      <c r="C14" s="41"/>
      <c r="D14" s="41"/>
      <c r="E14" s="41"/>
      <c r="F14" s="41"/>
      <c r="G14" s="41"/>
      <c r="H14" s="41"/>
      <c r="I14" s="126"/>
      <c r="J14" s="41"/>
      <c r="K14" s="44"/>
    </row>
    <row r="15" spans="2:11" s="1" customFormat="1" ht="14.45" customHeight="1">
      <c r="B15" s="40"/>
      <c r="C15" s="41"/>
      <c r="D15" s="36" t="s">
        <v>20</v>
      </c>
      <c r="E15" s="41"/>
      <c r="F15" s="34" t="s">
        <v>21</v>
      </c>
      <c r="G15" s="41"/>
      <c r="H15" s="41"/>
      <c r="I15" s="127" t="s">
        <v>22</v>
      </c>
      <c r="J15" s="34" t="s">
        <v>21</v>
      </c>
      <c r="K15" s="44"/>
    </row>
    <row r="16" spans="2:11" s="1" customFormat="1" ht="14.45" customHeight="1">
      <c r="B16" s="40"/>
      <c r="C16" s="41"/>
      <c r="D16" s="36" t="s">
        <v>23</v>
      </c>
      <c r="E16" s="41"/>
      <c r="F16" s="34" t="s">
        <v>115</v>
      </c>
      <c r="G16" s="41"/>
      <c r="H16" s="41"/>
      <c r="I16" s="127" t="s">
        <v>25</v>
      </c>
      <c r="J16" s="128" t="str">
        <f>'Rekapitulace stavby'!AN8</f>
        <v>29.1.2017</v>
      </c>
      <c r="K16" s="44"/>
    </row>
    <row r="17" spans="2:11" s="1" customFormat="1" ht="10.9" customHeight="1">
      <c r="B17" s="40"/>
      <c r="C17" s="41"/>
      <c r="D17" s="41"/>
      <c r="E17" s="41"/>
      <c r="F17" s="41"/>
      <c r="G17" s="41"/>
      <c r="H17" s="41"/>
      <c r="I17" s="126"/>
      <c r="J17" s="41"/>
      <c r="K17" s="44"/>
    </row>
    <row r="18" spans="2:11" s="1" customFormat="1" ht="14.45" customHeight="1">
      <c r="B18" s="40"/>
      <c r="C18" s="41"/>
      <c r="D18" s="36" t="s">
        <v>27</v>
      </c>
      <c r="E18" s="41"/>
      <c r="F18" s="41"/>
      <c r="G18" s="41"/>
      <c r="H18" s="41"/>
      <c r="I18" s="127" t="s">
        <v>28</v>
      </c>
      <c r="J18" s="34" t="s">
        <v>21</v>
      </c>
      <c r="K18" s="44"/>
    </row>
    <row r="19" spans="2:11" s="1" customFormat="1" ht="18" customHeight="1">
      <c r="B19" s="40"/>
      <c r="C19" s="41"/>
      <c r="D19" s="41"/>
      <c r="E19" s="34" t="s">
        <v>29</v>
      </c>
      <c r="F19" s="41"/>
      <c r="G19" s="41"/>
      <c r="H19" s="41"/>
      <c r="I19" s="127" t="s">
        <v>30</v>
      </c>
      <c r="J19" s="34" t="s">
        <v>21</v>
      </c>
      <c r="K19" s="44"/>
    </row>
    <row r="20" spans="2:11" s="1" customFormat="1" ht="6.95" customHeight="1">
      <c r="B20" s="40"/>
      <c r="C20" s="41"/>
      <c r="D20" s="41"/>
      <c r="E20" s="41"/>
      <c r="F20" s="41"/>
      <c r="G20" s="41"/>
      <c r="H20" s="41"/>
      <c r="I20" s="126"/>
      <c r="J20" s="41"/>
      <c r="K20" s="44"/>
    </row>
    <row r="21" spans="2:11" s="1" customFormat="1" ht="14.45" customHeight="1">
      <c r="B21" s="40"/>
      <c r="C21" s="41"/>
      <c r="D21" s="36" t="s">
        <v>31</v>
      </c>
      <c r="E21" s="41"/>
      <c r="F21" s="41"/>
      <c r="G21" s="41"/>
      <c r="H21" s="41"/>
      <c r="I21" s="127" t="s">
        <v>28</v>
      </c>
      <c r="J21" s="34" t="str">
        <f>IF('Rekapitulace stavby'!AN13="Vyplň údaj","",IF('Rekapitulace stavby'!AN13="","",'Rekapitulace stavby'!AN13))</f>
        <v/>
      </c>
      <c r="K21" s="44"/>
    </row>
    <row r="22" spans="2:11" s="1" customFormat="1" ht="18" customHeight="1">
      <c r="B22" s="40"/>
      <c r="C22" s="41"/>
      <c r="D22" s="41"/>
      <c r="E22" s="34" t="str">
        <f>IF('Rekapitulace stavby'!E14="Vyplň údaj","",IF('Rekapitulace stavby'!E14="","",'Rekapitulace stavby'!E14))</f>
        <v/>
      </c>
      <c r="F22" s="41"/>
      <c r="G22" s="41"/>
      <c r="H22" s="41"/>
      <c r="I22" s="127" t="s">
        <v>30</v>
      </c>
      <c r="J22" s="34" t="str">
        <f>IF('Rekapitulace stavby'!AN14="Vyplň údaj","",IF('Rekapitulace stavby'!AN14="","",'Rekapitulace stavby'!AN14))</f>
        <v/>
      </c>
      <c r="K22" s="44"/>
    </row>
    <row r="23" spans="2:11" s="1" customFormat="1" ht="6.95" customHeight="1">
      <c r="B23" s="40"/>
      <c r="C23" s="41"/>
      <c r="D23" s="41"/>
      <c r="E23" s="41"/>
      <c r="F23" s="41"/>
      <c r="G23" s="41"/>
      <c r="H23" s="41"/>
      <c r="I23" s="126"/>
      <c r="J23" s="41"/>
      <c r="K23" s="44"/>
    </row>
    <row r="24" spans="2:11" s="1" customFormat="1" ht="14.45" customHeight="1">
      <c r="B24" s="40"/>
      <c r="C24" s="41"/>
      <c r="D24" s="36" t="s">
        <v>33</v>
      </c>
      <c r="E24" s="41"/>
      <c r="F24" s="41"/>
      <c r="G24" s="41"/>
      <c r="H24" s="41"/>
      <c r="I24" s="127" t="s">
        <v>28</v>
      </c>
      <c r="J24" s="34" t="s">
        <v>21</v>
      </c>
      <c r="K24" s="44"/>
    </row>
    <row r="25" spans="2:11" s="1" customFormat="1" ht="18" customHeight="1">
      <c r="B25" s="40"/>
      <c r="C25" s="41"/>
      <c r="D25" s="41"/>
      <c r="E25" s="34" t="s">
        <v>34</v>
      </c>
      <c r="F25" s="41"/>
      <c r="G25" s="41"/>
      <c r="H25" s="41"/>
      <c r="I25" s="127" t="s">
        <v>30</v>
      </c>
      <c r="J25" s="34" t="s">
        <v>21</v>
      </c>
      <c r="K25" s="44"/>
    </row>
    <row r="26" spans="2:11" s="1" customFormat="1" ht="6.95" customHeight="1">
      <c r="B26" s="40"/>
      <c r="C26" s="41"/>
      <c r="D26" s="41"/>
      <c r="E26" s="41"/>
      <c r="F26" s="41"/>
      <c r="G26" s="41"/>
      <c r="H26" s="41"/>
      <c r="I26" s="126"/>
      <c r="J26" s="41"/>
      <c r="K26" s="44"/>
    </row>
    <row r="27" spans="2:11" s="1" customFormat="1" ht="14.45" customHeight="1">
      <c r="B27" s="40"/>
      <c r="C27" s="41"/>
      <c r="D27" s="36" t="s">
        <v>36</v>
      </c>
      <c r="E27" s="41"/>
      <c r="F27" s="41"/>
      <c r="G27" s="41"/>
      <c r="H27" s="41"/>
      <c r="I27" s="126"/>
      <c r="J27" s="41"/>
      <c r="K27" s="44"/>
    </row>
    <row r="28" spans="2:11" s="7" customFormat="1" ht="22.5" customHeight="1">
      <c r="B28" s="129"/>
      <c r="C28" s="130"/>
      <c r="D28" s="130"/>
      <c r="E28" s="379" t="s">
        <v>21</v>
      </c>
      <c r="F28" s="379"/>
      <c r="G28" s="379"/>
      <c r="H28" s="379"/>
      <c r="I28" s="131"/>
      <c r="J28" s="130"/>
      <c r="K28" s="132"/>
    </row>
    <row r="29" spans="2:11" s="1" customFormat="1" ht="6.95" customHeight="1">
      <c r="B29" s="40"/>
      <c r="C29" s="41"/>
      <c r="D29" s="41"/>
      <c r="E29" s="41"/>
      <c r="F29" s="41"/>
      <c r="G29" s="41"/>
      <c r="H29" s="41"/>
      <c r="I29" s="126"/>
      <c r="J29" s="41"/>
      <c r="K29" s="44"/>
    </row>
    <row r="30" spans="2:11" s="1" customFormat="1" ht="6.95" customHeight="1">
      <c r="B30" s="40"/>
      <c r="C30" s="41"/>
      <c r="D30" s="84"/>
      <c r="E30" s="84"/>
      <c r="F30" s="84"/>
      <c r="G30" s="84"/>
      <c r="H30" s="84"/>
      <c r="I30" s="133"/>
      <c r="J30" s="84"/>
      <c r="K30" s="134"/>
    </row>
    <row r="31" spans="2:11" s="1" customFormat="1" ht="25.35" customHeight="1">
      <c r="B31" s="40"/>
      <c r="C31" s="41"/>
      <c r="D31" s="135" t="s">
        <v>38</v>
      </c>
      <c r="E31" s="41"/>
      <c r="F31" s="41"/>
      <c r="G31" s="41"/>
      <c r="H31" s="41"/>
      <c r="I31" s="126"/>
      <c r="J31" s="136">
        <f>ROUND(J95,2)</f>
        <v>0</v>
      </c>
      <c r="K31" s="44"/>
    </row>
    <row r="32" spans="2:11" s="1" customFormat="1" ht="6.95" customHeight="1">
      <c r="B32" s="40"/>
      <c r="C32" s="41"/>
      <c r="D32" s="84"/>
      <c r="E32" s="84"/>
      <c r="F32" s="84"/>
      <c r="G32" s="84"/>
      <c r="H32" s="84"/>
      <c r="I32" s="133"/>
      <c r="J32" s="84"/>
      <c r="K32" s="134"/>
    </row>
    <row r="33" spans="2:11" s="1" customFormat="1" ht="14.45" customHeight="1">
      <c r="B33" s="40"/>
      <c r="C33" s="41"/>
      <c r="D33" s="41"/>
      <c r="E33" s="41"/>
      <c r="F33" s="45" t="s">
        <v>40</v>
      </c>
      <c r="G33" s="41"/>
      <c r="H33" s="41"/>
      <c r="I33" s="137" t="s">
        <v>39</v>
      </c>
      <c r="J33" s="45" t="s">
        <v>41</v>
      </c>
      <c r="K33" s="44"/>
    </row>
    <row r="34" spans="2:11" s="1" customFormat="1" ht="14.45" customHeight="1">
      <c r="B34" s="40"/>
      <c r="C34" s="41"/>
      <c r="D34" s="48" t="s">
        <v>42</v>
      </c>
      <c r="E34" s="48" t="s">
        <v>43</v>
      </c>
      <c r="F34" s="138">
        <f>ROUND(SUM(BE95:BE235),2)</f>
        <v>0</v>
      </c>
      <c r="G34" s="41"/>
      <c r="H34" s="41"/>
      <c r="I34" s="139">
        <v>0.21</v>
      </c>
      <c r="J34" s="138">
        <f>ROUND(ROUND((SUM(BE95:BE235)),2)*I34,2)</f>
        <v>0</v>
      </c>
      <c r="K34" s="44"/>
    </row>
    <row r="35" spans="2:11" s="1" customFormat="1" ht="14.45" customHeight="1">
      <c r="B35" s="40"/>
      <c r="C35" s="41"/>
      <c r="D35" s="41"/>
      <c r="E35" s="48" t="s">
        <v>44</v>
      </c>
      <c r="F35" s="138">
        <f>ROUND(SUM(BF95:BF235),2)</f>
        <v>0</v>
      </c>
      <c r="G35" s="41"/>
      <c r="H35" s="41"/>
      <c r="I35" s="139">
        <v>0.15</v>
      </c>
      <c r="J35" s="138">
        <f>ROUND(ROUND((SUM(BF95:BF235)),2)*I35,2)</f>
        <v>0</v>
      </c>
      <c r="K35" s="44"/>
    </row>
    <row r="36" spans="2:11" s="1" customFormat="1" ht="14.45" customHeight="1" hidden="1">
      <c r="B36" s="40"/>
      <c r="C36" s="41"/>
      <c r="D36" s="41"/>
      <c r="E36" s="48" t="s">
        <v>45</v>
      </c>
      <c r="F36" s="138">
        <f>ROUND(SUM(BG95:BG235),2)</f>
        <v>0</v>
      </c>
      <c r="G36" s="41"/>
      <c r="H36" s="41"/>
      <c r="I36" s="139">
        <v>0.21</v>
      </c>
      <c r="J36" s="138">
        <v>0</v>
      </c>
      <c r="K36" s="44"/>
    </row>
    <row r="37" spans="2:11" s="1" customFormat="1" ht="14.45" customHeight="1" hidden="1">
      <c r="B37" s="40"/>
      <c r="C37" s="41"/>
      <c r="D37" s="41"/>
      <c r="E37" s="48" t="s">
        <v>46</v>
      </c>
      <c r="F37" s="138">
        <f>ROUND(SUM(BH95:BH235),2)</f>
        <v>0</v>
      </c>
      <c r="G37" s="41"/>
      <c r="H37" s="41"/>
      <c r="I37" s="139">
        <v>0.15</v>
      </c>
      <c r="J37" s="138">
        <v>0</v>
      </c>
      <c r="K37" s="44"/>
    </row>
    <row r="38" spans="2:11" s="1" customFormat="1" ht="14.45" customHeight="1" hidden="1">
      <c r="B38" s="40"/>
      <c r="C38" s="41"/>
      <c r="D38" s="41"/>
      <c r="E38" s="48" t="s">
        <v>47</v>
      </c>
      <c r="F38" s="138">
        <f>ROUND(SUM(BI95:BI235),2)</f>
        <v>0</v>
      </c>
      <c r="G38" s="41"/>
      <c r="H38" s="41"/>
      <c r="I38" s="139">
        <v>0</v>
      </c>
      <c r="J38" s="138">
        <v>0</v>
      </c>
      <c r="K38" s="44"/>
    </row>
    <row r="39" spans="2:11" s="1" customFormat="1" ht="6.95" customHeight="1">
      <c r="B39" s="40"/>
      <c r="C39" s="41"/>
      <c r="D39" s="41"/>
      <c r="E39" s="41"/>
      <c r="F39" s="41"/>
      <c r="G39" s="41"/>
      <c r="H39" s="41"/>
      <c r="I39" s="126"/>
      <c r="J39" s="41"/>
      <c r="K39" s="44"/>
    </row>
    <row r="40" spans="2:11" s="1" customFormat="1" ht="25.35" customHeight="1">
      <c r="B40" s="40"/>
      <c r="C40" s="140"/>
      <c r="D40" s="141" t="s">
        <v>48</v>
      </c>
      <c r="E40" s="78"/>
      <c r="F40" s="78"/>
      <c r="G40" s="142" t="s">
        <v>49</v>
      </c>
      <c r="H40" s="143" t="s">
        <v>50</v>
      </c>
      <c r="I40" s="144"/>
      <c r="J40" s="145">
        <f>SUM(J31:J38)</f>
        <v>0</v>
      </c>
      <c r="K40" s="146"/>
    </row>
    <row r="41" spans="2:11" s="1" customFormat="1" ht="14.45" customHeight="1">
      <c r="B41" s="55"/>
      <c r="C41" s="56"/>
      <c r="D41" s="56"/>
      <c r="E41" s="56"/>
      <c r="F41" s="56"/>
      <c r="G41" s="56"/>
      <c r="H41" s="56"/>
      <c r="I41" s="147"/>
      <c r="J41" s="56"/>
      <c r="K41" s="57"/>
    </row>
    <row r="45" spans="2:11" s="1" customFormat="1" ht="6.95" customHeight="1">
      <c r="B45" s="148"/>
      <c r="C45" s="149"/>
      <c r="D45" s="149"/>
      <c r="E45" s="149"/>
      <c r="F45" s="149"/>
      <c r="G45" s="149"/>
      <c r="H45" s="149"/>
      <c r="I45" s="150"/>
      <c r="J45" s="149"/>
      <c r="K45" s="151"/>
    </row>
    <row r="46" spans="2:11" s="1" customFormat="1" ht="36.95" customHeight="1">
      <c r="B46" s="40"/>
      <c r="C46" s="29" t="s">
        <v>116</v>
      </c>
      <c r="D46" s="41"/>
      <c r="E46" s="41"/>
      <c r="F46" s="41"/>
      <c r="G46" s="41"/>
      <c r="H46" s="41"/>
      <c r="I46" s="126"/>
      <c r="J46" s="41"/>
      <c r="K46" s="44"/>
    </row>
    <row r="47" spans="2:11" s="1" customFormat="1" ht="6.95" customHeight="1">
      <c r="B47" s="40"/>
      <c r="C47" s="41"/>
      <c r="D47" s="41"/>
      <c r="E47" s="41"/>
      <c r="F47" s="41"/>
      <c r="G47" s="41"/>
      <c r="H47" s="41"/>
      <c r="I47" s="126"/>
      <c r="J47" s="41"/>
      <c r="K47" s="44"/>
    </row>
    <row r="48" spans="2:11" s="1" customFormat="1" ht="14.45" customHeight="1">
      <c r="B48" s="40"/>
      <c r="C48" s="36" t="s">
        <v>18</v>
      </c>
      <c r="D48" s="41"/>
      <c r="E48" s="41"/>
      <c r="F48" s="41"/>
      <c r="G48" s="41"/>
      <c r="H48" s="41"/>
      <c r="I48" s="126"/>
      <c r="J48" s="41"/>
      <c r="K48" s="44"/>
    </row>
    <row r="49" spans="2:11" s="1" customFormat="1" ht="22.5" customHeight="1">
      <c r="B49" s="40"/>
      <c r="C49" s="41"/>
      <c r="D49" s="41"/>
      <c r="E49" s="388" t="str">
        <f>E7</f>
        <v>II/322 Lžovice - Týnec nad Labem</v>
      </c>
      <c r="F49" s="389"/>
      <c r="G49" s="389"/>
      <c r="H49" s="389"/>
      <c r="I49" s="126"/>
      <c r="J49" s="41"/>
      <c r="K49" s="44"/>
    </row>
    <row r="50" spans="2:11" ht="15">
      <c r="B50" s="27"/>
      <c r="C50" s="36" t="s">
        <v>109</v>
      </c>
      <c r="D50" s="28"/>
      <c r="E50" s="28"/>
      <c r="F50" s="28"/>
      <c r="G50" s="28"/>
      <c r="H50" s="28"/>
      <c r="I50" s="125"/>
      <c r="J50" s="28"/>
      <c r="K50" s="30"/>
    </row>
    <row r="51" spans="2:11" ht="22.5" customHeight="1">
      <c r="B51" s="27"/>
      <c r="C51" s="28"/>
      <c r="D51" s="28"/>
      <c r="E51" s="388" t="s">
        <v>110</v>
      </c>
      <c r="F51" s="375"/>
      <c r="G51" s="375"/>
      <c r="H51" s="375"/>
      <c r="I51" s="125"/>
      <c r="J51" s="28"/>
      <c r="K51" s="30"/>
    </row>
    <row r="52" spans="2:11" ht="15">
      <c r="B52" s="27"/>
      <c r="C52" s="36" t="s">
        <v>111</v>
      </c>
      <c r="D52" s="28"/>
      <c r="E52" s="28"/>
      <c r="F52" s="28"/>
      <c r="G52" s="28"/>
      <c r="H52" s="28"/>
      <c r="I52" s="125"/>
      <c r="J52" s="28"/>
      <c r="K52" s="30"/>
    </row>
    <row r="53" spans="2:11" s="1" customFormat="1" ht="22.5" customHeight="1">
      <c r="B53" s="40"/>
      <c r="C53" s="41"/>
      <c r="D53" s="41"/>
      <c r="E53" s="360" t="s">
        <v>112</v>
      </c>
      <c r="F53" s="390"/>
      <c r="G53" s="390"/>
      <c r="H53" s="390"/>
      <c r="I53" s="126"/>
      <c r="J53" s="41"/>
      <c r="K53" s="44"/>
    </row>
    <row r="54" spans="2:11" s="1" customFormat="1" ht="14.45" customHeight="1">
      <c r="B54" s="40"/>
      <c r="C54" s="36" t="s">
        <v>113</v>
      </c>
      <c r="D54" s="41"/>
      <c r="E54" s="41"/>
      <c r="F54" s="41"/>
      <c r="G54" s="41"/>
      <c r="H54" s="41"/>
      <c r="I54" s="126"/>
      <c r="J54" s="41"/>
      <c r="K54" s="44"/>
    </row>
    <row r="55" spans="2:11" s="1" customFormat="1" ht="23.25" customHeight="1">
      <c r="B55" s="40"/>
      <c r="C55" s="41"/>
      <c r="D55" s="41"/>
      <c r="E55" s="391" t="str">
        <f>E13</f>
        <v>2 - 2.podúsek - km 10,257 - 11,3325 - dl. úseku 1076 m</v>
      </c>
      <c r="F55" s="390"/>
      <c r="G55" s="390"/>
      <c r="H55" s="390"/>
      <c r="I55" s="126"/>
      <c r="J55" s="41"/>
      <c r="K55" s="44"/>
    </row>
    <row r="56" spans="2:11" s="1" customFormat="1" ht="6.95" customHeight="1">
      <c r="B56" s="40"/>
      <c r="C56" s="41"/>
      <c r="D56" s="41"/>
      <c r="E56" s="41"/>
      <c r="F56" s="41"/>
      <c r="G56" s="41"/>
      <c r="H56" s="41"/>
      <c r="I56" s="126"/>
      <c r="J56" s="41"/>
      <c r="K56" s="44"/>
    </row>
    <row r="57" spans="2:11" s="1" customFormat="1" ht="18" customHeight="1">
      <c r="B57" s="40"/>
      <c r="C57" s="36" t="s">
        <v>23</v>
      </c>
      <c r="D57" s="41"/>
      <c r="E57" s="41"/>
      <c r="F57" s="34" t="str">
        <f>F16</f>
        <v xml:space="preserve"> </v>
      </c>
      <c r="G57" s="41"/>
      <c r="H57" s="41"/>
      <c r="I57" s="127" t="s">
        <v>25</v>
      </c>
      <c r="J57" s="128" t="str">
        <f>IF(J16="","",J16)</f>
        <v>29.1.2017</v>
      </c>
      <c r="K57" s="44"/>
    </row>
    <row r="58" spans="2:11" s="1" customFormat="1" ht="6.95" customHeight="1">
      <c r="B58" s="40"/>
      <c r="C58" s="41"/>
      <c r="D58" s="41"/>
      <c r="E58" s="41"/>
      <c r="F58" s="41"/>
      <c r="G58" s="41"/>
      <c r="H58" s="41"/>
      <c r="I58" s="126"/>
      <c r="J58" s="41"/>
      <c r="K58" s="44"/>
    </row>
    <row r="59" spans="2:11" s="1" customFormat="1" ht="15">
      <c r="B59" s="40"/>
      <c r="C59" s="36" t="s">
        <v>27</v>
      </c>
      <c r="D59" s="41"/>
      <c r="E59" s="41"/>
      <c r="F59" s="34" t="str">
        <f>E19</f>
        <v>Krajská správa a údržba silnic Středočeského kraje</v>
      </c>
      <c r="G59" s="41"/>
      <c r="H59" s="41"/>
      <c r="I59" s="127" t="s">
        <v>33</v>
      </c>
      <c r="J59" s="34" t="str">
        <f>E25</f>
        <v>Ateliér PROMIKA s.r.o.</v>
      </c>
      <c r="K59" s="44"/>
    </row>
    <row r="60" spans="2:11" s="1" customFormat="1" ht="14.45" customHeight="1">
      <c r="B60" s="40"/>
      <c r="C60" s="36" t="s">
        <v>31</v>
      </c>
      <c r="D60" s="41"/>
      <c r="E60" s="41"/>
      <c r="F60" s="34" t="str">
        <f>IF(E22="","",E22)</f>
        <v/>
      </c>
      <c r="G60" s="41"/>
      <c r="H60" s="41"/>
      <c r="I60" s="126"/>
      <c r="J60" s="41"/>
      <c r="K60" s="44"/>
    </row>
    <row r="61" spans="2:11" s="1" customFormat="1" ht="10.35" customHeight="1">
      <c r="B61" s="40"/>
      <c r="C61" s="41"/>
      <c r="D61" s="41"/>
      <c r="E61" s="41"/>
      <c r="F61" s="41"/>
      <c r="G61" s="41"/>
      <c r="H61" s="41"/>
      <c r="I61" s="126"/>
      <c r="J61" s="41"/>
      <c r="K61" s="44"/>
    </row>
    <row r="62" spans="2:11" s="1" customFormat="1" ht="29.25" customHeight="1">
      <c r="B62" s="40"/>
      <c r="C62" s="152" t="s">
        <v>117</v>
      </c>
      <c r="D62" s="140"/>
      <c r="E62" s="140"/>
      <c r="F62" s="140"/>
      <c r="G62" s="140"/>
      <c r="H62" s="140"/>
      <c r="I62" s="153"/>
      <c r="J62" s="154" t="s">
        <v>118</v>
      </c>
      <c r="K62" s="155"/>
    </row>
    <row r="63" spans="2:11" s="1" customFormat="1" ht="10.35" customHeight="1">
      <c r="B63" s="40"/>
      <c r="C63" s="41"/>
      <c r="D63" s="41"/>
      <c r="E63" s="41"/>
      <c r="F63" s="41"/>
      <c r="G63" s="41"/>
      <c r="H63" s="41"/>
      <c r="I63" s="126"/>
      <c r="J63" s="41"/>
      <c r="K63" s="44"/>
    </row>
    <row r="64" spans="2:47" s="1" customFormat="1" ht="29.25" customHeight="1">
      <c r="B64" s="40"/>
      <c r="C64" s="156" t="s">
        <v>119</v>
      </c>
      <c r="D64" s="41"/>
      <c r="E64" s="41"/>
      <c r="F64" s="41"/>
      <c r="G64" s="41"/>
      <c r="H64" s="41"/>
      <c r="I64" s="126"/>
      <c r="J64" s="136">
        <f>J95</f>
        <v>0</v>
      </c>
      <c r="K64" s="44"/>
      <c r="AU64" s="23" t="s">
        <v>120</v>
      </c>
    </row>
    <row r="65" spans="2:11" s="8" customFormat="1" ht="24.95" customHeight="1">
      <c r="B65" s="157"/>
      <c r="C65" s="158"/>
      <c r="D65" s="159" t="s">
        <v>121</v>
      </c>
      <c r="E65" s="160"/>
      <c r="F65" s="160"/>
      <c r="G65" s="160"/>
      <c r="H65" s="160"/>
      <c r="I65" s="161"/>
      <c r="J65" s="162">
        <f>J96</f>
        <v>0</v>
      </c>
      <c r="K65" s="163"/>
    </row>
    <row r="66" spans="2:11" s="9" customFormat="1" ht="19.9" customHeight="1">
      <c r="B66" s="164"/>
      <c r="C66" s="165"/>
      <c r="D66" s="166" t="s">
        <v>234</v>
      </c>
      <c r="E66" s="167"/>
      <c r="F66" s="167"/>
      <c r="G66" s="167"/>
      <c r="H66" s="167"/>
      <c r="I66" s="168"/>
      <c r="J66" s="169">
        <f>J97</f>
        <v>0</v>
      </c>
      <c r="K66" s="170"/>
    </row>
    <row r="67" spans="2:11" s="9" customFormat="1" ht="19.9" customHeight="1">
      <c r="B67" s="164"/>
      <c r="C67" s="165"/>
      <c r="D67" s="166" t="s">
        <v>452</v>
      </c>
      <c r="E67" s="167"/>
      <c r="F67" s="167"/>
      <c r="G67" s="167"/>
      <c r="H67" s="167"/>
      <c r="I67" s="168"/>
      <c r="J67" s="169">
        <f>J128</f>
        <v>0</v>
      </c>
      <c r="K67" s="170"/>
    </row>
    <row r="68" spans="2:11" s="9" customFormat="1" ht="19.9" customHeight="1">
      <c r="B68" s="164"/>
      <c r="C68" s="165"/>
      <c r="D68" s="166" t="s">
        <v>235</v>
      </c>
      <c r="E68" s="167"/>
      <c r="F68" s="167"/>
      <c r="G68" s="167"/>
      <c r="H68" s="167"/>
      <c r="I68" s="168"/>
      <c r="J68" s="169">
        <f>J134</f>
        <v>0</v>
      </c>
      <c r="K68" s="170"/>
    </row>
    <row r="69" spans="2:11" s="9" customFormat="1" ht="19.9" customHeight="1">
      <c r="B69" s="164"/>
      <c r="C69" s="165"/>
      <c r="D69" s="166" t="s">
        <v>123</v>
      </c>
      <c r="E69" s="167"/>
      <c r="F69" s="167"/>
      <c r="G69" s="167"/>
      <c r="H69" s="167"/>
      <c r="I69" s="168"/>
      <c r="J69" s="169">
        <f>J198</f>
        <v>0</v>
      </c>
      <c r="K69" s="170"/>
    </row>
    <row r="70" spans="2:11" s="9" customFormat="1" ht="19.9" customHeight="1">
      <c r="B70" s="164"/>
      <c r="C70" s="165"/>
      <c r="D70" s="166" t="s">
        <v>124</v>
      </c>
      <c r="E70" s="167"/>
      <c r="F70" s="167"/>
      <c r="G70" s="167"/>
      <c r="H70" s="167"/>
      <c r="I70" s="168"/>
      <c r="J70" s="169">
        <f>J214</f>
        <v>0</v>
      </c>
      <c r="K70" s="170"/>
    </row>
    <row r="71" spans="2:11" s="9" customFormat="1" ht="19.9" customHeight="1">
      <c r="B71" s="164"/>
      <c r="C71" s="165"/>
      <c r="D71" s="166" t="s">
        <v>125</v>
      </c>
      <c r="E71" s="167"/>
      <c r="F71" s="167"/>
      <c r="G71" s="167"/>
      <c r="H71" s="167"/>
      <c r="I71" s="168"/>
      <c r="J71" s="169">
        <f>J231</f>
        <v>0</v>
      </c>
      <c r="K71" s="170"/>
    </row>
    <row r="72" spans="2:11" s="1" customFormat="1" ht="21.75" customHeight="1">
      <c r="B72" s="40"/>
      <c r="C72" s="41"/>
      <c r="D72" s="41"/>
      <c r="E72" s="41"/>
      <c r="F72" s="41"/>
      <c r="G72" s="41"/>
      <c r="H72" s="41"/>
      <c r="I72" s="126"/>
      <c r="J72" s="41"/>
      <c r="K72" s="44"/>
    </row>
    <row r="73" spans="2:11" s="1" customFormat="1" ht="6.95" customHeight="1">
      <c r="B73" s="55"/>
      <c r="C73" s="56"/>
      <c r="D73" s="56"/>
      <c r="E73" s="56"/>
      <c r="F73" s="56"/>
      <c r="G73" s="56"/>
      <c r="H73" s="56"/>
      <c r="I73" s="147"/>
      <c r="J73" s="56"/>
      <c r="K73" s="57"/>
    </row>
    <row r="77" spans="2:12" s="1" customFormat="1" ht="6.95" customHeight="1">
      <c r="B77" s="58"/>
      <c r="C77" s="59"/>
      <c r="D77" s="59"/>
      <c r="E77" s="59"/>
      <c r="F77" s="59"/>
      <c r="G77" s="59"/>
      <c r="H77" s="59"/>
      <c r="I77" s="150"/>
      <c r="J77" s="59"/>
      <c r="K77" s="59"/>
      <c r="L77" s="60"/>
    </row>
    <row r="78" spans="2:12" s="1" customFormat="1" ht="36.95" customHeight="1">
      <c r="B78" s="40"/>
      <c r="C78" s="61" t="s">
        <v>126</v>
      </c>
      <c r="D78" s="62"/>
      <c r="E78" s="62"/>
      <c r="F78" s="62"/>
      <c r="G78" s="62"/>
      <c r="H78" s="62"/>
      <c r="I78" s="171"/>
      <c r="J78" s="62"/>
      <c r="K78" s="62"/>
      <c r="L78" s="60"/>
    </row>
    <row r="79" spans="2:12" s="1" customFormat="1" ht="6.95" customHeight="1">
      <c r="B79" s="40"/>
      <c r="C79" s="62"/>
      <c r="D79" s="62"/>
      <c r="E79" s="62"/>
      <c r="F79" s="62"/>
      <c r="G79" s="62"/>
      <c r="H79" s="62"/>
      <c r="I79" s="171"/>
      <c r="J79" s="62"/>
      <c r="K79" s="62"/>
      <c r="L79" s="60"/>
    </row>
    <row r="80" spans="2:12" s="1" customFormat="1" ht="14.45" customHeight="1">
      <c r="B80" s="40"/>
      <c r="C80" s="64" t="s">
        <v>18</v>
      </c>
      <c r="D80" s="62"/>
      <c r="E80" s="62"/>
      <c r="F80" s="62"/>
      <c r="G80" s="62"/>
      <c r="H80" s="62"/>
      <c r="I80" s="171"/>
      <c r="J80" s="62"/>
      <c r="K80" s="62"/>
      <c r="L80" s="60"/>
    </row>
    <row r="81" spans="2:12" s="1" customFormat="1" ht="22.5" customHeight="1">
      <c r="B81" s="40"/>
      <c r="C81" s="62"/>
      <c r="D81" s="62"/>
      <c r="E81" s="385" t="str">
        <f>E7</f>
        <v>II/322 Lžovice - Týnec nad Labem</v>
      </c>
      <c r="F81" s="392"/>
      <c r="G81" s="392"/>
      <c r="H81" s="392"/>
      <c r="I81" s="171"/>
      <c r="J81" s="62"/>
      <c r="K81" s="62"/>
      <c r="L81" s="60"/>
    </row>
    <row r="82" spans="2:12" ht="15">
      <c r="B82" s="27"/>
      <c r="C82" s="64" t="s">
        <v>109</v>
      </c>
      <c r="D82" s="172"/>
      <c r="E82" s="172"/>
      <c r="F82" s="172"/>
      <c r="G82" s="172"/>
      <c r="H82" s="172"/>
      <c r="J82" s="172"/>
      <c r="K82" s="172"/>
      <c r="L82" s="173"/>
    </row>
    <row r="83" spans="2:12" ht="22.5" customHeight="1">
      <c r="B83" s="27"/>
      <c r="C83" s="172"/>
      <c r="D83" s="172"/>
      <c r="E83" s="385" t="s">
        <v>110</v>
      </c>
      <c r="F83" s="386"/>
      <c r="G83" s="386"/>
      <c r="H83" s="386"/>
      <c r="J83" s="172"/>
      <c r="K83" s="172"/>
      <c r="L83" s="173"/>
    </row>
    <row r="84" spans="2:12" ht="15">
      <c r="B84" s="27"/>
      <c r="C84" s="64" t="s">
        <v>111</v>
      </c>
      <c r="D84" s="172"/>
      <c r="E84" s="172"/>
      <c r="F84" s="172"/>
      <c r="G84" s="172"/>
      <c r="H84" s="172"/>
      <c r="J84" s="172"/>
      <c r="K84" s="172"/>
      <c r="L84" s="173"/>
    </row>
    <row r="85" spans="2:12" s="1" customFormat="1" ht="22.5" customHeight="1">
      <c r="B85" s="40"/>
      <c r="C85" s="62"/>
      <c r="D85" s="62"/>
      <c r="E85" s="383" t="s">
        <v>112</v>
      </c>
      <c r="F85" s="384"/>
      <c r="G85" s="384"/>
      <c r="H85" s="384"/>
      <c r="I85" s="171"/>
      <c r="J85" s="62"/>
      <c r="K85" s="62"/>
      <c r="L85" s="60"/>
    </row>
    <row r="86" spans="2:12" s="1" customFormat="1" ht="14.45" customHeight="1">
      <c r="B86" s="40"/>
      <c r="C86" s="64" t="s">
        <v>113</v>
      </c>
      <c r="D86" s="62"/>
      <c r="E86" s="62"/>
      <c r="F86" s="62"/>
      <c r="G86" s="62"/>
      <c r="H86" s="62"/>
      <c r="I86" s="171"/>
      <c r="J86" s="62"/>
      <c r="K86" s="62"/>
      <c r="L86" s="60"/>
    </row>
    <row r="87" spans="2:12" s="1" customFormat="1" ht="23.25" customHeight="1">
      <c r="B87" s="40"/>
      <c r="C87" s="62"/>
      <c r="D87" s="62"/>
      <c r="E87" s="351" t="str">
        <f>E13</f>
        <v>2 - 2.podúsek - km 10,257 - 11,3325 - dl. úseku 1076 m</v>
      </c>
      <c r="F87" s="384"/>
      <c r="G87" s="384"/>
      <c r="H87" s="384"/>
      <c r="I87" s="171"/>
      <c r="J87" s="62"/>
      <c r="K87" s="62"/>
      <c r="L87" s="60"/>
    </row>
    <row r="88" spans="2:12" s="1" customFormat="1" ht="6.95" customHeight="1">
      <c r="B88" s="40"/>
      <c r="C88" s="62"/>
      <c r="D88" s="62"/>
      <c r="E88" s="62"/>
      <c r="F88" s="62"/>
      <c r="G88" s="62"/>
      <c r="H88" s="62"/>
      <c r="I88" s="171"/>
      <c r="J88" s="62"/>
      <c r="K88" s="62"/>
      <c r="L88" s="60"/>
    </row>
    <row r="89" spans="2:12" s="1" customFormat="1" ht="18" customHeight="1">
      <c r="B89" s="40"/>
      <c r="C89" s="64" t="s">
        <v>23</v>
      </c>
      <c r="D89" s="62"/>
      <c r="E89" s="62"/>
      <c r="F89" s="174" t="str">
        <f>F16</f>
        <v xml:space="preserve"> </v>
      </c>
      <c r="G89" s="62"/>
      <c r="H89" s="62"/>
      <c r="I89" s="175" t="s">
        <v>25</v>
      </c>
      <c r="J89" s="72" t="str">
        <f>IF(J16="","",J16)</f>
        <v>29.1.2017</v>
      </c>
      <c r="K89" s="62"/>
      <c r="L89" s="60"/>
    </row>
    <row r="90" spans="2:12" s="1" customFormat="1" ht="6.95" customHeight="1">
      <c r="B90" s="40"/>
      <c r="C90" s="62"/>
      <c r="D90" s="62"/>
      <c r="E90" s="62"/>
      <c r="F90" s="62"/>
      <c r="G90" s="62"/>
      <c r="H90" s="62"/>
      <c r="I90" s="171"/>
      <c r="J90" s="62"/>
      <c r="K90" s="62"/>
      <c r="L90" s="60"/>
    </row>
    <row r="91" spans="2:12" s="1" customFormat="1" ht="15">
      <c r="B91" s="40"/>
      <c r="C91" s="64" t="s">
        <v>27</v>
      </c>
      <c r="D91" s="62"/>
      <c r="E91" s="62"/>
      <c r="F91" s="174" t="str">
        <f>E19</f>
        <v>Krajská správa a údržba silnic Středočeského kraje</v>
      </c>
      <c r="G91" s="62"/>
      <c r="H91" s="62"/>
      <c r="I91" s="175" t="s">
        <v>33</v>
      </c>
      <c r="J91" s="174" t="str">
        <f>E25</f>
        <v>Ateliér PROMIKA s.r.o.</v>
      </c>
      <c r="K91" s="62"/>
      <c r="L91" s="60"/>
    </row>
    <row r="92" spans="2:12" s="1" customFormat="1" ht="14.45" customHeight="1">
      <c r="B92" s="40"/>
      <c r="C92" s="64" t="s">
        <v>31</v>
      </c>
      <c r="D92" s="62"/>
      <c r="E92" s="62"/>
      <c r="F92" s="174" t="str">
        <f>IF(E22="","",E22)</f>
        <v/>
      </c>
      <c r="G92" s="62"/>
      <c r="H92" s="62"/>
      <c r="I92" s="171"/>
      <c r="J92" s="62"/>
      <c r="K92" s="62"/>
      <c r="L92" s="60"/>
    </row>
    <row r="93" spans="2:12" s="1" customFormat="1" ht="10.35" customHeight="1">
      <c r="B93" s="40"/>
      <c r="C93" s="62"/>
      <c r="D93" s="62"/>
      <c r="E93" s="62"/>
      <c r="F93" s="62"/>
      <c r="G93" s="62"/>
      <c r="H93" s="62"/>
      <c r="I93" s="171"/>
      <c r="J93" s="62"/>
      <c r="K93" s="62"/>
      <c r="L93" s="60"/>
    </row>
    <row r="94" spans="2:20" s="10" customFormat="1" ht="29.25" customHeight="1">
      <c r="B94" s="176"/>
      <c r="C94" s="177" t="s">
        <v>127</v>
      </c>
      <c r="D94" s="178" t="s">
        <v>57</v>
      </c>
      <c r="E94" s="178" t="s">
        <v>53</v>
      </c>
      <c r="F94" s="178" t="s">
        <v>128</v>
      </c>
      <c r="G94" s="178" t="s">
        <v>129</v>
      </c>
      <c r="H94" s="178" t="s">
        <v>130</v>
      </c>
      <c r="I94" s="179" t="s">
        <v>131</v>
      </c>
      <c r="J94" s="178" t="s">
        <v>118</v>
      </c>
      <c r="K94" s="180" t="s">
        <v>132</v>
      </c>
      <c r="L94" s="181"/>
      <c r="M94" s="80" t="s">
        <v>133</v>
      </c>
      <c r="N94" s="81" t="s">
        <v>42</v>
      </c>
      <c r="O94" s="81" t="s">
        <v>134</v>
      </c>
      <c r="P94" s="81" t="s">
        <v>135</v>
      </c>
      <c r="Q94" s="81" t="s">
        <v>136</v>
      </c>
      <c r="R94" s="81" t="s">
        <v>137</v>
      </c>
      <c r="S94" s="81" t="s">
        <v>138</v>
      </c>
      <c r="T94" s="82" t="s">
        <v>139</v>
      </c>
    </row>
    <row r="95" spans="2:63" s="1" customFormat="1" ht="29.25" customHeight="1">
      <c r="B95" s="40"/>
      <c r="C95" s="86" t="s">
        <v>119</v>
      </c>
      <c r="D95" s="62"/>
      <c r="E95" s="62"/>
      <c r="F95" s="62"/>
      <c r="G95" s="62"/>
      <c r="H95" s="62"/>
      <c r="I95" s="171"/>
      <c r="J95" s="182">
        <f>BK95</f>
        <v>0</v>
      </c>
      <c r="K95" s="62"/>
      <c r="L95" s="60"/>
      <c r="M95" s="83"/>
      <c r="N95" s="84"/>
      <c r="O95" s="84"/>
      <c r="P95" s="183">
        <f>P96</f>
        <v>0</v>
      </c>
      <c r="Q95" s="84"/>
      <c r="R95" s="183">
        <f>R96</f>
        <v>491.782413</v>
      </c>
      <c r="S95" s="84"/>
      <c r="T95" s="184">
        <f>T96</f>
        <v>5666.2992</v>
      </c>
      <c r="AT95" s="23" t="s">
        <v>71</v>
      </c>
      <c r="AU95" s="23" t="s">
        <v>120</v>
      </c>
      <c r="BK95" s="185">
        <f>BK96</f>
        <v>0</v>
      </c>
    </row>
    <row r="96" spans="2:63" s="11" customFormat="1" ht="37.35" customHeight="1">
      <c r="B96" s="186"/>
      <c r="C96" s="187"/>
      <c r="D96" s="188" t="s">
        <v>71</v>
      </c>
      <c r="E96" s="189" t="s">
        <v>140</v>
      </c>
      <c r="F96" s="189" t="s">
        <v>141</v>
      </c>
      <c r="G96" s="187"/>
      <c r="H96" s="187"/>
      <c r="I96" s="190"/>
      <c r="J96" s="191">
        <f>BK96</f>
        <v>0</v>
      </c>
      <c r="K96" s="187"/>
      <c r="L96" s="192"/>
      <c r="M96" s="193"/>
      <c r="N96" s="194"/>
      <c r="O96" s="194"/>
      <c r="P96" s="195">
        <f>P97+P128+P134+P198+P214+P231</f>
        <v>0</v>
      </c>
      <c r="Q96" s="194"/>
      <c r="R96" s="195">
        <f>R97+R128+R134+R198+R214+R231</f>
        <v>491.782413</v>
      </c>
      <c r="S96" s="194"/>
      <c r="T96" s="196">
        <f>T97+T128+T134+T198+T214+T231</f>
        <v>5666.2992</v>
      </c>
      <c r="AR96" s="197" t="s">
        <v>76</v>
      </c>
      <c r="AT96" s="198" t="s">
        <v>71</v>
      </c>
      <c r="AU96" s="198" t="s">
        <v>72</v>
      </c>
      <c r="AY96" s="197" t="s">
        <v>142</v>
      </c>
      <c r="BK96" s="199">
        <f>BK97+BK128+BK134+BK198+BK214+BK231</f>
        <v>0</v>
      </c>
    </row>
    <row r="97" spans="2:63" s="11" customFormat="1" ht="19.9" customHeight="1">
      <c r="B97" s="186"/>
      <c r="C97" s="187"/>
      <c r="D97" s="200" t="s">
        <v>71</v>
      </c>
      <c r="E97" s="201" t="s">
        <v>76</v>
      </c>
      <c r="F97" s="201" t="s">
        <v>236</v>
      </c>
      <c r="G97" s="187"/>
      <c r="H97" s="187"/>
      <c r="I97" s="190"/>
      <c r="J97" s="202">
        <f>BK97</f>
        <v>0</v>
      </c>
      <c r="K97" s="187"/>
      <c r="L97" s="192"/>
      <c r="M97" s="193"/>
      <c r="N97" s="194"/>
      <c r="O97" s="194"/>
      <c r="P97" s="195">
        <f>SUM(P98:P127)</f>
        <v>0</v>
      </c>
      <c r="Q97" s="194"/>
      <c r="R97" s="195">
        <f>SUM(R98:R127)</f>
        <v>2.083563</v>
      </c>
      <c r="S97" s="194"/>
      <c r="T97" s="196">
        <f>SUM(T98:T127)</f>
        <v>5185.8792</v>
      </c>
      <c r="AR97" s="197" t="s">
        <v>76</v>
      </c>
      <c r="AT97" s="198" t="s">
        <v>71</v>
      </c>
      <c r="AU97" s="198" t="s">
        <v>76</v>
      </c>
      <c r="AY97" s="197" t="s">
        <v>142</v>
      </c>
      <c r="BK97" s="199">
        <f>SUM(BK98:BK127)</f>
        <v>0</v>
      </c>
    </row>
    <row r="98" spans="2:65" s="1" customFormat="1" ht="22.5" customHeight="1">
      <c r="B98" s="40"/>
      <c r="C98" s="203" t="s">
        <v>76</v>
      </c>
      <c r="D98" s="203" t="s">
        <v>145</v>
      </c>
      <c r="E98" s="204" t="s">
        <v>453</v>
      </c>
      <c r="F98" s="205" t="s">
        <v>454</v>
      </c>
      <c r="G98" s="206" t="s">
        <v>239</v>
      </c>
      <c r="H98" s="207">
        <v>165</v>
      </c>
      <c r="I98" s="208"/>
      <c r="J98" s="209">
        <f>ROUND(I98*H98,2)</f>
        <v>0</v>
      </c>
      <c r="K98" s="205" t="s">
        <v>163</v>
      </c>
      <c r="L98" s="60"/>
      <c r="M98" s="210" t="s">
        <v>21</v>
      </c>
      <c r="N98" s="211" t="s">
        <v>43</v>
      </c>
      <c r="O98" s="41"/>
      <c r="P98" s="212">
        <f>O98*H98</f>
        <v>0</v>
      </c>
      <c r="Q98" s="212">
        <v>0</v>
      </c>
      <c r="R98" s="212">
        <f>Q98*H98</f>
        <v>0</v>
      </c>
      <c r="S98" s="212">
        <v>0.255</v>
      </c>
      <c r="T98" s="213">
        <f>S98*H98</f>
        <v>42.075</v>
      </c>
      <c r="AR98" s="23" t="s">
        <v>149</v>
      </c>
      <c r="AT98" s="23" t="s">
        <v>145</v>
      </c>
      <c r="AU98" s="23" t="s">
        <v>79</v>
      </c>
      <c r="AY98" s="23" t="s">
        <v>142</v>
      </c>
      <c r="BE98" s="214">
        <f>IF(N98="základní",J98,0)</f>
        <v>0</v>
      </c>
      <c r="BF98" s="214">
        <f>IF(N98="snížená",J98,0)</f>
        <v>0</v>
      </c>
      <c r="BG98" s="214">
        <f>IF(N98="zákl. přenesená",J98,0)</f>
        <v>0</v>
      </c>
      <c r="BH98" s="214">
        <f>IF(N98="sníž. přenesená",J98,0)</f>
        <v>0</v>
      </c>
      <c r="BI98" s="214">
        <f>IF(N98="nulová",J98,0)</f>
        <v>0</v>
      </c>
      <c r="BJ98" s="23" t="s">
        <v>76</v>
      </c>
      <c r="BK98" s="214">
        <f>ROUND(I98*H98,2)</f>
        <v>0</v>
      </c>
      <c r="BL98" s="23" t="s">
        <v>149</v>
      </c>
      <c r="BM98" s="23" t="s">
        <v>455</v>
      </c>
    </row>
    <row r="99" spans="2:47" s="1" customFormat="1" ht="54">
      <c r="B99" s="40"/>
      <c r="C99" s="62"/>
      <c r="D99" s="215" t="s">
        <v>151</v>
      </c>
      <c r="E99" s="62"/>
      <c r="F99" s="216" t="s">
        <v>456</v>
      </c>
      <c r="G99" s="62"/>
      <c r="H99" s="62"/>
      <c r="I99" s="171"/>
      <c r="J99" s="62"/>
      <c r="K99" s="62"/>
      <c r="L99" s="60"/>
      <c r="M99" s="217"/>
      <c r="N99" s="41"/>
      <c r="O99" s="41"/>
      <c r="P99" s="41"/>
      <c r="Q99" s="41"/>
      <c r="R99" s="41"/>
      <c r="S99" s="41"/>
      <c r="T99" s="77"/>
      <c r="AT99" s="23" t="s">
        <v>151</v>
      </c>
      <c r="AU99" s="23" t="s">
        <v>79</v>
      </c>
    </row>
    <row r="100" spans="2:51" s="13" customFormat="1" ht="13.5">
      <c r="B100" s="247"/>
      <c r="C100" s="248"/>
      <c r="D100" s="215" t="s">
        <v>152</v>
      </c>
      <c r="E100" s="249" t="s">
        <v>21</v>
      </c>
      <c r="F100" s="250" t="s">
        <v>457</v>
      </c>
      <c r="G100" s="248"/>
      <c r="H100" s="251" t="s">
        <v>21</v>
      </c>
      <c r="I100" s="252"/>
      <c r="J100" s="248"/>
      <c r="K100" s="248"/>
      <c r="L100" s="253"/>
      <c r="M100" s="254"/>
      <c r="N100" s="255"/>
      <c r="O100" s="255"/>
      <c r="P100" s="255"/>
      <c r="Q100" s="255"/>
      <c r="R100" s="255"/>
      <c r="S100" s="255"/>
      <c r="T100" s="256"/>
      <c r="AT100" s="257" t="s">
        <v>152</v>
      </c>
      <c r="AU100" s="257" t="s">
        <v>79</v>
      </c>
      <c r="AV100" s="13" t="s">
        <v>76</v>
      </c>
      <c r="AW100" s="13" t="s">
        <v>35</v>
      </c>
      <c r="AX100" s="13" t="s">
        <v>72</v>
      </c>
      <c r="AY100" s="257" t="s">
        <v>142</v>
      </c>
    </row>
    <row r="101" spans="2:51" s="13" customFormat="1" ht="13.5">
      <c r="B101" s="247"/>
      <c r="C101" s="248"/>
      <c r="D101" s="215" t="s">
        <v>152</v>
      </c>
      <c r="E101" s="249" t="s">
        <v>21</v>
      </c>
      <c r="F101" s="250" t="s">
        <v>458</v>
      </c>
      <c r="G101" s="248"/>
      <c r="H101" s="251" t="s">
        <v>21</v>
      </c>
      <c r="I101" s="252"/>
      <c r="J101" s="248"/>
      <c r="K101" s="248"/>
      <c r="L101" s="253"/>
      <c r="M101" s="254"/>
      <c r="N101" s="255"/>
      <c r="O101" s="255"/>
      <c r="P101" s="255"/>
      <c r="Q101" s="255"/>
      <c r="R101" s="255"/>
      <c r="S101" s="255"/>
      <c r="T101" s="256"/>
      <c r="AT101" s="257" t="s">
        <v>152</v>
      </c>
      <c r="AU101" s="257" t="s">
        <v>79</v>
      </c>
      <c r="AV101" s="13" t="s">
        <v>76</v>
      </c>
      <c r="AW101" s="13" t="s">
        <v>35</v>
      </c>
      <c r="AX101" s="13" t="s">
        <v>72</v>
      </c>
      <c r="AY101" s="257" t="s">
        <v>142</v>
      </c>
    </row>
    <row r="102" spans="2:51" s="12" customFormat="1" ht="13.5">
      <c r="B102" s="218"/>
      <c r="C102" s="219"/>
      <c r="D102" s="220" t="s">
        <v>152</v>
      </c>
      <c r="E102" s="221" t="s">
        <v>21</v>
      </c>
      <c r="F102" s="222" t="s">
        <v>459</v>
      </c>
      <c r="G102" s="219"/>
      <c r="H102" s="223">
        <v>165</v>
      </c>
      <c r="I102" s="224"/>
      <c r="J102" s="219"/>
      <c r="K102" s="219"/>
      <c r="L102" s="225"/>
      <c r="M102" s="226"/>
      <c r="N102" s="227"/>
      <c r="O102" s="227"/>
      <c r="P102" s="227"/>
      <c r="Q102" s="227"/>
      <c r="R102" s="227"/>
      <c r="S102" s="227"/>
      <c r="T102" s="228"/>
      <c r="AT102" s="229" t="s">
        <v>152</v>
      </c>
      <c r="AU102" s="229" t="s">
        <v>79</v>
      </c>
      <c r="AV102" s="12" t="s">
        <v>79</v>
      </c>
      <c r="AW102" s="12" t="s">
        <v>35</v>
      </c>
      <c r="AX102" s="12" t="s">
        <v>72</v>
      </c>
      <c r="AY102" s="229" t="s">
        <v>142</v>
      </c>
    </row>
    <row r="103" spans="2:65" s="1" customFormat="1" ht="22.5" customHeight="1">
      <c r="B103" s="40"/>
      <c r="C103" s="203" t="s">
        <v>79</v>
      </c>
      <c r="D103" s="203" t="s">
        <v>145</v>
      </c>
      <c r="E103" s="204" t="s">
        <v>460</v>
      </c>
      <c r="F103" s="205" t="s">
        <v>461</v>
      </c>
      <c r="G103" s="206" t="s">
        <v>239</v>
      </c>
      <c r="H103" s="207">
        <v>231</v>
      </c>
      <c r="I103" s="208"/>
      <c r="J103" s="209">
        <f>ROUND(I103*H103,2)</f>
        <v>0</v>
      </c>
      <c r="K103" s="205" t="s">
        <v>163</v>
      </c>
      <c r="L103" s="60"/>
      <c r="M103" s="210" t="s">
        <v>21</v>
      </c>
      <c r="N103" s="211" t="s">
        <v>43</v>
      </c>
      <c r="O103" s="41"/>
      <c r="P103" s="212">
        <f>O103*H103</f>
        <v>0</v>
      </c>
      <c r="Q103" s="212">
        <v>0</v>
      </c>
      <c r="R103" s="212">
        <f>Q103*H103</f>
        <v>0</v>
      </c>
      <c r="S103" s="212">
        <v>0.24</v>
      </c>
      <c r="T103" s="213">
        <f>S103*H103</f>
        <v>55.44</v>
      </c>
      <c r="AR103" s="23" t="s">
        <v>149</v>
      </c>
      <c r="AT103" s="23" t="s">
        <v>145</v>
      </c>
      <c r="AU103" s="23" t="s">
        <v>79</v>
      </c>
      <c r="AY103" s="23" t="s">
        <v>142</v>
      </c>
      <c r="BE103" s="214">
        <f>IF(N103="základní",J103,0)</f>
        <v>0</v>
      </c>
      <c r="BF103" s="214">
        <f>IF(N103="snížená",J103,0)</f>
        <v>0</v>
      </c>
      <c r="BG103" s="214">
        <f>IF(N103="zákl. přenesená",J103,0)</f>
        <v>0</v>
      </c>
      <c r="BH103" s="214">
        <f>IF(N103="sníž. přenesená",J103,0)</f>
        <v>0</v>
      </c>
      <c r="BI103" s="214">
        <f>IF(N103="nulová",J103,0)</f>
        <v>0</v>
      </c>
      <c r="BJ103" s="23" t="s">
        <v>76</v>
      </c>
      <c r="BK103" s="214">
        <f>ROUND(I103*H103,2)</f>
        <v>0</v>
      </c>
      <c r="BL103" s="23" t="s">
        <v>149</v>
      </c>
      <c r="BM103" s="23" t="s">
        <v>462</v>
      </c>
    </row>
    <row r="104" spans="2:47" s="1" customFormat="1" ht="40.5">
      <c r="B104" s="40"/>
      <c r="C104" s="62"/>
      <c r="D104" s="215" t="s">
        <v>151</v>
      </c>
      <c r="E104" s="62"/>
      <c r="F104" s="216" t="s">
        <v>463</v>
      </c>
      <c r="G104" s="62"/>
      <c r="H104" s="62"/>
      <c r="I104" s="171"/>
      <c r="J104" s="62"/>
      <c r="K104" s="62"/>
      <c r="L104" s="60"/>
      <c r="M104" s="217"/>
      <c r="N104" s="41"/>
      <c r="O104" s="41"/>
      <c r="P104" s="41"/>
      <c r="Q104" s="41"/>
      <c r="R104" s="41"/>
      <c r="S104" s="41"/>
      <c r="T104" s="77"/>
      <c r="AT104" s="23" t="s">
        <v>151</v>
      </c>
      <c r="AU104" s="23" t="s">
        <v>79</v>
      </c>
    </row>
    <row r="105" spans="2:51" s="13" customFormat="1" ht="13.5">
      <c r="B105" s="247"/>
      <c r="C105" s="248"/>
      <c r="D105" s="215" t="s">
        <v>152</v>
      </c>
      <c r="E105" s="249" t="s">
        <v>21</v>
      </c>
      <c r="F105" s="250" t="s">
        <v>457</v>
      </c>
      <c r="G105" s="248"/>
      <c r="H105" s="251" t="s">
        <v>21</v>
      </c>
      <c r="I105" s="252"/>
      <c r="J105" s="248"/>
      <c r="K105" s="248"/>
      <c r="L105" s="253"/>
      <c r="M105" s="254"/>
      <c r="N105" s="255"/>
      <c r="O105" s="255"/>
      <c r="P105" s="255"/>
      <c r="Q105" s="255"/>
      <c r="R105" s="255"/>
      <c r="S105" s="255"/>
      <c r="T105" s="256"/>
      <c r="AT105" s="257" t="s">
        <v>152</v>
      </c>
      <c r="AU105" s="257" t="s">
        <v>79</v>
      </c>
      <c r="AV105" s="13" t="s">
        <v>76</v>
      </c>
      <c r="AW105" s="13" t="s">
        <v>35</v>
      </c>
      <c r="AX105" s="13" t="s">
        <v>72</v>
      </c>
      <c r="AY105" s="257" t="s">
        <v>142</v>
      </c>
    </row>
    <row r="106" spans="2:51" s="13" customFormat="1" ht="13.5">
      <c r="B106" s="247"/>
      <c r="C106" s="248"/>
      <c r="D106" s="215" t="s">
        <v>152</v>
      </c>
      <c r="E106" s="249" t="s">
        <v>21</v>
      </c>
      <c r="F106" s="250" t="s">
        <v>458</v>
      </c>
      <c r="G106" s="248"/>
      <c r="H106" s="251" t="s">
        <v>21</v>
      </c>
      <c r="I106" s="252"/>
      <c r="J106" s="248"/>
      <c r="K106" s="248"/>
      <c r="L106" s="253"/>
      <c r="M106" s="254"/>
      <c r="N106" s="255"/>
      <c r="O106" s="255"/>
      <c r="P106" s="255"/>
      <c r="Q106" s="255"/>
      <c r="R106" s="255"/>
      <c r="S106" s="255"/>
      <c r="T106" s="256"/>
      <c r="AT106" s="257" t="s">
        <v>152</v>
      </c>
      <c r="AU106" s="257" t="s">
        <v>79</v>
      </c>
      <c r="AV106" s="13" t="s">
        <v>76</v>
      </c>
      <c r="AW106" s="13" t="s">
        <v>35</v>
      </c>
      <c r="AX106" s="13" t="s">
        <v>72</v>
      </c>
      <c r="AY106" s="257" t="s">
        <v>142</v>
      </c>
    </row>
    <row r="107" spans="2:51" s="12" customFormat="1" ht="13.5">
      <c r="B107" s="218"/>
      <c r="C107" s="219"/>
      <c r="D107" s="220" t="s">
        <v>152</v>
      </c>
      <c r="E107" s="221" t="s">
        <v>21</v>
      </c>
      <c r="F107" s="222" t="s">
        <v>464</v>
      </c>
      <c r="G107" s="219"/>
      <c r="H107" s="223">
        <v>231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152</v>
      </c>
      <c r="AU107" s="229" t="s">
        <v>79</v>
      </c>
      <c r="AV107" s="12" t="s">
        <v>79</v>
      </c>
      <c r="AW107" s="12" t="s">
        <v>35</v>
      </c>
      <c r="AX107" s="12" t="s">
        <v>72</v>
      </c>
      <c r="AY107" s="229" t="s">
        <v>142</v>
      </c>
    </row>
    <row r="108" spans="2:65" s="1" customFormat="1" ht="22.5" customHeight="1">
      <c r="B108" s="40"/>
      <c r="C108" s="203" t="s">
        <v>86</v>
      </c>
      <c r="D108" s="203" t="s">
        <v>145</v>
      </c>
      <c r="E108" s="204" t="s">
        <v>245</v>
      </c>
      <c r="F108" s="205" t="s">
        <v>246</v>
      </c>
      <c r="G108" s="206" t="s">
        <v>239</v>
      </c>
      <c r="H108" s="207">
        <v>2394.9</v>
      </c>
      <c r="I108" s="208"/>
      <c r="J108" s="209">
        <f>ROUND(I108*H108,2)</f>
        <v>0</v>
      </c>
      <c r="K108" s="205" t="s">
        <v>163</v>
      </c>
      <c r="L108" s="60"/>
      <c r="M108" s="210" t="s">
        <v>21</v>
      </c>
      <c r="N108" s="211" t="s">
        <v>43</v>
      </c>
      <c r="O108" s="41"/>
      <c r="P108" s="212">
        <f>O108*H108</f>
        <v>0</v>
      </c>
      <c r="Q108" s="212">
        <v>0</v>
      </c>
      <c r="R108" s="212">
        <f>Q108*H108</f>
        <v>0</v>
      </c>
      <c r="S108" s="212">
        <v>0.29</v>
      </c>
      <c r="T108" s="213">
        <f>S108*H108</f>
        <v>694.521</v>
      </c>
      <c r="AR108" s="23" t="s">
        <v>149</v>
      </c>
      <c r="AT108" s="23" t="s">
        <v>145</v>
      </c>
      <c r="AU108" s="23" t="s">
        <v>79</v>
      </c>
      <c r="AY108" s="23" t="s">
        <v>142</v>
      </c>
      <c r="BE108" s="214">
        <f>IF(N108="základní",J108,0)</f>
        <v>0</v>
      </c>
      <c r="BF108" s="214">
        <f>IF(N108="snížená",J108,0)</f>
        <v>0</v>
      </c>
      <c r="BG108" s="214">
        <f>IF(N108="zákl. přenesená",J108,0)</f>
        <v>0</v>
      </c>
      <c r="BH108" s="214">
        <f>IF(N108="sníž. přenesená",J108,0)</f>
        <v>0</v>
      </c>
      <c r="BI108" s="214">
        <f>IF(N108="nulová",J108,0)</f>
        <v>0</v>
      </c>
      <c r="BJ108" s="23" t="s">
        <v>76</v>
      </c>
      <c r="BK108" s="214">
        <f>ROUND(I108*H108,2)</f>
        <v>0</v>
      </c>
      <c r="BL108" s="23" t="s">
        <v>149</v>
      </c>
      <c r="BM108" s="23" t="s">
        <v>465</v>
      </c>
    </row>
    <row r="109" spans="2:47" s="1" customFormat="1" ht="40.5">
      <c r="B109" s="40"/>
      <c r="C109" s="62"/>
      <c r="D109" s="215" t="s">
        <v>151</v>
      </c>
      <c r="E109" s="62"/>
      <c r="F109" s="216" t="s">
        <v>248</v>
      </c>
      <c r="G109" s="62"/>
      <c r="H109" s="62"/>
      <c r="I109" s="171"/>
      <c r="J109" s="62"/>
      <c r="K109" s="62"/>
      <c r="L109" s="60"/>
      <c r="M109" s="217"/>
      <c r="N109" s="41"/>
      <c r="O109" s="41"/>
      <c r="P109" s="41"/>
      <c r="Q109" s="41"/>
      <c r="R109" s="41"/>
      <c r="S109" s="41"/>
      <c r="T109" s="77"/>
      <c r="AT109" s="23" t="s">
        <v>151</v>
      </c>
      <c r="AU109" s="23" t="s">
        <v>79</v>
      </c>
    </row>
    <row r="110" spans="2:51" s="13" customFormat="1" ht="13.5">
      <c r="B110" s="247"/>
      <c r="C110" s="248"/>
      <c r="D110" s="215" t="s">
        <v>152</v>
      </c>
      <c r="E110" s="249" t="s">
        <v>21</v>
      </c>
      <c r="F110" s="250" t="s">
        <v>457</v>
      </c>
      <c r="G110" s="248"/>
      <c r="H110" s="251" t="s">
        <v>21</v>
      </c>
      <c r="I110" s="252"/>
      <c r="J110" s="248"/>
      <c r="K110" s="248"/>
      <c r="L110" s="253"/>
      <c r="M110" s="254"/>
      <c r="N110" s="255"/>
      <c r="O110" s="255"/>
      <c r="P110" s="255"/>
      <c r="Q110" s="255"/>
      <c r="R110" s="255"/>
      <c r="S110" s="255"/>
      <c r="T110" s="256"/>
      <c r="AT110" s="257" t="s">
        <v>152</v>
      </c>
      <c r="AU110" s="257" t="s">
        <v>79</v>
      </c>
      <c r="AV110" s="13" t="s">
        <v>76</v>
      </c>
      <c r="AW110" s="13" t="s">
        <v>35</v>
      </c>
      <c r="AX110" s="13" t="s">
        <v>72</v>
      </c>
      <c r="AY110" s="257" t="s">
        <v>142</v>
      </c>
    </row>
    <row r="111" spans="2:51" s="13" customFormat="1" ht="13.5">
      <c r="B111" s="247"/>
      <c r="C111" s="248"/>
      <c r="D111" s="215" t="s">
        <v>152</v>
      </c>
      <c r="E111" s="249" t="s">
        <v>21</v>
      </c>
      <c r="F111" s="250" t="s">
        <v>458</v>
      </c>
      <c r="G111" s="248"/>
      <c r="H111" s="251" t="s">
        <v>21</v>
      </c>
      <c r="I111" s="252"/>
      <c r="J111" s="248"/>
      <c r="K111" s="248"/>
      <c r="L111" s="253"/>
      <c r="M111" s="254"/>
      <c r="N111" s="255"/>
      <c r="O111" s="255"/>
      <c r="P111" s="255"/>
      <c r="Q111" s="255"/>
      <c r="R111" s="255"/>
      <c r="S111" s="255"/>
      <c r="T111" s="256"/>
      <c r="AT111" s="257" t="s">
        <v>152</v>
      </c>
      <c r="AU111" s="257" t="s">
        <v>79</v>
      </c>
      <c r="AV111" s="13" t="s">
        <v>76</v>
      </c>
      <c r="AW111" s="13" t="s">
        <v>35</v>
      </c>
      <c r="AX111" s="13" t="s">
        <v>72</v>
      </c>
      <c r="AY111" s="257" t="s">
        <v>142</v>
      </c>
    </row>
    <row r="112" spans="2:51" s="12" customFormat="1" ht="13.5">
      <c r="B112" s="218"/>
      <c r="C112" s="219"/>
      <c r="D112" s="220" t="s">
        <v>152</v>
      </c>
      <c r="E112" s="221" t="s">
        <v>21</v>
      </c>
      <c r="F112" s="222" t="s">
        <v>466</v>
      </c>
      <c r="G112" s="219"/>
      <c r="H112" s="223">
        <v>2394.9</v>
      </c>
      <c r="I112" s="224"/>
      <c r="J112" s="219"/>
      <c r="K112" s="219"/>
      <c r="L112" s="225"/>
      <c r="M112" s="226"/>
      <c r="N112" s="227"/>
      <c r="O112" s="227"/>
      <c r="P112" s="227"/>
      <c r="Q112" s="227"/>
      <c r="R112" s="227"/>
      <c r="S112" s="227"/>
      <c r="T112" s="228"/>
      <c r="AT112" s="229" t="s">
        <v>152</v>
      </c>
      <c r="AU112" s="229" t="s">
        <v>79</v>
      </c>
      <c r="AV112" s="12" t="s">
        <v>79</v>
      </c>
      <c r="AW112" s="12" t="s">
        <v>35</v>
      </c>
      <c r="AX112" s="12" t="s">
        <v>72</v>
      </c>
      <c r="AY112" s="229" t="s">
        <v>142</v>
      </c>
    </row>
    <row r="113" spans="2:65" s="1" customFormat="1" ht="22.5" customHeight="1">
      <c r="B113" s="40"/>
      <c r="C113" s="203" t="s">
        <v>149</v>
      </c>
      <c r="D113" s="203" t="s">
        <v>145</v>
      </c>
      <c r="E113" s="204" t="s">
        <v>467</v>
      </c>
      <c r="F113" s="205" t="s">
        <v>468</v>
      </c>
      <c r="G113" s="206" t="s">
        <v>239</v>
      </c>
      <c r="H113" s="207">
        <v>2394.9</v>
      </c>
      <c r="I113" s="208"/>
      <c r="J113" s="209">
        <f>ROUND(I113*H113,2)</f>
        <v>0</v>
      </c>
      <c r="K113" s="205" t="s">
        <v>163</v>
      </c>
      <c r="L113" s="60"/>
      <c r="M113" s="210" t="s">
        <v>21</v>
      </c>
      <c r="N113" s="211" t="s">
        <v>43</v>
      </c>
      <c r="O113" s="41"/>
      <c r="P113" s="212">
        <f>O113*H113</f>
        <v>0</v>
      </c>
      <c r="Q113" s="212">
        <v>7E-05</v>
      </c>
      <c r="R113" s="212">
        <f>Q113*H113</f>
        <v>0.167643</v>
      </c>
      <c r="S113" s="212">
        <v>0.128</v>
      </c>
      <c r="T113" s="213">
        <f>S113*H113</f>
        <v>306.54720000000003</v>
      </c>
      <c r="AR113" s="23" t="s">
        <v>149</v>
      </c>
      <c r="AT113" s="23" t="s">
        <v>145</v>
      </c>
      <c r="AU113" s="23" t="s">
        <v>79</v>
      </c>
      <c r="AY113" s="23" t="s">
        <v>142</v>
      </c>
      <c r="BE113" s="214">
        <f>IF(N113="základní",J113,0)</f>
        <v>0</v>
      </c>
      <c r="BF113" s="214">
        <f>IF(N113="snížená",J113,0)</f>
        <v>0</v>
      </c>
      <c r="BG113" s="214">
        <f>IF(N113="zákl. přenesená",J113,0)</f>
        <v>0</v>
      </c>
      <c r="BH113" s="214">
        <f>IF(N113="sníž. přenesená",J113,0)</f>
        <v>0</v>
      </c>
      <c r="BI113" s="214">
        <f>IF(N113="nulová",J113,0)</f>
        <v>0</v>
      </c>
      <c r="BJ113" s="23" t="s">
        <v>76</v>
      </c>
      <c r="BK113" s="214">
        <f>ROUND(I113*H113,2)</f>
        <v>0</v>
      </c>
      <c r="BL113" s="23" t="s">
        <v>149</v>
      </c>
      <c r="BM113" s="23" t="s">
        <v>469</v>
      </c>
    </row>
    <row r="114" spans="2:47" s="1" customFormat="1" ht="27">
      <c r="B114" s="40"/>
      <c r="C114" s="62"/>
      <c r="D114" s="215" t="s">
        <v>151</v>
      </c>
      <c r="E114" s="62"/>
      <c r="F114" s="216" t="s">
        <v>470</v>
      </c>
      <c r="G114" s="62"/>
      <c r="H114" s="62"/>
      <c r="I114" s="171"/>
      <c r="J114" s="62"/>
      <c r="K114" s="62"/>
      <c r="L114" s="60"/>
      <c r="M114" s="217"/>
      <c r="N114" s="41"/>
      <c r="O114" s="41"/>
      <c r="P114" s="41"/>
      <c r="Q114" s="41"/>
      <c r="R114" s="41"/>
      <c r="S114" s="41"/>
      <c r="T114" s="77"/>
      <c r="AT114" s="23" t="s">
        <v>151</v>
      </c>
      <c r="AU114" s="23" t="s">
        <v>79</v>
      </c>
    </row>
    <row r="115" spans="2:51" s="13" customFormat="1" ht="13.5">
      <c r="B115" s="247"/>
      <c r="C115" s="248"/>
      <c r="D115" s="215" t="s">
        <v>152</v>
      </c>
      <c r="E115" s="249" t="s">
        <v>21</v>
      </c>
      <c r="F115" s="250" t="s">
        <v>457</v>
      </c>
      <c r="G115" s="248"/>
      <c r="H115" s="251" t="s">
        <v>21</v>
      </c>
      <c r="I115" s="252"/>
      <c r="J115" s="248"/>
      <c r="K115" s="248"/>
      <c r="L115" s="253"/>
      <c r="M115" s="254"/>
      <c r="N115" s="255"/>
      <c r="O115" s="255"/>
      <c r="P115" s="255"/>
      <c r="Q115" s="255"/>
      <c r="R115" s="255"/>
      <c r="S115" s="255"/>
      <c r="T115" s="256"/>
      <c r="AT115" s="257" t="s">
        <v>152</v>
      </c>
      <c r="AU115" s="257" t="s">
        <v>79</v>
      </c>
      <c r="AV115" s="13" t="s">
        <v>76</v>
      </c>
      <c r="AW115" s="13" t="s">
        <v>35</v>
      </c>
      <c r="AX115" s="13" t="s">
        <v>72</v>
      </c>
      <c r="AY115" s="257" t="s">
        <v>142</v>
      </c>
    </row>
    <row r="116" spans="2:51" s="13" customFormat="1" ht="13.5">
      <c r="B116" s="247"/>
      <c r="C116" s="248"/>
      <c r="D116" s="215" t="s">
        <v>152</v>
      </c>
      <c r="E116" s="249" t="s">
        <v>21</v>
      </c>
      <c r="F116" s="250" t="s">
        <v>458</v>
      </c>
      <c r="G116" s="248"/>
      <c r="H116" s="251" t="s">
        <v>21</v>
      </c>
      <c r="I116" s="252"/>
      <c r="J116" s="248"/>
      <c r="K116" s="248"/>
      <c r="L116" s="253"/>
      <c r="M116" s="254"/>
      <c r="N116" s="255"/>
      <c r="O116" s="255"/>
      <c r="P116" s="255"/>
      <c r="Q116" s="255"/>
      <c r="R116" s="255"/>
      <c r="S116" s="255"/>
      <c r="T116" s="256"/>
      <c r="AT116" s="257" t="s">
        <v>152</v>
      </c>
      <c r="AU116" s="257" t="s">
        <v>79</v>
      </c>
      <c r="AV116" s="13" t="s">
        <v>76</v>
      </c>
      <c r="AW116" s="13" t="s">
        <v>35</v>
      </c>
      <c r="AX116" s="13" t="s">
        <v>72</v>
      </c>
      <c r="AY116" s="257" t="s">
        <v>142</v>
      </c>
    </row>
    <row r="117" spans="2:51" s="12" customFormat="1" ht="13.5">
      <c r="B117" s="218"/>
      <c r="C117" s="219"/>
      <c r="D117" s="220" t="s">
        <v>152</v>
      </c>
      <c r="E117" s="221" t="s">
        <v>21</v>
      </c>
      <c r="F117" s="222" t="s">
        <v>471</v>
      </c>
      <c r="G117" s="219"/>
      <c r="H117" s="223">
        <v>2394.9</v>
      </c>
      <c r="I117" s="224"/>
      <c r="J117" s="219"/>
      <c r="K117" s="219"/>
      <c r="L117" s="225"/>
      <c r="M117" s="226"/>
      <c r="N117" s="227"/>
      <c r="O117" s="227"/>
      <c r="P117" s="227"/>
      <c r="Q117" s="227"/>
      <c r="R117" s="227"/>
      <c r="S117" s="227"/>
      <c r="T117" s="228"/>
      <c r="AT117" s="229" t="s">
        <v>152</v>
      </c>
      <c r="AU117" s="229" t="s">
        <v>79</v>
      </c>
      <c r="AV117" s="12" t="s">
        <v>79</v>
      </c>
      <c r="AW117" s="12" t="s">
        <v>35</v>
      </c>
      <c r="AX117" s="12" t="s">
        <v>72</v>
      </c>
      <c r="AY117" s="229" t="s">
        <v>142</v>
      </c>
    </row>
    <row r="118" spans="2:65" s="1" customFormat="1" ht="22.5" customHeight="1">
      <c r="B118" s="40"/>
      <c r="C118" s="203" t="s">
        <v>172</v>
      </c>
      <c r="D118" s="203" t="s">
        <v>145</v>
      </c>
      <c r="E118" s="204" t="s">
        <v>472</v>
      </c>
      <c r="F118" s="205" t="s">
        <v>473</v>
      </c>
      <c r="G118" s="206" t="s">
        <v>239</v>
      </c>
      <c r="H118" s="207">
        <v>7983</v>
      </c>
      <c r="I118" s="208"/>
      <c r="J118" s="209">
        <f>ROUND(I118*H118,2)</f>
        <v>0</v>
      </c>
      <c r="K118" s="205" t="s">
        <v>163</v>
      </c>
      <c r="L118" s="60"/>
      <c r="M118" s="210" t="s">
        <v>21</v>
      </c>
      <c r="N118" s="211" t="s">
        <v>43</v>
      </c>
      <c r="O118" s="41"/>
      <c r="P118" s="212">
        <f>O118*H118</f>
        <v>0</v>
      </c>
      <c r="Q118" s="212">
        <v>0.00024</v>
      </c>
      <c r="R118" s="212">
        <f>Q118*H118</f>
        <v>1.91592</v>
      </c>
      <c r="S118" s="212">
        <v>0.512</v>
      </c>
      <c r="T118" s="213">
        <f>S118*H118</f>
        <v>4087.2960000000003</v>
      </c>
      <c r="AR118" s="23" t="s">
        <v>149</v>
      </c>
      <c r="AT118" s="23" t="s">
        <v>145</v>
      </c>
      <c r="AU118" s="23" t="s">
        <v>79</v>
      </c>
      <c r="AY118" s="23" t="s">
        <v>142</v>
      </c>
      <c r="BE118" s="214">
        <f>IF(N118="základní",J118,0)</f>
        <v>0</v>
      </c>
      <c r="BF118" s="214">
        <f>IF(N118="snížená",J118,0)</f>
        <v>0</v>
      </c>
      <c r="BG118" s="214">
        <f>IF(N118="zákl. přenesená",J118,0)</f>
        <v>0</v>
      </c>
      <c r="BH118" s="214">
        <f>IF(N118="sníž. přenesená",J118,0)</f>
        <v>0</v>
      </c>
      <c r="BI118" s="214">
        <f>IF(N118="nulová",J118,0)</f>
        <v>0</v>
      </c>
      <c r="BJ118" s="23" t="s">
        <v>76</v>
      </c>
      <c r="BK118" s="214">
        <f>ROUND(I118*H118,2)</f>
        <v>0</v>
      </c>
      <c r="BL118" s="23" t="s">
        <v>149</v>
      </c>
      <c r="BM118" s="23" t="s">
        <v>474</v>
      </c>
    </row>
    <row r="119" spans="2:47" s="1" customFormat="1" ht="27">
      <c r="B119" s="40"/>
      <c r="C119" s="62"/>
      <c r="D119" s="215" t="s">
        <v>151</v>
      </c>
      <c r="E119" s="62"/>
      <c r="F119" s="216" t="s">
        <v>475</v>
      </c>
      <c r="G119" s="62"/>
      <c r="H119" s="62"/>
      <c r="I119" s="171"/>
      <c r="J119" s="62"/>
      <c r="K119" s="62"/>
      <c r="L119" s="60"/>
      <c r="M119" s="217"/>
      <c r="N119" s="41"/>
      <c r="O119" s="41"/>
      <c r="P119" s="41"/>
      <c r="Q119" s="41"/>
      <c r="R119" s="41"/>
      <c r="S119" s="41"/>
      <c r="T119" s="77"/>
      <c r="AT119" s="23" t="s">
        <v>151</v>
      </c>
      <c r="AU119" s="23" t="s">
        <v>79</v>
      </c>
    </row>
    <row r="120" spans="2:51" s="13" customFormat="1" ht="13.5">
      <c r="B120" s="247"/>
      <c r="C120" s="248"/>
      <c r="D120" s="215" t="s">
        <v>152</v>
      </c>
      <c r="E120" s="249" t="s">
        <v>21</v>
      </c>
      <c r="F120" s="250" t="s">
        <v>457</v>
      </c>
      <c r="G120" s="248"/>
      <c r="H120" s="251" t="s">
        <v>21</v>
      </c>
      <c r="I120" s="252"/>
      <c r="J120" s="248"/>
      <c r="K120" s="248"/>
      <c r="L120" s="253"/>
      <c r="M120" s="254"/>
      <c r="N120" s="255"/>
      <c r="O120" s="255"/>
      <c r="P120" s="255"/>
      <c r="Q120" s="255"/>
      <c r="R120" s="255"/>
      <c r="S120" s="255"/>
      <c r="T120" s="256"/>
      <c r="AT120" s="257" t="s">
        <v>152</v>
      </c>
      <c r="AU120" s="257" t="s">
        <v>79</v>
      </c>
      <c r="AV120" s="13" t="s">
        <v>76</v>
      </c>
      <c r="AW120" s="13" t="s">
        <v>35</v>
      </c>
      <c r="AX120" s="13" t="s">
        <v>72</v>
      </c>
      <c r="AY120" s="257" t="s">
        <v>142</v>
      </c>
    </row>
    <row r="121" spans="2:51" s="13" customFormat="1" ht="13.5">
      <c r="B121" s="247"/>
      <c r="C121" s="248"/>
      <c r="D121" s="215" t="s">
        <v>152</v>
      </c>
      <c r="E121" s="249" t="s">
        <v>21</v>
      </c>
      <c r="F121" s="250" t="s">
        <v>458</v>
      </c>
      <c r="G121" s="248"/>
      <c r="H121" s="251" t="s">
        <v>21</v>
      </c>
      <c r="I121" s="252"/>
      <c r="J121" s="248"/>
      <c r="K121" s="248"/>
      <c r="L121" s="253"/>
      <c r="M121" s="254"/>
      <c r="N121" s="255"/>
      <c r="O121" s="255"/>
      <c r="P121" s="255"/>
      <c r="Q121" s="255"/>
      <c r="R121" s="255"/>
      <c r="S121" s="255"/>
      <c r="T121" s="256"/>
      <c r="AT121" s="257" t="s">
        <v>152</v>
      </c>
      <c r="AU121" s="257" t="s">
        <v>79</v>
      </c>
      <c r="AV121" s="13" t="s">
        <v>76</v>
      </c>
      <c r="AW121" s="13" t="s">
        <v>35</v>
      </c>
      <c r="AX121" s="13" t="s">
        <v>72</v>
      </c>
      <c r="AY121" s="257" t="s">
        <v>142</v>
      </c>
    </row>
    <row r="122" spans="2:51" s="12" customFormat="1" ht="13.5">
      <c r="B122" s="218"/>
      <c r="C122" s="219"/>
      <c r="D122" s="220" t="s">
        <v>152</v>
      </c>
      <c r="E122" s="221" t="s">
        <v>21</v>
      </c>
      <c r="F122" s="222" t="s">
        <v>476</v>
      </c>
      <c r="G122" s="219"/>
      <c r="H122" s="223">
        <v>7983</v>
      </c>
      <c r="I122" s="224"/>
      <c r="J122" s="219"/>
      <c r="K122" s="219"/>
      <c r="L122" s="225"/>
      <c r="M122" s="226"/>
      <c r="N122" s="227"/>
      <c r="O122" s="227"/>
      <c r="P122" s="227"/>
      <c r="Q122" s="227"/>
      <c r="R122" s="227"/>
      <c r="S122" s="227"/>
      <c r="T122" s="228"/>
      <c r="AT122" s="229" t="s">
        <v>152</v>
      </c>
      <c r="AU122" s="229" t="s">
        <v>79</v>
      </c>
      <c r="AV122" s="12" t="s">
        <v>79</v>
      </c>
      <c r="AW122" s="12" t="s">
        <v>35</v>
      </c>
      <c r="AX122" s="12" t="s">
        <v>72</v>
      </c>
      <c r="AY122" s="229" t="s">
        <v>142</v>
      </c>
    </row>
    <row r="123" spans="2:65" s="1" customFormat="1" ht="22.5" customHeight="1">
      <c r="B123" s="40"/>
      <c r="C123" s="203" t="s">
        <v>178</v>
      </c>
      <c r="D123" s="203" t="s">
        <v>145</v>
      </c>
      <c r="E123" s="204" t="s">
        <v>325</v>
      </c>
      <c r="F123" s="205" t="s">
        <v>326</v>
      </c>
      <c r="G123" s="206" t="s">
        <v>239</v>
      </c>
      <c r="H123" s="207">
        <v>2394.9</v>
      </c>
      <c r="I123" s="208"/>
      <c r="J123" s="209">
        <f>ROUND(I123*H123,2)</f>
        <v>0</v>
      </c>
      <c r="K123" s="205" t="s">
        <v>163</v>
      </c>
      <c r="L123" s="60"/>
      <c r="M123" s="210" t="s">
        <v>21</v>
      </c>
      <c r="N123" s="211" t="s">
        <v>43</v>
      </c>
      <c r="O123" s="41"/>
      <c r="P123" s="212">
        <f>O123*H123</f>
        <v>0</v>
      </c>
      <c r="Q123" s="212">
        <v>0</v>
      </c>
      <c r="R123" s="212">
        <f>Q123*H123</f>
        <v>0</v>
      </c>
      <c r="S123" s="212">
        <v>0</v>
      </c>
      <c r="T123" s="213">
        <f>S123*H123</f>
        <v>0</v>
      </c>
      <c r="AR123" s="23" t="s">
        <v>149</v>
      </c>
      <c r="AT123" s="23" t="s">
        <v>145</v>
      </c>
      <c r="AU123" s="23" t="s">
        <v>79</v>
      </c>
      <c r="AY123" s="23" t="s">
        <v>142</v>
      </c>
      <c r="BE123" s="214">
        <f>IF(N123="základní",J123,0)</f>
        <v>0</v>
      </c>
      <c r="BF123" s="214">
        <f>IF(N123="snížená",J123,0)</f>
        <v>0</v>
      </c>
      <c r="BG123" s="214">
        <f>IF(N123="zákl. přenesená",J123,0)</f>
        <v>0</v>
      </c>
      <c r="BH123" s="214">
        <f>IF(N123="sníž. přenesená",J123,0)</f>
        <v>0</v>
      </c>
      <c r="BI123" s="214">
        <f>IF(N123="nulová",J123,0)</f>
        <v>0</v>
      </c>
      <c r="BJ123" s="23" t="s">
        <v>76</v>
      </c>
      <c r="BK123" s="214">
        <f>ROUND(I123*H123,2)</f>
        <v>0</v>
      </c>
      <c r="BL123" s="23" t="s">
        <v>149</v>
      </c>
      <c r="BM123" s="23" t="s">
        <v>477</v>
      </c>
    </row>
    <row r="124" spans="2:47" s="1" customFormat="1" ht="13.5">
      <c r="B124" s="40"/>
      <c r="C124" s="62"/>
      <c r="D124" s="215" t="s">
        <v>151</v>
      </c>
      <c r="E124" s="62"/>
      <c r="F124" s="216" t="s">
        <v>328</v>
      </c>
      <c r="G124" s="62"/>
      <c r="H124" s="62"/>
      <c r="I124" s="171"/>
      <c r="J124" s="62"/>
      <c r="K124" s="62"/>
      <c r="L124" s="60"/>
      <c r="M124" s="217"/>
      <c r="N124" s="41"/>
      <c r="O124" s="41"/>
      <c r="P124" s="41"/>
      <c r="Q124" s="41"/>
      <c r="R124" s="41"/>
      <c r="S124" s="41"/>
      <c r="T124" s="77"/>
      <c r="AT124" s="23" t="s">
        <v>151</v>
      </c>
      <c r="AU124" s="23" t="s">
        <v>79</v>
      </c>
    </row>
    <row r="125" spans="2:51" s="13" customFormat="1" ht="13.5">
      <c r="B125" s="247"/>
      <c r="C125" s="248"/>
      <c r="D125" s="215" t="s">
        <v>152</v>
      </c>
      <c r="E125" s="249" t="s">
        <v>21</v>
      </c>
      <c r="F125" s="250" t="s">
        <v>457</v>
      </c>
      <c r="G125" s="248"/>
      <c r="H125" s="251" t="s">
        <v>21</v>
      </c>
      <c r="I125" s="252"/>
      <c r="J125" s="248"/>
      <c r="K125" s="248"/>
      <c r="L125" s="253"/>
      <c r="M125" s="254"/>
      <c r="N125" s="255"/>
      <c r="O125" s="255"/>
      <c r="P125" s="255"/>
      <c r="Q125" s="255"/>
      <c r="R125" s="255"/>
      <c r="S125" s="255"/>
      <c r="T125" s="256"/>
      <c r="AT125" s="257" t="s">
        <v>152</v>
      </c>
      <c r="AU125" s="257" t="s">
        <v>79</v>
      </c>
      <c r="AV125" s="13" t="s">
        <v>76</v>
      </c>
      <c r="AW125" s="13" t="s">
        <v>35</v>
      </c>
      <c r="AX125" s="13" t="s">
        <v>72</v>
      </c>
      <c r="AY125" s="257" t="s">
        <v>142</v>
      </c>
    </row>
    <row r="126" spans="2:51" s="13" customFormat="1" ht="13.5">
      <c r="B126" s="247"/>
      <c r="C126" s="248"/>
      <c r="D126" s="215" t="s">
        <v>152</v>
      </c>
      <c r="E126" s="249" t="s">
        <v>21</v>
      </c>
      <c r="F126" s="250" t="s">
        <v>458</v>
      </c>
      <c r="G126" s="248"/>
      <c r="H126" s="251" t="s">
        <v>21</v>
      </c>
      <c r="I126" s="252"/>
      <c r="J126" s="248"/>
      <c r="K126" s="248"/>
      <c r="L126" s="253"/>
      <c r="M126" s="254"/>
      <c r="N126" s="255"/>
      <c r="O126" s="255"/>
      <c r="P126" s="255"/>
      <c r="Q126" s="255"/>
      <c r="R126" s="255"/>
      <c r="S126" s="255"/>
      <c r="T126" s="256"/>
      <c r="AT126" s="257" t="s">
        <v>152</v>
      </c>
      <c r="AU126" s="257" t="s">
        <v>79</v>
      </c>
      <c r="AV126" s="13" t="s">
        <v>76</v>
      </c>
      <c r="AW126" s="13" t="s">
        <v>35</v>
      </c>
      <c r="AX126" s="13" t="s">
        <v>72</v>
      </c>
      <c r="AY126" s="257" t="s">
        <v>142</v>
      </c>
    </row>
    <row r="127" spans="2:51" s="12" customFormat="1" ht="13.5">
      <c r="B127" s="218"/>
      <c r="C127" s="219"/>
      <c r="D127" s="215" t="s">
        <v>152</v>
      </c>
      <c r="E127" s="230" t="s">
        <v>21</v>
      </c>
      <c r="F127" s="231" t="s">
        <v>478</v>
      </c>
      <c r="G127" s="219"/>
      <c r="H127" s="232">
        <v>2394.9</v>
      </c>
      <c r="I127" s="224"/>
      <c r="J127" s="219"/>
      <c r="K127" s="219"/>
      <c r="L127" s="225"/>
      <c r="M127" s="226"/>
      <c r="N127" s="227"/>
      <c r="O127" s="227"/>
      <c r="P127" s="227"/>
      <c r="Q127" s="227"/>
      <c r="R127" s="227"/>
      <c r="S127" s="227"/>
      <c r="T127" s="228"/>
      <c r="AT127" s="229" t="s">
        <v>152</v>
      </c>
      <c r="AU127" s="229" t="s">
        <v>79</v>
      </c>
      <c r="AV127" s="12" t="s">
        <v>79</v>
      </c>
      <c r="AW127" s="12" t="s">
        <v>35</v>
      </c>
      <c r="AX127" s="12" t="s">
        <v>72</v>
      </c>
      <c r="AY127" s="229" t="s">
        <v>142</v>
      </c>
    </row>
    <row r="128" spans="2:63" s="11" customFormat="1" ht="29.85" customHeight="1">
      <c r="B128" s="186"/>
      <c r="C128" s="187"/>
      <c r="D128" s="200" t="s">
        <v>71</v>
      </c>
      <c r="E128" s="201" t="s">
        <v>149</v>
      </c>
      <c r="F128" s="201" t="s">
        <v>479</v>
      </c>
      <c r="G128" s="187"/>
      <c r="H128" s="187"/>
      <c r="I128" s="190"/>
      <c r="J128" s="202">
        <f>BK128</f>
        <v>0</v>
      </c>
      <c r="K128" s="187"/>
      <c r="L128" s="192"/>
      <c r="M128" s="193"/>
      <c r="N128" s="194"/>
      <c r="O128" s="194"/>
      <c r="P128" s="195">
        <f>SUM(P129:P133)</f>
        <v>0</v>
      </c>
      <c r="Q128" s="194"/>
      <c r="R128" s="195">
        <f>SUM(R129:R133)</f>
        <v>0</v>
      </c>
      <c r="S128" s="194"/>
      <c r="T128" s="196">
        <f>SUM(T129:T133)</f>
        <v>0</v>
      </c>
      <c r="AR128" s="197" t="s">
        <v>76</v>
      </c>
      <c r="AT128" s="198" t="s">
        <v>71</v>
      </c>
      <c r="AU128" s="198" t="s">
        <v>76</v>
      </c>
      <c r="AY128" s="197" t="s">
        <v>142</v>
      </c>
      <c r="BK128" s="199">
        <f>SUM(BK129:BK133)</f>
        <v>0</v>
      </c>
    </row>
    <row r="129" spans="2:65" s="1" customFormat="1" ht="31.5" customHeight="1">
      <c r="B129" s="40"/>
      <c r="C129" s="203" t="s">
        <v>184</v>
      </c>
      <c r="D129" s="203" t="s">
        <v>145</v>
      </c>
      <c r="E129" s="204" t="s">
        <v>480</v>
      </c>
      <c r="F129" s="205" t="s">
        <v>481</v>
      </c>
      <c r="G129" s="206" t="s">
        <v>239</v>
      </c>
      <c r="H129" s="207">
        <v>165</v>
      </c>
      <c r="I129" s="208"/>
      <c r="J129" s="209">
        <f>ROUND(I129*H129,2)</f>
        <v>0</v>
      </c>
      <c r="K129" s="205" t="s">
        <v>163</v>
      </c>
      <c r="L129" s="60"/>
      <c r="M129" s="210" t="s">
        <v>21</v>
      </c>
      <c r="N129" s="211" t="s">
        <v>43</v>
      </c>
      <c r="O129" s="41"/>
      <c r="P129" s="212">
        <f>O129*H129</f>
        <v>0</v>
      </c>
      <c r="Q129" s="212">
        <v>0</v>
      </c>
      <c r="R129" s="212">
        <f>Q129*H129</f>
        <v>0</v>
      </c>
      <c r="S129" s="212">
        <v>0</v>
      </c>
      <c r="T129" s="213">
        <f>S129*H129</f>
        <v>0</v>
      </c>
      <c r="AR129" s="23" t="s">
        <v>149</v>
      </c>
      <c r="AT129" s="23" t="s">
        <v>145</v>
      </c>
      <c r="AU129" s="23" t="s">
        <v>79</v>
      </c>
      <c r="AY129" s="23" t="s">
        <v>142</v>
      </c>
      <c r="BE129" s="214">
        <f>IF(N129="základní",J129,0)</f>
        <v>0</v>
      </c>
      <c r="BF129" s="214">
        <f>IF(N129="snížená",J129,0)</f>
        <v>0</v>
      </c>
      <c r="BG129" s="214">
        <f>IF(N129="zákl. přenesená",J129,0)</f>
        <v>0</v>
      </c>
      <c r="BH129" s="214">
        <f>IF(N129="sníž. přenesená",J129,0)</f>
        <v>0</v>
      </c>
      <c r="BI129" s="214">
        <f>IF(N129="nulová",J129,0)</f>
        <v>0</v>
      </c>
      <c r="BJ129" s="23" t="s">
        <v>76</v>
      </c>
      <c r="BK129" s="214">
        <f>ROUND(I129*H129,2)</f>
        <v>0</v>
      </c>
      <c r="BL129" s="23" t="s">
        <v>149</v>
      </c>
      <c r="BM129" s="23" t="s">
        <v>482</v>
      </c>
    </row>
    <row r="130" spans="2:47" s="1" customFormat="1" ht="27">
      <c r="B130" s="40"/>
      <c r="C130" s="62"/>
      <c r="D130" s="215" t="s">
        <v>151</v>
      </c>
      <c r="E130" s="62"/>
      <c r="F130" s="216" t="s">
        <v>483</v>
      </c>
      <c r="G130" s="62"/>
      <c r="H130" s="62"/>
      <c r="I130" s="171"/>
      <c r="J130" s="62"/>
      <c r="K130" s="62"/>
      <c r="L130" s="60"/>
      <c r="M130" s="217"/>
      <c r="N130" s="41"/>
      <c r="O130" s="41"/>
      <c r="P130" s="41"/>
      <c r="Q130" s="41"/>
      <c r="R130" s="41"/>
      <c r="S130" s="41"/>
      <c r="T130" s="77"/>
      <c r="AT130" s="23" t="s">
        <v>151</v>
      </c>
      <c r="AU130" s="23" t="s">
        <v>79</v>
      </c>
    </row>
    <row r="131" spans="2:51" s="13" customFormat="1" ht="13.5">
      <c r="B131" s="247"/>
      <c r="C131" s="248"/>
      <c r="D131" s="215" t="s">
        <v>152</v>
      </c>
      <c r="E131" s="249" t="s">
        <v>21</v>
      </c>
      <c r="F131" s="250" t="s">
        <v>457</v>
      </c>
      <c r="G131" s="248"/>
      <c r="H131" s="251" t="s">
        <v>21</v>
      </c>
      <c r="I131" s="252"/>
      <c r="J131" s="248"/>
      <c r="K131" s="248"/>
      <c r="L131" s="253"/>
      <c r="M131" s="254"/>
      <c r="N131" s="255"/>
      <c r="O131" s="255"/>
      <c r="P131" s="255"/>
      <c r="Q131" s="255"/>
      <c r="R131" s="255"/>
      <c r="S131" s="255"/>
      <c r="T131" s="256"/>
      <c r="AT131" s="257" t="s">
        <v>152</v>
      </c>
      <c r="AU131" s="257" t="s">
        <v>79</v>
      </c>
      <c r="AV131" s="13" t="s">
        <v>76</v>
      </c>
      <c r="AW131" s="13" t="s">
        <v>35</v>
      </c>
      <c r="AX131" s="13" t="s">
        <v>72</v>
      </c>
      <c r="AY131" s="257" t="s">
        <v>142</v>
      </c>
    </row>
    <row r="132" spans="2:51" s="13" customFormat="1" ht="13.5">
      <c r="B132" s="247"/>
      <c r="C132" s="248"/>
      <c r="D132" s="215" t="s">
        <v>152</v>
      </c>
      <c r="E132" s="249" t="s">
        <v>21</v>
      </c>
      <c r="F132" s="250" t="s">
        <v>458</v>
      </c>
      <c r="G132" s="248"/>
      <c r="H132" s="251" t="s">
        <v>21</v>
      </c>
      <c r="I132" s="252"/>
      <c r="J132" s="248"/>
      <c r="K132" s="248"/>
      <c r="L132" s="253"/>
      <c r="M132" s="254"/>
      <c r="N132" s="255"/>
      <c r="O132" s="255"/>
      <c r="P132" s="255"/>
      <c r="Q132" s="255"/>
      <c r="R132" s="255"/>
      <c r="S132" s="255"/>
      <c r="T132" s="256"/>
      <c r="AT132" s="257" t="s">
        <v>152</v>
      </c>
      <c r="AU132" s="257" t="s">
        <v>79</v>
      </c>
      <c r="AV132" s="13" t="s">
        <v>76</v>
      </c>
      <c r="AW132" s="13" t="s">
        <v>35</v>
      </c>
      <c r="AX132" s="13" t="s">
        <v>72</v>
      </c>
      <c r="AY132" s="257" t="s">
        <v>142</v>
      </c>
    </row>
    <row r="133" spans="2:51" s="12" customFormat="1" ht="13.5">
      <c r="B133" s="218"/>
      <c r="C133" s="219"/>
      <c r="D133" s="215" t="s">
        <v>152</v>
      </c>
      <c r="E133" s="230" t="s">
        <v>21</v>
      </c>
      <c r="F133" s="231" t="s">
        <v>459</v>
      </c>
      <c r="G133" s="219"/>
      <c r="H133" s="232">
        <v>165</v>
      </c>
      <c r="I133" s="224"/>
      <c r="J133" s="219"/>
      <c r="K133" s="219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152</v>
      </c>
      <c r="AU133" s="229" t="s">
        <v>79</v>
      </c>
      <c r="AV133" s="12" t="s">
        <v>79</v>
      </c>
      <c r="AW133" s="12" t="s">
        <v>35</v>
      </c>
      <c r="AX133" s="12" t="s">
        <v>72</v>
      </c>
      <c r="AY133" s="229" t="s">
        <v>142</v>
      </c>
    </row>
    <row r="134" spans="2:63" s="11" customFormat="1" ht="29.85" customHeight="1">
      <c r="B134" s="186"/>
      <c r="C134" s="187"/>
      <c r="D134" s="200" t="s">
        <v>71</v>
      </c>
      <c r="E134" s="201" t="s">
        <v>172</v>
      </c>
      <c r="F134" s="201" t="s">
        <v>337</v>
      </c>
      <c r="G134" s="187"/>
      <c r="H134" s="187"/>
      <c r="I134" s="190"/>
      <c r="J134" s="202">
        <f>BK134</f>
        <v>0</v>
      </c>
      <c r="K134" s="187"/>
      <c r="L134" s="192"/>
      <c r="M134" s="193"/>
      <c r="N134" s="194"/>
      <c r="O134" s="194"/>
      <c r="P134" s="195">
        <f>SUM(P135:P197)</f>
        <v>0</v>
      </c>
      <c r="Q134" s="194"/>
      <c r="R134" s="195">
        <f>SUM(R135:R197)</f>
        <v>487.60065</v>
      </c>
      <c r="S134" s="194"/>
      <c r="T134" s="196">
        <f>SUM(T135:T197)</f>
        <v>0</v>
      </c>
      <c r="AR134" s="197" t="s">
        <v>76</v>
      </c>
      <c r="AT134" s="198" t="s">
        <v>71</v>
      </c>
      <c r="AU134" s="198" t="s">
        <v>76</v>
      </c>
      <c r="AY134" s="197" t="s">
        <v>142</v>
      </c>
      <c r="BK134" s="199">
        <f>SUM(BK135:BK197)</f>
        <v>0</v>
      </c>
    </row>
    <row r="135" spans="2:65" s="1" customFormat="1" ht="22.5" customHeight="1">
      <c r="B135" s="40"/>
      <c r="C135" s="203" t="s">
        <v>143</v>
      </c>
      <c r="D135" s="203" t="s">
        <v>145</v>
      </c>
      <c r="E135" s="204" t="s">
        <v>484</v>
      </c>
      <c r="F135" s="205" t="s">
        <v>485</v>
      </c>
      <c r="G135" s="206" t="s">
        <v>239</v>
      </c>
      <c r="H135" s="207">
        <v>2394.9</v>
      </c>
      <c r="I135" s="208"/>
      <c r="J135" s="209">
        <f>ROUND(I135*H135,2)</f>
        <v>0</v>
      </c>
      <c r="K135" s="205" t="s">
        <v>163</v>
      </c>
      <c r="L135" s="60"/>
      <c r="M135" s="210" t="s">
        <v>21</v>
      </c>
      <c r="N135" s="211" t="s">
        <v>43</v>
      </c>
      <c r="O135" s="41"/>
      <c r="P135" s="212">
        <f>O135*H135</f>
        <v>0</v>
      </c>
      <c r="Q135" s="212">
        <v>0</v>
      </c>
      <c r="R135" s="212">
        <f>Q135*H135</f>
        <v>0</v>
      </c>
      <c r="S135" s="212">
        <v>0</v>
      </c>
      <c r="T135" s="213">
        <f>S135*H135</f>
        <v>0</v>
      </c>
      <c r="AR135" s="23" t="s">
        <v>149</v>
      </c>
      <c r="AT135" s="23" t="s">
        <v>145</v>
      </c>
      <c r="AU135" s="23" t="s">
        <v>79</v>
      </c>
      <c r="AY135" s="23" t="s">
        <v>142</v>
      </c>
      <c r="BE135" s="214">
        <f>IF(N135="základní",J135,0)</f>
        <v>0</v>
      </c>
      <c r="BF135" s="214">
        <f>IF(N135="snížená",J135,0)</f>
        <v>0</v>
      </c>
      <c r="BG135" s="214">
        <f>IF(N135="zákl. přenesená",J135,0)</f>
        <v>0</v>
      </c>
      <c r="BH135" s="214">
        <f>IF(N135="sníž. přenesená",J135,0)</f>
        <v>0</v>
      </c>
      <c r="BI135" s="214">
        <f>IF(N135="nulová",J135,0)</f>
        <v>0</v>
      </c>
      <c r="BJ135" s="23" t="s">
        <v>76</v>
      </c>
      <c r="BK135" s="214">
        <f>ROUND(I135*H135,2)</f>
        <v>0</v>
      </c>
      <c r="BL135" s="23" t="s">
        <v>149</v>
      </c>
      <c r="BM135" s="23" t="s">
        <v>486</v>
      </c>
    </row>
    <row r="136" spans="2:47" s="1" customFormat="1" ht="27">
      <c r="B136" s="40"/>
      <c r="C136" s="62"/>
      <c r="D136" s="215" t="s">
        <v>151</v>
      </c>
      <c r="E136" s="62"/>
      <c r="F136" s="216" t="s">
        <v>487</v>
      </c>
      <c r="G136" s="62"/>
      <c r="H136" s="62"/>
      <c r="I136" s="171"/>
      <c r="J136" s="62"/>
      <c r="K136" s="62"/>
      <c r="L136" s="60"/>
      <c r="M136" s="217"/>
      <c r="N136" s="41"/>
      <c r="O136" s="41"/>
      <c r="P136" s="41"/>
      <c r="Q136" s="41"/>
      <c r="R136" s="41"/>
      <c r="S136" s="41"/>
      <c r="T136" s="77"/>
      <c r="AT136" s="23" t="s">
        <v>151</v>
      </c>
      <c r="AU136" s="23" t="s">
        <v>79</v>
      </c>
    </row>
    <row r="137" spans="2:47" s="1" customFormat="1" ht="27">
      <c r="B137" s="40"/>
      <c r="C137" s="62"/>
      <c r="D137" s="215" t="s">
        <v>353</v>
      </c>
      <c r="E137" s="62"/>
      <c r="F137" s="258" t="s">
        <v>354</v>
      </c>
      <c r="G137" s="62"/>
      <c r="H137" s="62"/>
      <c r="I137" s="171"/>
      <c r="J137" s="62"/>
      <c r="K137" s="62"/>
      <c r="L137" s="60"/>
      <c r="M137" s="217"/>
      <c r="N137" s="41"/>
      <c r="O137" s="41"/>
      <c r="P137" s="41"/>
      <c r="Q137" s="41"/>
      <c r="R137" s="41"/>
      <c r="S137" s="41"/>
      <c r="T137" s="77"/>
      <c r="AT137" s="23" t="s">
        <v>353</v>
      </c>
      <c r="AU137" s="23" t="s">
        <v>79</v>
      </c>
    </row>
    <row r="138" spans="2:51" s="13" customFormat="1" ht="13.5">
      <c r="B138" s="247"/>
      <c r="C138" s="248"/>
      <c r="D138" s="215" t="s">
        <v>152</v>
      </c>
      <c r="E138" s="249" t="s">
        <v>21</v>
      </c>
      <c r="F138" s="250" t="s">
        <v>457</v>
      </c>
      <c r="G138" s="248"/>
      <c r="H138" s="251" t="s">
        <v>21</v>
      </c>
      <c r="I138" s="252"/>
      <c r="J138" s="248"/>
      <c r="K138" s="248"/>
      <c r="L138" s="253"/>
      <c r="M138" s="254"/>
      <c r="N138" s="255"/>
      <c r="O138" s="255"/>
      <c r="P138" s="255"/>
      <c r="Q138" s="255"/>
      <c r="R138" s="255"/>
      <c r="S138" s="255"/>
      <c r="T138" s="256"/>
      <c r="AT138" s="257" t="s">
        <v>152</v>
      </c>
      <c r="AU138" s="257" t="s">
        <v>79</v>
      </c>
      <c r="AV138" s="13" t="s">
        <v>76</v>
      </c>
      <c r="AW138" s="13" t="s">
        <v>35</v>
      </c>
      <c r="AX138" s="13" t="s">
        <v>72</v>
      </c>
      <c r="AY138" s="257" t="s">
        <v>142</v>
      </c>
    </row>
    <row r="139" spans="2:51" s="13" customFormat="1" ht="13.5">
      <c r="B139" s="247"/>
      <c r="C139" s="248"/>
      <c r="D139" s="215" t="s">
        <v>152</v>
      </c>
      <c r="E139" s="249" t="s">
        <v>21</v>
      </c>
      <c r="F139" s="250" t="s">
        <v>458</v>
      </c>
      <c r="G139" s="248"/>
      <c r="H139" s="251" t="s">
        <v>21</v>
      </c>
      <c r="I139" s="252"/>
      <c r="J139" s="248"/>
      <c r="K139" s="248"/>
      <c r="L139" s="253"/>
      <c r="M139" s="254"/>
      <c r="N139" s="255"/>
      <c r="O139" s="255"/>
      <c r="P139" s="255"/>
      <c r="Q139" s="255"/>
      <c r="R139" s="255"/>
      <c r="S139" s="255"/>
      <c r="T139" s="256"/>
      <c r="AT139" s="257" t="s">
        <v>152</v>
      </c>
      <c r="AU139" s="257" t="s">
        <v>79</v>
      </c>
      <c r="AV139" s="13" t="s">
        <v>76</v>
      </c>
      <c r="AW139" s="13" t="s">
        <v>35</v>
      </c>
      <c r="AX139" s="13" t="s">
        <v>72</v>
      </c>
      <c r="AY139" s="257" t="s">
        <v>142</v>
      </c>
    </row>
    <row r="140" spans="2:51" s="12" customFormat="1" ht="13.5">
      <c r="B140" s="218"/>
      <c r="C140" s="219"/>
      <c r="D140" s="220" t="s">
        <v>152</v>
      </c>
      <c r="E140" s="221" t="s">
        <v>21</v>
      </c>
      <c r="F140" s="222" t="s">
        <v>488</v>
      </c>
      <c r="G140" s="219"/>
      <c r="H140" s="223">
        <v>2394.9</v>
      </c>
      <c r="I140" s="224"/>
      <c r="J140" s="219"/>
      <c r="K140" s="219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152</v>
      </c>
      <c r="AU140" s="229" t="s">
        <v>79</v>
      </c>
      <c r="AV140" s="12" t="s">
        <v>79</v>
      </c>
      <c r="AW140" s="12" t="s">
        <v>35</v>
      </c>
      <c r="AX140" s="12" t="s">
        <v>72</v>
      </c>
      <c r="AY140" s="229" t="s">
        <v>142</v>
      </c>
    </row>
    <row r="141" spans="2:65" s="1" customFormat="1" ht="22.5" customHeight="1">
      <c r="B141" s="40"/>
      <c r="C141" s="203" t="s">
        <v>158</v>
      </c>
      <c r="D141" s="203" t="s">
        <v>145</v>
      </c>
      <c r="E141" s="204" t="s">
        <v>357</v>
      </c>
      <c r="F141" s="205" t="s">
        <v>358</v>
      </c>
      <c r="G141" s="206" t="s">
        <v>239</v>
      </c>
      <c r="H141" s="207">
        <v>2394.9</v>
      </c>
      <c r="I141" s="208"/>
      <c r="J141" s="209">
        <f>ROUND(I141*H141,2)</f>
        <v>0</v>
      </c>
      <c r="K141" s="205" t="s">
        <v>163</v>
      </c>
      <c r="L141" s="60"/>
      <c r="M141" s="210" t="s">
        <v>21</v>
      </c>
      <c r="N141" s="211" t="s">
        <v>43</v>
      </c>
      <c r="O141" s="41"/>
      <c r="P141" s="212">
        <f>O141*H141</f>
        <v>0</v>
      </c>
      <c r="Q141" s="212">
        <v>0</v>
      </c>
      <c r="R141" s="212">
        <f>Q141*H141</f>
        <v>0</v>
      </c>
      <c r="S141" s="212">
        <v>0</v>
      </c>
      <c r="T141" s="213">
        <f>S141*H141</f>
        <v>0</v>
      </c>
      <c r="AR141" s="23" t="s">
        <v>149</v>
      </c>
      <c r="AT141" s="23" t="s">
        <v>145</v>
      </c>
      <c r="AU141" s="23" t="s">
        <v>79</v>
      </c>
      <c r="AY141" s="23" t="s">
        <v>142</v>
      </c>
      <c r="BE141" s="214">
        <f>IF(N141="základní",J141,0)</f>
        <v>0</v>
      </c>
      <c r="BF141" s="214">
        <f>IF(N141="snížená",J141,0)</f>
        <v>0</v>
      </c>
      <c r="BG141" s="214">
        <f>IF(N141="zákl. přenesená",J141,0)</f>
        <v>0</v>
      </c>
      <c r="BH141" s="214">
        <f>IF(N141="sníž. přenesená",J141,0)</f>
        <v>0</v>
      </c>
      <c r="BI141" s="214">
        <f>IF(N141="nulová",J141,0)</f>
        <v>0</v>
      </c>
      <c r="BJ141" s="23" t="s">
        <v>76</v>
      </c>
      <c r="BK141" s="214">
        <f>ROUND(I141*H141,2)</f>
        <v>0</v>
      </c>
      <c r="BL141" s="23" t="s">
        <v>149</v>
      </c>
      <c r="BM141" s="23" t="s">
        <v>489</v>
      </c>
    </row>
    <row r="142" spans="2:47" s="1" customFormat="1" ht="27">
      <c r="B142" s="40"/>
      <c r="C142" s="62"/>
      <c r="D142" s="215" t="s">
        <v>151</v>
      </c>
      <c r="E142" s="62"/>
      <c r="F142" s="216" t="s">
        <v>360</v>
      </c>
      <c r="G142" s="62"/>
      <c r="H142" s="62"/>
      <c r="I142" s="171"/>
      <c r="J142" s="62"/>
      <c r="K142" s="62"/>
      <c r="L142" s="60"/>
      <c r="M142" s="217"/>
      <c r="N142" s="41"/>
      <c r="O142" s="41"/>
      <c r="P142" s="41"/>
      <c r="Q142" s="41"/>
      <c r="R142" s="41"/>
      <c r="S142" s="41"/>
      <c r="T142" s="77"/>
      <c r="AT142" s="23" t="s">
        <v>151</v>
      </c>
      <c r="AU142" s="23" t="s">
        <v>79</v>
      </c>
    </row>
    <row r="143" spans="2:47" s="1" customFormat="1" ht="27">
      <c r="B143" s="40"/>
      <c r="C143" s="62"/>
      <c r="D143" s="215" t="s">
        <v>353</v>
      </c>
      <c r="E143" s="62"/>
      <c r="F143" s="258" t="s">
        <v>361</v>
      </c>
      <c r="G143" s="62"/>
      <c r="H143" s="62"/>
      <c r="I143" s="171"/>
      <c r="J143" s="62"/>
      <c r="K143" s="62"/>
      <c r="L143" s="60"/>
      <c r="M143" s="217"/>
      <c r="N143" s="41"/>
      <c r="O143" s="41"/>
      <c r="P143" s="41"/>
      <c r="Q143" s="41"/>
      <c r="R143" s="41"/>
      <c r="S143" s="41"/>
      <c r="T143" s="77"/>
      <c r="AT143" s="23" t="s">
        <v>353</v>
      </c>
      <c r="AU143" s="23" t="s">
        <v>79</v>
      </c>
    </row>
    <row r="144" spans="2:51" s="13" customFormat="1" ht="13.5">
      <c r="B144" s="247"/>
      <c r="C144" s="248"/>
      <c r="D144" s="215" t="s">
        <v>152</v>
      </c>
      <c r="E144" s="249" t="s">
        <v>21</v>
      </c>
      <c r="F144" s="250" t="s">
        <v>457</v>
      </c>
      <c r="G144" s="248"/>
      <c r="H144" s="251" t="s">
        <v>21</v>
      </c>
      <c r="I144" s="252"/>
      <c r="J144" s="248"/>
      <c r="K144" s="248"/>
      <c r="L144" s="253"/>
      <c r="M144" s="254"/>
      <c r="N144" s="255"/>
      <c r="O144" s="255"/>
      <c r="P144" s="255"/>
      <c r="Q144" s="255"/>
      <c r="R144" s="255"/>
      <c r="S144" s="255"/>
      <c r="T144" s="256"/>
      <c r="AT144" s="257" t="s">
        <v>152</v>
      </c>
      <c r="AU144" s="257" t="s">
        <v>79</v>
      </c>
      <c r="AV144" s="13" t="s">
        <v>76</v>
      </c>
      <c r="AW144" s="13" t="s">
        <v>35</v>
      </c>
      <c r="AX144" s="13" t="s">
        <v>72</v>
      </c>
      <c r="AY144" s="257" t="s">
        <v>142</v>
      </c>
    </row>
    <row r="145" spans="2:51" s="13" customFormat="1" ht="13.5">
      <c r="B145" s="247"/>
      <c r="C145" s="248"/>
      <c r="D145" s="215" t="s">
        <v>152</v>
      </c>
      <c r="E145" s="249" t="s">
        <v>21</v>
      </c>
      <c r="F145" s="250" t="s">
        <v>458</v>
      </c>
      <c r="G145" s="248"/>
      <c r="H145" s="251" t="s">
        <v>21</v>
      </c>
      <c r="I145" s="252"/>
      <c r="J145" s="248"/>
      <c r="K145" s="248"/>
      <c r="L145" s="253"/>
      <c r="M145" s="254"/>
      <c r="N145" s="255"/>
      <c r="O145" s="255"/>
      <c r="P145" s="255"/>
      <c r="Q145" s="255"/>
      <c r="R145" s="255"/>
      <c r="S145" s="255"/>
      <c r="T145" s="256"/>
      <c r="AT145" s="257" t="s">
        <v>152</v>
      </c>
      <c r="AU145" s="257" t="s">
        <v>79</v>
      </c>
      <c r="AV145" s="13" t="s">
        <v>76</v>
      </c>
      <c r="AW145" s="13" t="s">
        <v>35</v>
      </c>
      <c r="AX145" s="13" t="s">
        <v>72</v>
      </c>
      <c r="AY145" s="257" t="s">
        <v>142</v>
      </c>
    </row>
    <row r="146" spans="2:51" s="12" customFormat="1" ht="13.5">
      <c r="B146" s="218"/>
      <c r="C146" s="219"/>
      <c r="D146" s="220" t="s">
        <v>152</v>
      </c>
      <c r="E146" s="221" t="s">
        <v>21</v>
      </c>
      <c r="F146" s="222" t="s">
        <v>488</v>
      </c>
      <c r="G146" s="219"/>
      <c r="H146" s="223">
        <v>2394.9</v>
      </c>
      <c r="I146" s="224"/>
      <c r="J146" s="219"/>
      <c r="K146" s="219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152</v>
      </c>
      <c r="AU146" s="229" t="s">
        <v>79</v>
      </c>
      <c r="AV146" s="12" t="s">
        <v>79</v>
      </c>
      <c r="AW146" s="12" t="s">
        <v>35</v>
      </c>
      <c r="AX146" s="12" t="s">
        <v>72</v>
      </c>
      <c r="AY146" s="229" t="s">
        <v>142</v>
      </c>
    </row>
    <row r="147" spans="2:65" s="1" customFormat="1" ht="22.5" customHeight="1">
      <c r="B147" s="40"/>
      <c r="C147" s="203" t="s">
        <v>200</v>
      </c>
      <c r="D147" s="203" t="s">
        <v>145</v>
      </c>
      <c r="E147" s="204" t="s">
        <v>364</v>
      </c>
      <c r="F147" s="205" t="s">
        <v>365</v>
      </c>
      <c r="G147" s="206" t="s">
        <v>239</v>
      </c>
      <c r="H147" s="207">
        <v>1688.75</v>
      </c>
      <c r="I147" s="208"/>
      <c r="J147" s="209">
        <f>ROUND(I147*H147,2)</f>
        <v>0</v>
      </c>
      <c r="K147" s="205" t="s">
        <v>163</v>
      </c>
      <c r="L147" s="60"/>
      <c r="M147" s="210" t="s">
        <v>21</v>
      </c>
      <c r="N147" s="211" t="s">
        <v>43</v>
      </c>
      <c r="O147" s="41"/>
      <c r="P147" s="212">
        <f>O147*H147</f>
        <v>0</v>
      </c>
      <c r="Q147" s="212">
        <v>0.216</v>
      </c>
      <c r="R147" s="212">
        <f>Q147*H147</f>
        <v>364.77</v>
      </c>
      <c r="S147" s="212">
        <v>0</v>
      </c>
      <c r="T147" s="213">
        <f>S147*H147</f>
        <v>0</v>
      </c>
      <c r="AR147" s="23" t="s">
        <v>149</v>
      </c>
      <c r="AT147" s="23" t="s">
        <v>145</v>
      </c>
      <c r="AU147" s="23" t="s">
        <v>79</v>
      </c>
      <c r="AY147" s="23" t="s">
        <v>142</v>
      </c>
      <c r="BE147" s="214">
        <f>IF(N147="základní",J147,0)</f>
        <v>0</v>
      </c>
      <c r="BF147" s="214">
        <f>IF(N147="snížená",J147,0)</f>
        <v>0</v>
      </c>
      <c r="BG147" s="214">
        <f>IF(N147="zákl. přenesená",J147,0)</f>
        <v>0</v>
      </c>
      <c r="BH147" s="214">
        <f>IF(N147="sníž. přenesená",J147,0)</f>
        <v>0</v>
      </c>
      <c r="BI147" s="214">
        <f>IF(N147="nulová",J147,0)</f>
        <v>0</v>
      </c>
      <c r="BJ147" s="23" t="s">
        <v>76</v>
      </c>
      <c r="BK147" s="214">
        <f>ROUND(I147*H147,2)</f>
        <v>0</v>
      </c>
      <c r="BL147" s="23" t="s">
        <v>149</v>
      </c>
      <c r="BM147" s="23" t="s">
        <v>490</v>
      </c>
    </row>
    <row r="148" spans="2:47" s="1" customFormat="1" ht="27">
      <c r="B148" s="40"/>
      <c r="C148" s="62"/>
      <c r="D148" s="215" t="s">
        <v>151</v>
      </c>
      <c r="E148" s="62"/>
      <c r="F148" s="216" t="s">
        <v>367</v>
      </c>
      <c r="G148" s="62"/>
      <c r="H148" s="62"/>
      <c r="I148" s="171"/>
      <c r="J148" s="62"/>
      <c r="K148" s="62"/>
      <c r="L148" s="60"/>
      <c r="M148" s="217"/>
      <c r="N148" s="41"/>
      <c r="O148" s="41"/>
      <c r="P148" s="41"/>
      <c r="Q148" s="41"/>
      <c r="R148" s="41"/>
      <c r="S148" s="41"/>
      <c r="T148" s="77"/>
      <c r="AT148" s="23" t="s">
        <v>151</v>
      </c>
      <c r="AU148" s="23" t="s">
        <v>79</v>
      </c>
    </row>
    <row r="149" spans="2:47" s="1" customFormat="1" ht="27">
      <c r="B149" s="40"/>
      <c r="C149" s="62"/>
      <c r="D149" s="215" t="s">
        <v>353</v>
      </c>
      <c r="E149" s="62"/>
      <c r="F149" s="258" t="s">
        <v>491</v>
      </c>
      <c r="G149" s="62"/>
      <c r="H149" s="62"/>
      <c r="I149" s="171"/>
      <c r="J149" s="62"/>
      <c r="K149" s="62"/>
      <c r="L149" s="60"/>
      <c r="M149" s="217"/>
      <c r="N149" s="41"/>
      <c r="O149" s="41"/>
      <c r="P149" s="41"/>
      <c r="Q149" s="41"/>
      <c r="R149" s="41"/>
      <c r="S149" s="41"/>
      <c r="T149" s="77"/>
      <c r="AT149" s="23" t="s">
        <v>353</v>
      </c>
      <c r="AU149" s="23" t="s">
        <v>79</v>
      </c>
    </row>
    <row r="150" spans="2:51" s="13" customFormat="1" ht="13.5">
      <c r="B150" s="247"/>
      <c r="C150" s="248"/>
      <c r="D150" s="215" t="s">
        <v>152</v>
      </c>
      <c r="E150" s="249" t="s">
        <v>21</v>
      </c>
      <c r="F150" s="250" t="s">
        <v>457</v>
      </c>
      <c r="G150" s="248"/>
      <c r="H150" s="251" t="s">
        <v>21</v>
      </c>
      <c r="I150" s="252"/>
      <c r="J150" s="248"/>
      <c r="K150" s="248"/>
      <c r="L150" s="253"/>
      <c r="M150" s="254"/>
      <c r="N150" s="255"/>
      <c r="O150" s="255"/>
      <c r="P150" s="255"/>
      <c r="Q150" s="255"/>
      <c r="R150" s="255"/>
      <c r="S150" s="255"/>
      <c r="T150" s="256"/>
      <c r="AT150" s="257" t="s">
        <v>152</v>
      </c>
      <c r="AU150" s="257" t="s">
        <v>79</v>
      </c>
      <c r="AV150" s="13" t="s">
        <v>76</v>
      </c>
      <c r="AW150" s="13" t="s">
        <v>35</v>
      </c>
      <c r="AX150" s="13" t="s">
        <v>72</v>
      </c>
      <c r="AY150" s="257" t="s">
        <v>142</v>
      </c>
    </row>
    <row r="151" spans="2:51" s="13" customFormat="1" ht="13.5">
      <c r="B151" s="247"/>
      <c r="C151" s="248"/>
      <c r="D151" s="215" t="s">
        <v>152</v>
      </c>
      <c r="E151" s="249" t="s">
        <v>21</v>
      </c>
      <c r="F151" s="250" t="s">
        <v>458</v>
      </c>
      <c r="G151" s="248"/>
      <c r="H151" s="251" t="s">
        <v>21</v>
      </c>
      <c r="I151" s="252"/>
      <c r="J151" s="248"/>
      <c r="K151" s="248"/>
      <c r="L151" s="253"/>
      <c r="M151" s="254"/>
      <c r="N151" s="255"/>
      <c r="O151" s="255"/>
      <c r="P151" s="255"/>
      <c r="Q151" s="255"/>
      <c r="R151" s="255"/>
      <c r="S151" s="255"/>
      <c r="T151" s="256"/>
      <c r="AT151" s="257" t="s">
        <v>152</v>
      </c>
      <c r="AU151" s="257" t="s">
        <v>79</v>
      </c>
      <c r="AV151" s="13" t="s">
        <v>76</v>
      </c>
      <c r="AW151" s="13" t="s">
        <v>35</v>
      </c>
      <c r="AX151" s="13" t="s">
        <v>72</v>
      </c>
      <c r="AY151" s="257" t="s">
        <v>142</v>
      </c>
    </row>
    <row r="152" spans="2:51" s="12" customFormat="1" ht="13.5">
      <c r="B152" s="218"/>
      <c r="C152" s="219"/>
      <c r="D152" s="220" t="s">
        <v>152</v>
      </c>
      <c r="E152" s="221" t="s">
        <v>21</v>
      </c>
      <c r="F152" s="222" t="s">
        <v>492</v>
      </c>
      <c r="G152" s="219"/>
      <c r="H152" s="223">
        <v>1688.75</v>
      </c>
      <c r="I152" s="224"/>
      <c r="J152" s="219"/>
      <c r="K152" s="219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152</v>
      </c>
      <c r="AU152" s="229" t="s">
        <v>79</v>
      </c>
      <c r="AV152" s="12" t="s">
        <v>79</v>
      </c>
      <c r="AW152" s="12" t="s">
        <v>35</v>
      </c>
      <c r="AX152" s="12" t="s">
        <v>72</v>
      </c>
      <c r="AY152" s="229" t="s">
        <v>142</v>
      </c>
    </row>
    <row r="153" spans="2:65" s="1" customFormat="1" ht="22.5" customHeight="1">
      <c r="B153" s="40"/>
      <c r="C153" s="203" t="s">
        <v>206</v>
      </c>
      <c r="D153" s="203" t="s">
        <v>145</v>
      </c>
      <c r="E153" s="204" t="s">
        <v>370</v>
      </c>
      <c r="F153" s="205" t="s">
        <v>371</v>
      </c>
      <c r="G153" s="206" t="s">
        <v>239</v>
      </c>
      <c r="H153" s="207">
        <v>1197.45</v>
      </c>
      <c r="I153" s="208"/>
      <c r="J153" s="209">
        <f>ROUND(I153*H153,2)</f>
        <v>0</v>
      </c>
      <c r="K153" s="205" t="s">
        <v>21</v>
      </c>
      <c r="L153" s="60"/>
      <c r="M153" s="210" t="s">
        <v>21</v>
      </c>
      <c r="N153" s="211" t="s">
        <v>43</v>
      </c>
      <c r="O153" s="41"/>
      <c r="P153" s="212">
        <f>O153*H153</f>
        <v>0</v>
      </c>
      <c r="Q153" s="212">
        <v>0.063</v>
      </c>
      <c r="R153" s="212">
        <f>Q153*H153</f>
        <v>75.43935</v>
      </c>
      <c r="S153" s="212">
        <v>0</v>
      </c>
      <c r="T153" s="213">
        <f>S153*H153</f>
        <v>0</v>
      </c>
      <c r="AR153" s="23" t="s">
        <v>149</v>
      </c>
      <c r="AT153" s="23" t="s">
        <v>145</v>
      </c>
      <c r="AU153" s="23" t="s">
        <v>79</v>
      </c>
      <c r="AY153" s="23" t="s">
        <v>142</v>
      </c>
      <c r="BE153" s="214">
        <f>IF(N153="základní",J153,0)</f>
        <v>0</v>
      </c>
      <c r="BF153" s="214">
        <f>IF(N153="snížená",J153,0)</f>
        <v>0</v>
      </c>
      <c r="BG153" s="214">
        <f>IF(N153="zákl. přenesená",J153,0)</f>
        <v>0</v>
      </c>
      <c r="BH153" s="214">
        <f>IF(N153="sníž. přenesená",J153,0)</f>
        <v>0</v>
      </c>
      <c r="BI153" s="214">
        <f>IF(N153="nulová",J153,0)</f>
        <v>0</v>
      </c>
      <c r="BJ153" s="23" t="s">
        <v>76</v>
      </c>
      <c r="BK153" s="214">
        <f>ROUND(I153*H153,2)</f>
        <v>0</v>
      </c>
      <c r="BL153" s="23" t="s">
        <v>149</v>
      </c>
      <c r="BM153" s="23" t="s">
        <v>493</v>
      </c>
    </row>
    <row r="154" spans="2:47" s="1" customFormat="1" ht="13.5">
      <c r="B154" s="40"/>
      <c r="C154" s="62"/>
      <c r="D154" s="215" t="s">
        <v>151</v>
      </c>
      <c r="E154" s="62"/>
      <c r="F154" s="216" t="s">
        <v>371</v>
      </c>
      <c r="G154" s="62"/>
      <c r="H154" s="62"/>
      <c r="I154" s="171"/>
      <c r="J154" s="62"/>
      <c r="K154" s="62"/>
      <c r="L154" s="60"/>
      <c r="M154" s="217"/>
      <c r="N154" s="41"/>
      <c r="O154" s="41"/>
      <c r="P154" s="41"/>
      <c r="Q154" s="41"/>
      <c r="R154" s="41"/>
      <c r="S154" s="41"/>
      <c r="T154" s="77"/>
      <c r="AT154" s="23" t="s">
        <v>151</v>
      </c>
      <c r="AU154" s="23" t="s">
        <v>79</v>
      </c>
    </row>
    <row r="155" spans="2:51" s="13" customFormat="1" ht="13.5">
      <c r="B155" s="247"/>
      <c r="C155" s="248"/>
      <c r="D155" s="215" t="s">
        <v>152</v>
      </c>
      <c r="E155" s="249" t="s">
        <v>21</v>
      </c>
      <c r="F155" s="250" t="s">
        <v>457</v>
      </c>
      <c r="G155" s="248"/>
      <c r="H155" s="251" t="s">
        <v>21</v>
      </c>
      <c r="I155" s="252"/>
      <c r="J155" s="248"/>
      <c r="K155" s="248"/>
      <c r="L155" s="253"/>
      <c r="M155" s="254"/>
      <c r="N155" s="255"/>
      <c r="O155" s="255"/>
      <c r="P155" s="255"/>
      <c r="Q155" s="255"/>
      <c r="R155" s="255"/>
      <c r="S155" s="255"/>
      <c r="T155" s="256"/>
      <c r="AT155" s="257" t="s">
        <v>152</v>
      </c>
      <c r="AU155" s="257" t="s">
        <v>79</v>
      </c>
      <c r="AV155" s="13" t="s">
        <v>76</v>
      </c>
      <c r="AW155" s="13" t="s">
        <v>35</v>
      </c>
      <c r="AX155" s="13" t="s">
        <v>72</v>
      </c>
      <c r="AY155" s="257" t="s">
        <v>142</v>
      </c>
    </row>
    <row r="156" spans="2:51" s="13" customFormat="1" ht="13.5">
      <c r="B156" s="247"/>
      <c r="C156" s="248"/>
      <c r="D156" s="215" t="s">
        <v>152</v>
      </c>
      <c r="E156" s="249" t="s">
        <v>21</v>
      </c>
      <c r="F156" s="250" t="s">
        <v>458</v>
      </c>
      <c r="G156" s="248"/>
      <c r="H156" s="251" t="s">
        <v>21</v>
      </c>
      <c r="I156" s="252"/>
      <c r="J156" s="248"/>
      <c r="K156" s="248"/>
      <c r="L156" s="253"/>
      <c r="M156" s="254"/>
      <c r="N156" s="255"/>
      <c r="O156" s="255"/>
      <c r="P156" s="255"/>
      <c r="Q156" s="255"/>
      <c r="R156" s="255"/>
      <c r="S156" s="255"/>
      <c r="T156" s="256"/>
      <c r="AT156" s="257" t="s">
        <v>152</v>
      </c>
      <c r="AU156" s="257" t="s">
        <v>79</v>
      </c>
      <c r="AV156" s="13" t="s">
        <v>76</v>
      </c>
      <c r="AW156" s="13" t="s">
        <v>35</v>
      </c>
      <c r="AX156" s="13" t="s">
        <v>72</v>
      </c>
      <c r="AY156" s="257" t="s">
        <v>142</v>
      </c>
    </row>
    <row r="157" spans="2:51" s="12" customFormat="1" ht="13.5">
      <c r="B157" s="218"/>
      <c r="C157" s="219"/>
      <c r="D157" s="220" t="s">
        <v>152</v>
      </c>
      <c r="E157" s="221" t="s">
        <v>21</v>
      </c>
      <c r="F157" s="222" t="s">
        <v>494</v>
      </c>
      <c r="G157" s="219"/>
      <c r="H157" s="223">
        <v>1197.45</v>
      </c>
      <c r="I157" s="224"/>
      <c r="J157" s="219"/>
      <c r="K157" s="219"/>
      <c r="L157" s="225"/>
      <c r="M157" s="226"/>
      <c r="N157" s="227"/>
      <c r="O157" s="227"/>
      <c r="P157" s="227"/>
      <c r="Q157" s="227"/>
      <c r="R157" s="227"/>
      <c r="S157" s="227"/>
      <c r="T157" s="228"/>
      <c r="AT157" s="229" t="s">
        <v>152</v>
      </c>
      <c r="AU157" s="229" t="s">
        <v>79</v>
      </c>
      <c r="AV157" s="12" t="s">
        <v>79</v>
      </c>
      <c r="AW157" s="12" t="s">
        <v>35</v>
      </c>
      <c r="AX157" s="12" t="s">
        <v>72</v>
      </c>
      <c r="AY157" s="229" t="s">
        <v>142</v>
      </c>
    </row>
    <row r="158" spans="2:65" s="1" customFormat="1" ht="22.5" customHeight="1">
      <c r="B158" s="40"/>
      <c r="C158" s="203" t="s">
        <v>212</v>
      </c>
      <c r="D158" s="203" t="s">
        <v>145</v>
      </c>
      <c r="E158" s="204" t="s">
        <v>375</v>
      </c>
      <c r="F158" s="205" t="s">
        <v>376</v>
      </c>
      <c r="G158" s="206" t="s">
        <v>239</v>
      </c>
      <c r="H158" s="207">
        <v>2394.9</v>
      </c>
      <c r="I158" s="208"/>
      <c r="J158" s="209">
        <f>ROUND(I158*H158,2)</f>
        <v>0</v>
      </c>
      <c r="K158" s="205" t="s">
        <v>163</v>
      </c>
      <c r="L158" s="60"/>
      <c r="M158" s="210" t="s">
        <v>21</v>
      </c>
      <c r="N158" s="211" t="s">
        <v>43</v>
      </c>
      <c r="O158" s="41"/>
      <c r="P158" s="212">
        <f>O158*H158</f>
        <v>0</v>
      </c>
      <c r="Q158" s="212">
        <v>0</v>
      </c>
      <c r="R158" s="212">
        <f>Q158*H158</f>
        <v>0</v>
      </c>
      <c r="S158" s="212">
        <v>0</v>
      </c>
      <c r="T158" s="213">
        <f>S158*H158</f>
        <v>0</v>
      </c>
      <c r="AR158" s="23" t="s">
        <v>149</v>
      </c>
      <c r="AT158" s="23" t="s">
        <v>145</v>
      </c>
      <c r="AU158" s="23" t="s">
        <v>79</v>
      </c>
      <c r="AY158" s="23" t="s">
        <v>142</v>
      </c>
      <c r="BE158" s="214">
        <f>IF(N158="základní",J158,0)</f>
        <v>0</v>
      </c>
      <c r="BF158" s="214">
        <f>IF(N158="snížená",J158,0)</f>
        <v>0</v>
      </c>
      <c r="BG158" s="214">
        <f>IF(N158="zákl. přenesená",J158,0)</f>
        <v>0</v>
      </c>
      <c r="BH158" s="214">
        <f>IF(N158="sníž. přenesená",J158,0)</f>
        <v>0</v>
      </c>
      <c r="BI158" s="214">
        <f>IF(N158="nulová",J158,0)</f>
        <v>0</v>
      </c>
      <c r="BJ158" s="23" t="s">
        <v>76</v>
      </c>
      <c r="BK158" s="214">
        <f>ROUND(I158*H158,2)</f>
        <v>0</v>
      </c>
      <c r="BL158" s="23" t="s">
        <v>149</v>
      </c>
      <c r="BM158" s="23" t="s">
        <v>495</v>
      </c>
    </row>
    <row r="159" spans="2:47" s="1" customFormat="1" ht="13.5">
      <c r="B159" s="40"/>
      <c r="C159" s="62"/>
      <c r="D159" s="215" t="s">
        <v>151</v>
      </c>
      <c r="E159" s="62"/>
      <c r="F159" s="216" t="s">
        <v>376</v>
      </c>
      <c r="G159" s="62"/>
      <c r="H159" s="62"/>
      <c r="I159" s="171"/>
      <c r="J159" s="62"/>
      <c r="K159" s="62"/>
      <c r="L159" s="60"/>
      <c r="M159" s="217"/>
      <c r="N159" s="41"/>
      <c r="O159" s="41"/>
      <c r="P159" s="41"/>
      <c r="Q159" s="41"/>
      <c r="R159" s="41"/>
      <c r="S159" s="41"/>
      <c r="T159" s="77"/>
      <c r="AT159" s="23" t="s">
        <v>151</v>
      </c>
      <c r="AU159" s="23" t="s">
        <v>79</v>
      </c>
    </row>
    <row r="160" spans="2:47" s="1" customFormat="1" ht="27">
      <c r="B160" s="40"/>
      <c r="C160" s="62"/>
      <c r="D160" s="215" t="s">
        <v>353</v>
      </c>
      <c r="E160" s="62"/>
      <c r="F160" s="258" t="s">
        <v>378</v>
      </c>
      <c r="G160" s="62"/>
      <c r="H160" s="62"/>
      <c r="I160" s="171"/>
      <c r="J160" s="62"/>
      <c r="K160" s="62"/>
      <c r="L160" s="60"/>
      <c r="M160" s="217"/>
      <c r="N160" s="41"/>
      <c r="O160" s="41"/>
      <c r="P160" s="41"/>
      <c r="Q160" s="41"/>
      <c r="R160" s="41"/>
      <c r="S160" s="41"/>
      <c r="T160" s="77"/>
      <c r="AT160" s="23" t="s">
        <v>353</v>
      </c>
      <c r="AU160" s="23" t="s">
        <v>79</v>
      </c>
    </row>
    <row r="161" spans="2:51" s="13" customFormat="1" ht="13.5">
      <c r="B161" s="247"/>
      <c r="C161" s="248"/>
      <c r="D161" s="215" t="s">
        <v>152</v>
      </c>
      <c r="E161" s="249" t="s">
        <v>21</v>
      </c>
      <c r="F161" s="250" t="s">
        <v>457</v>
      </c>
      <c r="G161" s="248"/>
      <c r="H161" s="251" t="s">
        <v>21</v>
      </c>
      <c r="I161" s="252"/>
      <c r="J161" s="248"/>
      <c r="K161" s="248"/>
      <c r="L161" s="253"/>
      <c r="M161" s="254"/>
      <c r="N161" s="255"/>
      <c r="O161" s="255"/>
      <c r="P161" s="255"/>
      <c r="Q161" s="255"/>
      <c r="R161" s="255"/>
      <c r="S161" s="255"/>
      <c r="T161" s="256"/>
      <c r="AT161" s="257" t="s">
        <v>152</v>
      </c>
      <c r="AU161" s="257" t="s">
        <v>79</v>
      </c>
      <c r="AV161" s="13" t="s">
        <v>76</v>
      </c>
      <c r="AW161" s="13" t="s">
        <v>35</v>
      </c>
      <c r="AX161" s="13" t="s">
        <v>72</v>
      </c>
      <c r="AY161" s="257" t="s">
        <v>142</v>
      </c>
    </row>
    <row r="162" spans="2:51" s="13" customFormat="1" ht="13.5">
      <c r="B162" s="247"/>
      <c r="C162" s="248"/>
      <c r="D162" s="215" t="s">
        <v>152</v>
      </c>
      <c r="E162" s="249" t="s">
        <v>21</v>
      </c>
      <c r="F162" s="250" t="s">
        <v>458</v>
      </c>
      <c r="G162" s="248"/>
      <c r="H162" s="251" t="s">
        <v>21</v>
      </c>
      <c r="I162" s="252"/>
      <c r="J162" s="248"/>
      <c r="K162" s="248"/>
      <c r="L162" s="253"/>
      <c r="M162" s="254"/>
      <c r="N162" s="255"/>
      <c r="O162" s="255"/>
      <c r="P162" s="255"/>
      <c r="Q162" s="255"/>
      <c r="R162" s="255"/>
      <c r="S162" s="255"/>
      <c r="T162" s="256"/>
      <c r="AT162" s="257" t="s">
        <v>152</v>
      </c>
      <c r="AU162" s="257" t="s">
        <v>79</v>
      </c>
      <c r="AV162" s="13" t="s">
        <v>76</v>
      </c>
      <c r="AW162" s="13" t="s">
        <v>35</v>
      </c>
      <c r="AX162" s="13" t="s">
        <v>72</v>
      </c>
      <c r="AY162" s="257" t="s">
        <v>142</v>
      </c>
    </row>
    <row r="163" spans="2:51" s="12" customFormat="1" ht="13.5">
      <c r="B163" s="218"/>
      <c r="C163" s="219"/>
      <c r="D163" s="220" t="s">
        <v>152</v>
      </c>
      <c r="E163" s="221" t="s">
        <v>21</v>
      </c>
      <c r="F163" s="222" t="s">
        <v>488</v>
      </c>
      <c r="G163" s="219"/>
      <c r="H163" s="223">
        <v>2394.9</v>
      </c>
      <c r="I163" s="224"/>
      <c r="J163" s="219"/>
      <c r="K163" s="219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152</v>
      </c>
      <c r="AU163" s="229" t="s">
        <v>79</v>
      </c>
      <c r="AV163" s="12" t="s">
        <v>79</v>
      </c>
      <c r="AW163" s="12" t="s">
        <v>35</v>
      </c>
      <c r="AX163" s="12" t="s">
        <v>72</v>
      </c>
      <c r="AY163" s="229" t="s">
        <v>142</v>
      </c>
    </row>
    <row r="164" spans="2:65" s="1" customFormat="1" ht="22.5" customHeight="1">
      <c r="B164" s="40"/>
      <c r="C164" s="203" t="s">
        <v>217</v>
      </c>
      <c r="D164" s="203" t="s">
        <v>145</v>
      </c>
      <c r="E164" s="204" t="s">
        <v>380</v>
      </c>
      <c r="F164" s="205" t="s">
        <v>381</v>
      </c>
      <c r="G164" s="206" t="s">
        <v>239</v>
      </c>
      <c r="H164" s="207">
        <v>7983</v>
      </c>
      <c r="I164" s="208"/>
      <c r="J164" s="209">
        <f>ROUND(I164*H164,2)</f>
        <v>0</v>
      </c>
      <c r="K164" s="205" t="s">
        <v>163</v>
      </c>
      <c r="L164" s="60"/>
      <c r="M164" s="210" t="s">
        <v>21</v>
      </c>
      <c r="N164" s="211" t="s">
        <v>43</v>
      </c>
      <c r="O164" s="41"/>
      <c r="P164" s="212">
        <f>O164*H164</f>
        <v>0</v>
      </c>
      <c r="Q164" s="212">
        <v>0</v>
      </c>
      <c r="R164" s="212">
        <f>Q164*H164</f>
        <v>0</v>
      </c>
      <c r="S164" s="212">
        <v>0</v>
      </c>
      <c r="T164" s="213">
        <f>S164*H164</f>
        <v>0</v>
      </c>
      <c r="AR164" s="23" t="s">
        <v>149</v>
      </c>
      <c r="AT164" s="23" t="s">
        <v>145</v>
      </c>
      <c r="AU164" s="23" t="s">
        <v>79</v>
      </c>
      <c r="AY164" s="23" t="s">
        <v>142</v>
      </c>
      <c r="BE164" s="214">
        <f>IF(N164="základní",J164,0)</f>
        <v>0</v>
      </c>
      <c r="BF164" s="214">
        <f>IF(N164="snížená",J164,0)</f>
        <v>0</v>
      </c>
      <c r="BG164" s="214">
        <f>IF(N164="zákl. přenesená",J164,0)</f>
        <v>0</v>
      </c>
      <c r="BH164" s="214">
        <f>IF(N164="sníž. přenesená",J164,0)</f>
        <v>0</v>
      </c>
      <c r="BI164" s="214">
        <f>IF(N164="nulová",J164,0)</f>
        <v>0</v>
      </c>
      <c r="BJ164" s="23" t="s">
        <v>76</v>
      </c>
      <c r="BK164" s="214">
        <f>ROUND(I164*H164,2)</f>
        <v>0</v>
      </c>
      <c r="BL164" s="23" t="s">
        <v>149</v>
      </c>
      <c r="BM164" s="23" t="s">
        <v>496</v>
      </c>
    </row>
    <row r="165" spans="2:47" s="1" customFormat="1" ht="13.5">
      <c r="B165" s="40"/>
      <c r="C165" s="62"/>
      <c r="D165" s="215" t="s">
        <v>151</v>
      </c>
      <c r="E165" s="62"/>
      <c r="F165" s="216" t="s">
        <v>381</v>
      </c>
      <c r="G165" s="62"/>
      <c r="H165" s="62"/>
      <c r="I165" s="171"/>
      <c r="J165" s="62"/>
      <c r="K165" s="62"/>
      <c r="L165" s="60"/>
      <c r="M165" s="217"/>
      <c r="N165" s="41"/>
      <c r="O165" s="41"/>
      <c r="P165" s="41"/>
      <c r="Q165" s="41"/>
      <c r="R165" s="41"/>
      <c r="S165" s="41"/>
      <c r="T165" s="77"/>
      <c r="AT165" s="23" t="s">
        <v>151</v>
      </c>
      <c r="AU165" s="23" t="s">
        <v>79</v>
      </c>
    </row>
    <row r="166" spans="2:47" s="1" customFormat="1" ht="27">
      <c r="B166" s="40"/>
      <c r="C166" s="62"/>
      <c r="D166" s="215" t="s">
        <v>353</v>
      </c>
      <c r="E166" s="62"/>
      <c r="F166" s="258" t="s">
        <v>383</v>
      </c>
      <c r="G166" s="62"/>
      <c r="H166" s="62"/>
      <c r="I166" s="171"/>
      <c r="J166" s="62"/>
      <c r="K166" s="62"/>
      <c r="L166" s="60"/>
      <c r="M166" s="217"/>
      <c r="N166" s="41"/>
      <c r="O166" s="41"/>
      <c r="P166" s="41"/>
      <c r="Q166" s="41"/>
      <c r="R166" s="41"/>
      <c r="S166" s="41"/>
      <c r="T166" s="77"/>
      <c r="AT166" s="23" t="s">
        <v>353</v>
      </c>
      <c r="AU166" s="23" t="s">
        <v>79</v>
      </c>
    </row>
    <row r="167" spans="2:51" s="13" customFormat="1" ht="13.5">
      <c r="B167" s="247"/>
      <c r="C167" s="248"/>
      <c r="D167" s="215" t="s">
        <v>152</v>
      </c>
      <c r="E167" s="249" t="s">
        <v>21</v>
      </c>
      <c r="F167" s="250" t="s">
        <v>457</v>
      </c>
      <c r="G167" s="248"/>
      <c r="H167" s="251" t="s">
        <v>21</v>
      </c>
      <c r="I167" s="252"/>
      <c r="J167" s="248"/>
      <c r="K167" s="248"/>
      <c r="L167" s="253"/>
      <c r="M167" s="254"/>
      <c r="N167" s="255"/>
      <c r="O167" s="255"/>
      <c r="P167" s="255"/>
      <c r="Q167" s="255"/>
      <c r="R167" s="255"/>
      <c r="S167" s="255"/>
      <c r="T167" s="256"/>
      <c r="AT167" s="257" t="s">
        <v>152</v>
      </c>
      <c r="AU167" s="257" t="s">
        <v>79</v>
      </c>
      <c r="AV167" s="13" t="s">
        <v>76</v>
      </c>
      <c r="AW167" s="13" t="s">
        <v>35</v>
      </c>
      <c r="AX167" s="13" t="s">
        <v>72</v>
      </c>
      <c r="AY167" s="257" t="s">
        <v>142</v>
      </c>
    </row>
    <row r="168" spans="2:51" s="13" customFormat="1" ht="13.5">
      <c r="B168" s="247"/>
      <c r="C168" s="248"/>
      <c r="D168" s="215" t="s">
        <v>152</v>
      </c>
      <c r="E168" s="249" t="s">
        <v>21</v>
      </c>
      <c r="F168" s="250" t="s">
        <v>458</v>
      </c>
      <c r="G168" s="248"/>
      <c r="H168" s="251" t="s">
        <v>21</v>
      </c>
      <c r="I168" s="252"/>
      <c r="J168" s="248"/>
      <c r="K168" s="248"/>
      <c r="L168" s="253"/>
      <c r="M168" s="254"/>
      <c r="N168" s="255"/>
      <c r="O168" s="255"/>
      <c r="P168" s="255"/>
      <c r="Q168" s="255"/>
      <c r="R168" s="255"/>
      <c r="S168" s="255"/>
      <c r="T168" s="256"/>
      <c r="AT168" s="257" t="s">
        <v>152</v>
      </c>
      <c r="AU168" s="257" t="s">
        <v>79</v>
      </c>
      <c r="AV168" s="13" t="s">
        <v>76</v>
      </c>
      <c r="AW168" s="13" t="s">
        <v>35</v>
      </c>
      <c r="AX168" s="13" t="s">
        <v>72</v>
      </c>
      <c r="AY168" s="257" t="s">
        <v>142</v>
      </c>
    </row>
    <row r="169" spans="2:51" s="12" customFormat="1" ht="13.5">
      <c r="B169" s="218"/>
      <c r="C169" s="219"/>
      <c r="D169" s="220" t="s">
        <v>152</v>
      </c>
      <c r="E169" s="221" t="s">
        <v>21</v>
      </c>
      <c r="F169" s="222" t="s">
        <v>497</v>
      </c>
      <c r="G169" s="219"/>
      <c r="H169" s="223">
        <v>7983</v>
      </c>
      <c r="I169" s="224"/>
      <c r="J169" s="219"/>
      <c r="K169" s="219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152</v>
      </c>
      <c r="AU169" s="229" t="s">
        <v>79</v>
      </c>
      <c r="AV169" s="12" t="s">
        <v>79</v>
      </c>
      <c r="AW169" s="12" t="s">
        <v>35</v>
      </c>
      <c r="AX169" s="12" t="s">
        <v>72</v>
      </c>
      <c r="AY169" s="229" t="s">
        <v>142</v>
      </c>
    </row>
    <row r="170" spans="2:65" s="1" customFormat="1" ht="22.5" customHeight="1">
      <c r="B170" s="40"/>
      <c r="C170" s="203" t="s">
        <v>224</v>
      </c>
      <c r="D170" s="203" t="s">
        <v>145</v>
      </c>
      <c r="E170" s="204" t="s">
        <v>385</v>
      </c>
      <c r="F170" s="205" t="s">
        <v>386</v>
      </c>
      <c r="G170" s="206" t="s">
        <v>239</v>
      </c>
      <c r="H170" s="207">
        <v>2394.9</v>
      </c>
      <c r="I170" s="208"/>
      <c r="J170" s="209">
        <f>ROUND(I170*H170,2)</f>
        <v>0</v>
      </c>
      <c r="K170" s="205" t="s">
        <v>163</v>
      </c>
      <c r="L170" s="60"/>
      <c r="M170" s="210" t="s">
        <v>21</v>
      </c>
      <c r="N170" s="211" t="s">
        <v>43</v>
      </c>
      <c r="O170" s="41"/>
      <c r="P170" s="212">
        <f>O170*H170</f>
        <v>0</v>
      </c>
      <c r="Q170" s="212">
        <v>0</v>
      </c>
      <c r="R170" s="212">
        <f>Q170*H170</f>
        <v>0</v>
      </c>
      <c r="S170" s="212">
        <v>0</v>
      </c>
      <c r="T170" s="213">
        <f>S170*H170</f>
        <v>0</v>
      </c>
      <c r="AR170" s="23" t="s">
        <v>149</v>
      </c>
      <c r="AT170" s="23" t="s">
        <v>145</v>
      </c>
      <c r="AU170" s="23" t="s">
        <v>79</v>
      </c>
      <c r="AY170" s="23" t="s">
        <v>142</v>
      </c>
      <c r="BE170" s="214">
        <f>IF(N170="základní",J170,0)</f>
        <v>0</v>
      </c>
      <c r="BF170" s="214">
        <f>IF(N170="snížená",J170,0)</f>
        <v>0</v>
      </c>
      <c r="BG170" s="214">
        <f>IF(N170="zákl. přenesená",J170,0)</f>
        <v>0</v>
      </c>
      <c r="BH170" s="214">
        <f>IF(N170="sníž. přenesená",J170,0)</f>
        <v>0</v>
      </c>
      <c r="BI170" s="214">
        <f>IF(N170="nulová",J170,0)</f>
        <v>0</v>
      </c>
      <c r="BJ170" s="23" t="s">
        <v>76</v>
      </c>
      <c r="BK170" s="214">
        <f>ROUND(I170*H170,2)</f>
        <v>0</v>
      </c>
      <c r="BL170" s="23" t="s">
        <v>149</v>
      </c>
      <c r="BM170" s="23" t="s">
        <v>498</v>
      </c>
    </row>
    <row r="171" spans="2:47" s="1" customFormat="1" ht="13.5">
      <c r="B171" s="40"/>
      <c r="C171" s="62"/>
      <c r="D171" s="215" t="s">
        <v>151</v>
      </c>
      <c r="E171" s="62"/>
      <c r="F171" s="216" t="s">
        <v>388</v>
      </c>
      <c r="G171" s="62"/>
      <c r="H171" s="62"/>
      <c r="I171" s="171"/>
      <c r="J171" s="62"/>
      <c r="K171" s="62"/>
      <c r="L171" s="60"/>
      <c r="M171" s="217"/>
      <c r="N171" s="41"/>
      <c r="O171" s="41"/>
      <c r="P171" s="41"/>
      <c r="Q171" s="41"/>
      <c r="R171" s="41"/>
      <c r="S171" s="41"/>
      <c r="T171" s="77"/>
      <c r="AT171" s="23" t="s">
        <v>151</v>
      </c>
      <c r="AU171" s="23" t="s">
        <v>79</v>
      </c>
    </row>
    <row r="172" spans="2:47" s="1" customFormat="1" ht="27">
      <c r="B172" s="40"/>
      <c r="C172" s="62"/>
      <c r="D172" s="215" t="s">
        <v>353</v>
      </c>
      <c r="E172" s="62"/>
      <c r="F172" s="258" t="s">
        <v>389</v>
      </c>
      <c r="G172" s="62"/>
      <c r="H172" s="62"/>
      <c r="I172" s="171"/>
      <c r="J172" s="62"/>
      <c r="K172" s="62"/>
      <c r="L172" s="60"/>
      <c r="M172" s="217"/>
      <c r="N172" s="41"/>
      <c r="O172" s="41"/>
      <c r="P172" s="41"/>
      <c r="Q172" s="41"/>
      <c r="R172" s="41"/>
      <c r="S172" s="41"/>
      <c r="T172" s="77"/>
      <c r="AT172" s="23" t="s">
        <v>353</v>
      </c>
      <c r="AU172" s="23" t="s">
        <v>79</v>
      </c>
    </row>
    <row r="173" spans="2:51" s="13" customFormat="1" ht="13.5">
      <c r="B173" s="247"/>
      <c r="C173" s="248"/>
      <c r="D173" s="215" t="s">
        <v>152</v>
      </c>
      <c r="E173" s="249" t="s">
        <v>21</v>
      </c>
      <c r="F173" s="250" t="s">
        <v>457</v>
      </c>
      <c r="G173" s="248"/>
      <c r="H173" s="251" t="s">
        <v>21</v>
      </c>
      <c r="I173" s="252"/>
      <c r="J173" s="248"/>
      <c r="K173" s="248"/>
      <c r="L173" s="253"/>
      <c r="M173" s="254"/>
      <c r="N173" s="255"/>
      <c r="O173" s="255"/>
      <c r="P173" s="255"/>
      <c r="Q173" s="255"/>
      <c r="R173" s="255"/>
      <c r="S173" s="255"/>
      <c r="T173" s="256"/>
      <c r="AT173" s="257" t="s">
        <v>152</v>
      </c>
      <c r="AU173" s="257" t="s">
        <v>79</v>
      </c>
      <c r="AV173" s="13" t="s">
        <v>76</v>
      </c>
      <c r="AW173" s="13" t="s">
        <v>35</v>
      </c>
      <c r="AX173" s="13" t="s">
        <v>72</v>
      </c>
      <c r="AY173" s="257" t="s">
        <v>142</v>
      </c>
    </row>
    <row r="174" spans="2:51" s="13" customFormat="1" ht="13.5">
      <c r="B174" s="247"/>
      <c r="C174" s="248"/>
      <c r="D174" s="215" t="s">
        <v>152</v>
      </c>
      <c r="E174" s="249" t="s">
        <v>21</v>
      </c>
      <c r="F174" s="250" t="s">
        <v>458</v>
      </c>
      <c r="G174" s="248"/>
      <c r="H174" s="251" t="s">
        <v>21</v>
      </c>
      <c r="I174" s="252"/>
      <c r="J174" s="248"/>
      <c r="K174" s="248"/>
      <c r="L174" s="253"/>
      <c r="M174" s="254"/>
      <c r="N174" s="255"/>
      <c r="O174" s="255"/>
      <c r="P174" s="255"/>
      <c r="Q174" s="255"/>
      <c r="R174" s="255"/>
      <c r="S174" s="255"/>
      <c r="T174" s="256"/>
      <c r="AT174" s="257" t="s">
        <v>152</v>
      </c>
      <c r="AU174" s="257" t="s">
        <v>79</v>
      </c>
      <c r="AV174" s="13" t="s">
        <v>76</v>
      </c>
      <c r="AW174" s="13" t="s">
        <v>35</v>
      </c>
      <c r="AX174" s="13" t="s">
        <v>72</v>
      </c>
      <c r="AY174" s="257" t="s">
        <v>142</v>
      </c>
    </row>
    <row r="175" spans="2:51" s="12" customFormat="1" ht="13.5">
      <c r="B175" s="218"/>
      <c r="C175" s="219"/>
      <c r="D175" s="220" t="s">
        <v>152</v>
      </c>
      <c r="E175" s="221" t="s">
        <v>21</v>
      </c>
      <c r="F175" s="222" t="s">
        <v>488</v>
      </c>
      <c r="G175" s="219"/>
      <c r="H175" s="223">
        <v>2394.9</v>
      </c>
      <c r="I175" s="224"/>
      <c r="J175" s="219"/>
      <c r="K175" s="219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152</v>
      </c>
      <c r="AU175" s="229" t="s">
        <v>79</v>
      </c>
      <c r="AV175" s="12" t="s">
        <v>79</v>
      </c>
      <c r="AW175" s="12" t="s">
        <v>35</v>
      </c>
      <c r="AX175" s="12" t="s">
        <v>72</v>
      </c>
      <c r="AY175" s="229" t="s">
        <v>142</v>
      </c>
    </row>
    <row r="176" spans="2:65" s="1" customFormat="1" ht="31.5" customHeight="1">
      <c r="B176" s="40"/>
      <c r="C176" s="203" t="s">
        <v>10</v>
      </c>
      <c r="D176" s="203" t="s">
        <v>145</v>
      </c>
      <c r="E176" s="204" t="s">
        <v>392</v>
      </c>
      <c r="F176" s="205" t="s">
        <v>393</v>
      </c>
      <c r="G176" s="206" t="s">
        <v>239</v>
      </c>
      <c r="H176" s="207">
        <v>7983</v>
      </c>
      <c r="I176" s="208"/>
      <c r="J176" s="209">
        <f>ROUND(I176*H176,2)</f>
        <v>0</v>
      </c>
      <c r="K176" s="205" t="s">
        <v>163</v>
      </c>
      <c r="L176" s="60"/>
      <c r="M176" s="210" t="s">
        <v>21</v>
      </c>
      <c r="N176" s="211" t="s">
        <v>43</v>
      </c>
      <c r="O176" s="41"/>
      <c r="P176" s="212">
        <f>O176*H176</f>
        <v>0</v>
      </c>
      <c r="Q176" s="212">
        <v>0</v>
      </c>
      <c r="R176" s="212">
        <f>Q176*H176</f>
        <v>0</v>
      </c>
      <c r="S176" s="212">
        <v>0</v>
      </c>
      <c r="T176" s="213">
        <f>S176*H176</f>
        <v>0</v>
      </c>
      <c r="AR176" s="23" t="s">
        <v>149</v>
      </c>
      <c r="AT176" s="23" t="s">
        <v>145</v>
      </c>
      <c r="AU176" s="23" t="s">
        <v>79</v>
      </c>
      <c r="AY176" s="23" t="s">
        <v>142</v>
      </c>
      <c r="BE176" s="214">
        <f>IF(N176="základní",J176,0)</f>
        <v>0</v>
      </c>
      <c r="BF176" s="214">
        <f>IF(N176="snížená",J176,0)</f>
        <v>0</v>
      </c>
      <c r="BG176" s="214">
        <f>IF(N176="zákl. přenesená",J176,0)</f>
        <v>0</v>
      </c>
      <c r="BH176" s="214">
        <f>IF(N176="sníž. přenesená",J176,0)</f>
        <v>0</v>
      </c>
      <c r="BI176" s="214">
        <f>IF(N176="nulová",J176,0)</f>
        <v>0</v>
      </c>
      <c r="BJ176" s="23" t="s">
        <v>76</v>
      </c>
      <c r="BK176" s="214">
        <f>ROUND(I176*H176,2)</f>
        <v>0</v>
      </c>
      <c r="BL176" s="23" t="s">
        <v>149</v>
      </c>
      <c r="BM176" s="23" t="s">
        <v>499</v>
      </c>
    </row>
    <row r="177" spans="2:47" s="1" customFormat="1" ht="27">
      <c r="B177" s="40"/>
      <c r="C177" s="62"/>
      <c r="D177" s="215" t="s">
        <v>151</v>
      </c>
      <c r="E177" s="62"/>
      <c r="F177" s="216" t="s">
        <v>395</v>
      </c>
      <c r="G177" s="62"/>
      <c r="H177" s="62"/>
      <c r="I177" s="171"/>
      <c r="J177" s="62"/>
      <c r="K177" s="62"/>
      <c r="L177" s="60"/>
      <c r="M177" s="217"/>
      <c r="N177" s="41"/>
      <c r="O177" s="41"/>
      <c r="P177" s="41"/>
      <c r="Q177" s="41"/>
      <c r="R177" s="41"/>
      <c r="S177" s="41"/>
      <c r="T177" s="77"/>
      <c r="AT177" s="23" t="s">
        <v>151</v>
      </c>
      <c r="AU177" s="23" t="s">
        <v>79</v>
      </c>
    </row>
    <row r="178" spans="2:47" s="1" customFormat="1" ht="27">
      <c r="B178" s="40"/>
      <c r="C178" s="62"/>
      <c r="D178" s="215" t="s">
        <v>353</v>
      </c>
      <c r="E178" s="62"/>
      <c r="F178" s="258" t="s">
        <v>396</v>
      </c>
      <c r="G178" s="62"/>
      <c r="H178" s="62"/>
      <c r="I178" s="171"/>
      <c r="J178" s="62"/>
      <c r="K178" s="62"/>
      <c r="L178" s="60"/>
      <c r="M178" s="217"/>
      <c r="N178" s="41"/>
      <c r="O178" s="41"/>
      <c r="P178" s="41"/>
      <c r="Q178" s="41"/>
      <c r="R178" s="41"/>
      <c r="S178" s="41"/>
      <c r="T178" s="77"/>
      <c r="AT178" s="23" t="s">
        <v>353</v>
      </c>
      <c r="AU178" s="23" t="s">
        <v>79</v>
      </c>
    </row>
    <row r="179" spans="2:51" s="13" customFormat="1" ht="13.5">
      <c r="B179" s="247"/>
      <c r="C179" s="248"/>
      <c r="D179" s="215" t="s">
        <v>152</v>
      </c>
      <c r="E179" s="249" t="s">
        <v>21</v>
      </c>
      <c r="F179" s="250" t="s">
        <v>457</v>
      </c>
      <c r="G179" s="248"/>
      <c r="H179" s="251" t="s">
        <v>21</v>
      </c>
      <c r="I179" s="252"/>
      <c r="J179" s="248"/>
      <c r="K179" s="248"/>
      <c r="L179" s="253"/>
      <c r="M179" s="254"/>
      <c r="N179" s="255"/>
      <c r="O179" s="255"/>
      <c r="P179" s="255"/>
      <c r="Q179" s="255"/>
      <c r="R179" s="255"/>
      <c r="S179" s="255"/>
      <c r="T179" s="256"/>
      <c r="AT179" s="257" t="s">
        <v>152</v>
      </c>
      <c r="AU179" s="257" t="s">
        <v>79</v>
      </c>
      <c r="AV179" s="13" t="s">
        <v>76</v>
      </c>
      <c r="AW179" s="13" t="s">
        <v>35</v>
      </c>
      <c r="AX179" s="13" t="s">
        <v>72</v>
      </c>
      <c r="AY179" s="257" t="s">
        <v>142</v>
      </c>
    </row>
    <row r="180" spans="2:51" s="13" customFormat="1" ht="13.5">
      <c r="B180" s="247"/>
      <c r="C180" s="248"/>
      <c r="D180" s="215" t="s">
        <v>152</v>
      </c>
      <c r="E180" s="249" t="s">
        <v>21</v>
      </c>
      <c r="F180" s="250" t="s">
        <v>458</v>
      </c>
      <c r="G180" s="248"/>
      <c r="H180" s="251" t="s">
        <v>21</v>
      </c>
      <c r="I180" s="252"/>
      <c r="J180" s="248"/>
      <c r="K180" s="248"/>
      <c r="L180" s="253"/>
      <c r="M180" s="254"/>
      <c r="N180" s="255"/>
      <c r="O180" s="255"/>
      <c r="P180" s="255"/>
      <c r="Q180" s="255"/>
      <c r="R180" s="255"/>
      <c r="S180" s="255"/>
      <c r="T180" s="256"/>
      <c r="AT180" s="257" t="s">
        <v>152</v>
      </c>
      <c r="AU180" s="257" t="s">
        <v>79</v>
      </c>
      <c r="AV180" s="13" t="s">
        <v>76</v>
      </c>
      <c r="AW180" s="13" t="s">
        <v>35</v>
      </c>
      <c r="AX180" s="13" t="s">
        <v>72</v>
      </c>
      <c r="AY180" s="257" t="s">
        <v>142</v>
      </c>
    </row>
    <row r="181" spans="2:51" s="12" customFormat="1" ht="13.5">
      <c r="B181" s="218"/>
      <c r="C181" s="219"/>
      <c r="D181" s="220" t="s">
        <v>152</v>
      </c>
      <c r="E181" s="221" t="s">
        <v>21</v>
      </c>
      <c r="F181" s="222" t="s">
        <v>497</v>
      </c>
      <c r="G181" s="219"/>
      <c r="H181" s="223">
        <v>7983</v>
      </c>
      <c r="I181" s="224"/>
      <c r="J181" s="219"/>
      <c r="K181" s="219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152</v>
      </c>
      <c r="AU181" s="229" t="s">
        <v>79</v>
      </c>
      <c r="AV181" s="12" t="s">
        <v>79</v>
      </c>
      <c r="AW181" s="12" t="s">
        <v>35</v>
      </c>
      <c r="AX181" s="12" t="s">
        <v>72</v>
      </c>
      <c r="AY181" s="229" t="s">
        <v>142</v>
      </c>
    </row>
    <row r="182" spans="2:65" s="1" customFormat="1" ht="22.5" customHeight="1">
      <c r="B182" s="40"/>
      <c r="C182" s="203" t="s">
        <v>314</v>
      </c>
      <c r="D182" s="203" t="s">
        <v>145</v>
      </c>
      <c r="E182" s="204" t="s">
        <v>500</v>
      </c>
      <c r="F182" s="205" t="s">
        <v>501</v>
      </c>
      <c r="G182" s="206" t="s">
        <v>239</v>
      </c>
      <c r="H182" s="207">
        <v>7983</v>
      </c>
      <c r="I182" s="208"/>
      <c r="J182" s="209">
        <f>ROUND(I182*H182,2)</f>
        <v>0</v>
      </c>
      <c r="K182" s="205" t="s">
        <v>163</v>
      </c>
      <c r="L182" s="60"/>
      <c r="M182" s="210" t="s">
        <v>21</v>
      </c>
      <c r="N182" s="211" t="s">
        <v>43</v>
      </c>
      <c r="O182" s="41"/>
      <c r="P182" s="212">
        <f>O182*H182</f>
        <v>0</v>
      </c>
      <c r="Q182" s="212">
        <v>0</v>
      </c>
      <c r="R182" s="212">
        <f>Q182*H182</f>
        <v>0</v>
      </c>
      <c r="S182" s="212">
        <v>0</v>
      </c>
      <c r="T182" s="213">
        <f>S182*H182</f>
        <v>0</v>
      </c>
      <c r="AR182" s="23" t="s">
        <v>149</v>
      </c>
      <c r="AT182" s="23" t="s">
        <v>145</v>
      </c>
      <c r="AU182" s="23" t="s">
        <v>79</v>
      </c>
      <c r="AY182" s="23" t="s">
        <v>142</v>
      </c>
      <c r="BE182" s="214">
        <f>IF(N182="základní",J182,0)</f>
        <v>0</v>
      </c>
      <c r="BF182" s="214">
        <f>IF(N182="snížená",J182,0)</f>
        <v>0</v>
      </c>
      <c r="BG182" s="214">
        <f>IF(N182="zákl. přenesená",J182,0)</f>
        <v>0</v>
      </c>
      <c r="BH182" s="214">
        <f>IF(N182="sníž. přenesená",J182,0)</f>
        <v>0</v>
      </c>
      <c r="BI182" s="214">
        <f>IF(N182="nulová",J182,0)</f>
        <v>0</v>
      </c>
      <c r="BJ182" s="23" t="s">
        <v>76</v>
      </c>
      <c r="BK182" s="214">
        <f>ROUND(I182*H182,2)</f>
        <v>0</v>
      </c>
      <c r="BL182" s="23" t="s">
        <v>149</v>
      </c>
      <c r="BM182" s="23" t="s">
        <v>502</v>
      </c>
    </row>
    <row r="183" spans="2:47" s="1" customFormat="1" ht="27">
      <c r="B183" s="40"/>
      <c r="C183" s="62"/>
      <c r="D183" s="215" t="s">
        <v>151</v>
      </c>
      <c r="E183" s="62"/>
      <c r="F183" s="216" t="s">
        <v>503</v>
      </c>
      <c r="G183" s="62"/>
      <c r="H183" s="62"/>
      <c r="I183" s="171"/>
      <c r="J183" s="62"/>
      <c r="K183" s="62"/>
      <c r="L183" s="60"/>
      <c r="M183" s="217"/>
      <c r="N183" s="41"/>
      <c r="O183" s="41"/>
      <c r="P183" s="41"/>
      <c r="Q183" s="41"/>
      <c r="R183" s="41"/>
      <c r="S183" s="41"/>
      <c r="T183" s="77"/>
      <c r="AT183" s="23" t="s">
        <v>151</v>
      </c>
      <c r="AU183" s="23" t="s">
        <v>79</v>
      </c>
    </row>
    <row r="184" spans="2:47" s="1" customFormat="1" ht="27">
      <c r="B184" s="40"/>
      <c r="C184" s="62"/>
      <c r="D184" s="215" t="s">
        <v>353</v>
      </c>
      <c r="E184" s="62"/>
      <c r="F184" s="258" t="s">
        <v>403</v>
      </c>
      <c r="G184" s="62"/>
      <c r="H184" s="62"/>
      <c r="I184" s="171"/>
      <c r="J184" s="62"/>
      <c r="K184" s="62"/>
      <c r="L184" s="60"/>
      <c r="M184" s="217"/>
      <c r="N184" s="41"/>
      <c r="O184" s="41"/>
      <c r="P184" s="41"/>
      <c r="Q184" s="41"/>
      <c r="R184" s="41"/>
      <c r="S184" s="41"/>
      <c r="T184" s="77"/>
      <c r="AT184" s="23" t="s">
        <v>353</v>
      </c>
      <c r="AU184" s="23" t="s">
        <v>79</v>
      </c>
    </row>
    <row r="185" spans="2:51" s="13" customFormat="1" ht="13.5">
      <c r="B185" s="247"/>
      <c r="C185" s="248"/>
      <c r="D185" s="215" t="s">
        <v>152</v>
      </c>
      <c r="E185" s="249" t="s">
        <v>21</v>
      </c>
      <c r="F185" s="250" t="s">
        <v>457</v>
      </c>
      <c r="G185" s="248"/>
      <c r="H185" s="251" t="s">
        <v>21</v>
      </c>
      <c r="I185" s="252"/>
      <c r="J185" s="248"/>
      <c r="K185" s="248"/>
      <c r="L185" s="253"/>
      <c r="M185" s="254"/>
      <c r="N185" s="255"/>
      <c r="O185" s="255"/>
      <c r="P185" s="255"/>
      <c r="Q185" s="255"/>
      <c r="R185" s="255"/>
      <c r="S185" s="255"/>
      <c r="T185" s="256"/>
      <c r="AT185" s="257" t="s">
        <v>152</v>
      </c>
      <c r="AU185" s="257" t="s">
        <v>79</v>
      </c>
      <c r="AV185" s="13" t="s">
        <v>76</v>
      </c>
      <c r="AW185" s="13" t="s">
        <v>35</v>
      </c>
      <c r="AX185" s="13" t="s">
        <v>72</v>
      </c>
      <c r="AY185" s="257" t="s">
        <v>142</v>
      </c>
    </row>
    <row r="186" spans="2:51" s="13" customFormat="1" ht="13.5">
      <c r="B186" s="247"/>
      <c r="C186" s="248"/>
      <c r="D186" s="215" t="s">
        <v>152</v>
      </c>
      <c r="E186" s="249" t="s">
        <v>21</v>
      </c>
      <c r="F186" s="250" t="s">
        <v>458</v>
      </c>
      <c r="G186" s="248"/>
      <c r="H186" s="251" t="s">
        <v>21</v>
      </c>
      <c r="I186" s="252"/>
      <c r="J186" s="248"/>
      <c r="K186" s="248"/>
      <c r="L186" s="253"/>
      <c r="M186" s="254"/>
      <c r="N186" s="255"/>
      <c r="O186" s="255"/>
      <c r="P186" s="255"/>
      <c r="Q186" s="255"/>
      <c r="R186" s="255"/>
      <c r="S186" s="255"/>
      <c r="T186" s="256"/>
      <c r="AT186" s="257" t="s">
        <v>152</v>
      </c>
      <c r="AU186" s="257" t="s">
        <v>79</v>
      </c>
      <c r="AV186" s="13" t="s">
        <v>76</v>
      </c>
      <c r="AW186" s="13" t="s">
        <v>35</v>
      </c>
      <c r="AX186" s="13" t="s">
        <v>72</v>
      </c>
      <c r="AY186" s="257" t="s">
        <v>142</v>
      </c>
    </row>
    <row r="187" spans="2:51" s="12" customFormat="1" ht="13.5">
      <c r="B187" s="218"/>
      <c r="C187" s="219"/>
      <c r="D187" s="220" t="s">
        <v>152</v>
      </c>
      <c r="E187" s="221" t="s">
        <v>21</v>
      </c>
      <c r="F187" s="222" t="s">
        <v>504</v>
      </c>
      <c r="G187" s="219"/>
      <c r="H187" s="223">
        <v>7983</v>
      </c>
      <c r="I187" s="224"/>
      <c r="J187" s="219"/>
      <c r="K187" s="219"/>
      <c r="L187" s="225"/>
      <c r="M187" s="226"/>
      <c r="N187" s="227"/>
      <c r="O187" s="227"/>
      <c r="P187" s="227"/>
      <c r="Q187" s="227"/>
      <c r="R187" s="227"/>
      <c r="S187" s="227"/>
      <c r="T187" s="228"/>
      <c r="AT187" s="229" t="s">
        <v>152</v>
      </c>
      <c r="AU187" s="229" t="s">
        <v>79</v>
      </c>
      <c r="AV187" s="12" t="s">
        <v>79</v>
      </c>
      <c r="AW187" s="12" t="s">
        <v>35</v>
      </c>
      <c r="AX187" s="12" t="s">
        <v>72</v>
      </c>
      <c r="AY187" s="229" t="s">
        <v>142</v>
      </c>
    </row>
    <row r="188" spans="2:65" s="1" customFormat="1" ht="22.5" customHeight="1">
      <c r="B188" s="40"/>
      <c r="C188" s="203" t="s">
        <v>318</v>
      </c>
      <c r="D188" s="203" t="s">
        <v>145</v>
      </c>
      <c r="E188" s="204" t="s">
        <v>505</v>
      </c>
      <c r="F188" s="205" t="s">
        <v>506</v>
      </c>
      <c r="G188" s="206" t="s">
        <v>239</v>
      </c>
      <c r="H188" s="207">
        <v>165</v>
      </c>
      <c r="I188" s="208"/>
      <c r="J188" s="209">
        <f>ROUND(I188*H188,2)</f>
        <v>0</v>
      </c>
      <c r="K188" s="205" t="s">
        <v>163</v>
      </c>
      <c r="L188" s="60"/>
      <c r="M188" s="210" t="s">
        <v>21</v>
      </c>
      <c r="N188" s="211" t="s">
        <v>43</v>
      </c>
      <c r="O188" s="41"/>
      <c r="P188" s="212">
        <f>O188*H188</f>
        <v>0</v>
      </c>
      <c r="Q188" s="212">
        <v>0.10362</v>
      </c>
      <c r="R188" s="212">
        <f>Q188*H188</f>
        <v>17.0973</v>
      </c>
      <c r="S188" s="212">
        <v>0</v>
      </c>
      <c r="T188" s="213">
        <f>S188*H188</f>
        <v>0</v>
      </c>
      <c r="AR188" s="23" t="s">
        <v>149</v>
      </c>
      <c r="AT188" s="23" t="s">
        <v>145</v>
      </c>
      <c r="AU188" s="23" t="s">
        <v>79</v>
      </c>
      <c r="AY188" s="23" t="s">
        <v>142</v>
      </c>
      <c r="BE188" s="214">
        <f>IF(N188="základní",J188,0)</f>
        <v>0</v>
      </c>
      <c r="BF188" s="214">
        <f>IF(N188="snížená",J188,0)</f>
        <v>0</v>
      </c>
      <c r="BG188" s="214">
        <f>IF(N188="zákl. přenesená",J188,0)</f>
        <v>0</v>
      </c>
      <c r="BH188" s="214">
        <f>IF(N188="sníž. přenesená",J188,0)</f>
        <v>0</v>
      </c>
      <c r="BI188" s="214">
        <f>IF(N188="nulová",J188,0)</f>
        <v>0</v>
      </c>
      <c r="BJ188" s="23" t="s">
        <v>76</v>
      </c>
      <c r="BK188" s="214">
        <f>ROUND(I188*H188,2)</f>
        <v>0</v>
      </c>
      <c r="BL188" s="23" t="s">
        <v>149</v>
      </c>
      <c r="BM188" s="23" t="s">
        <v>507</v>
      </c>
    </row>
    <row r="189" spans="2:47" s="1" customFormat="1" ht="40.5">
      <c r="B189" s="40"/>
      <c r="C189" s="62"/>
      <c r="D189" s="215" t="s">
        <v>151</v>
      </c>
      <c r="E189" s="62"/>
      <c r="F189" s="216" t="s">
        <v>508</v>
      </c>
      <c r="G189" s="62"/>
      <c r="H189" s="62"/>
      <c r="I189" s="171"/>
      <c r="J189" s="62"/>
      <c r="K189" s="62"/>
      <c r="L189" s="60"/>
      <c r="M189" s="217"/>
      <c r="N189" s="41"/>
      <c r="O189" s="41"/>
      <c r="P189" s="41"/>
      <c r="Q189" s="41"/>
      <c r="R189" s="41"/>
      <c r="S189" s="41"/>
      <c r="T189" s="77"/>
      <c r="AT189" s="23" t="s">
        <v>151</v>
      </c>
      <c r="AU189" s="23" t="s">
        <v>79</v>
      </c>
    </row>
    <row r="190" spans="2:51" s="13" customFormat="1" ht="13.5">
      <c r="B190" s="247"/>
      <c r="C190" s="248"/>
      <c r="D190" s="215" t="s">
        <v>152</v>
      </c>
      <c r="E190" s="249" t="s">
        <v>21</v>
      </c>
      <c r="F190" s="250" t="s">
        <v>457</v>
      </c>
      <c r="G190" s="248"/>
      <c r="H190" s="251" t="s">
        <v>21</v>
      </c>
      <c r="I190" s="252"/>
      <c r="J190" s="248"/>
      <c r="K190" s="248"/>
      <c r="L190" s="253"/>
      <c r="M190" s="254"/>
      <c r="N190" s="255"/>
      <c r="O190" s="255"/>
      <c r="P190" s="255"/>
      <c r="Q190" s="255"/>
      <c r="R190" s="255"/>
      <c r="S190" s="255"/>
      <c r="T190" s="256"/>
      <c r="AT190" s="257" t="s">
        <v>152</v>
      </c>
      <c r="AU190" s="257" t="s">
        <v>79</v>
      </c>
      <c r="AV190" s="13" t="s">
        <v>76</v>
      </c>
      <c r="AW190" s="13" t="s">
        <v>35</v>
      </c>
      <c r="AX190" s="13" t="s">
        <v>72</v>
      </c>
      <c r="AY190" s="257" t="s">
        <v>142</v>
      </c>
    </row>
    <row r="191" spans="2:51" s="13" customFormat="1" ht="13.5">
      <c r="B191" s="247"/>
      <c r="C191" s="248"/>
      <c r="D191" s="215" t="s">
        <v>152</v>
      </c>
      <c r="E191" s="249" t="s">
        <v>21</v>
      </c>
      <c r="F191" s="250" t="s">
        <v>458</v>
      </c>
      <c r="G191" s="248"/>
      <c r="H191" s="251" t="s">
        <v>21</v>
      </c>
      <c r="I191" s="252"/>
      <c r="J191" s="248"/>
      <c r="K191" s="248"/>
      <c r="L191" s="253"/>
      <c r="M191" s="254"/>
      <c r="N191" s="255"/>
      <c r="O191" s="255"/>
      <c r="P191" s="255"/>
      <c r="Q191" s="255"/>
      <c r="R191" s="255"/>
      <c r="S191" s="255"/>
      <c r="T191" s="256"/>
      <c r="AT191" s="257" t="s">
        <v>152</v>
      </c>
      <c r="AU191" s="257" t="s">
        <v>79</v>
      </c>
      <c r="AV191" s="13" t="s">
        <v>76</v>
      </c>
      <c r="AW191" s="13" t="s">
        <v>35</v>
      </c>
      <c r="AX191" s="13" t="s">
        <v>72</v>
      </c>
      <c r="AY191" s="257" t="s">
        <v>142</v>
      </c>
    </row>
    <row r="192" spans="2:51" s="12" customFormat="1" ht="13.5">
      <c r="B192" s="218"/>
      <c r="C192" s="219"/>
      <c r="D192" s="220" t="s">
        <v>152</v>
      </c>
      <c r="E192" s="221" t="s">
        <v>21</v>
      </c>
      <c r="F192" s="222" t="s">
        <v>459</v>
      </c>
      <c r="G192" s="219"/>
      <c r="H192" s="223">
        <v>165</v>
      </c>
      <c r="I192" s="224"/>
      <c r="J192" s="219"/>
      <c r="K192" s="219"/>
      <c r="L192" s="225"/>
      <c r="M192" s="226"/>
      <c r="N192" s="227"/>
      <c r="O192" s="227"/>
      <c r="P192" s="227"/>
      <c r="Q192" s="227"/>
      <c r="R192" s="227"/>
      <c r="S192" s="227"/>
      <c r="T192" s="228"/>
      <c r="AT192" s="229" t="s">
        <v>152</v>
      </c>
      <c r="AU192" s="229" t="s">
        <v>79</v>
      </c>
      <c r="AV192" s="12" t="s">
        <v>79</v>
      </c>
      <c r="AW192" s="12" t="s">
        <v>35</v>
      </c>
      <c r="AX192" s="12" t="s">
        <v>72</v>
      </c>
      <c r="AY192" s="229" t="s">
        <v>142</v>
      </c>
    </row>
    <row r="193" spans="2:65" s="1" customFormat="1" ht="22.5" customHeight="1">
      <c r="B193" s="40"/>
      <c r="C193" s="233" t="s">
        <v>324</v>
      </c>
      <c r="D193" s="233" t="s">
        <v>173</v>
      </c>
      <c r="E193" s="234" t="s">
        <v>509</v>
      </c>
      <c r="F193" s="235" t="s">
        <v>510</v>
      </c>
      <c r="G193" s="236" t="s">
        <v>239</v>
      </c>
      <c r="H193" s="237">
        <v>168.3</v>
      </c>
      <c r="I193" s="238"/>
      <c r="J193" s="239">
        <f>ROUND(I193*H193,2)</f>
        <v>0</v>
      </c>
      <c r="K193" s="235" t="s">
        <v>21</v>
      </c>
      <c r="L193" s="240"/>
      <c r="M193" s="241" t="s">
        <v>21</v>
      </c>
      <c r="N193" s="242" t="s">
        <v>43</v>
      </c>
      <c r="O193" s="41"/>
      <c r="P193" s="212">
        <f>O193*H193</f>
        <v>0</v>
      </c>
      <c r="Q193" s="212">
        <v>0.18</v>
      </c>
      <c r="R193" s="212">
        <f>Q193*H193</f>
        <v>30.294</v>
      </c>
      <c r="S193" s="212">
        <v>0</v>
      </c>
      <c r="T193" s="213">
        <f>S193*H193</f>
        <v>0</v>
      </c>
      <c r="AR193" s="23" t="s">
        <v>143</v>
      </c>
      <c r="AT193" s="23" t="s">
        <v>173</v>
      </c>
      <c r="AU193" s="23" t="s">
        <v>79</v>
      </c>
      <c r="AY193" s="23" t="s">
        <v>142</v>
      </c>
      <c r="BE193" s="214">
        <f>IF(N193="základní",J193,0)</f>
        <v>0</v>
      </c>
      <c r="BF193" s="214">
        <f>IF(N193="snížená",J193,0)</f>
        <v>0</v>
      </c>
      <c r="BG193" s="214">
        <f>IF(N193="zákl. přenesená",J193,0)</f>
        <v>0</v>
      </c>
      <c r="BH193" s="214">
        <f>IF(N193="sníž. přenesená",J193,0)</f>
        <v>0</v>
      </c>
      <c r="BI193" s="214">
        <f>IF(N193="nulová",J193,0)</f>
        <v>0</v>
      </c>
      <c r="BJ193" s="23" t="s">
        <v>76</v>
      </c>
      <c r="BK193" s="214">
        <f>ROUND(I193*H193,2)</f>
        <v>0</v>
      </c>
      <c r="BL193" s="23" t="s">
        <v>149</v>
      </c>
      <c r="BM193" s="23" t="s">
        <v>511</v>
      </c>
    </row>
    <row r="194" spans="2:47" s="1" customFormat="1" ht="13.5">
      <c r="B194" s="40"/>
      <c r="C194" s="62"/>
      <c r="D194" s="215" t="s">
        <v>151</v>
      </c>
      <c r="E194" s="62"/>
      <c r="F194" s="216" t="s">
        <v>510</v>
      </c>
      <c r="G194" s="62"/>
      <c r="H194" s="62"/>
      <c r="I194" s="171"/>
      <c r="J194" s="62"/>
      <c r="K194" s="62"/>
      <c r="L194" s="60"/>
      <c r="M194" s="217"/>
      <c r="N194" s="41"/>
      <c r="O194" s="41"/>
      <c r="P194" s="41"/>
      <c r="Q194" s="41"/>
      <c r="R194" s="41"/>
      <c r="S194" s="41"/>
      <c r="T194" s="77"/>
      <c r="AT194" s="23" t="s">
        <v>151</v>
      </c>
      <c r="AU194" s="23" t="s">
        <v>79</v>
      </c>
    </row>
    <row r="195" spans="2:51" s="13" customFormat="1" ht="13.5">
      <c r="B195" s="247"/>
      <c r="C195" s="248"/>
      <c r="D195" s="215" t="s">
        <v>152</v>
      </c>
      <c r="E195" s="249" t="s">
        <v>21</v>
      </c>
      <c r="F195" s="250" t="s">
        <v>457</v>
      </c>
      <c r="G195" s="248"/>
      <c r="H195" s="251" t="s">
        <v>21</v>
      </c>
      <c r="I195" s="252"/>
      <c r="J195" s="248"/>
      <c r="K195" s="248"/>
      <c r="L195" s="253"/>
      <c r="M195" s="254"/>
      <c r="N195" s="255"/>
      <c r="O195" s="255"/>
      <c r="P195" s="255"/>
      <c r="Q195" s="255"/>
      <c r="R195" s="255"/>
      <c r="S195" s="255"/>
      <c r="T195" s="256"/>
      <c r="AT195" s="257" t="s">
        <v>152</v>
      </c>
      <c r="AU195" s="257" t="s">
        <v>79</v>
      </c>
      <c r="AV195" s="13" t="s">
        <v>76</v>
      </c>
      <c r="AW195" s="13" t="s">
        <v>35</v>
      </c>
      <c r="AX195" s="13" t="s">
        <v>72</v>
      </c>
      <c r="AY195" s="257" t="s">
        <v>142</v>
      </c>
    </row>
    <row r="196" spans="2:51" s="13" customFormat="1" ht="13.5">
      <c r="B196" s="247"/>
      <c r="C196" s="248"/>
      <c r="D196" s="215" t="s">
        <v>152</v>
      </c>
      <c r="E196" s="249" t="s">
        <v>21</v>
      </c>
      <c r="F196" s="250" t="s">
        <v>458</v>
      </c>
      <c r="G196" s="248"/>
      <c r="H196" s="251" t="s">
        <v>21</v>
      </c>
      <c r="I196" s="252"/>
      <c r="J196" s="248"/>
      <c r="K196" s="248"/>
      <c r="L196" s="253"/>
      <c r="M196" s="254"/>
      <c r="N196" s="255"/>
      <c r="O196" s="255"/>
      <c r="P196" s="255"/>
      <c r="Q196" s="255"/>
      <c r="R196" s="255"/>
      <c r="S196" s="255"/>
      <c r="T196" s="256"/>
      <c r="AT196" s="257" t="s">
        <v>152</v>
      </c>
      <c r="AU196" s="257" t="s">
        <v>79</v>
      </c>
      <c r="AV196" s="13" t="s">
        <v>76</v>
      </c>
      <c r="AW196" s="13" t="s">
        <v>35</v>
      </c>
      <c r="AX196" s="13" t="s">
        <v>72</v>
      </c>
      <c r="AY196" s="257" t="s">
        <v>142</v>
      </c>
    </row>
    <row r="197" spans="2:51" s="12" customFormat="1" ht="27">
      <c r="B197" s="218"/>
      <c r="C197" s="219"/>
      <c r="D197" s="215" t="s">
        <v>152</v>
      </c>
      <c r="E197" s="230" t="s">
        <v>21</v>
      </c>
      <c r="F197" s="231" t="s">
        <v>512</v>
      </c>
      <c r="G197" s="219"/>
      <c r="H197" s="232">
        <v>168.3</v>
      </c>
      <c r="I197" s="224"/>
      <c r="J197" s="219"/>
      <c r="K197" s="219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152</v>
      </c>
      <c r="AU197" s="229" t="s">
        <v>79</v>
      </c>
      <c r="AV197" s="12" t="s">
        <v>79</v>
      </c>
      <c r="AW197" s="12" t="s">
        <v>35</v>
      </c>
      <c r="AX197" s="12" t="s">
        <v>72</v>
      </c>
      <c r="AY197" s="229" t="s">
        <v>142</v>
      </c>
    </row>
    <row r="198" spans="2:63" s="11" customFormat="1" ht="29.85" customHeight="1">
      <c r="B198" s="186"/>
      <c r="C198" s="187"/>
      <c r="D198" s="200" t="s">
        <v>71</v>
      </c>
      <c r="E198" s="201" t="s">
        <v>158</v>
      </c>
      <c r="F198" s="201" t="s">
        <v>159</v>
      </c>
      <c r="G198" s="187"/>
      <c r="H198" s="187"/>
      <c r="I198" s="190"/>
      <c r="J198" s="202">
        <f>BK198</f>
        <v>0</v>
      </c>
      <c r="K198" s="187"/>
      <c r="L198" s="192"/>
      <c r="M198" s="193"/>
      <c r="N198" s="194"/>
      <c r="O198" s="194"/>
      <c r="P198" s="195">
        <f>SUM(P199:P213)</f>
        <v>0</v>
      </c>
      <c r="Q198" s="194"/>
      <c r="R198" s="195">
        <f>SUM(R199:R213)</f>
        <v>2.0982</v>
      </c>
      <c r="S198" s="194"/>
      <c r="T198" s="196">
        <f>SUM(T199:T213)</f>
        <v>480.41999999999996</v>
      </c>
      <c r="AR198" s="197" t="s">
        <v>76</v>
      </c>
      <c r="AT198" s="198" t="s">
        <v>71</v>
      </c>
      <c r="AU198" s="198" t="s">
        <v>76</v>
      </c>
      <c r="AY198" s="197" t="s">
        <v>142</v>
      </c>
      <c r="BK198" s="199">
        <f>SUM(BK199:BK213)</f>
        <v>0</v>
      </c>
    </row>
    <row r="199" spans="2:65" s="1" customFormat="1" ht="31.5" customHeight="1">
      <c r="B199" s="40"/>
      <c r="C199" s="203" t="s">
        <v>331</v>
      </c>
      <c r="D199" s="203" t="s">
        <v>145</v>
      </c>
      <c r="E199" s="204" t="s">
        <v>406</v>
      </c>
      <c r="F199" s="205" t="s">
        <v>407</v>
      </c>
      <c r="G199" s="206" t="s">
        <v>239</v>
      </c>
      <c r="H199" s="207">
        <v>1076</v>
      </c>
      <c r="I199" s="208"/>
      <c r="J199" s="209">
        <f>ROUND(I199*H199,2)</f>
        <v>0</v>
      </c>
      <c r="K199" s="205" t="s">
        <v>21</v>
      </c>
      <c r="L199" s="60"/>
      <c r="M199" s="210" t="s">
        <v>21</v>
      </c>
      <c r="N199" s="211" t="s">
        <v>43</v>
      </c>
      <c r="O199" s="41"/>
      <c r="P199" s="212">
        <f>O199*H199</f>
        <v>0</v>
      </c>
      <c r="Q199" s="212">
        <v>0.00195</v>
      </c>
      <c r="R199" s="212">
        <f>Q199*H199</f>
        <v>2.0982</v>
      </c>
      <c r="S199" s="212">
        <v>0</v>
      </c>
      <c r="T199" s="213">
        <f>S199*H199</f>
        <v>0</v>
      </c>
      <c r="AR199" s="23" t="s">
        <v>149</v>
      </c>
      <c r="AT199" s="23" t="s">
        <v>145</v>
      </c>
      <c r="AU199" s="23" t="s">
        <v>79</v>
      </c>
      <c r="AY199" s="23" t="s">
        <v>142</v>
      </c>
      <c r="BE199" s="214">
        <f>IF(N199="základní",J199,0)</f>
        <v>0</v>
      </c>
      <c r="BF199" s="214">
        <f>IF(N199="snížená",J199,0)</f>
        <v>0</v>
      </c>
      <c r="BG199" s="214">
        <f>IF(N199="zákl. přenesená",J199,0)</f>
        <v>0</v>
      </c>
      <c r="BH199" s="214">
        <f>IF(N199="sníž. přenesená",J199,0)</f>
        <v>0</v>
      </c>
      <c r="BI199" s="214">
        <f>IF(N199="nulová",J199,0)</f>
        <v>0</v>
      </c>
      <c r="BJ199" s="23" t="s">
        <v>76</v>
      </c>
      <c r="BK199" s="214">
        <f>ROUND(I199*H199,2)</f>
        <v>0</v>
      </c>
      <c r="BL199" s="23" t="s">
        <v>149</v>
      </c>
      <c r="BM199" s="23" t="s">
        <v>513</v>
      </c>
    </row>
    <row r="200" spans="2:47" s="1" customFormat="1" ht="27">
      <c r="B200" s="40"/>
      <c r="C200" s="62"/>
      <c r="D200" s="215" t="s">
        <v>151</v>
      </c>
      <c r="E200" s="62"/>
      <c r="F200" s="216" t="s">
        <v>407</v>
      </c>
      <c r="G200" s="62"/>
      <c r="H200" s="62"/>
      <c r="I200" s="171"/>
      <c r="J200" s="62"/>
      <c r="K200" s="62"/>
      <c r="L200" s="60"/>
      <c r="M200" s="217"/>
      <c r="N200" s="41"/>
      <c r="O200" s="41"/>
      <c r="P200" s="41"/>
      <c r="Q200" s="41"/>
      <c r="R200" s="41"/>
      <c r="S200" s="41"/>
      <c r="T200" s="77"/>
      <c r="AT200" s="23" t="s">
        <v>151</v>
      </c>
      <c r="AU200" s="23" t="s">
        <v>79</v>
      </c>
    </row>
    <row r="201" spans="2:51" s="13" customFormat="1" ht="13.5">
      <c r="B201" s="247"/>
      <c r="C201" s="248"/>
      <c r="D201" s="215" t="s">
        <v>152</v>
      </c>
      <c r="E201" s="249" t="s">
        <v>21</v>
      </c>
      <c r="F201" s="250" t="s">
        <v>457</v>
      </c>
      <c r="G201" s="248"/>
      <c r="H201" s="251" t="s">
        <v>21</v>
      </c>
      <c r="I201" s="252"/>
      <c r="J201" s="248"/>
      <c r="K201" s="248"/>
      <c r="L201" s="253"/>
      <c r="M201" s="254"/>
      <c r="N201" s="255"/>
      <c r="O201" s="255"/>
      <c r="P201" s="255"/>
      <c r="Q201" s="255"/>
      <c r="R201" s="255"/>
      <c r="S201" s="255"/>
      <c r="T201" s="256"/>
      <c r="AT201" s="257" t="s">
        <v>152</v>
      </c>
      <c r="AU201" s="257" t="s">
        <v>79</v>
      </c>
      <c r="AV201" s="13" t="s">
        <v>76</v>
      </c>
      <c r="AW201" s="13" t="s">
        <v>35</v>
      </c>
      <c r="AX201" s="13" t="s">
        <v>72</v>
      </c>
      <c r="AY201" s="257" t="s">
        <v>142</v>
      </c>
    </row>
    <row r="202" spans="2:51" s="13" customFormat="1" ht="13.5">
      <c r="B202" s="247"/>
      <c r="C202" s="248"/>
      <c r="D202" s="215" t="s">
        <v>152</v>
      </c>
      <c r="E202" s="249" t="s">
        <v>21</v>
      </c>
      <c r="F202" s="250" t="s">
        <v>458</v>
      </c>
      <c r="G202" s="248"/>
      <c r="H202" s="251" t="s">
        <v>21</v>
      </c>
      <c r="I202" s="252"/>
      <c r="J202" s="248"/>
      <c r="K202" s="248"/>
      <c r="L202" s="253"/>
      <c r="M202" s="254"/>
      <c r="N202" s="255"/>
      <c r="O202" s="255"/>
      <c r="P202" s="255"/>
      <c r="Q202" s="255"/>
      <c r="R202" s="255"/>
      <c r="S202" s="255"/>
      <c r="T202" s="256"/>
      <c r="AT202" s="257" t="s">
        <v>152</v>
      </c>
      <c r="AU202" s="257" t="s">
        <v>79</v>
      </c>
      <c r="AV202" s="13" t="s">
        <v>76</v>
      </c>
      <c r="AW202" s="13" t="s">
        <v>35</v>
      </c>
      <c r="AX202" s="13" t="s">
        <v>72</v>
      </c>
      <c r="AY202" s="257" t="s">
        <v>142</v>
      </c>
    </row>
    <row r="203" spans="2:51" s="12" customFormat="1" ht="13.5">
      <c r="B203" s="218"/>
      <c r="C203" s="219"/>
      <c r="D203" s="220" t="s">
        <v>152</v>
      </c>
      <c r="E203" s="221" t="s">
        <v>21</v>
      </c>
      <c r="F203" s="222" t="s">
        <v>514</v>
      </c>
      <c r="G203" s="219"/>
      <c r="H203" s="223">
        <v>1076</v>
      </c>
      <c r="I203" s="224"/>
      <c r="J203" s="219"/>
      <c r="K203" s="219"/>
      <c r="L203" s="225"/>
      <c r="M203" s="226"/>
      <c r="N203" s="227"/>
      <c r="O203" s="227"/>
      <c r="P203" s="227"/>
      <c r="Q203" s="227"/>
      <c r="R203" s="227"/>
      <c r="S203" s="227"/>
      <c r="T203" s="228"/>
      <c r="AT203" s="229" t="s">
        <v>152</v>
      </c>
      <c r="AU203" s="229" t="s">
        <v>79</v>
      </c>
      <c r="AV203" s="12" t="s">
        <v>79</v>
      </c>
      <c r="AW203" s="12" t="s">
        <v>35</v>
      </c>
      <c r="AX203" s="12" t="s">
        <v>72</v>
      </c>
      <c r="AY203" s="229" t="s">
        <v>142</v>
      </c>
    </row>
    <row r="204" spans="2:65" s="1" customFormat="1" ht="22.5" customHeight="1">
      <c r="B204" s="40"/>
      <c r="C204" s="203" t="s">
        <v>338</v>
      </c>
      <c r="D204" s="203" t="s">
        <v>145</v>
      </c>
      <c r="E204" s="204" t="s">
        <v>411</v>
      </c>
      <c r="F204" s="205" t="s">
        <v>412</v>
      </c>
      <c r="G204" s="206" t="s">
        <v>162</v>
      </c>
      <c r="H204" s="207">
        <v>990</v>
      </c>
      <c r="I204" s="208"/>
      <c r="J204" s="209">
        <f>ROUND(I204*H204,2)</f>
        <v>0</v>
      </c>
      <c r="K204" s="205" t="s">
        <v>163</v>
      </c>
      <c r="L204" s="60"/>
      <c r="M204" s="210" t="s">
        <v>21</v>
      </c>
      <c r="N204" s="211" t="s">
        <v>43</v>
      </c>
      <c r="O204" s="41"/>
      <c r="P204" s="212">
        <f>O204*H204</f>
        <v>0</v>
      </c>
      <c r="Q204" s="212">
        <v>0</v>
      </c>
      <c r="R204" s="212">
        <f>Q204*H204</f>
        <v>0</v>
      </c>
      <c r="S204" s="212">
        <v>0.324</v>
      </c>
      <c r="T204" s="213">
        <f>S204*H204</f>
        <v>320.76</v>
      </c>
      <c r="AR204" s="23" t="s">
        <v>149</v>
      </c>
      <c r="AT204" s="23" t="s">
        <v>145</v>
      </c>
      <c r="AU204" s="23" t="s">
        <v>79</v>
      </c>
      <c r="AY204" s="23" t="s">
        <v>142</v>
      </c>
      <c r="BE204" s="214">
        <f>IF(N204="základní",J204,0)</f>
        <v>0</v>
      </c>
      <c r="BF204" s="214">
        <f>IF(N204="snížená",J204,0)</f>
        <v>0</v>
      </c>
      <c r="BG204" s="214">
        <f>IF(N204="zákl. přenesená",J204,0)</f>
        <v>0</v>
      </c>
      <c r="BH204" s="214">
        <f>IF(N204="sníž. přenesená",J204,0)</f>
        <v>0</v>
      </c>
      <c r="BI204" s="214">
        <f>IF(N204="nulová",J204,0)</f>
        <v>0</v>
      </c>
      <c r="BJ204" s="23" t="s">
        <v>76</v>
      </c>
      <c r="BK204" s="214">
        <f>ROUND(I204*H204,2)</f>
        <v>0</v>
      </c>
      <c r="BL204" s="23" t="s">
        <v>149</v>
      </c>
      <c r="BM204" s="23" t="s">
        <v>515</v>
      </c>
    </row>
    <row r="205" spans="2:47" s="1" customFormat="1" ht="54">
      <c r="B205" s="40"/>
      <c r="C205" s="62"/>
      <c r="D205" s="215" t="s">
        <v>151</v>
      </c>
      <c r="E205" s="62"/>
      <c r="F205" s="216" t="s">
        <v>414</v>
      </c>
      <c r="G205" s="62"/>
      <c r="H205" s="62"/>
      <c r="I205" s="171"/>
      <c r="J205" s="62"/>
      <c r="K205" s="62"/>
      <c r="L205" s="60"/>
      <c r="M205" s="217"/>
      <c r="N205" s="41"/>
      <c r="O205" s="41"/>
      <c r="P205" s="41"/>
      <c r="Q205" s="41"/>
      <c r="R205" s="41"/>
      <c r="S205" s="41"/>
      <c r="T205" s="77"/>
      <c r="AT205" s="23" t="s">
        <v>151</v>
      </c>
      <c r="AU205" s="23" t="s">
        <v>79</v>
      </c>
    </row>
    <row r="206" spans="2:51" s="13" customFormat="1" ht="13.5">
      <c r="B206" s="247"/>
      <c r="C206" s="248"/>
      <c r="D206" s="215" t="s">
        <v>152</v>
      </c>
      <c r="E206" s="249" t="s">
        <v>21</v>
      </c>
      <c r="F206" s="250" t="s">
        <v>457</v>
      </c>
      <c r="G206" s="248"/>
      <c r="H206" s="251" t="s">
        <v>21</v>
      </c>
      <c r="I206" s="252"/>
      <c r="J206" s="248"/>
      <c r="K206" s="248"/>
      <c r="L206" s="253"/>
      <c r="M206" s="254"/>
      <c r="N206" s="255"/>
      <c r="O206" s="255"/>
      <c r="P206" s="255"/>
      <c r="Q206" s="255"/>
      <c r="R206" s="255"/>
      <c r="S206" s="255"/>
      <c r="T206" s="256"/>
      <c r="AT206" s="257" t="s">
        <v>152</v>
      </c>
      <c r="AU206" s="257" t="s">
        <v>79</v>
      </c>
      <c r="AV206" s="13" t="s">
        <v>76</v>
      </c>
      <c r="AW206" s="13" t="s">
        <v>35</v>
      </c>
      <c r="AX206" s="13" t="s">
        <v>72</v>
      </c>
      <c r="AY206" s="257" t="s">
        <v>142</v>
      </c>
    </row>
    <row r="207" spans="2:51" s="13" customFormat="1" ht="13.5">
      <c r="B207" s="247"/>
      <c r="C207" s="248"/>
      <c r="D207" s="215" t="s">
        <v>152</v>
      </c>
      <c r="E207" s="249" t="s">
        <v>21</v>
      </c>
      <c r="F207" s="250" t="s">
        <v>458</v>
      </c>
      <c r="G207" s="248"/>
      <c r="H207" s="251" t="s">
        <v>21</v>
      </c>
      <c r="I207" s="252"/>
      <c r="J207" s="248"/>
      <c r="K207" s="248"/>
      <c r="L207" s="253"/>
      <c r="M207" s="254"/>
      <c r="N207" s="255"/>
      <c r="O207" s="255"/>
      <c r="P207" s="255"/>
      <c r="Q207" s="255"/>
      <c r="R207" s="255"/>
      <c r="S207" s="255"/>
      <c r="T207" s="256"/>
      <c r="AT207" s="257" t="s">
        <v>152</v>
      </c>
      <c r="AU207" s="257" t="s">
        <v>79</v>
      </c>
      <c r="AV207" s="13" t="s">
        <v>76</v>
      </c>
      <c r="AW207" s="13" t="s">
        <v>35</v>
      </c>
      <c r="AX207" s="13" t="s">
        <v>72</v>
      </c>
      <c r="AY207" s="257" t="s">
        <v>142</v>
      </c>
    </row>
    <row r="208" spans="2:51" s="12" customFormat="1" ht="13.5">
      <c r="B208" s="218"/>
      <c r="C208" s="219"/>
      <c r="D208" s="220" t="s">
        <v>152</v>
      </c>
      <c r="E208" s="221" t="s">
        <v>21</v>
      </c>
      <c r="F208" s="222" t="s">
        <v>516</v>
      </c>
      <c r="G208" s="219"/>
      <c r="H208" s="223">
        <v>990</v>
      </c>
      <c r="I208" s="224"/>
      <c r="J208" s="219"/>
      <c r="K208" s="219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152</v>
      </c>
      <c r="AU208" s="229" t="s">
        <v>79</v>
      </c>
      <c r="AV208" s="12" t="s">
        <v>79</v>
      </c>
      <c r="AW208" s="12" t="s">
        <v>35</v>
      </c>
      <c r="AX208" s="12" t="s">
        <v>72</v>
      </c>
      <c r="AY208" s="229" t="s">
        <v>142</v>
      </c>
    </row>
    <row r="209" spans="2:65" s="1" customFormat="1" ht="22.5" customHeight="1">
      <c r="B209" s="40"/>
      <c r="C209" s="203" t="s">
        <v>9</v>
      </c>
      <c r="D209" s="203" t="s">
        <v>145</v>
      </c>
      <c r="E209" s="204" t="s">
        <v>417</v>
      </c>
      <c r="F209" s="205" t="s">
        <v>418</v>
      </c>
      <c r="G209" s="206" t="s">
        <v>239</v>
      </c>
      <c r="H209" s="207">
        <v>7983</v>
      </c>
      <c r="I209" s="208"/>
      <c r="J209" s="209">
        <f>ROUND(I209*H209,2)</f>
        <v>0</v>
      </c>
      <c r="K209" s="205" t="s">
        <v>163</v>
      </c>
      <c r="L209" s="60"/>
      <c r="M209" s="210" t="s">
        <v>21</v>
      </c>
      <c r="N209" s="211" t="s">
        <v>43</v>
      </c>
      <c r="O209" s="41"/>
      <c r="P209" s="212">
        <f>O209*H209</f>
        <v>0</v>
      </c>
      <c r="Q209" s="212">
        <v>0</v>
      </c>
      <c r="R209" s="212">
        <f>Q209*H209</f>
        <v>0</v>
      </c>
      <c r="S209" s="212">
        <v>0.02</v>
      </c>
      <c r="T209" s="213">
        <f>S209*H209</f>
        <v>159.66</v>
      </c>
      <c r="AR209" s="23" t="s">
        <v>149</v>
      </c>
      <c r="AT209" s="23" t="s">
        <v>145</v>
      </c>
      <c r="AU209" s="23" t="s">
        <v>79</v>
      </c>
      <c r="AY209" s="23" t="s">
        <v>142</v>
      </c>
      <c r="BE209" s="214">
        <f>IF(N209="základní",J209,0)</f>
        <v>0</v>
      </c>
      <c r="BF209" s="214">
        <f>IF(N209="snížená",J209,0)</f>
        <v>0</v>
      </c>
      <c r="BG209" s="214">
        <f>IF(N209="zákl. přenesená",J209,0)</f>
        <v>0</v>
      </c>
      <c r="BH209" s="214">
        <f>IF(N209="sníž. přenesená",J209,0)</f>
        <v>0</v>
      </c>
      <c r="BI209" s="214">
        <f>IF(N209="nulová",J209,0)</f>
        <v>0</v>
      </c>
      <c r="BJ209" s="23" t="s">
        <v>76</v>
      </c>
      <c r="BK209" s="214">
        <f>ROUND(I209*H209,2)</f>
        <v>0</v>
      </c>
      <c r="BL209" s="23" t="s">
        <v>149</v>
      </c>
      <c r="BM209" s="23" t="s">
        <v>517</v>
      </c>
    </row>
    <row r="210" spans="2:47" s="1" customFormat="1" ht="40.5">
      <c r="B210" s="40"/>
      <c r="C210" s="62"/>
      <c r="D210" s="215" t="s">
        <v>151</v>
      </c>
      <c r="E210" s="62"/>
      <c r="F210" s="216" t="s">
        <v>420</v>
      </c>
      <c r="G210" s="62"/>
      <c r="H210" s="62"/>
      <c r="I210" s="171"/>
      <c r="J210" s="62"/>
      <c r="K210" s="62"/>
      <c r="L210" s="60"/>
      <c r="M210" s="217"/>
      <c r="N210" s="41"/>
      <c r="O210" s="41"/>
      <c r="P210" s="41"/>
      <c r="Q210" s="41"/>
      <c r="R210" s="41"/>
      <c r="S210" s="41"/>
      <c r="T210" s="77"/>
      <c r="AT210" s="23" t="s">
        <v>151</v>
      </c>
      <c r="AU210" s="23" t="s">
        <v>79</v>
      </c>
    </row>
    <row r="211" spans="2:51" s="13" customFormat="1" ht="13.5">
      <c r="B211" s="247"/>
      <c r="C211" s="248"/>
      <c r="D211" s="215" t="s">
        <v>152</v>
      </c>
      <c r="E211" s="249" t="s">
        <v>21</v>
      </c>
      <c r="F211" s="250" t="s">
        <v>457</v>
      </c>
      <c r="G211" s="248"/>
      <c r="H211" s="251" t="s">
        <v>21</v>
      </c>
      <c r="I211" s="252"/>
      <c r="J211" s="248"/>
      <c r="K211" s="248"/>
      <c r="L211" s="253"/>
      <c r="M211" s="254"/>
      <c r="N211" s="255"/>
      <c r="O211" s="255"/>
      <c r="P211" s="255"/>
      <c r="Q211" s="255"/>
      <c r="R211" s="255"/>
      <c r="S211" s="255"/>
      <c r="T211" s="256"/>
      <c r="AT211" s="257" t="s">
        <v>152</v>
      </c>
      <c r="AU211" s="257" t="s">
        <v>79</v>
      </c>
      <c r="AV211" s="13" t="s">
        <v>76</v>
      </c>
      <c r="AW211" s="13" t="s">
        <v>35</v>
      </c>
      <c r="AX211" s="13" t="s">
        <v>72</v>
      </c>
      <c r="AY211" s="257" t="s">
        <v>142</v>
      </c>
    </row>
    <row r="212" spans="2:51" s="13" customFormat="1" ht="13.5">
      <c r="B212" s="247"/>
      <c r="C212" s="248"/>
      <c r="D212" s="215" t="s">
        <v>152</v>
      </c>
      <c r="E212" s="249" t="s">
        <v>21</v>
      </c>
      <c r="F212" s="250" t="s">
        <v>458</v>
      </c>
      <c r="G212" s="248"/>
      <c r="H212" s="251" t="s">
        <v>21</v>
      </c>
      <c r="I212" s="252"/>
      <c r="J212" s="248"/>
      <c r="K212" s="248"/>
      <c r="L212" s="253"/>
      <c r="M212" s="254"/>
      <c r="N212" s="255"/>
      <c r="O212" s="255"/>
      <c r="P212" s="255"/>
      <c r="Q212" s="255"/>
      <c r="R212" s="255"/>
      <c r="S212" s="255"/>
      <c r="T212" s="256"/>
      <c r="AT212" s="257" t="s">
        <v>152</v>
      </c>
      <c r="AU212" s="257" t="s">
        <v>79</v>
      </c>
      <c r="AV212" s="13" t="s">
        <v>76</v>
      </c>
      <c r="AW212" s="13" t="s">
        <v>35</v>
      </c>
      <c r="AX212" s="13" t="s">
        <v>72</v>
      </c>
      <c r="AY212" s="257" t="s">
        <v>142</v>
      </c>
    </row>
    <row r="213" spans="2:51" s="12" customFormat="1" ht="13.5">
      <c r="B213" s="218"/>
      <c r="C213" s="219"/>
      <c r="D213" s="215" t="s">
        <v>152</v>
      </c>
      <c r="E213" s="230" t="s">
        <v>21</v>
      </c>
      <c r="F213" s="231" t="s">
        <v>518</v>
      </c>
      <c r="G213" s="219"/>
      <c r="H213" s="232">
        <v>7983</v>
      </c>
      <c r="I213" s="224"/>
      <c r="J213" s="219"/>
      <c r="K213" s="219"/>
      <c r="L213" s="225"/>
      <c r="M213" s="226"/>
      <c r="N213" s="227"/>
      <c r="O213" s="227"/>
      <c r="P213" s="227"/>
      <c r="Q213" s="227"/>
      <c r="R213" s="227"/>
      <c r="S213" s="227"/>
      <c r="T213" s="228"/>
      <c r="AT213" s="229" t="s">
        <v>152</v>
      </c>
      <c r="AU213" s="229" t="s">
        <v>79</v>
      </c>
      <c r="AV213" s="12" t="s">
        <v>79</v>
      </c>
      <c r="AW213" s="12" t="s">
        <v>35</v>
      </c>
      <c r="AX213" s="12" t="s">
        <v>72</v>
      </c>
      <c r="AY213" s="229" t="s">
        <v>142</v>
      </c>
    </row>
    <row r="214" spans="2:63" s="11" customFormat="1" ht="29.85" customHeight="1">
      <c r="B214" s="186"/>
      <c r="C214" s="187"/>
      <c r="D214" s="200" t="s">
        <v>71</v>
      </c>
      <c r="E214" s="201" t="s">
        <v>198</v>
      </c>
      <c r="F214" s="201" t="s">
        <v>199</v>
      </c>
      <c r="G214" s="187"/>
      <c r="H214" s="187"/>
      <c r="I214" s="190"/>
      <c r="J214" s="202">
        <f>BK214</f>
        <v>0</v>
      </c>
      <c r="K214" s="187"/>
      <c r="L214" s="192"/>
      <c r="M214" s="193"/>
      <c r="N214" s="194"/>
      <c r="O214" s="194"/>
      <c r="P214" s="195">
        <f>SUM(P215:P230)</f>
        <v>0</v>
      </c>
      <c r="Q214" s="194"/>
      <c r="R214" s="195">
        <f>SUM(R215:R230)</f>
        <v>0</v>
      </c>
      <c r="S214" s="194"/>
      <c r="T214" s="196">
        <f>SUM(T215:T230)</f>
        <v>0</v>
      </c>
      <c r="AR214" s="197" t="s">
        <v>76</v>
      </c>
      <c r="AT214" s="198" t="s">
        <v>71</v>
      </c>
      <c r="AU214" s="198" t="s">
        <v>76</v>
      </c>
      <c r="AY214" s="197" t="s">
        <v>142</v>
      </c>
      <c r="BK214" s="199">
        <f>SUM(BK215:BK230)</f>
        <v>0</v>
      </c>
    </row>
    <row r="215" spans="2:65" s="1" customFormat="1" ht="22.5" customHeight="1">
      <c r="B215" s="40"/>
      <c r="C215" s="203" t="s">
        <v>348</v>
      </c>
      <c r="D215" s="203" t="s">
        <v>145</v>
      </c>
      <c r="E215" s="204" t="s">
        <v>201</v>
      </c>
      <c r="F215" s="205" t="s">
        <v>202</v>
      </c>
      <c r="G215" s="206" t="s">
        <v>203</v>
      </c>
      <c r="H215" s="207">
        <v>5666.299</v>
      </c>
      <c r="I215" s="208"/>
      <c r="J215" s="209">
        <f>ROUND(I215*H215,2)</f>
        <v>0</v>
      </c>
      <c r="K215" s="205" t="s">
        <v>163</v>
      </c>
      <c r="L215" s="60"/>
      <c r="M215" s="210" t="s">
        <v>21</v>
      </c>
      <c r="N215" s="211" t="s">
        <v>43</v>
      </c>
      <c r="O215" s="41"/>
      <c r="P215" s="212">
        <f>O215*H215</f>
        <v>0</v>
      </c>
      <c r="Q215" s="212">
        <v>0</v>
      </c>
      <c r="R215" s="212">
        <f>Q215*H215</f>
        <v>0</v>
      </c>
      <c r="S215" s="212">
        <v>0</v>
      </c>
      <c r="T215" s="213">
        <f>S215*H215</f>
        <v>0</v>
      </c>
      <c r="AR215" s="23" t="s">
        <v>149</v>
      </c>
      <c r="AT215" s="23" t="s">
        <v>145</v>
      </c>
      <c r="AU215" s="23" t="s">
        <v>79</v>
      </c>
      <c r="AY215" s="23" t="s">
        <v>142</v>
      </c>
      <c r="BE215" s="214">
        <f>IF(N215="základní",J215,0)</f>
        <v>0</v>
      </c>
      <c r="BF215" s="214">
        <f>IF(N215="snížená",J215,0)</f>
        <v>0</v>
      </c>
      <c r="BG215" s="214">
        <f>IF(N215="zákl. přenesená",J215,0)</f>
        <v>0</v>
      </c>
      <c r="BH215" s="214">
        <f>IF(N215="sníž. přenesená",J215,0)</f>
        <v>0</v>
      </c>
      <c r="BI215" s="214">
        <f>IF(N215="nulová",J215,0)</f>
        <v>0</v>
      </c>
      <c r="BJ215" s="23" t="s">
        <v>76</v>
      </c>
      <c r="BK215" s="214">
        <f>ROUND(I215*H215,2)</f>
        <v>0</v>
      </c>
      <c r="BL215" s="23" t="s">
        <v>149</v>
      </c>
      <c r="BM215" s="23" t="s">
        <v>519</v>
      </c>
    </row>
    <row r="216" spans="2:47" s="1" customFormat="1" ht="27">
      <c r="B216" s="40"/>
      <c r="C216" s="62"/>
      <c r="D216" s="220" t="s">
        <v>151</v>
      </c>
      <c r="E216" s="62"/>
      <c r="F216" s="243" t="s">
        <v>205</v>
      </c>
      <c r="G216" s="62"/>
      <c r="H216" s="62"/>
      <c r="I216" s="171"/>
      <c r="J216" s="62"/>
      <c r="K216" s="62"/>
      <c r="L216" s="60"/>
      <c r="M216" s="217"/>
      <c r="N216" s="41"/>
      <c r="O216" s="41"/>
      <c r="P216" s="41"/>
      <c r="Q216" s="41"/>
      <c r="R216" s="41"/>
      <c r="S216" s="41"/>
      <c r="T216" s="77"/>
      <c r="AT216" s="23" t="s">
        <v>151</v>
      </c>
      <c r="AU216" s="23" t="s">
        <v>79</v>
      </c>
    </row>
    <row r="217" spans="2:65" s="1" customFormat="1" ht="22.5" customHeight="1">
      <c r="B217" s="40"/>
      <c r="C217" s="203" t="s">
        <v>356</v>
      </c>
      <c r="D217" s="203" t="s">
        <v>145</v>
      </c>
      <c r="E217" s="204" t="s">
        <v>207</v>
      </c>
      <c r="F217" s="205" t="s">
        <v>208</v>
      </c>
      <c r="G217" s="206" t="s">
        <v>203</v>
      </c>
      <c r="H217" s="207">
        <v>107659.681</v>
      </c>
      <c r="I217" s="208"/>
      <c r="J217" s="209">
        <f>ROUND(I217*H217,2)</f>
        <v>0</v>
      </c>
      <c r="K217" s="205" t="s">
        <v>163</v>
      </c>
      <c r="L217" s="60"/>
      <c r="M217" s="210" t="s">
        <v>21</v>
      </c>
      <c r="N217" s="211" t="s">
        <v>43</v>
      </c>
      <c r="O217" s="41"/>
      <c r="P217" s="212">
        <f>O217*H217</f>
        <v>0</v>
      </c>
      <c r="Q217" s="212">
        <v>0</v>
      </c>
      <c r="R217" s="212">
        <f>Q217*H217</f>
        <v>0</v>
      </c>
      <c r="S217" s="212">
        <v>0</v>
      </c>
      <c r="T217" s="213">
        <f>S217*H217</f>
        <v>0</v>
      </c>
      <c r="AR217" s="23" t="s">
        <v>149</v>
      </c>
      <c r="AT217" s="23" t="s">
        <v>145</v>
      </c>
      <c r="AU217" s="23" t="s">
        <v>79</v>
      </c>
      <c r="AY217" s="23" t="s">
        <v>142</v>
      </c>
      <c r="BE217" s="214">
        <f>IF(N217="základní",J217,0)</f>
        <v>0</v>
      </c>
      <c r="BF217" s="214">
        <f>IF(N217="snížená",J217,0)</f>
        <v>0</v>
      </c>
      <c r="BG217" s="214">
        <f>IF(N217="zákl. přenesená",J217,0)</f>
        <v>0</v>
      </c>
      <c r="BH217" s="214">
        <f>IF(N217="sníž. přenesená",J217,0)</f>
        <v>0</v>
      </c>
      <c r="BI217" s="214">
        <f>IF(N217="nulová",J217,0)</f>
        <v>0</v>
      </c>
      <c r="BJ217" s="23" t="s">
        <v>76</v>
      </c>
      <c r="BK217" s="214">
        <f>ROUND(I217*H217,2)</f>
        <v>0</v>
      </c>
      <c r="BL217" s="23" t="s">
        <v>149</v>
      </c>
      <c r="BM217" s="23" t="s">
        <v>520</v>
      </c>
    </row>
    <row r="218" spans="2:47" s="1" customFormat="1" ht="27">
      <c r="B218" s="40"/>
      <c r="C218" s="62"/>
      <c r="D218" s="215" t="s">
        <v>151</v>
      </c>
      <c r="E218" s="62"/>
      <c r="F218" s="216" t="s">
        <v>210</v>
      </c>
      <c r="G218" s="62"/>
      <c r="H218" s="62"/>
      <c r="I218" s="171"/>
      <c r="J218" s="62"/>
      <c r="K218" s="62"/>
      <c r="L218" s="60"/>
      <c r="M218" s="217"/>
      <c r="N218" s="41"/>
      <c r="O218" s="41"/>
      <c r="P218" s="41"/>
      <c r="Q218" s="41"/>
      <c r="R218" s="41"/>
      <c r="S218" s="41"/>
      <c r="T218" s="77"/>
      <c r="AT218" s="23" t="s">
        <v>151</v>
      </c>
      <c r="AU218" s="23" t="s">
        <v>79</v>
      </c>
    </row>
    <row r="219" spans="2:51" s="12" customFormat="1" ht="13.5">
      <c r="B219" s="218"/>
      <c r="C219" s="219"/>
      <c r="D219" s="220" t="s">
        <v>152</v>
      </c>
      <c r="E219" s="219"/>
      <c r="F219" s="222" t="s">
        <v>521</v>
      </c>
      <c r="G219" s="219"/>
      <c r="H219" s="223">
        <v>107659.681</v>
      </c>
      <c r="I219" s="224"/>
      <c r="J219" s="219"/>
      <c r="K219" s="219"/>
      <c r="L219" s="225"/>
      <c r="M219" s="226"/>
      <c r="N219" s="227"/>
      <c r="O219" s="227"/>
      <c r="P219" s="227"/>
      <c r="Q219" s="227"/>
      <c r="R219" s="227"/>
      <c r="S219" s="227"/>
      <c r="T219" s="228"/>
      <c r="AT219" s="229" t="s">
        <v>152</v>
      </c>
      <c r="AU219" s="229" t="s">
        <v>79</v>
      </c>
      <c r="AV219" s="12" t="s">
        <v>79</v>
      </c>
      <c r="AW219" s="12" t="s">
        <v>6</v>
      </c>
      <c r="AX219" s="12" t="s">
        <v>76</v>
      </c>
      <c r="AY219" s="229" t="s">
        <v>142</v>
      </c>
    </row>
    <row r="220" spans="2:65" s="1" customFormat="1" ht="22.5" customHeight="1">
      <c r="B220" s="40"/>
      <c r="C220" s="203" t="s">
        <v>363</v>
      </c>
      <c r="D220" s="203" t="s">
        <v>145</v>
      </c>
      <c r="E220" s="204" t="s">
        <v>213</v>
      </c>
      <c r="F220" s="205" t="s">
        <v>214</v>
      </c>
      <c r="G220" s="206" t="s">
        <v>203</v>
      </c>
      <c r="H220" s="207">
        <v>5666.299</v>
      </c>
      <c r="I220" s="208"/>
      <c r="J220" s="209">
        <f>ROUND(I220*H220,2)</f>
        <v>0</v>
      </c>
      <c r="K220" s="205" t="s">
        <v>163</v>
      </c>
      <c r="L220" s="60"/>
      <c r="M220" s="210" t="s">
        <v>21</v>
      </c>
      <c r="N220" s="211" t="s">
        <v>43</v>
      </c>
      <c r="O220" s="41"/>
      <c r="P220" s="212">
        <f>O220*H220</f>
        <v>0</v>
      </c>
      <c r="Q220" s="212">
        <v>0</v>
      </c>
      <c r="R220" s="212">
        <f>Q220*H220</f>
        <v>0</v>
      </c>
      <c r="S220" s="212">
        <v>0</v>
      </c>
      <c r="T220" s="213">
        <f>S220*H220</f>
        <v>0</v>
      </c>
      <c r="AR220" s="23" t="s">
        <v>149</v>
      </c>
      <c r="AT220" s="23" t="s">
        <v>145</v>
      </c>
      <c r="AU220" s="23" t="s">
        <v>79</v>
      </c>
      <c r="AY220" s="23" t="s">
        <v>142</v>
      </c>
      <c r="BE220" s="214">
        <f>IF(N220="základní",J220,0)</f>
        <v>0</v>
      </c>
      <c r="BF220" s="214">
        <f>IF(N220="snížená",J220,0)</f>
        <v>0</v>
      </c>
      <c r="BG220" s="214">
        <f>IF(N220="zákl. přenesená",J220,0)</f>
        <v>0</v>
      </c>
      <c r="BH220" s="214">
        <f>IF(N220="sníž. přenesená",J220,0)</f>
        <v>0</v>
      </c>
      <c r="BI220" s="214">
        <f>IF(N220="nulová",J220,0)</f>
        <v>0</v>
      </c>
      <c r="BJ220" s="23" t="s">
        <v>76</v>
      </c>
      <c r="BK220" s="214">
        <f>ROUND(I220*H220,2)</f>
        <v>0</v>
      </c>
      <c r="BL220" s="23" t="s">
        <v>149</v>
      </c>
      <c r="BM220" s="23" t="s">
        <v>522</v>
      </c>
    </row>
    <row r="221" spans="2:47" s="1" customFormat="1" ht="13.5">
      <c r="B221" s="40"/>
      <c r="C221" s="62"/>
      <c r="D221" s="220" t="s">
        <v>151</v>
      </c>
      <c r="E221" s="62"/>
      <c r="F221" s="243" t="s">
        <v>216</v>
      </c>
      <c r="G221" s="62"/>
      <c r="H221" s="62"/>
      <c r="I221" s="171"/>
      <c r="J221" s="62"/>
      <c r="K221" s="62"/>
      <c r="L221" s="60"/>
      <c r="M221" s="217"/>
      <c r="N221" s="41"/>
      <c r="O221" s="41"/>
      <c r="P221" s="41"/>
      <c r="Q221" s="41"/>
      <c r="R221" s="41"/>
      <c r="S221" s="41"/>
      <c r="T221" s="77"/>
      <c r="AT221" s="23" t="s">
        <v>151</v>
      </c>
      <c r="AU221" s="23" t="s">
        <v>79</v>
      </c>
    </row>
    <row r="222" spans="2:65" s="1" customFormat="1" ht="22.5" customHeight="1">
      <c r="B222" s="40"/>
      <c r="C222" s="203" t="s">
        <v>369</v>
      </c>
      <c r="D222" s="203" t="s">
        <v>145</v>
      </c>
      <c r="E222" s="204" t="s">
        <v>218</v>
      </c>
      <c r="F222" s="205" t="s">
        <v>219</v>
      </c>
      <c r="G222" s="206" t="s">
        <v>203</v>
      </c>
      <c r="H222" s="207">
        <v>577.935</v>
      </c>
      <c r="I222" s="208"/>
      <c r="J222" s="209">
        <f>ROUND(I222*H222,2)</f>
        <v>0</v>
      </c>
      <c r="K222" s="205" t="s">
        <v>163</v>
      </c>
      <c r="L222" s="60"/>
      <c r="M222" s="210" t="s">
        <v>21</v>
      </c>
      <c r="N222" s="211" t="s">
        <v>43</v>
      </c>
      <c r="O222" s="41"/>
      <c r="P222" s="212">
        <f>O222*H222</f>
        <v>0</v>
      </c>
      <c r="Q222" s="212">
        <v>0</v>
      </c>
      <c r="R222" s="212">
        <f>Q222*H222</f>
        <v>0</v>
      </c>
      <c r="S222" s="212">
        <v>0</v>
      </c>
      <c r="T222" s="213">
        <f>S222*H222</f>
        <v>0</v>
      </c>
      <c r="AR222" s="23" t="s">
        <v>149</v>
      </c>
      <c r="AT222" s="23" t="s">
        <v>145</v>
      </c>
      <c r="AU222" s="23" t="s">
        <v>79</v>
      </c>
      <c r="AY222" s="23" t="s">
        <v>142</v>
      </c>
      <c r="BE222" s="214">
        <f>IF(N222="základní",J222,0)</f>
        <v>0</v>
      </c>
      <c r="BF222" s="214">
        <f>IF(N222="snížená",J222,0)</f>
        <v>0</v>
      </c>
      <c r="BG222" s="214">
        <f>IF(N222="zákl. přenesená",J222,0)</f>
        <v>0</v>
      </c>
      <c r="BH222" s="214">
        <f>IF(N222="sníž. přenesená",J222,0)</f>
        <v>0</v>
      </c>
      <c r="BI222" s="214">
        <f>IF(N222="nulová",J222,0)</f>
        <v>0</v>
      </c>
      <c r="BJ222" s="23" t="s">
        <v>76</v>
      </c>
      <c r="BK222" s="214">
        <f>ROUND(I222*H222,2)</f>
        <v>0</v>
      </c>
      <c r="BL222" s="23" t="s">
        <v>149</v>
      </c>
      <c r="BM222" s="23" t="s">
        <v>523</v>
      </c>
    </row>
    <row r="223" spans="2:47" s="1" customFormat="1" ht="13.5">
      <c r="B223" s="40"/>
      <c r="C223" s="62"/>
      <c r="D223" s="215" t="s">
        <v>151</v>
      </c>
      <c r="E223" s="62"/>
      <c r="F223" s="216" t="s">
        <v>221</v>
      </c>
      <c r="G223" s="62"/>
      <c r="H223" s="62"/>
      <c r="I223" s="171"/>
      <c r="J223" s="62"/>
      <c r="K223" s="62"/>
      <c r="L223" s="60"/>
      <c r="M223" s="217"/>
      <c r="N223" s="41"/>
      <c r="O223" s="41"/>
      <c r="P223" s="41"/>
      <c r="Q223" s="41"/>
      <c r="R223" s="41"/>
      <c r="S223" s="41"/>
      <c r="T223" s="77"/>
      <c r="AT223" s="23" t="s">
        <v>151</v>
      </c>
      <c r="AU223" s="23" t="s">
        <v>79</v>
      </c>
    </row>
    <row r="224" spans="2:51" s="12" customFormat="1" ht="13.5">
      <c r="B224" s="218"/>
      <c r="C224" s="219"/>
      <c r="D224" s="220" t="s">
        <v>152</v>
      </c>
      <c r="E224" s="221" t="s">
        <v>21</v>
      </c>
      <c r="F224" s="222" t="s">
        <v>524</v>
      </c>
      <c r="G224" s="219"/>
      <c r="H224" s="223">
        <v>577.935</v>
      </c>
      <c r="I224" s="224"/>
      <c r="J224" s="219"/>
      <c r="K224" s="219"/>
      <c r="L224" s="225"/>
      <c r="M224" s="226"/>
      <c r="N224" s="227"/>
      <c r="O224" s="227"/>
      <c r="P224" s="227"/>
      <c r="Q224" s="227"/>
      <c r="R224" s="227"/>
      <c r="S224" s="227"/>
      <c r="T224" s="228"/>
      <c r="AT224" s="229" t="s">
        <v>152</v>
      </c>
      <c r="AU224" s="229" t="s">
        <v>79</v>
      </c>
      <c r="AV224" s="12" t="s">
        <v>79</v>
      </c>
      <c r="AW224" s="12" t="s">
        <v>35</v>
      </c>
      <c r="AX224" s="12" t="s">
        <v>72</v>
      </c>
      <c r="AY224" s="229" t="s">
        <v>142</v>
      </c>
    </row>
    <row r="225" spans="2:65" s="1" customFormat="1" ht="22.5" customHeight="1">
      <c r="B225" s="40"/>
      <c r="C225" s="203" t="s">
        <v>374</v>
      </c>
      <c r="D225" s="203" t="s">
        <v>145</v>
      </c>
      <c r="E225" s="204" t="s">
        <v>433</v>
      </c>
      <c r="F225" s="205" t="s">
        <v>434</v>
      </c>
      <c r="G225" s="206" t="s">
        <v>203</v>
      </c>
      <c r="H225" s="207">
        <v>4393.843</v>
      </c>
      <c r="I225" s="208"/>
      <c r="J225" s="209">
        <f>ROUND(I225*H225,2)</f>
        <v>0</v>
      </c>
      <c r="K225" s="205" t="s">
        <v>163</v>
      </c>
      <c r="L225" s="60"/>
      <c r="M225" s="210" t="s">
        <v>21</v>
      </c>
      <c r="N225" s="211" t="s">
        <v>43</v>
      </c>
      <c r="O225" s="41"/>
      <c r="P225" s="212">
        <f>O225*H225</f>
        <v>0</v>
      </c>
      <c r="Q225" s="212">
        <v>0</v>
      </c>
      <c r="R225" s="212">
        <f>Q225*H225</f>
        <v>0</v>
      </c>
      <c r="S225" s="212">
        <v>0</v>
      </c>
      <c r="T225" s="213">
        <f>S225*H225</f>
        <v>0</v>
      </c>
      <c r="AR225" s="23" t="s">
        <v>149</v>
      </c>
      <c r="AT225" s="23" t="s">
        <v>145</v>
      </c>
      <c r="AU225" s="23" t="s">
        <v>79</v>
      </c>
      <c r="AY225" s="23" t="s">
        <v>142</v>
      </c>
      <c r="BE225" s="214">
        <f>IF(N225="základní",J225,0)</f>
        <v>0</v>
      </c>
      <c r="BF225" s="214">
        <f>IF(N225="snížená",J225,0)</f>
        <v>0</v>
      </c>
      <c r="BG225" s="214">
        <f>IF(N225="zákl. přenesená",J225,0)</f>
        <v>0</v>
      </c>
      <c r="BH225" s="214">
        <f>IF(N225="sníž. přenesená",J225,0)</f>
        <v>0</v>
      </c>
      <c r="BI225" s="214">
        <f>IF(N225="nulová",J225,0)</f>
        <v>0</v>
      </c>
      <c r="BJ225" s="23" t="s">
        <v>76</v>
      </c>
      <c r="BK225" s="214">
        <f>ROUND(I225*H225,2)</f>
        <v>0</v>
      </c>
      <c r="BL225" s="23" t="s">
        <v>149</v>
      </c>
      <c r="BM225" s="23" t="s">
        <v>525</v>
      </c>
    </row>
    <row r="226" spans="2:47" s="1" customFormat="1" ht="13.5">
      <c r="B226" s="40"/>
      <c r="C226" s="62"/>
      <c r="D226" s="215" t="s">
        <v>151</v>
      </c>
      <c r="E226" s="62"/>
      <c r="F226" s="216" t="s">
        <v>436</v>
      </c>
      <c r="G226" s="62"/>
      <c r="H226" s="62"/>
      <c r="I226" s="171"/>
      <c r="J226" s="62"/>
      <c r="K226" s="62"/>
      <c r="L226" s="60"/>
      <c r="M226" s="217"/>
      <c r="N226" s="41"/>
      <c r="O226" s="41"/>
      <c r="P226" s="41"/>
      <c r="Q226" s="41"/>
      <c r="R226" s="41"/>
      <c r="S226" s="41"/>
      <c r="T226" s="77"/>
      <c r="AT226" s="23" t="s">
        <v>151</v>
      </c>
      <c r="AU226" s="23" t="s">
        <v>79</v>
      </c>
    </row>
    <row r="227" spans="2:51" s="12" customFormat="1" ht="13.5">
      <c r="B227" s="218"/>
      <c r="C227" s="219"/>
      <c r="D227" s="220" t="s">
        <v>152</v>
      </c>
      <c r="E227" s="221" t="s">
        <v>21</v>
      </c>
      <c r="F227" s="222" t="s">
        <v>526</v>
      </c>
      <c r="G227" s="219"/>
      <c r="H227" s="223">
        <v>4393.843</v>
      </c>
      <c r="I227" s="224"/>
      <c r="J227" s="219"/>
      <c r="K227" s="219"/>
      <c r="L227" s="225"/>
      <c r="M227" s="226"/>
      <c r="N227" s="227"/>
      <c r="O227" s="227"/>
      <c r="P227" s="227"/>
      <c r="Q227" s="227"/>
      <c r="R227" s="227"/>
      <c r="S227" s="227"/>
      <c r="T227" s="228"/>
      <c r="AT227" s="229" t="s">
        <v>152</v>
      </c>
      <c r="AU227" s="229" t="s">
        <v>79</v>
      </c>
      <c r="AV227" s="12" t="s">
        <v>79</v>
      </c>
      <c r="AW227" s="12" t="s">
        <v>35</v>
      </c>
      <c r="AX227" s="12" t="s">
        <v>72</v>
      </c>
      <c r="AY227" s="229" t="s">
        <v>142</v>
      </c>
    </row>
    <row r="228" spans="2:65" s="1" customFormat="1" ht="22.5" customHeight="1">
      <c r="B228" s="40"/>
      <c r="C228" s="203" t="s">
        <v>379</v>
      </c>
      <c r="D228" s="203" t="s">
        <v>145</v>
      </c>
      <c r="E228" s="204" t="s">
        <v>439</v>
      </c>
      <c r="F228" s="205" t="s">
        <v>440</v>
      </c>
      <c r="G228" s="206" t="s">
        <v>203</v>
      </c>
      <c r="H228" s="207">
        <v>694.521</v>
      </c>
      <c r="I228" s="208"/>
      <c r="J228" s="209">
        <f>ROUND(I228*H228,2)</f>
        <v>0</v>
      </c>
      <c r="K228" s="205" t="s">
        <v>163</v>
      </c>
      <c r="L228" s="60"/>
      <c r="M228" s="210" t="s">
        <v>21</v>
      </c>
      <c r="N228" s="211" t="s">
        <v>43</v>
      </c>
      <c r="O228" s="41"/>
      <c r="P228" s="212">
        <f>O228*H228</f>
        <v>0</v>
      </c>
      <c r="Q228" s="212">
        <v>0</v>
      </c>
      <c r="R228" s="212">
        <f>Q228*H228</f>
        <v>0</v>
      </c>
      <c r="S228" s="212">
        <v>0</v>
      </c>
      <c r="T228" s="213">
        <f>S228*H228</f>
        <v>0</v>
      </c>
      <c r="AR228" s="23" t="s">
        <v>149</v>
      </c>
      <c r="AT228" s="23" t="s">
        <v>145</v>
      </c>
      <c r="AU228" s="23" t="s">
        <v>79</v>
      </c>
      <c r="AY228" s="23" t="s">
        <v>142</v>
      </c>
      <c r="BE228" s="214">
        <f>IF(N228="základní",J228,0)</f>
        <v>0</v>
      </c>
      <c r="BF228" s="214">
        <f>IF(N228="snížená",J228,0)</f>
        <v>0</v>
      </c>
      <c r="BG228" s="214">
        <f>IF(N228="zákl. přenesená",J228,0)</f>
        <v>0</v>
      </c>
      <c r="BH228" s="214">
        <f>IF(N228="sníž. přenesená",J228,0)</f>
        <v>0</v>
      </c>
      <c r="BI228" s="214">
        <f>IF(N228="nulová",J228,0)</f>
        <v>0</v>
      </c>
      <c r="BJ228" s="23" t="s">
        <v>76</v>
      </c>
      <c r="BK228" s="214">
        <f>ROUND(I228*H228,2)</f>
        <v>0</v>
      </c>
      <c r="BL228" s="23" t="s">
        <v>149</v>
      </c>
      <c r="BM228" s="23" t="s">
        <v>527</v>
      </c>
    </row>
    <row r="229" spans="2:47" s="1" customFormat="1" ht="13.5">
      <c r="B229" s="40"/>
      <c r="C229" s="62"/>
      <c r="D229" s="215" t="s">
        <v>151</v>
      </c>
      <c r="E229" s="62"/>
      <c r="F229" s="216" t="s">
        <v>442</v>
      </c>
      <c r="G229" s="62"/>
      <c r="H229" s="62"/>
      <c r="I229" s="171"/>
      <c r="J229" s="62"/>
      <c r="K229" s="62"/>
      <c r="L229" s="60"/>
      <c r="M229" s="217"/>
      <c r="N229" s="41"/>
      <c r="O229" s="41"/>
      <c r="P229" s="41"/>
      <c r="Q229" s="41"/>
      <c r="R229" s="41"/>
      <c r="S229" s="41"/>
      <c r="T229" s="77"/>
      <c r="AT229" s="23" t="s">
        <v>151</v>
      </c>
      <c r="AU229" s="23" t="s">
        <v>79</v>
      </c>
    </row>
    <row r="230" spans="2:51" s="12" customFormat="1" ht="13.5">
      <c r="B230" s="218"/>
      <c r="C230" s="219"/>
      <c r="D230" s="215" t="s">
        <v>152</v>
      </c>
      <c r="E230" s="230" t="s">
        <v>21</v>
      </c>
      <c r="F230" s="231" t="s">
        <v>528</v>
      </c>
      <c r="G230" s="219"/>
      <c r="H230" s="232">
        <v>694.521</v>
      </c>
      <c r="I230" s="224"/>
      <c r="J230" s="219"/>
      <c r="K230" s="219"/>
      <c r="L230" s="225"/>
      <c r="M230" s="226"/>
      <c r="N230" s="227"/>
      <c r="O230" s="227"/>
      <c r="P230" s="227"/>
      <c r="Q230" s="227"/>
      <c r="R230" s="227"/>
      <c r="S230" s="227"/>
      <c r="T230" s="228"/>
      <c r="AT230" s="229" t="s">
        <v>152</v>
      </c>
      <c r="AU230" s="229" t="s">
        <v>79</v>
      </c>
      <c r="AV230" s="12" t="s">
        <v>79</v>
      </c>
      <c r="AW230" s="12" t="s">
        <v>35</v>
      </c>
      <c r="AX230" s="12" t="s">
        <v>72</v>
      </c>
      <c r="AY230" s="229" t="s">
        <v>142</v>
      </c>
    </row>
    <row r="231" spans="2:63" s="11" customFormat="1" ht="29.85" customHeight="1">
      <c r="B231" s="186"/>
      <c r="C231" s="187"/>
      <c r="D231" s="200" t="s">
        <v>71</v>
      </c>
      <c r="E231" s="201" t="s">
        <v>222</v>
      </c>
      <c r="F231" s="201" t="s">
        <v>223</v>
      </c>
      <c r="G231" s="187"/>
      <c r="H231" s="187"/>
      <c r="I231" s="190"/>
      <c r="J231" s="202">
        <f>BK231</f>
        <v>0</v>
      </c>
      <c r="K231" s="187"/>
      <c r="L231" s="192"/>
      <c r="M231" s="193"/>
      <c r="N231" s="194"/>
      <c r="O231" s="194"/>
      <c r="P231" s="195">
        <f>SUM(P232:P235)</f>
        <v>0</v>
      </c>
      <c r="Q231" s="194"/>
      <c r="R231" s="195">
        <f>SUM(R232:R235)</f>
        <v>0</v>
      </c>
      <c r="S231" s="194"/>
      <c r="T231" s="196">
        <f>SUM(T232:T235)</f>
        <v>0</v>
      </c>
      <c r="AR231" s="197" t="s">
        <v>76</v>
      </c>
      <c r="AT231" s="198" t="s">
        <v>71</v>
      </c>
      <c r="AU231" s="198" t="s">
        <v>76</v>
      </c>
      <c r="AY231" s="197" t="s">
        <v>142</v>
      </c>
      <c r="BK231" s="199">
        <f>SUM(BK232:BK235)</f>
        <v>0</v>
      </c>
    </row>
    <row r="232" spans="2:65" s="1" customFormat="1" ht="31.5" customHeight="1">
      <c r="B232" s="40"/>
      <c r="C232" s="203" t="s">
        <v>384</v>
      </c>
      <c r="D232" s="203" t="s">
        <v>145</v>
      </c>
      <c r="E232" s="204" t="s">
        <v>225</v>
      </c>
      <c r="F232" s="205" t="s">
        <v>226</v>
      </c>
      <c r="G232" s="206" t="s">
        <v>203</v>
      </c>
      <c r="H232" s="207">
        <v>491.782</v>
      </c>
      <c r="I232" s="208"/>
      <c r="J232" s="209">
        <f>ROUND(I232*H232,2)</f>
        <v>0</v>
      </c>
      <c r="K232" s="205" t="s">
        <v>163</v>
      </c>
      <c r="L232" s="60"/>
      <c r="M232" s="210" t="s">
        <v>21</v>
      </c>
      <c r="N232" s="211" t="s">
        <v>43</v>
      </c>
      <c r="O232" s="41"/>
      <c r="P232" s="212">
        <f>O232*H232</f>
        <v>0</v>
      </c>
      <c r="Q232" s="212">
        <v>0</v>
      </c>
      <c r="R232" s="212">
        <f>Q232*H232</f>
        <v>0</v>
      </c>
      <c r="S232" s="212">
        <v>0</v>
      </c>
      <c r="T232" s="213">
        <f>S232*H232</f>
        <v>0</v>
      </c>
      <c r="AR232" s="23" t="s">
        <v>149</v>
      </c>
      <c r="AT232" s="23" t="s">
        <v>145</v>
      </c>
      <c r="AU232" s="23" t="s">
        <v>79</v>
      </c>
      <c r="AY232" s="23" t="s">
        <v>142</v>
      </c>
      <c r="BE232" s="214">
        <f>IF(N232="základní",J232,0)</f>
        <v>0</v>
      </c>
      <c r="BF232" s="214">
        <f>IF(N232="snížená",J232,0)</f>
        <v>0</v>
      </c>
      <c r="BG232" s="214">
        <f>IF(N232="zákl. přenesená",J232,0)</f>
        <v>0</v>
      </c>
      <c r="BH232" s="214">
        <f>IF(N232="sníž. přenesená",J232,0)</f>
        <v>0</v>
      </c>
      <c r="BI232" s="214">
        <f>IF(N232="nulová",J232,0)</f>
        <v>0</v>
      </c>
      <c r="BJ232" s="23" t="s">
        <v>76</v>
      </c>
      <c r="BK232" s="214">
        <f>ROUND(I232*H232,2)</f>
        <v>0</v>
      </c>
      <c r="BL232" s="23" t="s">
        <v>149</v>
      </c>
      <c r="BM232" s="23" t="s">
        <v>529</v>
      </c>
    </row>
    <row r="233" spans="2:47" s="1" customFormat="1" ht="27">
      <c r="B233" s="40"/>
      <c r="C233" s="62"/>
      <c r="D233" s="220" t="s">
        <v>151</v>
      </c>
      <c r="E233" s="62"/>
      <c r="F233" s="243" t="s">
        <v>228</v>
      </c>
      <c r="G233" s="62"/>
      <c r="H233" s="62"/>
      <c r="I233" s="171"/>
      <c r="J233" s="62"/>
      <c r="K233" s="62"/>
      <c r="L233" s="60"/>
      <c r="M233" s="217"/>
      <c r="N233" s="41"/>
      <c r="O233" s="41"/>
      <c r="P233" s="41"/>
      <c r="Q233" s="41"/>
      <c r="R233" s="41"/>
      <c r="S233" s="41"/>
      <c r="T233" s="77"/>
      <c r="AT233" s="23" t="s">
        <v>151</v>
      </c>
      <c r="AU233" s="23" t="s">
        <v>79</v>
      </c>
    </row>
    <row r="234" spans="2:65" s="1" customFormat="1" ht="31.5" customHeight="1">
      <c r="B234" s="40"/>
      <c r="C234" s="203" t="s">
        <v>391</v>
      </c>
      <c r="D234" s="203" t="s">
        <v>145</v>
      </c>
      <c r="E234" s="204" t="s">
        <v>447</v>
      </c>
      <c r="F234" s="205" t="s">
        <v>448</v>
      </c>
      <c r="G234" s="206" t="s">
        <v>203</v>
      </c>
      <c r="H234" s="207">
        <v>491.782</v>
      </c>
      <c r="I234" s="208"/>
      <c r="J234" s="209">
        <f>ROUND(I234*H234,2)</f>
        <v>0</v>
      </c>
      <c r="K234" s="205" t="s">
        <v>163</v>
      </c>
      <c r="L234" s="60"/>
      <c r="M234" s="210" t="s">
        <v>21</v>
      </c>
      <c r="N234" s="211" t="s">
        <v>43</v>
      </c>
      <c r="O234" s="41"/>
      <c r="P234" s="212">
        <f>O234*H234</f>
        <v>0</v>
      </c>
      <c r="Q234" s="212">
        <v>0</v>
      </c>
      <c r="R234" s="212">
        <f>Q234*H234</f>
        <v>0</v>
      </c>
      <c r="S234" s="212">
        <v>0</v>
      </c>
      <c r="T234" s="213">
        <f>S234*H234</f>
        <v>0</v>
      </c>
      <c r="AR234" s="23" t="s">
        <v>149</v>
      </c>
      <c r="AT234" s="23" t="s">
        <v>145</v>
      </c>
      <c r="AU234" s="23" t="s">
        <v>79</v>
      </c>
      <c r="AY234" s="23" t="s">
        <v>142</v>
      </c>
      <c r="BE234" s="214">
        <f>IF(N234="základní",J234,0)</f>
        <v>0</v>
      </c>
      <c r="BF234" s="214">
        <f>IF(N234="snížená",J234,0)</f>
        <v>0</v>
      </c>
      <c r="BG234" s="214">
        <f>IF(N234="zákl. přenesená",J234,0)</f>
        <v>0</v>
      </c>
      <c r="BH234" s="214">
        <f>IF(N234="sníž. přenesená",J234,0)</f>
        <v>0</v>
      </c>
      <c r="BI234" s="214">
        <f>IF(N234="nulová",J234,0)</f>
        <v>0</v>
      </c>
      <c r="BJ234" s="23" t="s">
        <v>76</v>
      </c>
      <c r="BK234" s="214">
        <f>ROUND(I234*H234,2)</f>
        <v>0</v>
      </c>
      <c r="BL234" s="23" t="s">
        <v>149</v>
      </c>
      <c r="BM234" s="23" t="s">
        <v>530</v>
      </c>
    </row>
    <row r="235" spans="2:47" s="1" customFormat="1" ht="27">
      <c r="B235" s="40"/>
      <c r="C235" s="62"/>
      <c r="D235" s="215" t="s">
        <v>151</v>
      </c>
      <c r="E235" s="62"/>
      <c r="F235" s="216" t="s">
        <v>450</v>
      </c>
      <c r="G235" s="62"/>
      <c r="H235" s="62"/>
      <c r="I235" s="171"/>
      <c r="J235" s="62"/>
      <c r="K235" s="62"/>
      <c r="L235" s="60"/>
      <c r="M235" s="244"/>
      <c r="N235" s="245"/>
      <c r="O235" s="245"/>
      <c r="P235" s="245"/>
      <c r="Q235" s="245"/>
      <c r="R235" s="245"/>
      <c r="S235" s="245"/>
      <c r="T235" s="246"/>
      <c r="AT235" s="23" t="s">
        <v>151</v>
      </c>
      <c r="AU235" s="23" t="s">
        <v>79</v>
      </c>
    </row>
    <row r="236" spans="2:12" s="1" customFormat="1" ht="6.95" customHeight="1">
      <c r="B236" s="55"/>
      <c r="C236" s="56"/>
      <c r="D236" s="56"/>
      <c r="E236" s="56"/>
      <c r="F236" s="56"/>
      <c r="G236" s="56"/>
      <c r="H236" s="56"/>
      <c r="I236" s="147"/>
      <c r="J236" s="56"/>
      <c r="K236" s="56"/>
      <c r="L236" s="60"/>
    </row>
  </sheetData>
  <sheetProtection password="CC35" sheet="1" objects="1" scenarios="1" formatCells="0" formatColumns="0" formatRows="0" sort="0" autoFilter="0"/>
  <autoFilter ref="C94:K235"/>
  <mergeCells count="15">
    <mergeCell ref="E85:H85"/>
    <mergeCell ref="E83:H83"/>
    <mergeCell ref="E87:H87"/>
    <mergeCell ref="G1:H1"/>
    <mergeCell ref="L2:V2"/>
    <mergeCell ref="E49:H49"/>
    <mergeCell ref="E53:H53"/>
    <mergeCell ref="E51:H51"/>
    <mergeCell ref="E55:H55"/>
    <mergeCell ref="E81:H81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9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20"/>
      <c r="C1" s="120"/>
      <c r="D1" s="121" t="s">
        <v>1</v>
      </c>
      <c r="E1" s="120"/>
      <c r="F1" s="122" t="s">
        <v>103</v>
      </c>
      <c r="G1" s="387" t="s">
        <v>104</v>
      </c>
      <c r="H1" s="387"/>
      <c r="I1" s="123"/>
      <c r="J1" s="122" t="s">
        <v>105</v>
      </c>
      <c r="K1" s="121" t="s">
        <v>106</v>
      </c>
      <c r="L1" s="122" t="s">
        <v>107</v>
      </c>
      <c r="M1" s="122"/>
      <c r="N1" s="122"/>
      <c r="O1" s="122"/>
      <c r="P1" s="122"/>
      <c r="Q1" s="122"/>
      <c r="R1" s="122"/>
      <c r="S1" s="122"/>
      <c r="T1" s="122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23" t="s">
        <v>93</v>
      </c>
    </row>
    <row r="3" spans="2:46" ht="6.95" customHeight="1">
      <c r="B3" s="24"/>
      <c r="C3" s="25"/>
      <c r="D3" s="25"/>
      <c r="E3" s="25"/>
      <c r="F3" s="25"/>
      <c r="G3" s="25"/>
      <c r="H3" s="25"/>
      <c r="I3" s="124"/>
      <c r="J3" s="25"/>
      <c r="K3" s="26"/>
      <c r="AT3" s="23" t="s">
        <v>79</v>
      </c>
    </row>
    <row r="4" spans="2:46" ht="36.95" customHeight="1">
      <c r="B4" s="27"/>
      <c r="C4" s="28"/>
      <c r="D4" s="29" t="s">
        <v>108</v>
      </c>
      <c r="E4" s="28"/>
      <c r="F4" s="28"/>
      <c r="G4" s="28"/>
      <c r="H4" s="28"/>
      <c r="I4" s="125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25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25"/>
      <c r="J6" s="28"/>
      <c r="K6" s="30"/>
    </row>
    <row r="7" spans="2:11" ht="22.5" customHeight="1">
      <c r="B7" s="27"/>
      <c r="C7" s="28"/>
      <c r="D7" s="28"/>
      <c r="E7" s="388" t="str">
        <f>'Rekapitulace stavby'!K6</f>
        <v>II/322 Lžovice - Týnec nad Labem</v>
      </c>
      <c r="F7" s="389"/>
      <c r="G7" s="389"/>
      <c r="H7" s="389"/>
      <c r="I7" s="125"/>
      <c r="J7" s="28"/>
      <c r="K7" s="30"/>
    </row>
    <row r="8" spans="2:11" ht="15">
      <c r="B8" s="27"/>
      <c r="C8" s="28"/>
      <c r="D8" s="36" t="s">
        <v>109</v>
      </c>
      <c r="E8" s="28"/>
      <c r="F8" s="28"/>
      <c r="G8" s="28"/>
      <c r="H8" s="28"/>
      <c r="I8" s="125"/>
      <c r="J8" s="28"/>
      <c r="K8" s="30"/>
    </row>
    <row r="9" spans="2:11" ht="22.5" customHeight="1">
      <c r="B9" s="27"/>
      <c r="C9" s="28"/>
      <c r="D9" s="28"/>
      <c r="E9" s="388" t="s">
        <v>110</v>
      </c>
      <c r="F9" s="375"/>
      <c r="G9" s="375"/>
      <c r="H9" s="375"/>
      <c r="I9" s="125"/>
      <c r="J9" s="28"/>
      <c r="K9" s="30"/>
    </row>
    <row r="10" spans="2:11" ht="15">
      <c r="B10" s="27"/>
      <c r="C10" s="28"/>
      <c r="D10" s="36" t="s">
        <v>111</v>
      </c>
      <c r="E10" s="28"/>
      <c r="F10" s="28"/>
      <c r="G10" s="28"/>
      <c r="H10" s="28"/>
      <c r="I10" s="125"/>
      <c r="J10" s="28"/>
      <c r="K10" s="30"/>
    </row>
    <row r="11" spans="2:11" s="1" customFormat="1" ht="22.5" customHeight="1">
      <c r="B11" s="40"/>
      <c r="C11" s="41"/>
      <c r="D11" s="41"/>
      <c r="E11" s="360" t="s">
        <v>112</v>
      </c>
      <c r="F11" s="390"/>
      <c r="G11" s="390"/>
      <c r="H11" s="390"/>
      <c r="I11" s="126"/>
      <c r="J11" s="41"/>
      <c r="K11" s="44"/>
    </row>
    <row r="12" spans="2:11" s="1" customFormat="1" ht="15">
      <c r="B12" s="40"/>
      <c r="C12" s="41"/>
      <c r="D12" s="36" t="s">
        <v>113</v>
      </c>
      <c r="E12" s="41"/>
      <c r="F12" s="41"/>
      <c r="G12" s="41"/>
      <c r="H12" s="41"/>
      <c r="I12" s="126"/>
      <c r="J12" s="41"/>
      <c r="K12" s="44"/>
    </row>
    <row r="13" spans="2:11" s="1" customFormat="1" ht="36.95" customHeight="1">
      <c r="B13" s="40"/>
      <c r="C13" s="41"/>
      <c r="D13" s="41"/>
      <c r="E13" s="391" t="s">
        <v>531</v>
      </c>
      <c r="F13" s="390"/>
      <c r="G13" s="390"/>
      <c r="H13" s="390"/>
      <c r="I13" s="126"/>
      <c r="J13" s="41"/>
      <c r="K13" s="44"/>
    </row>
    <row r="14" spans="2:11" s="1" customFormat="1" ht="13.5">
      <c r="B14" s="40"/>
      <c r="C14" s="41"/>
      <c r="D14" s="41"/>
      <c r="E14" s="41"/>
      <c r="F14" s="41"/>
      <c r="G14" s="41"/>
      <c r="H14" s="41"/>
      <c r="I14" s="126"/>
      <c r="J14" s="41"/>
      <c r="K14" s="44"/>
    </row>
    <row r="15" spans="2:11" s="1" customFormat="1" ht="14.45" customHeight="1">
      <c r="B15" s="40"/>
      <c r="C15" s="41"/>
      <c r="D15" s="36" t="s">
        <v>20</v>
      </c>
      <c r="E15" s="41"/>
      <c r="F15" s="34" t="s">
        <v>21</v>
      </c>
      <c r="G15" s="41"/>
      <c r="H15" s="41"/>
      <c r="I15" s="127" t="s">
        <v>22</v>
      </c>
      <c r="J15" s="34" t="s">
        <v>21</v>
      </c>
      <c r="K15" s="44"/>
    </row>
    <row r="16" spans="2:11" s="1" customFormat="1" ht="14.45" customHeight="1">
      <c r="B16" s="40"/>
      <c r="C16" s="41"/>
      <c r="D16" s="36" t="s">
        <v>23</v>
      </c>
      <c r="E16" s="41"/>
      <c r="F16" s="34" t="s">
        <v>115</v>
      </c>
      <c r="G16" s="41"/>
      <c r="H16" s="41"/>
      <c r="I16" s="127" t="s">
        <v>25</v>
      </c>
      <c r="J16" s="128" t="str">
        <f>'Rekapitulace stavby'!AN8</f>
        <v>29.1.2017</v>
      </c>
      <c r="K16" s="44"/>
    </row>
    <row r="17" spans="2:11" s="1" customFormat="1" ht="10.9" customHeight="1">
      <c r="B17" s="40"/>
      <c r="C17" s="41"/>
      <c r="D17" s="41"/>
      <c r="E17" s="41"/>
      <c r="F17" s="41"/>
      <c r="G17" s="41"/>
      <c r="H17" s="41"/>
      <c r="I17" s="126"/>
      <c r="J17" s="41"/>
      <c r="K17" s="44"/>
    </row>
    <row r="18" spans="2:11" s="1" customFormat="1" ht="14.45" customHeight="1">
      <c r="B18" s="40"/>
      <c r="C18" s="41"/>
      <c r="D18" s="36" t="s">
        <v>27</v>
      </c>
      <c r="E18" s="41"/>
      <c r="F18" s="41"/>
      <c r="G18" s="41"/>
      <c r="H18" s="41"/>
      <c r="I18" s="127" t="s">
        <v>28</v>
      </c>
      <c r="J18" s="34" t="s">
        <v>21</v>
      </c>
      <c r="K18" s="44"/>
    </row>
    <row r="19" spans="2:11" s="1" customFormat="1" ht="18" customHeight="1">
      <c r="B19" s="40"/>
      <c r="C19" s="41"/>
      <c r="D19" s="41"/>
      <c r="E19" s="34" t="s">
        <v>29</v>
      </c>
      <c r="F19" s="41"/>
      <c r="G19" s="41"/>
      <c r="H19" s="41"/>
      <c r="I19" s="127" t="s">
        <v>30</v>
      </c>
      <c r="J19" s="34" t="s">
        <v>21</v>
      </c>
      <c r="K19" s="44"/>
    </row>
    <row r="20" spans="2:11" s="1" customFormat="1" ht="6.95" customHeight="1">
      <c r="B20" s="40"/>
      <c r="C20" s="41"/>
      <c r="D20" s="41"/>
      <c r="E20" s="41"/>
      <c r="F20" s="41"/>
      <c r="G20" s="41"/>
      <c r="H20" s="41"/>
      <c r="I20" s="126"/>
      <c r="J20" s="41"/>
      <c r="K20" s="44"/>
    </row>
    <row r="21" spans="2:11" s="1" customFormat="1" ht="14.45" customHeight="1">
      <c r="B21" s="40"/>
      <c r="C21" s="41"/>
      <c r="D21" s="36" t="s">
        <v>31</v>
      </c>
      <c r="E21" s="41"/>
      <c r="F21" s="41"/>
      <c r="G21" s="41"/>
      <c r="H21" s="41"/>
      <c r="I21" s="127" t="s">
        <v>28</v>
      </c>
      <c r="J21" s="34" t="str">
        <f>IF('Rekapitulace stavby'!AN13="Vyplň údaj","",IF('Rekapitulace stavby'!AN13="","",'Rekapitulace stavby'!AN13))</f>
        <v/>
      </c>
      <c r="K21" s="44"/>
    </row>
    <row r="22" spans="2:11" s="1" customFormat="1" ht="18" customHeight="1">
      <c r="B22" s="40"/>
      <c r="C22" s="41"/>
      <c r="D22" s="41"/>
      <c r="E22" s="34" t="str">
        <f>IF('Rekapitulace stavby'!E14="Vyplň údaj","",IF('Rekapitulace stavby'!E14="","",'Rekapitulace stavby'!E14))</f>
        <v/>
      </c>
      <c r="F22" s="41"/>
      <c r="G22" s="41"/>
      <c r="H22" s="41"/>
      <c r="I22" s="127" t="s">
        <v>30</v>
      </c>
      <c r="J22" s="34" t="str">
        <f>IF('Rekapitulace stavby'!AN14="Vyplň údaj","",IF('Rekapitulace stavby'!AN14="","",'Rekapitulace stavby'!AN14))</f>
        <v/>
      </c>
      <c r="K22" s="44"/>
    </row>
    <row r="23" spans="2:11" s="1" customFormat="1" ht="6.95" customHeight="1">
      <c r="B23" s="40"/>
      <c r="C23" s="41"/>
      <c r="D23" s="41"/>
      <c r="E23" s="41"/>
      <c r="F23" s="41"/>
      <c r="G23" s="41"/>
      <c r="H23" s="41"/>
      <c r="I23" s="126"/>
      <c r="J23" s="41"/>
      <c r="K23" s="44"/>
    </row>
    <row r="24" spans="2:11" s="1" customFormat="1" ht="14.45" customHeight="1">
      <c r="B24" s="40"/>
      <c r="C24" s="41"/>
      <c r="D24" s="36" t="s">
        <v>33</v>
      </c>
      <c r="E24" s="41"/>
      <c r="F24" s="41"/>
      <c r="G24" s="41"/>
      <c r="H24" s="41"/>
      <c r="I24" s="127" t="s">
        <v>28</v>
      </c>
      <c r="J24" s="34" t="s">
        <v>21</v>
      </c>
      <c r="K24" s="44"/>
    </row>
    <row r="25" spans="2:11" s="1" customFormat="1" ht="18" customHeight="1">
      <c r="B25" s="40"/>
      <c r="C25" s="41"/>
      <c r="D25" s="41"/>
      <c r="E25" s="34" t="s">
        <v>34</v>
      </c>
      <c r="F25" s="41"/>
      <c r="G25" s="41"/>
      <c r="H25" s="41"/>
      <c r="I25" s="127" t="s">
        <v>30</v>
      </c>
      <c r="J25" s="34" t="s">
        <v>21</v>
      </c>
      <c r="K25" s="44"/>
    </row>
    <row r="26" spans="2:11" s="1" customFormat="1" ht="6.95" customHeight="1">
      <c r="B26" s="40"/>
      <c r="C26" s="41"/>
      <c r="D26" s="41"/>
      <c r="E26" s="41"/>
      <c r="F26" s="41"/>
      <c r="G26" s="41"/>
      <c r="H26" s="41"/>
      <c r="I26" s="126"/>
      <c r="J26" s="41"/>
      <c r="K26" s="44"/>
    </row>
    <row r="27" spans="2:11" s="1" customFormat="1" ht="14.45" customHeight="1">
      <c r="B27" s="40"/>
      <c r="C27" s="41"/>
      <c r="D27" s="36" t="s">
        <v>36</v>
      </c>
      <c r="E27" s="41"/>
      <c r="F27" s="41"/>
      <c r="G27" s="41"/>
      <c r="H27" s="41"/>
      <c r="I27" s="126"/>
      <c r="J27" s="41"/>
      <c r="K27" s="44"/>
    </row>
    <row r="28" spans="2:11" s="7" customFormat="1" ht="22.5" customHeight="1">
      <c r="B28" s="129"/>
      <c r="C28" s="130"/>
      <c r="D28" s="130"/>
      <c r="E28" s="379" t="s">
        <v>21</v>
      </c>
      <c r="F28" s="379"/>
      <c r="G28" s="379"/>
      <c r="H28" s="379"/>
      <c r="I28" s="131"/>
      <c r="J28" s="130"/>
      <c r="K28" s="132"/>
    </row>
    <row r="29" spans="2:11" s="1" customFormat="1" ht="6.95" customHeight="1">
      <c r="B29" s="40"/>
      <c r="C29" s="41"/>
      <c r="D29" s="41"/>
      <c r="E29" s="41"/>
      <c r="F29" s="41"/>
      <c r="G29" s="41"/>
      <c r="H29" s="41"/>
      <c r="I29" s="126"/>
      <c r="J29" s="41"/>
      <c r="K29" s="44"/>
    </row>
    <row r="30" spans="2:11" s="1" customFormat="1" ht="6.95" customHeight="1">
      <c r="B30" s="40"/>
      <c r="C30" s="41"/>
      <c r="D30" s="84"/>
      <c r="E30" s="84"/>
      <c r="F30" s="84"/>
      <c r="G30" s="84"/>
      <c r="H30" s="84"/>
      <c r="I30" s="133"/>
      <c r="J30" s="84"/>
      <c r="K30" s="134"/>
    </row>
    <row r="31" spans="2:11" s="1" customFormat="1" ht="25.35" customHeight="1">
      <c r="B31" s="40"/>
      <c r="C31" s="41"/>
      <c r="D31" s="135" t="s">
        <v>38</v>
      </c>
      <c r="E31" s="41"/>
      <c r="F31" s="41"/>
      <c r="G31" s="41"/>
      <c r="H31" s="41"/>
      <c r="I31" s="126"/>
      <c r="J31" s="136">
        <f>ROUND(J95,2)</f>
        <v>0</v>
      </c>
      <c r="K31" s="44"/>
    </row>
    <row r="32" spans="2:11" s="1" customFormat="1" ht="6.95" customHeight="1">
      <c r="B32" s="40"/>
      <c r="C32" s="41"/>
      <c r="D32" s="84"/>
      <c r="E32" s="84"/>
      <c r="F32" s="84"/>
      <c r="G32" s="84"/>
      <c r="H32" s="84"/>
      <c r="I32" s="133"/>
      <c r="J32" s="84"/>
      <c r="K32" s="134"/>
    </row>
    <row r="33" spans="2:11" s="1" customFormat="1" ht="14.45" customHeight="1">
      <c r="B33" s="40"/>
      <c r="C33" s="41"/>
      <c r="D33" s="41"/>
      <c r="E33" s="41"/>
      <c r="F33" s="45" t="s">
        <v>40</v>
      </c>
      <c r="G33" s="41"/>
      <c r="H33" s="41"/>
      <c r="I33" s="137" t="s">
        <v>39</v>
      </c>
      <c r="J33" s="45" t="s">
        <v>41</v>
      </c>
      <c r="K33" s="44"/>
    </row>
    <row r="34" spans="2:11" s="1" customFormat="1" ht="14.45" customHeight="1">
      <c r="B34" s="40"/>
      <c r="C34" s="41"/>
      <c r="D34" s="48" t="s">
        <v>42</v>
      </c>
      <c r="E34" s="48" t="s">
        <v>43</v>
      </c>
      <c r="F34" s="138">
        <f>ROUND(SUM(BE95:BE169),2)</f>
        <v>0</v>
      </c>
      <c r="G34" s="41"/>
      <c r="H34" s="41"/>
      <c r="I34" s="139">
        <v>0.21</v>
      </c>
      <c r="J34" s="138">
        <f>ROUND(ROUND((SUM(BE95:BE169)),2)*I34,2)</f>
        <v>0</v>
      </c>
      <c r="K34" s="44"/>
    </row>
    <row r="35" spans="2:11" s="1" customFormat="1" ht="14.45" customHeight="1">
      <c r="B35" s="40"/>
      <c r="C35" s="41"/>
      <c r="D35" s="41"/>
      <c r="E35" s="48" t="s">
        <v>44</v>
      </c>
      <c r="F35" s="138">
        <f>ROUND(SUM(BF95:BF169),2)</f>
        <v>0</v>
      </c>
      <c r="G35" s="41"/>
      <c r="H35" s="41"/>
      <c r="I35" s="139">
        <v>0.15</v>
      </c>
      <c r="J35" s="138">
        <f>ROUND(ROUND((SUM(BF95:BF169)),2)*I35,2)</f>
        <v>0</v>
      </c>
      <c r="K35" s="44"/>
    </row>
    <row r="36" spans="2:11" s="1" customFormat="1" ht="14.45" customHeight="1" hidden="1">
      <c r="B36" s="40"/>
      <c r="C36" s="41"/>
      <c r="D36" s="41"/>
      <c r="E36" s="48" t="s">
        <v>45</v>
      </c>
      <c r="F36" s="138">
        <f>ROUND(SUM(BG95:BG169),2)</f>
        <v>0</v>
      </c>
      <c r="G36" s="41"/>
      <c r="H36" s="41"/>
      <c r="I36" s="139">
        <v>0.21</v>
      </c>
      <c r="J36" s="138">
        <v>0</v>
      </c>
      <c r="K36" s="44"/>
    </row>
    <row r="37" spans="2:11" s="1" customFormat="1" ht="14.45" customHeight="1" hidden="1">
      <c r="B37" s="40"/>
      <c r="C37" s="41"/>
      <c r="D37" s="41"/>
      <c r="E37" s="48" t="s">
        <v>46</v>
      </c>
      <c r="F37" s="138">
        <f>ROUND(SUM(BH95:BH169),2)</f>
        <v>0</v>
      </c>
      <c r="G37" s="41"/>
      <c r="H37" s="41"/>
      <c r="I37" s="139">
        <v>0.15</v>
      </c>
      <c r="J37" s="138">
        <v>0</v>
      </c>
      <c r="K37" s="44"/>
    </row>
    <row r="38" spans="2:11" s="1" customFormat="1" ht="14.45" customHeight="1" hidden="1">
      <c r="B38" s="40"/>
      <c r="C38" s="41"/>
      <c r="D38" s="41"/>
      <c r="E38" s="48" t="s">
        <v>47</v>
      </c>
      <c r="F38" s="138">
        <f>ROUND(SUM(BI95:BI169),2)</f>
        <v>0</v>
      </c>
      <c r="G38" s="41"/>
      <c r="H38" s="41"/>
      <c r="I38" s="139">
        <v>0</v>
      </c>
      <c r="J38" s="138">
        <v>0</v>
      </c>
      <c r="K38" s="44"/>
    </row>
    <row r="39" spans="2:11" s="1" customFormat="1" ht="6.95" customHeight="1">
      <c r="B39" s="40"/>
      <c r="C39" s="41"/>
      <c r="D39" s="41"/>
      <c r="E39" s="41"/>
      <c r="F39" s="41"/>
      <c r="G39" s="41"/>
      <c r="H39" s="41"/>
      <c r="I39" s="126"/>
      <c r="J39" s="41"/>
      <c r="K39" s="44"/>
    </row>
    <row r="40" spans="2:11" s="1" customFormat="1" ht="25.35" customHeight="1">
      <c r="B40" s="40"/>
      <c r="C40" s="140"/>
      <c r="D40" s="141" t="s">
        <v>48</v>
      </c>
      <c r="E40" s="78"/>
      <c r="F40" s="78"/>
      <c r="G40" s="142" t="s">
        <v>49</v>
      </c>
      <c r="H40" s="143" t="s">
        <v>50</v>
      </c>
      <c r="I40" s="144"/>
      <c r="J40" s="145">
        <f>SUM(J31:J38)</f>
        <v>0</v>
      </c>
      <c r="K40" s="146"/>
    </row>
    <row r="41" spans="2:11" s="1" customFormat="1" ht="14.45" customHeight="1">
      <c r="B41" s="55"/>
      <c r="C41" s="56"/>
      <c r="D41" s="56"/>
      <c r="E41" s="56"/>
      <c r="F41" s="56"/>
      <c r="G41" s="56"/>
      <c r="H41" s="56"/>
      <c r="I41" s="147"/>
      <c r="J41" s="56"/>
      <c r="K41" s="57"/>
    </row>
    <row r="45" spans="2:11" s="1" customFormat="1" ht="6.95" customHeight="1">
      <c r="B45" s="148"/>
      <c r="C45" s="149"/>
      <c r="D45" s="149"/>
      <c r="E45" s="149"/>
      <c r="F45" s="149"/>
      <c r="G45" s="149"/>
      <c r="H45" s="149"/>
      <c r="I45" s="150"/>
      <c r="J45" s="149"/>
      <c r="K45" s="151"/>
    </row>
    <row r="46" spans="2:11" s="1" customFormat="1" ht="36.95" customHeight="1">
      <c r="B46" s="40"/>
      <c r="C46" s="29" t="s">
        <v>116</v>
      </c>
      <c r="D46" s="41"/>
      <c r="E46" s="41"/>
      <c r="F46" s="41"/>
      <c r="G46" s="41"/>
      <c r="H46" s="41"/>
      <c r="I46" s="126"/>
      <c r="J46" s="41"/>
      <c r="K46" s="44"/>
    </row>
    <row r="47" spans="2:11" s="1" customFormat="1" ht="6.95" customHeight="1">
      <c r="B47" s="40"/>
      <c r="C47" s="41"/>
      <c r="D47" s="41"/>
      <c r="E47" s="41"/>
      <c r="F47" s="41"/>
      <c r="G47" s="41"/>
      <c r="H47" s="41"/>
      <c r="I47" s="126"/>
      <c r="J47" s="41"/>
      <c r="K47" s="44"/>
    </row>
    <row r="48" spans="2:11" s="1" customFormat="1" ht="14.45" customHeight="1">
      <c r="B48" s="40"/>
      <c r="C48" s="36" t="s">
        <v>18</v>
      </c>
      <c r="D48" s="41"/>
      <c r="E48" s="41"/>
      <c r="F48" s="41"/>
      <c r="G48" s="41"/>
      <c r="H48" s="41"/>
      <c r="I48" s="126"/>
      <c r="J48" s="41"/>
      <c r="K48" s="44"/>
    </row>
    <row r="49" spans="2:11" s="1" customFormat="1" ht="22.5" customHeight="1">
      <c r="B49" s="40"/>
      <c r="C49" s="41"/>
      <c r="D49" s="41"/>
      <c r="E49" s="388" t="str">
        <f>E7</f>
        <v>II/322 Lžovice - Týnec nad Labem</v>
      </c>
      <c r="F49" s="389"/>
      <c r="G49" s="389"/>
      <c r="H49" s="389"/>
      <c r="I49" s="126"/>
      <c r="J49" s="41"/>
      <c r="K49" s="44"/>
    </row>
    <row r="50" spans="2:11" ht="15">
      <c r="B50" s="27"/>
      <c r="C50" s="36" t="s">
        <v>109</v>
      </c>
      <c r="D50" s="28"/>
      <c r="E50" s="28"/>
      <c r="F50" s="28"/>
      <c r="G50" s="28"/>
      <c r="H50" s="28"/>
      <c r="I50" s="125"/>
      <c r="J50" s="28"/>
      <c r="K50" s="30"/>
    </row>
    <row r="51" spans="2:11" ht="22.5" customHeight="1">
      <c r="B51" s="27"/>
      <c r="C51" s="28"/>
      <c r="D51" s="28"/>
      <c r="E51" s="388" t="s">
        <v>110</v>
      </c>
      <c r="F51" s="375"/>
      <c r="G51" s="375"/>
      <c r="H51" s="375"/>
      <c r="I51" s="125"/>
      <c r="J51" s="28"/>
      <c r="K51" s="30"/>
    </row>
    <row r="52" spans="2:11" ht="15">
      <c r="B52" s="27"/>
      <c r="C52" s="36" t="s">
        <v>111</v>
      </c>
      <c r="D52" s="28"/>
      <c r="E52" s="28"/>
      <c r="F52" s="28"/>
      <c r="G52" s="28"/>
      <c r="H52" s="28"/>
      <c r="I52" s="125"/>
      <c r="J52" s="28"/>
      <c r="K52" s="30"/>
    </row>
    <row r="53" spans="2:11" s="1" customFormat="1" ht="22.5" customHeight="1">
      <c r="B53" s="40"/>
      <c r="C53" s="41"/>
      <c r="D53" s="41"/>
      <c r="E53" s="360" t="s">
        <v>112</v>
      </c>
      <c r="F53" s="390"/>
      <c r="G53" s="390"/>
      <c r="H53" s="390"/>
      <c r="I53" s="126"/>
      <c r="J53" s="41"/>
      <c r="K53" s="44"/>
    </row>
    <row r="54" spans="2:11" s="1" customFormat="1" ht="14.45" customHeight="1">
      <c r="B54" s="40"/>
      <c r="C54" s="36" t="s">
        <v>113</v>
      </c>
      <c r="D54" s="41"/>
      <c r="E54" s="41"/>
      <c r="F54" s="41"/>
      <c r="G54" s="41"/>
      <c r="H54" s="41"/>
      <c r="I54" s="126"/>
      <c r="J54" s="41"/>
      <c r="K54" s="44"/>
    </row>
    <row r="55" spans="2:11" s="1" customFormat="1" ht="23.25" customHeight="1">
      <c r="B55" s="40"/>
      <c r="C55" s="41"/>
      <c r="D55" s="41"/>
      <c r="E55" s="391" t="str">
        <f>E13</f>
        <v>3 - 3.podúsek - km 11,3325 - 11,497 - dl. úseku 164 m</v>
      </c>
      <c r="F55" s="390"/>
      <c r="G55" s="390"/>
      <c r="H55" s="390"/>
      <c r="I55" s="126"/>
      <c r="J55" s="41"/>
      <c r="K55" s="44"/>
    </row>
    <row r="56" spans="2:11" s="1" customFormat="1" ht="6.95" customHeight="1">
      <c r="B56" s="40"/>
      <c r="C56" s="41"/>
      <c r="D56" s="41"/>
      <c r="E56" s="41"/>
      <c r="F56" s="41"/>
      <c r="G56" s="41"/>
      <c r="H56" s="41"/>
      <c r="I56" s="126"/>
      <c r="J56" s="41"/>
      <c r="K56" s="44"/>
    </row>
    <row r="57" spans="2:11" s="1" customFormat="1" ht="18" customHeight="1">
      <c r="B57" s="40"/>
      <c r="C57" s="36" t="s">
        <v>23</v>
      </c>
      <c r="D57" s="41"/>
      <c r="E57" s="41"/>
      <c r="F57" s="34" t="str">
        <f>F16</f>
        <v xml:space="preserve"> </v>
      </c>
      <c r="G57" s="41"/>
      <c r="H57" s="41"/>
      <c r="I57" s="127" t="s">
        <v>25</v>
      </c>
      <c r="J57" s="128" t="str">
        <f>IF(J16="","",J16)</f>
        <v>29.1.2017</v>
      </c>
      <c r="K57" s="44"/>
    </row>
    <row r="58" spans="2:11" s="1" customFormat="1" ht="6.95" customHeight="1">
      <c r="B58" s="40"/>
      <c r="C58" s="41"/>
      <c r="D58" s="41"/>
      <c r="E58" s="41"/>
      <c r="F58" s="41"/>
      <c r="G58" s="41"/>
      <c r="H58" s="41"/>
      <c r="I58" s="126"/>
      <c r="J58" s="41"/>
      <c r="K58" s="44"/>
    </row>
    <row r="59" spans="2:11" s="1" customFormat="1" ht="15">
      <c r="B59" s="40"/>
      <c r="C59" s="36" t="s">
        <v>27</v>
      </c>
      <c r="D59" s="41"/>
      <c r="E59" s="41"/>
      <c r="F59" s="34" t="str">
        <f>E19</f>
        <v>Krajská správa a údržba silnic Středočeského kraje</v>
      </c>
      <c r="G59" s="41"/>
      <c r="H59" s="41"/>
      <c r="I59" s="127" t="s">
        <v>33</v>
      </c>
      <c r="J59" s="34" t="str">
        <f>E25</f>
        <v>Ateliér PROMIKA s.r.o.</v>
      </c>
      <c r="K59" s="44"/>
    </row>
    <row r="60" spans="2:11" s="1" customFormat="1" ht="14.45" customHeight="1">
      <c r="B60" s="40"/>
      <c r="C60" s="36" t="s">
        <v>31</v>
      </c>
      <c r="D60" s="41"/>
      <c r="E60" s="41"/>
      <c r="F60" s="34" t="str">
        <f>IF(E22="","",E22)</f>
        <v/>
      </c>
      <c r="G60" s="41"/>
      <c r="H60" s="41"/>
      <c r="I60" s="126"/>
      <c r="J60" s="41"/>
      <c r="K60" s="44"/>
    </row>
    <row r="61" spans="2:11" s="1" customFormat="1" ht="10.35" customHeight="1">
      <c r="B61" s="40"/>
      <c r="C61" s="41"/>
      <c r="D61" s="41"/>
      <c r="E61" s="41"/>
      <c r="F61" s="41"/>
      <c r="G61" s="41"/>
      <c r="H61" s="41"/>
      <c r="I61" s="126"/>
      <c r="J61" s="41"/>
      <c r="K61" s="44"/>
    </row>
    <row r="62" spans="2:11" s="1" customFormat="1" ht="29.25" customHeight="1">
      <c r="B62" s="40"/>
      <c r="C62" s="152" t="s">
        <v>117</v>
      </c>
      <c r="D62" s="140"/>
      <c r="E62" s="140"/>
      <c r="F62" s="140"/>
      <c r="G62" s="140"/>
      <c r="H62" s="140"/>
      <c r="I62" s="153"/>
      <c r="J62" s="154" t="s">
        <v>118</v>
      </c>
      <c r="K62" s="155"/>
    </row>
    <row r="63" spans="2:11" s="1" customFormat="1" ht="10.35" customHeight="1">
      <c r="B63" s="40"/>
      <c r="C63" s="41"/>
      <c r="D63" s="41"/>
      <c r="E63" s="41"/>
      <c r="F63" s="41"/>
      <c r="G63" s="41"/>
      <c r="H63" s="41"/>
      <c r="I63" s="126"/>
      <c r="J63" s="41"/>
      <c r="K63" s="44"/>
    </row>
    <row r="64" spans="2:47" s="1" customFormat="1" ht="29.25" customHeight="1">
      <c r="B64" s="40"/>
      <c r="C64" s="156" t="s">
        <v>119</v>
      </c>
      <c r="D64" s="41"/>
      <c r="E64" s="41"/>
      <c r="F64" s="41"/>
      <c r="G64" s="41"/>
      <c r="H64" s="41"/>
      <c r="I64" s="126"/>
      <c r="J64" s="136">
        <f>J95</f>
        <v>0</v>
      </c>
      <c r="K64" s="44"/>
      <c r="AU64" s="23" t="s">
        <v>120</v>
      </c>
    </row>
    <row r="65" spans="2:11" s="8" customFormat="1" ht="24.95" customHeight="1">
      <c r="B65" s="157"/>
      <c r="C65" s="158"/>
      <c r="D65" s="159" t="s">
        <v>121</v>
      </c>
      <c r="E65" s="160"/>
      <c r="F65" s="160"/>
      <c r="G65" s="160"/>
      <c r="H65" s="160"/>
      <c r="I65" s="161"/>
      <c r="J65" s="162">
        <f>J96</f>
        <v>0</v>
      </c>
      <c r="K65" s="163"/>
    </row>
    <row r="66" spans="2:11" s="9" customFormat="1" ht="19.9" customHeight="1">
      <c r="B66" s="164"/>
      <c r="C66" s="165"/>
      <c r="D66" s="166" t="s">
        <v>234</v>
      </c>
      <c r="E66" s="167"/>
      <c r="F66" s="167"/>
      <c r="G66" s="167"/>
      <c r="H66" s="167"/>
      <c r="I66" s="168"/>
      <c r="J66" s="169">
        <f>J97</f>
        <v>0</v>
      </c>
      <c r="K66" s="170"/>
    </row>
    <row r="67" spans="2:11" s="9" customFormat="1" ht="19.9" customHeight="1">
      <c r="B67" s="164"/>
      <c r="C67" s="165"/>
      <c r="D67" s="166" t="s">
        <v>452</v>
      </c>
      <c r="E67" s="167"/>
      <c r="F67" s="167"/>
      <c r="G67" s="167"/>
      <c r="H67" s="167"/>
      <c r="I67" s="168"/>
      <c r="J67" s="169">
        <f>J113</f>
        <v>0</v>
      </c>
      <c r="K67" s="170"/>
    </row>
    <row r="68" spans="2:11" s="9" customFormat="1" ht="19.9" customHeight="1">
      <c r="B68" s="164"/>
      <c r="C68" s="165"/>
      <c r="D68" s="166" t="s">
        <v>235</v>
      </c>
      <c r="E68" s="167"/>
      <c r="F68" s="167"/>
      <c r="G68" s="167"/>
      <c r="H68" s="167"/>
      <c r="I68" s="168"/>
      <c r="J68" s="169">
        <f>J119</f>
        <v>0</v>
      </c>
      <c r="K68" s="170"/>
    </row>
    <row r="69" spans="2:11" s="9" customFormat="1" ht="19.9" customHeight="1">
      <c r="B69" s="164"/>
      <c r="C69" s="165"/>
      <c r="D69" s="166" t="s">
        <v>123</v>
      </c>
      <c r="E69" s="167"/>
      <c r="F69" s="167"/>
      <c r="G69" s="167"/>
      <c r="H69" s="167"/>
      <c r="I69" s="168"/>
      <c r="J69" s="169">
        <f>J147</f>
        <v>0</v>
      </c>
      <c r="K69" s="170"/>
    </row>
    <row r="70" spans="2:11" s="9" customFormat="1" ht="19.9" customHeight="1">
      <c r="B70" s="164"/>
      <c r="C70" s="165"/>
      <c r="D70" s="166" t="s">
        <v>124</v>
      </c>
      <c r="E70" s="167"/>
      <c r="F70" s="167"/>
      <c r="G70" s="167"/>
      <c r="H70" s="167"/>
      <c r="I70" s="168"/>
      <c r="J70" s="169">
        <f>J153</f>
        <v>0</v>
      </c>
      <c r="K70" s="170"/>
    </row>
    <row r="71" spans="2:11" s="9" customFormat="1" ht="19.9" customHeight="1">
      <c r="B71" s="164"/>
      <c r="C71" s="165"/>
      <c r="D71" s="166" t="s">
        <v>125</v>
      </c>
      <c r="E71" s="167"/>
      <c r="F71" s="167"/>
      <c r="G71" s="167"/>
      <c r="H71" s="167"/>
      <c r="I71" s="168"/>
      <c r="J71" s="169">
        <f>J167</f>
        <v>0</v>
      </c>
      <c r="K71" s="170"/>
    </row>
    <row r="72" spans="2:11" s="1" customFormat="1" ht="21.75" customHeight="1">
      <c r="B72" s="40"/>
      <c r="C72" s="41"/>
      <c r="D72" s="41"/>
      <c r="E72" s="41"/>
      <c r="F72" s="41"/>
      <c r="G72" s="41"/>
      <c r="H72" s="41"/>
      <c r="I72" s="126"/>
      <c r="J72" s="41"/>
      <c r="K72" s="44"/>
    </row>
    <row r="73" spans="2:11" s="1" customFormat="1" ht="6.95" customHeight="1">
      <c r="B73" s="55"/>
      <c r="C73" s="56"/>
      <c r="D73" s="56"/>
      <c r="E73" s="56"/>
      <c r="F73" s="56"/>
      <c r="G73" s="56"/>
      <c r="H73" s="56"/>
      <c r="I73" s="147"/>
      <c r="J73" s="56"/>
      <c r="K73" s="57"/>
    </row>
    <row r="77" spans="2:12" s="1" customFormat="1" ht="6.95" customHeight="1">
      <c r="B77" s="58"/>
      <c r="C77" s="59"/>
      <c r="D77" s="59"/>
      <c r="E77" s="59"/>
      <c r="F77" s="59"/>
      <c r="G77" s="59"/>
      <c r="H77" s="59"/>
      <c r="I77" s="150"/>
      <c r="J77" s="59"/>
      <c r="K77" s="59"/>
      <c r="L77" s="60"/>
    </row>
    <row r="78" spans="2:12" s="1" customFormat="1" ht="36.95" customHeight="1">
      <c r="B78" s="40"/>
      <c r="C78" s="61" t="s">
        <v>126</v>
      </c>
      <c r="D78" s="62"/>
      <c r="E78" s="62"/>
      <c r="F78" s="62"/>
      <c r="G78" s="62"/>
      <c r="H78" s="62"/>
      <c r="I78" s="171"/>
      <c r="J78" s="62"/>
      <c r="K78" s="62"/>
      <c r="L78" s="60"/>
    </row>
    <row r="79" spans="2:12" s="1" customFormat="1" ht="6.95" customHeight="1">
      <c r="B79" s="40"/>
      <c r="C79" s="62"/>
      <c r="D79" s="62"/>
      <c r="E79" s="62"/>
      <c r="F79" s="62"/>
      <c r="G79" s="62"/>
      <c r="H79" s="62"/>
      <c r="I79" s="171"/>
      <c r="J79" s="62"/>
      <c r="K79" s="62"/>
      <c r="L79" s="60"/>
    </row>
    <row r="80" spans="2:12" s="1" customFormat="1" ht="14.45" customHeight="1">
      <c r="B80" s="40"/>
      <c r="C80" s="64" t="s">
        <v>18</v>
      </c>
      <c r="D80" s="62"/>
      <c r="E80" s="62"/>
      <c r="F80" s="62"/>
      <c r="G80" s="62"/>
      <c r="H80" s="62"/>
      <c r="I80" s="171"/>
      <c r="J80" s="62"/>
      <c r="K80" s="62"/>
      <c r="L80" s="60"/>
    </row>
    <row r="81" spans="2:12" s="1" customFormat="1" ht="22.5" customHeight="1">
      <c r="B81" s="40"/>
      <c r="C81" s="62"/>
      <c r="D81" s="62"/>
      <c r="E81" s="385" t="str">
        <f>E7</f>
        <v>II/322 Lžovice - Týnec nad Labem</v>
      </c>
      <c r="F81" s="392"/>
      <c r="G81" s="392"/>
      <c r="H81" s="392"/>
      <c r="I81" s="171"/>
      <c r="J81" s="62"/>
      <c r="K81" s="62"/>
      <c r="L81" s="60"/>
    </row>
    <row r="82" spans="2:12" ht="15">
      <c r="B82" s="27"/>
      <c r="C82" s="64" t="s">
        <v>109</v>
      </c>
      <c r="D82" s="172"/>
      <c r="E82" s="172"/>
      <c r="F82" s="172"/>
      <c r="G82" s="172"/>
      <c r="H82" s="172"/>
      <c r="J82" s="172"/>
      <c r="K82" s="172"/>
      <c r="L82" s="173"/>
    </row>
    <row r="83" spans="2:12" ht="22.5" customHeight="1">
      <c r="B83" s="27"/>
      <c r="C83" s="172"/>
      <c r="D83" s="172"/>
      <c r="E83" s="385" t="s">
        <v>110</v>
      </c>
      <c r="F83" s="386"/>
      <c r="G83" s="386"/>
      <c r="H83" s="386"/>
      <c r="J83" s="172"/>
      <c r="K83" s="172"/>
      <c r="L83" s="173"/>
    </row>
    <row r="84" spans="2:12" ht="15">
      <c r="B84" s="27"/>
      <c r="C84" s="64" t="s">
        <v>111</v>
      </c>
      <c r="D84" s="172"/>
      <c r="E84" s="172"/>
      <c r="F84" s="172"/>
      <c r="G84" s="172"/>
      <c r="H84" s="172"/>
      <c r="J84" s="172"/>
      <c r="K84" s="172"/>
      <c r="L84" s="173"/>
    </row>
    <row r="85" spans="2:12" s="1" customFormat="1" ht="22.5" customHeight="1">
      <c r="B85" s="40"/>
      <c r="C85" s="62"/>
      <c r="D85" s="62"/>
      <c r="E85" s="383" t="s">
        <v>112</v>
      </c>
      <c r="F85" s="384"/>
      <c r="G85" s="384"/>
      <c r="H85" s="384"/>
      <c r="I85" s="171"/>
      <c r="J85" s="62"/>
      <c r="K85" s="62"/>
      <c r="L85" s="60"/>
    </row>
    <row r="86" spans="2:12" s="1" customFormat="1" ht="14.45" customHeight="1">
      <c r="B86" s="40"/>
      <c r="C86" s="64" t="s">
        <v>113</v>
      </c>
      <c r="D86" s="62"/>
      <c r="E86" s="62"/>
      <c r="F86" s="62"/>
      <c r="G86" s="62"/>
      <c r="H86" s="62"/>
      <c r="I86" s="171"/>
      <c r="J86" s="62"/>
      <c r="K86" s="62"/>
      <c r="L86" s="60"/>
    </row>
    <row r="87" spans="2:12" s="1" customFormat="1" ht="23.25" customHeight="1">
      <c r="B87" s="40"/>
      <c r="C87" s="62"/>
      <c r="D87" s="62"/>
      <c r="E87" s="351" t="str">
        <f>E13</f>
        <v>3 - 3.podúsek - km 11,3325 - 11,497 - dl. úseku 164 m</v>
      </c>
      <c r="F87" s="384"/>
      <c r="G87" s="384"/>
      <c r="H87" s="384"/>
      <c r="I87" s="171"/>
      <c r="J87" s="62"/>
      <c r="K87" s="62"/>
      <c r="L87" s="60"/>
    </row>
    <row r="88" spans="2:12" s="1" customFormat="1" ht="6.95" customHeight="1">
      <c r="B88" s="40"/>
      <c r="C88" s="62"/>
      <c r="D88" s="62"/>
      <c r="E88" s="62"/>
      <c r="F88" s="62"/>
      <c r="G88" s="62"/>
      <c r="H88" s="62"/>
      <c r="I88" s="171"/>
      <c r="J88" s="62"/>
      <c r="K88" s="62"/>
      <c r="L88" s="60"/>
    </row>
    <row r="89" spans="2:12" s="1" customFormat="1" ht="18" customHeight="1">
      <c r="B89" s="40"/>
      <c r="C89" s="64" t="s">
        <v>23</v>
      </c>
      <c r="D89" s="62"/>
      <c r="E89" s="62"/>
      <c r="F89" s="174" t="str">
        <f>F16</f>
        <v xml:space="preserve"> </v>
      </c>
      <c r="G89" s="62"/>
      <c r="H89" s="62"/>
      <c r="I89" s="175" t="s">
        <v>25</v>
      </c>
      <c r="J89" s="72" t="str">
        <f>IF(J16="","",J16)</f>
        <v>29.1.2017</v>
      </c>
      <c r="K89" s="62"/>
      <c r="L89" s="60"/>
    </row>
    <row r="90" spans="2:12" s="1" customFormat="1" ht="6.95" customHeight="1">
      <c r="B90" s="40"/>
      <c r="C90" s="62"/>
      <c r="D90" s="62"/>
      <c r="E90" s="62"/>
      <c r="F90" s="62"/>
      <c r="G90" s="62"/>
      <c r="H90" s="62"/>
      <c r="I90" s="171"/>
      <c r="J90" s="62"/>
      <c r="K90" s="62"/>
      <c r="L90" s="60"/>
    </row>
    <row r="91" spans="2:12" s="1" customFormat="1" ht="15">
      <c r="B91" s="40"/>
      <c r="C91" s="64" t="s">
        <v>27</v>
      </c>
      <c r="D91" s="62"/>
      <c r="E91" s="62"/>
      <c r="F91" s="174" t="str">
        <f>E19</f>
        <v>Krajská správa a údržba silnic Středočeského kraje</v>
      </c>
      <c r="G91" s="62"/>
      <c r="H91" s="62"/>
      <c r="I91" s="175" t="s">
        <v>33</v>
      </c>
      <c r="J91" s="174" t="str">
        <f>E25</f>
        <v>Ateliér PROMIKA s.r.o.</v>
      </c>
      <c r="K91" s="62"/>
      <c r="L91" s="60"/>
    </row>
    <row r="92" spans="2:12" s="1" customFormat="1" ht="14.45" customHeight="1">
      <c r="B92" s="40"/>
      <c r="C92" s="64" t="s">
        <v>31</v>
      </c>
      <c r="D92" s="62"/>
      <c r="E92" s="62"/>
      <c r="F92" s="174" t="str">
        <f>IF(E22="","",E22)</f>
        <v/>
      </c>
      <c r="G92" s="62"/>
      <c r="H92" s="62"/>
      <c r="I92" s="171"/>
      <c r="J92" s="62"/>
      <c r="K92" s="62"/>
      <c r="L92" s="60"/>
    </row>
    <row r="93" spans="2:12" s="1" customFormat="1" ht="10.35" customHeight="1">
      <c r="B93" s="40"/>
      <c r="C93" s="62"/>
      <c r="D93" s="62"/>
      <c r="E93" s="62"/>
      <c r="F93" s="62"/>
      <c r="G93" s="62"/>
      <c r="H93" s="62"/>
      <c r="I93" s="171"/>
      <c r="J93" s="62"/>
      <c r="K93" s="62"/>
      <c r="L93" s="60"/>
    </row>
    <row r="94" spans="2:20" s="10" customFormat="1" ht="29.25" customHeight="1">
      <c r="B94" s="176"/>
      <c r="C94" s="177" t="s">
        <v>127</v>
      </c>
      <c r="D94" s="178" t="s">
        <v>57</v>
      </c>
      <c r="E94" s="178" t="s">
        <v>53</v>
      </c>
      <c r="F94" s="178" t="s">
        <v>128</v>
      </c>
      <c r="G94" s="178" t="s">
        <v>129</v>
      </c>
      <c r="H94" s="178" t="s">
        <v>130</v>
      </c>
      <c r="I94" s="179" t="s">
        <v>131</v>
      </c>
      <c r="J94" s="178" t="s">
        <v>118</v>
      </c>
      <c r="K94" s="180" t="s">
        <v>132</v>
      </c>
      <c r="L94" s="181"/>
      <c r="M94" s="80" t="s">
        <v>133</v>
      </c>
      <c r="N94" s="81" t="s">
        <v>42</v>
      </c>
      <c r="O94" s="81" t="s">
        <v>134</v>
      </c>
      <c r="P94" s="81" t="s">
        <v>135</v>
      </c>
      <c r="Q94" s="81" t="s">
        <v>136</v>
      </c>
      <c r="R94" s="81" t="s">
        <v>137</v>
      </c>
      <c r="S94" s="81" t="s">
        <v>138</v>
      </c>
      <c r="T94" s="82" t="s">
        <v>139</v>
      </c>
    </row>
    <row r="95" spans="2:63" s="1" customFormat="1" ht="29.25" customHeight="1">
      <c r="B95" s="40"/>
      <c r="C95" s="86" t="s">
        <v>119</v>
      </c>
      <c r="D95" s="62"/>
      <c r="E95" s="62"/>
      <c r="F95" s="62"/>
      <c r="G95" s="62"/>
      <c r="H95" s="62"/>
      <c r="I95" s="171"/>
      <c r="J95" s="182">
        <f>BK95</f>
        <v>0</v>
      </c>
      <c r="K95" s="62"/>
      <c r="L95" s="60"/>
      <c r="M95" s="83"/>
      <c r="N95" s="84"/>
      <c r="O95" s="84"/>
      <c r="P95" s="183">
        <f>P96</f>
        <v>0</v>
      </c>
      <c r="Q95" s="84"/>
      <c r="R95" s="183">
        <f>R96</f>
        <v>23.718285</v>
      </c>
      <c r="S95" s="84"/>
      <c r="T95" s="184">
        <f>T96</f>
        <v>286.27425</v>
      </c>
      <c r="AT95" s="23" t="s">
        <v>71</v>
      </c>
      <c r="AU95" s="23" t="s">
        <v>120</v>
      </c>
      <c r="BK95" s="185">
        <f>BK96</f>
        <v>0</v>
      </c>
    </row>
    <row r="96" spans="2:63" s="11" customFormat="1" ht="37.35" customHeight="1">
      <c r="B96" s="186"/>
      <c r="C96" s="187"/>
      <c r="D96" s="188" t="s">
        <v>71</v>
      </c>
      <c r="E96" s="189" t="s">
        <v>140</v>
      </c>
      <c r="F96" s="189" t="s">
        <v>141</v>
      </c>
      <c r="G96" s="187"/>
      <c r="H96" s="187"/>
      <c r="I96" s="190"/>
      <c r="J96" s="191">
        <f>BK96</f>
        <v>0</v>
      </c>
      <c r="K96" s="187"/>
      <c r="L96" s="192"/>
      <c r="M96" s="193"/>
      <c r="N96" s="194"/>
      <c r="O96" s="194"/>
      <c r="P96" s="195">
        <f>P97+P113+P119+P147+P153+P167</f>
        <v>0</v>
      </c>
      <c r="Q96" s="194"/>
      <c r="R96" s="195">
        <f>R97+R113+R119+R147+R153+R167</f>
        <v>23.718285</v>
      </c>
      <c r="S96" s="194"/>
      <c r="T96" s="196">
        <f>T97+T113+T119+T147+T153+T167</f>
        <v>286.27425</v>
      </c>
      <c r="AR96" s="197" t="s">
        <v>76</v>
      </c>
      <c r="AT96" s="198" t="s">
        <v>71</v>
      </c>
      <c r="AU96" s="198" t="s">
        <v>72</v>
      </c>
      <c r="AY96" s="197" t="s">
        <v>142</v>
      </c>
      <c r="BK96" s="199">
        <f>BK97+BK113+BK119+BK147+BK153+BK167</f>
        <v>0</v>
      </c>
    </row>
    <row r="97" spans="2:63" s="11" customFormat="1" ht="19.9" customHeight="1">
      <c r="B97" s="186"/>
      <c r="C97" s="187"/>
      <c r="D97" s="200" t="s">
        <v>71</v>
      </c>
      <c r="E97" s="201" t="s">
        <v>76</v>
      </c>
      <c r="F97" s="201" t="s">
        <v>236</v>
      </c>
      <c r="G97" s="187"/>
      <c r="H97" s="187"/>
      <c r="I97" s="190"/>
      <c r="J97" s="202">
        <f>BK97</f>
        <v>0</v>
      </c>
      <c r="K97" s="187"/>
      <c r="L97" s="192"/>
      <c r="M97" s="193"/>
      <c r="N97" s="194"/>
      <c r="O97" s="194"/>
      <c r="P97" s="195">
        <f>SUM(P98:P112)</f>
        <v>0</v>
      </c>
      <c r="Q97" s="194"/>
      <c r="R97" s="195">
        <f>SUM(R98:R112)</f>
        <v>0.0918</v>
      </c>
      <c r="S97" s="194"/>
      <c r="T97" s="196">
        <f>SUM(T98:T112)</f>
        <v>240.37425</v>
      </c>
      <c r="AR97" s="197" t="s">
        <v>76</v>
      </c>
      <c r="AT97" s="198" t="s">
        <v>71</v>
      </c>
      <c r="AU97" s="198" t="s">
        <v>76</v>
      </c>
      <c r="AY97" s="197" t="s">
        <v>142</v>
      </c>
      <c r="BK97" s="199">
        <f>SUM(BK98:BK112)</f>
        <v>0</v>
      </c>
    </row>
    <row r="98" spans="2:65" s="1" customFormat="1" ht="22.5" customHeight="1">
      <c r="B98" s="40"/>
      <c r="C98" s="203" t="s">
        <v>76</v>
      </c>
      <c r="D98" s="203" t="s">
        <v>145</v>
      </c>
      <c r="E98" s="204" t="s">
        <v>453</v>
      </c>
      <c r="F98" s="205" t="s">
        <v>454</v>
      </c>
      <c r="G98" s="206" t="s">
        <v>239</v>
      </c>
      <c r="H98" s="207">
        <v>6.75</v>
      </c>
      <c r="I98" s="208"/>
      <c r="J98" s="209">
        <f>ROUND(I98*H98,2)</f>
        <v>0</v>
      </c>
      <c r="K98" s="205" t="s">
        <v>163</v>
      </c>
      <c r="L98" s="60"/>
      <c r="M98" s="210" t="s">
        <v>21</v>
      </c>
      <c r="N98" s="211" t="s">
        <v>43</v>
      </c>
      <c r="O98" s="41"/>
      <c r="P98" s="212">
        <f>O98*H98</f>
        <v>0</v>
      </c>
      <c r="Q98" s="212">
        <v>0</v>
      </c>
      <c r="R98" s="212">
        <f>Q98*H98</f>
        <v>0</v>
      </c>
      <c r="S98" s="212">
        <v>0.255</v>
      </c>
      <c r="T98" s="213">
        <f>S98*H98</f>
        <v>1.72125</v>
      </c>
      <c r="AR98" s="23" t="s">
        <v>149</v>
      </c>
      <c r="AT98" s="23" t="s">
        <v>145</v>
      </c>
      <c r="AU98" s="23" t="s">
        <v>79</v>
      </c>
      <c r="AY98" s="23" t="s">
        <v>142</v>
      </c>
      <c r="BE98" s="214">
        <f>IF(N98="základní",J98,0)</f>
        <v>0</v>
      </c>
      <c r="BF98" s="214">
        <f>IF(N98="snížená",J98,0)</f>
        <v>0</v>
      </c>
      <c r="BG98" s="214">
        <f>IF(N98="zákl. přenesená",J98,0)</f>
        <v>0</v>
      </c>
      <c r="BH98" s="214">
        <f>IF(N98="sníž. přenesená",J98,0)</f>
        <v>0</v>
      </c>
      <c r="BI98" s="214">
        <f>IF(N98="nulová",J98,0)</f>
        <v>0</v>
      </c>
      <c r="BJ98" s="23" t="s">
        <v>76</v>
      </c>
      <c r="BK98" s="214">
        <f>ROUND(I98*H98,2)</f>
        <v>0</v>
      </c>
      <c r="BL98" s="23" t="s">
        <v>149</v>
      </c>
      <c r="BM98" s="23" t="s">
        <v>532</v>
      </c>
    </row>
    <row r="99" spans="2:47" s="1" customFormat="1" ht="54">
      <c r="B99" s="40"/>
      <c r="C99" s="62"/>
      <c r="D99" s="215" t="s">
        <v>151</v>
      </c>
      <c r="E99" s="62"/>
      <c r="F99" s="216" t="s">
        <v>456</v>
      </c>
      <c r="G99" s="62"/>
      <c r="H99" s="62"/>
      <c r="I99" s="171"/>
      <c r="J99" s="62"/>
      <c r="K99" s="62"/>
      <c r="L99" s="60"/>
      <c r="M99" s="217"/>
      <c r="N99" s="41"/>
      <c r="O99" s="41"/>
      <c r="P99" s="41"/>
      <c r="Q99" s="41"/>
      <c r="R99" s="41"/>
      <c r="S99" s="41"/>
      <c r="T99" s="77"/>
      <c r="AT99" s="23" t="s">
        <v>151</v>
      </c>
      <c r="AU99" s="23" t="s">
        <v>79</v>
      </c>
    </row>
    <row r="100" spans="2:51" s="13" customFormat="1" ht="13.5">
      <c r="B100" s="247"/>
      <c r="C100" s="248"/>
      <c r="D100" s="215" t="s">
        <v>152</v>
      </c>
      <c r="E100" s="249" t="s">
        <v>21</v>
      </c>
      <c r="F100" s="250" t="s">
        <v>533</v>
      </c>
      <c r="G100" s="248"/>
      <c r="H100" s="251" t="s">
        <v>21</v>
      </c>
      <c r="I100" s="252"/>
      <c r="J100" s="248"/>
      <c r="K100" s="248"/>
      <c r="L100" s="253"/>
      <c r="M100" s="254"/>
      <c r="N100" s="255"/>
      <c r="O100" s="255"/>
      <c r="P100" s="255"/>
      <c r="Q100" s="255"/>
      <c r="R100" s="255"/>
      <c r="S100" s="255"/>
      <c r="T100" s="256"/>
      <c r="AT100" s="257" t="s">
        <v>152</v>
      </c>
      <c r="AU100" s="257" t="s">
        <v>79</v>
      </c>
      <c r="AV100" s="13" t="s">
        <v>76</v>
      </c>
      <c r="AW100" s="13" t="s">
        <v>35</v>
      </c>
      <c r="AX100" s="13" t="s">
        <v>72</v>
      </c>
      <c r="AY100" s="257" t="s">
        <v>142</v>
      </c>
    </row>
    <row r="101" spans="2:51" s="13" customFormat="1" ht="13.5">
      <c r="B101" s="247"/>
      <c r="C101" s="248"/>
      <c r="D101" s="215" t="s">
        <v>152</v>
      </c>
      <c r="E101" s="249" t="s">
        <v>21</v>
      </c>
      <c r="F101" s="250" t="s">
        <v>534</v>
      </c>
      <c r="G101" s="248"/>
      <c r="H101" s="251" t="s">
        <v>21</v>
      </c>
      <c r="I101" s="252"/>
      <c r="J101" s="248"/>
      <c r="K101" s="248"/>
      <c r="L101" s="253"/>
      <c r="M101" s="254"/>
      <c r="N101" s="255"/>
      <c r="O101" s="255"/>
      <c r="P101" s="255"/>
      <c r="Q101" s="255"/>
      <c r="R101" s="255"/>
      <c r="S101" s="255"/>
      <c r="T101" s="256"/>
      <c r="AT101" s="257" t="s">
        <v>152</v>
      </c>
      <c r="AU101" s="257" t="s">
        <v>79</v>
      </c>
      <c r="AV101" s="13" t="s">
        <v>76</v>
      </c>
      <c r="AW101" s="13" t="s">
        <v>35</v>
      </c>
      <c r="AX101" s="13" t="s">
        <v>72</v>
      </c>
      <c r="AY101" s="257" t="s">
        <v>142</v>
      </c>
    </row>
    <row r="102" spans="2:51" s="12" customFormat="1" ht="13.5">
      <c r="B102" s="218"/>
      <c r="C102" s="219"/>
      <c r="D102" s="220" t="s">
        <v>152</v>
      </c>
      <c r="E102" s="221" t="s">
        <v>21</v>
      </c>
      <c r="F102" s="222" t="s">
        <v>535</v>
      </c>
      <c r="G102" s="219"/>
      <c r="H102" s="223">
        <v>6.75</v>
      </c>
      <c r="I102" s="224"/>
      <c r="J102" s="219"/>
      <c r="K102" s="219"/>
      <c r="L102" s="225"/>
      <c r="M102" s="226"/>
      <c r="N102" s="227"/>
      <c r="O102" s="227"/>
      <c r="P102" s="227"/>
      <c r="Q102" s="227"/>
      <c r="R102" s="227"/>
      <c r="S102" s="227"/>
      <c r="T102" s="228"/>
      <c r="AT102" s="229" t="s">
        <v>152</v>
      </c>
      <c r="AU102" s="229" t="s">
        <v>79</v>
      </c>
      <c r="AV102" s="12" t="s">
        <v>79</v>
      </c>
      <c r="AW102" s="12" t="s">
        <v>35</v>
      </c>
      <c r="AX102" s="12" t="s">
        <v>72</v>
      </c>
      <c r="AY102" s="229" t="s">
        <v>142</v>
      </c>
    </row>
    <row r="103" spans="2:65" s="1" customFormat="1" ht="22.5" customHeight="1">
      <c r="B103" s="40"/>
      <c r="C103" s="203" t="s">
        <v>79</v>
      </c>
      <c r="D103" s="203" t="s">
        <v>145</v>
      </c>
      <c r="E103" s="204" t="s">
        <v>460</v>
      </c>
      <c r="F103" s="205" t="s">
        <v>461</v>
      </c>
      <c r="G103" s="206" t="s">
        <v>239</v>
      </c>
      <c r="H103" s="207">
        <v>9.45</v>
      </c>
      <c r="I103" s="208"/>
      <c r="J103" s="209">
        <f>ROUND(I103*H103,2)</f>
        <v>0</v>
      </c>
      <c r="K103" s="205" t="s">
        <v>163</v>
      </c>
      <c r="L103" s="60"/>
      <c r="M103" s="210" t="s">
        <v>21</v>
      </c>
      <c r="N103" s="211" t="s">
        <v>43</v>
      </c>
      <c r="O103" s="41"/>
      <c r="P103" s="212">
        <f>O103*H103</f>
        <v>0</v>
      </c>
      <c r="Q103" s="212">
        <v>0</v>
      </c>
      <c r="R103" s="212">
        <f>Q103*H103</f>
        <v>0</v>
      </c>
      <c r="S103" s="212">
        <v>0.24</v>
      </c>
      <c r="T103" s="213">
        <f>S103*H103</f>
        <v>2.268</v>
      </c>
      <c r="AR103" s="23" t="s">
        <v>149</v>
      </c>
      <c r="AT103" s="23" t="s">
        <v>145</v>
      </c>
      <c r="AU103" s="23" t="s">
        <v>79</v>
      </c>
      <c r="AY103" s="23" t="s">
        <v>142</v>
      </c>
      <c r="BE103" s="214">
        <f>IF(N103="základní",J103,0)</f>
        <v>0</v>
      </c>
      <c r="BF103" s="214">
        <f>IF(N103="snížená",J103,0)</f>
        <v>0</v>
      </c>
      <c r="BG103" s="214">
        <f>IF(N103="zákl. přenesená",J103,0)</f>
        <v>0</v>
      </c>
      <c r="BH103" s="214">
        <f>IF(N103="sníž. přenesená",J103,0)</f>
        <v>0</v>
      </c>
      <c r="BI103" s="214">
        <f>IF(N103="nulová",J103,0)</f>
        <v>0</v>
      </c>
      <c r="BJ103" s="23" t="s">
        <v>76</v>
      </c>
      <c r="BK103" s="214">
        <f>ROUND(I103*H103,2)</f>
        <v>0</v>
      </c>
      <c r="BL103" s="23" t="s">
        <v>149</v>
      </c>
      <c r="BM103" s="23" t="s">
        <v>536</v>
      </c>
    </row>
    <row r="104" spans="2:47" s="1" customFormat="1" ht="40.5">
      <c r="B104" s="40"/>
      <c r="C104" s="62"/>
      <c r="D104" s="215" t="s">
        <v>151</v>
      </c>
      <c r="E104" s="62"/>
      <c r="F104" s="216" t="s">
        <v>463</v>
      </c>
      <c r="G104" s="62"/>
      <c r="H104" s="62"/>
      <c r="I104" s="171"/>
      <c r="J104" s="62"/>
      <c r="K104" s="62"/>
      <c r="L104" s="60"/>
      <c r="M104" s="217"/>
      <c r="N104" s="41"/>
      <c r="O104" s="41"/>
      <c r="P104" s="41"/>
      <c r="Q104" s="41"/>
      <c r="R104" s="41"/>
      <c r="S104" s="41"/>
      <c r="T104" s="77"/>
      <c r="AT104" s="23" t="s">
        <v>151</v>
      </c>
      <c r="AU104" s="23" t="s">
        <v>79</v>
      </c>
    </row>
    <row r="105" spans="2:51" s="13" customFormat="1" ht="13.5">
      <c r="B105" s="247"/>
      <c r="C105" s="248"/>
      <c r="D105" s="215" t="s">
        <v>152</v>
      </c>
      <c r="E105" s="249" t="s">
        <v>21</v>
      </c>
      <c r="F105" s="250" t="s">
        <v>533</v>
      </c>
      <c r="G105" s="248"/>
      <c r="H105" s="251" t="s">
        <v>21</v>
      </c>
      <c r="I105" s="252"/>
      <c r="J105" s="248"/>
      <c r="K105" s="248"/>
      <c r="L105" s="253"/>
      <c r="M105" s="254"/>
      <c r="N105" s="255"/>
      <c r="O105" s="255"/>
      <c r="P105" s="255"/>
      <c r="Q105" s="255"/>
      <c r="R105" s="255"/>
      <c r="S105" s="255"/>
      <c r="T105" s="256"/>
      <c r="AT105" s="257" t="s">
        <v>152</v>
      </c>
      <c r="AU105" s="257" t="s">
        <v>79</v>
      </c>
      <c r="AV105" s="13" t="s">
        <v>76</v>
      </c>
      <c r="AW105" s="13" t="s">
        <v>35</v>
      </c>
      <c r="AX105" s="13" t="s">
        <v>72</v>
      </c>
      <c r="AY105" s="257" t="s">
        <v>142</v>
      </c>
    </row>
    <row r="106" spans="2:51" s="13" customFormat="1" ht="13.5">
      <c r="B106" s="247"/>
      <c r="C106" s="248"/>
      <c r="D106" s="215" t="s">
        <v>152</v>
      </c>
      <c r="E106" s="249" t="s">
        <v>21</v>
      </c>
      <c r="F106" s="250" t="s">
        <v>534</v>
      </c>
      <c r="G106" s="248"/>
      <c r="H106" s="251" t="s">
        <v>21</v>
      </c>
      <c r="I106" s="252"/>
      <c r="J106" s="248"/>
      <c r="K106" s="248"/>
      <c r="L106" s="253"/>
      <c r="M106" s="254"/>
      <c r="N106" s="255"/>
      <c r="O106" s="255"/>
      <c r="P106" s="255"/>
      <c r="Q106" s="255"/>
      <c r="R106" s="255"/>
      <c r="S106" s="255"/>
      <c r="T106" s="256"/>
      <c r="AT106" s="257" t="s">
        <v>152</v>
      </c>
      <c r="AU106" s="257" t="s">
        <v>79</v>
      </c>
      <c r="AV106" s="13" t="s">
        <v>76</v>
      </c>
      <c r="AW106" s="13" t="s">
        <v>35</v>
      </c>
      <c r="AX106" s="13" t="s">
        <v>72</v>
      </c>
      <c r="AY106" s="257" t="s">
        <v>142</v>
      </c>
    </row>
    <row r="107" spans="2:51" s="12" customFormat="1" ht="13.5">
      <c r="B107" s="218"/>
      <c r="C107" s="219"/>
      <c r="D107" s="220" t="s">
        <v>152</v>
      </c>
      <c r="E107" s="221" t="s">
        <v>21</v>
      </c>
      <c r="F107" s="222" t="s">
        <v>537</v>
      </c>
      <c r="G107" s="219"/>
      <c r="H107" s="223">
        <v>9.45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152</v>
      </c>
      <c r="AU107" s="229" t="s">
        <v>79</v>
      </c>
      <c r="AV107" s="12" t="s">
        <v>79</v>
      </c>
      <c r="AW107" s="12" t="s">
        <v>35</v>
      </c>
      <c r="AX107" s="12" t="s">
        <v>72</v>
      </c>
      <c r="AY107" s="229" t="s">
        <v>142</v>
      </c>
    </row>
    <row r="108" spans="2:65" s="1" customFormat="1" ht="22.5" customHeight="1">
      <c r="B108" s="40"/>
      <c r="C108" s="203" t="s">
        <v>86</v>
      </c>
      <c r="D108" s="203" t="s">
        <v>145</v>
      </c>
      <c r="E108" s="204" t="s">
        <v>538</v>
      </c>
      <c r="F108" s="205" t="s">
        <v>539</v>
      </c>
      <c r="G108" s="206" t="s">
        <v>239</v>
      </c>
      <c r="H108" s="207">
        <v>2295</v>
      </c>
      <c r="I108" s="208"/>
      <c r="J108" s="209">
        <f>ROUND(I108*H108,2)</f>
        <v>0</v>
      </c>
      <c r="K108" s="205" t="s">
        <v>163</v>
      </c>
      <c r="L108" s="60"/>
      <c r="M108" s="210" t="s">
        <v>21</v>
      </c>
      <c r="N108" s="211" t="s">
        <v>43</v>
      </c>
      <c r="O108" s="41"/>
      <c r="P108" s="212">
        <f>O108*H108</f>
        <v>0</v>
      </c>
      <c r="Q108" s="212">
        <v>4E-05</v>
      </c>
      <c r="R108" s="212">
        <f>Q108*H108</f>
        <v>0.0918</v>
      </c>
      <c r="S108" s="212">
        <v>0.103</v>
      </c>
      <c r="T108" s="213">
        <f>S108*H108</f>
        <v>236.385</v>
      </c>
      <c r="AR108" s="23" t="s">
        <v>149</v>
      </c>
      <c r="AT108" s="23" t="s">
        <v>145</v>
      </c>
      <c r="AU108" s="23" t="s">
        <v>79</v>
      </c>
      <c r="AY108" s="23" t="s">
        <v>142</v>
      </c>
      <c r="BE108" s="214">
        <f>IF(N108="základní",J108,0)</f>
        <v>0</v>
      </c>
      <c r="BF108" s="214">
        <f>IF(N108="snížená",J108,0)</f>
        <v>0</v>
      </c>
      <c r="BG108" s="214">
        <f>IF(N108="zákl. přenesená",J108,0)</f>
        <v>0</v>
      </c>
      <c r="BH108" s="214">
        <f>IF(N108="sníž. přenesená",J108,0)</f>
        <v>0</v>
      </c>
      <c r="BI108" s="214">
        <f>IF(N108="nulová",J108,0)</f>
        <v>0</v>
      </c>
      <c r="BJ108" s="23" t="s">
        <v>76</v>
      </c>
      <c r="BK108" s="214">
        <f>ROUND(I108*H108,2)</f>
        <v>0</v>
      </c>
      <c r="BL108" s="23" t="s">
        <v>149</v>
      </c>
      <c r="BM108" s="23" t="s">
        <v>540</v>
      </c>
    </row>
    <row r="109" spans="2:47" s="1" customFormat="1" ht="27">
      <c r="B109" s="40"/>
      <c r="C109" s="62"/>
      <c r="D109" s="215" t="s">
        <v>151</v>
      </c>
      <c r="E109" s="62"/>
      <c r="F109" s="216" t="s">
        <v>541</v>
      </c>
      <c r="G109" s="62"/>
      <c r="H109" s="62"/>
      <c r="I109" s="171"/>
      <c r="J109" s="62"/>
      <c r="K109" s="62"/>
      <c r="L109" s="60"/>
      <c r="M109" s="217"/>
      <c r="N109" s="41"/>
      <c r="O109" s="41"/>
      <c r="P109" s="41"/>
      <c r="Q109" s="41"/>
      <c r="R109" s="41"/>
      <c r="S109" s="41"/>
      <c r="T109" s="77"/>
      <c r="AT109" s="23" t="s">
        <v>151</v>
      </c>
      <c r="AU109" s="23" t="s">
        <v>79</v>
      </c>
    </row>
    <row r="110" spans="2:51" s="13" customFormat="1" ht="13.5">
      <c r="B110" s="247"/>
      <c r="C110" s="248"/>
      <c r="D110" s="215" t="s">
        <v>152</v>
      </c>
      <c r="E110" s="249" t="s">
        <v>21</v>
      </c>
      <c r="F110" s="250" t="s">
        <v>533</v>
      </c>
      <c r="G110" s="248"/>
      <c r="H110" s="251" t="s">
        <v>21</v>
      </c>
      <c r="I110" s="252"/>
      <c r="J110" s="248"/>
      <c r="K110" s="248"/>
      <c r="L110" s="253"/>
      <c r="M110" s="254"/>
      <c r="N110" s="255"/>
      <c r="O110" s="255"/>
      <c r="P110" s="255"/>
      <c r="Q110" s="255"/>
      <c r="R110" s="255"/>
      <c r="S110" s="255"/>
      <c r="T110" s="256"/>
      <c r="AT110" s="257" t="s">
        <v>152</v>
      </c>
      <c r="AU110" s="257" t="s">
        <v>79</v>
      </c>
      <c r="AV110" s="13" t="s">
        <v>76</v>
      </c>
      <c r="AW110" s="13" t="s">
        <v>35</v>
      </c>
      <c r="AX110" s="13" t="s">
        <v>72</v>
      </c>
      <c r="AY110" s="257" t="s">
        <v>142</v>
      </c>
    </row>
    <row r="111" spans="2:51" s="13" customFormat="1" ht="13.5">
      <c r="B111" s="247"/>
      <c r="C111" s="248"/>
      <c r="D111" s="215" t="s">
        <v>152</v>
      </c>
      <c r="E111" s="249" t="s">
        <v>21</v>
      </c>
      <c r="F111" s="250" t="s">
        <v>534</v>
      </c>
      <c r="G111" s="248"/>
      <c r="H111" s="251" t="s">
        <v>21</v>
      </c>
      <c r="I111" s="252"/>
      <c r="J111" s="248"/>
      <c r="K111" s="248"/>
      <c r="L111" s="253"/>
      <c r="M111" s="254"/>
      <c r="N111" s="255"/>
      <c r="O111" s="255"/>
      <c r="P111" s="255"/>
      <c r="Q111" s="255"/>
      <c r="R111" s="255"/>
      <c r="S111" s="255"/>
      <c r="T111" s="256"/>
      <c r="AT111" s="257" t="s">
        <v>152</v>
      </c>
      <c r="AU111" s="257" t="s">
        <v>79</v>
      </c>
      <c r="AV111" s="13" t="s">
        <v>76</v>
      </c>
      <c r="AW111" s="13" t="s">
        <v>35</v>
      </c>
      <c r="AX111" s="13" t="s">
        <v>72</v>
      </c>
      <c r="AY111" s="257" t="s">
        <v>142</v>
      </c>
    </row>
    <row r="112" spans="2:51" s="12" customFormat="1" ht="13.5">
      <c r="B112" s="218"/>
      <c r="C112" s="219"/>
      <c r="D112" s="215" t="s">
        <v>152</v>
      </c>
      <c r="E112" s="230" t="s">
        <v>21</v>
      </c>
      <c r="F112" s="231" t="s">
        <v>542</v>
      </c>
      <c r="G112" s="219"/>
      <c r="H112" s="232">
        <v>2295</v>
      </c>
      <c r="I112" s="224"/>
      <c r="J112" s="219"/>
      <c r="K112" s="219"/>
      <c r="L112" s="225"/>
      <c r="M112" s="226"/>
      <c r="N112" s="227"/>
      <c r="O112" s="227"/>
      <c r="P112" s="227"/>
      <c r="Q112" s="227"/>
      <c r="R112" s="227"/>
      <c r="S112" s="227"/>
      <c r="T112" s="228"/>
      <c r="AT112" s="229" t="s">
        <v>152</v>
      </c>
      <c r="AU112" s="229" t="s">
        <v>79</v>
      </c>
      <c r="AV112" s="12" t="s">
        <v>79</v>
      </c>
      <c r="AW112" s="12" t="s">
        <v>35</v>
      </c>
      <c r="AX112" s="12" t="s">
        <v>72</v>
      </c>
      <c r="AY112" s="229" t="s">
        <v>142</v>
      </c>
    </row>
    <row r="113" spans="2:63" s="11" customFormat="1" ht="29.85" customHeight="1">
      <c r="B113" s="186"/>
      <c r="C113" s="187"/>
      <c r="D113" s="200" t="s">
        <v>71</v>
      </c>
      <c r="E113" s="201" t="s">
        <v>149</v>
      </c>
      <c r="F113" s="201" t="s">
        <v>479</v>
      </c>
      <c r="G113" s="187"/>
      <c r="H113" s="187"/>
      <c r="I113" s="190"/>
      <c r="J113" s="202">
        <f>BK113</f>
        <v>0</v>
      </c>
      <c r="K113" s="187"/>
      <c r="L113" s="192"/>
      <c r="M113" s="193"/>
      <c r="N113" s="194"/>
      <c r="O113" s="194"/>
      <c r="P113" s="195">
        <f>SUM(P114:P118)</f>
        <v>0</v>
      </c>
      <c r="Q113" s="194"/>
      <c r="R113" s="195">
        <f>SUM(R114:R118)</f>
        <v>0</v>
      </c>
      <c r="S113" s="194"/>
      <c r="T113" s="196">
        <f>SUM(T114:T118)</f>
        <v>0</v>
      </c>
      <c r="AR113" s="197" t="s">
        <v>76</v>
      </c>
      <c r="AT113" s="198" t="s">
        <v>71</v>
      </c>
      <c r="AU113" s="198" t="s">
        <v>76</v>
      </c>
      <c r="AY113" s="197" t="s">
        <v>142</v>
      </c>
      <c r="BK113" s="199">
        <f>SUM(BK114:BK118)</f>
        <v>0</v>
      </c>
    </row>
    <row r="114" spans="2:65" s="1" customFormat="1" ht="31.5" customHeight="1">
      <c r="B114" s="40"/>
      <c r="C114" s="203" t="s">
        <v>149</v>
      </c>
      <c r="D114" s="203" t="s">
        <v>145</v>
      </c>
      <c r="E114" s="204" t="s">
        <v>480</v>
      </c>
      <c r="F114" s="205" t="s">
        <v>481</v>
      </c>
      <c r="G114" s="206" t="s">
        <v>239</v>
      </c>
      <c r="H114" s="207">
        <v>6.75</v>
      </c>
      <c r="I114" s="208"/>
      <c r="J114" s="209">
        <f>ROUND(I114*H114,2)</f>
        <v>0</v>
      </c>
      <c r="K114" s="205" t="s">
        <v>163</v>
      </c>
      <c r="L114" s="60"/>
      <c r="M114" s="210" t="s">
        <v>21</v>
      </c>
      <c r="N114" s="211" t="s">
        <v>43</v>
      </c>
      <c r="O114" s="41"/>
      <c r="P114" s="212">
        <f>O114*H114</f>
        <v>0</v>
      </c>
      <c r="Q114" s="212">
        <v>0</v>
      </c>
      <c r="R114" s="212">
        <f>Q114*H114</f>
        <v>0</v>
      </c>
      <c r="S114" s="212">
        <v>0</v>
      </c>
      <c r="T114" s="213">
        <f>S114*H114</f>
        <v>0</v>
      </c>
      <c r="AR114" s="23" t="s">
        <v>149</v>
      </c>
      <c r="AT114" s="23" t="s">
        <v>145</v>
      </c>
      <c r="AU114" s="23" t="s">
        <v>79</v>
      </c>
      <c r="AY114" s="23" t="s">
        <v>142</v>
      </c>
      <c r="BE114" s="214">
        <f>IF(N114="základní",J114,0)</f>
        <v>0</v>
      </c>
      <c r="BF114" s="214">
        <f>IF(N114="snížená",J114,0)</f>
        <v>0</v>
      </c>
      <c r="BG114" s="214">
        <f>IF(N114="zákl. přenesená",J114,0)</f>
        <v>0</v>
      </c>
      <c r="BH114" s="214">
        <f>IF(N114="sníž. přenesená",J114,0)</f>
        <v>0</v>
      </c>
      <c r="BI114" s="214">
        <f>IF(N114="nulová",J114,0)</f>
        <v>0</v>
      </c>
      <c r="BJ114" s="23" t="s">
        <v>76</v>
      </c>
      <c r="BK114" s="214">
        <f>ROUND(I114*H114,2)</f>
        <v>0</v>
      </c>
      <c r="BL114" s="23" t="s">
        <v>149</v>
      </c>
      <c r="BM114" s="23" t="s">
        <v>543</v>
      </c>
    </row>
    <row r="115" spans="2:47" s="1" customFormat="1" ht="27">
      <c r="B115" s="40"/>
      <c r="C115" s="62"/>
      <c r="D115" s="215" t="s">
        <v>151</v>
      </c>
      <c r="E115" s="62"/>
      <c r="F115" s="216" t="s">
        <v>483</v>
      </c>
      <c r="G115" s="62"/>
      <c r="H115" s="62"/>
      <c r="I115" s="171"/>
      <c r="J115" s="62"/>
      <c r="K115" s="62"/>
      <c r="L115" s="60"/>
      <c r="M115" s="217"/>
      <c r="N115" s="41"/>
      <c r="O115" s="41"/>
      <c r="P115" s="41"/>
      <c r="Q115" s="41"/>
      <c r="R115" s="41"/>
      <c r="S115" s="41"/>
      <c r="T115" s="77"/>
      <c r="AT115" s="23" t="s">
        <v>151</v>
      </c>
      <c r="AU115" s="23" t="s">
        <v>79</v>
      </c>
    </row>
    <row r="116" spans="2:51" s="13" customFormat="1" ht="13.5">
      <c r="B116" s="247"/>
      <c r="C116" s="248"/>
      <c r="D116" s="215" t="s">
        <v>152</v>
      </c>
      <c r="E116" s="249" t="s">
        <v>21</v>
      </c>
      <c r="F116" s="250" t="s">
        <v>533</v>
      </c>
      <c r="G116" s="248"/>
      <c r="H116" s="251" t="s">
        <v>21</v>
      </c>
      <c r="I116" s="252"/>
      <c r="J116" s="248"/>
      <c r="K116" s="248"/>
      <c r="L116" s="253"/>
      <c r="M116" s="254"/>
      <c r="N116" s="255"/>
      <c r="O116" s="255"/>
      <c r="P116" s="255"/>
      <c r="Q116" s="255"/>
      <c r="R116" s="255"/>
      <c r="S116" s="255"/>
      <c r="T116" s="256"/>
      <c r="AT116" s="257" t="s">
        <v>152</v>
      </c>
      <c r="AU116" s="257" t="s">
        <v>79</v>
      </c>
      <c r="AV116" s="13" t="s">
        <v>76</v>
      </c>
      <c r="AW116" s="13" t="s">
        <v>35</v>
      </c>
      <c r="AX116" s="13" t="s">
        <v>72</v>
      </c>
      <c r="AY116" s="257" t="s">
        <v>142</v>
      </c>
    </row>
    <row r="117" spans="2:51" s="13" customFormat="1" ht="13.5">
      <c r="B117" s="247"/>
      <c r="C117" s="248"/>
      <c r="D117" s="215" t="s">
        <v>152</v>
      </c>
      <c r="E117" s="249" t="s">
        <v>21</v>
      </c>
      <c r="F117" s="250" t="s">
        <v>534</v>
      </c>
      <c r="G117" s="248"/>
      <c r="H117" s="251" t="s">
        <v>21</v>
      </c>
      <c r="I117" s="252"/>
      <c r="J117" s="248"/>
      <c r="K117" s="248"/>
      <c r="L117" s="253"/>
      <c r="M117" s="254"/>
      <c r="N117" s="255"/>
      <c r="O117" s="255"/>
      <c r="P117" s="255"/>
      <c r="Q117" s="255"/>
      <c r="R117" s="255"/>
      <c r="S117" s="255"/>
      <c r="T117" s="256"/>
      <c r="AT117" s="257" t="s">
        <v>152</v>
      </c>
      <c r="AU117" s="257" t="s">
        <v>79</v>
      </c>
      <c r="AV117" s="13" t="s">
        <v>76</v>
      </c>
      <c r="AW117" s="13" t="s">
        <v>35</v>
      </c>
      <c r="AX117" s="13" t="s">
        <v>72</v>
      </c>
      <c r="AY117" s="257" t="s">
        <v>142</v>
      </c>
    </row>
    <row r="118" spans="2:51" s="12" customFormat="1" ht="13.5">
      <c r="B118" s="218"/>
      <c r="C118" s="219"/>
      <c r="D118" s="215" t="s">
        <v>152</v>
      </c>
      <c r="E118" s="230" t="s">
        <v>21</v>
      </c>
      <c r="F118" s="231" t="s">
        <v>535</v>
      </c>
      <c r="G118" s="219"/>
      <c r="H118" s="232">
        <v>6.75</v>
      </c>
      <c r="I118" s="224"/>
      <c r="J118" s="219"/>
      <c r="K118" s="219"/>
      <c r="L118" s="225"/>
      <c r="M118" s="226"/>
      <c r="N118" s="227"/>
      <c r="O118" s="227"/>
      <c r="P118" s="227"/>
      <c r="Q118" s="227"/>
      <c r="R118" s="227"/>
      <c r="S118" s="227"/>
      <c r="T118" s="228"/>
      <c r="AT118" s="229" t="s">
        <v>152</v>
      </c>
      <c r="AU118" s="229" t="s">
        <v>79</v>
      </c>
      <c r="AV118" s="12" t="s">
        <v>79</v>
      </c>
      <c r="AW118" s="12" t="s">
        <v>35</v>
      </c>
      <c r="AX118" s="12" t="s">
        <v>72</v>
      </c>
      <c r="AY118" s="229" t="s">
        <v>142</v>
      </c>
    </row>
    <row r="119" spans="2:63" s="11" customFormat="1" ht="29.85" customHeight="1">
      <c r="B119" s="186"/>
      <c r="C119" s="187"/>
      <c r="D119" s="200" t="s">
        <v>71</v>
      </c>
      <c r="E119" s="201" t="s">
        <v>172</v>
      </c>
      <c r="F119" s="201" t="s">
        <v>337</v>
      </c>
      <c r="G119" s="187"/>
      <c r="H119" s="187"/>
      <c r="I119" s="190"/>
      <c r="J119" s="202">
        <f>BK119</f>
        <v>0</v>
      </c>
      <c r="K119" s="187"/>
      <c r="L119" s="192"/>
      <c r="M119" s="193"/>
      <c r="N119" s="194"/>
      <c r="O119" s="194"/>
      <c r="P119" s="195">
        <f>SUM(P120:P146)</f>
        <v>0</v>
      </c>
      <c r="Q119" s="194"/>
      <c r="R119" s="195">
        <f>SUM(R120:R146)</f>
        <v>23.626485000000002</v>
      </c>
      <c r="S119" s="194"/>
      <c r="T119" s="196">
        <f>SUM(T120:T146)</f>
        <v>0</v>
      </c>
      <c r="AR119" s="197" t="s">
        <v>76</v>
      </c>
      <c r="AT119" s="198" t="s">
        <v>71</v>
      </c>
      <c r="AU119" s="198" t="s">
        <v>76</v>
      </c>
      <c r="AY119" s="197" t="s">
        <v>142</v>
      </c>
      <c r="BK119" s="199">
        <f>SUM(BK120:BK146)</f>
        <v>0</v>
      </c>
    </row>
    <row r="120" spans="2:65" s="1" customFormat="1" ht="22.5" customHeight="1">
      <c r="B120" s="40"/>
      <c r="C120" s="203" t="s">
        <v>172</v>
      </c>
      <c r="D120" s="203" t="s">
        <v>145</v>
      </c>
      <c r="E120" s="204" t="s">
        <v>370</v>
      </c>
      <c r="F120" s="205" t="s">
        <v>371</v>
      </c>
      <c r="G120" s="206" t="s">
        <v>239</v>
      </c>
      <c r="H120" s="207">
        <v>344.25</v>
      </c>
      <c r="I120" s="208"/>
      <c r="J120" s="209">
        <f>ROUND(I120*H120,2)</f>
        <v>0</v>
      </c>
      <c r="K120" s="205" t="s">
        <v>21</v>
      </c>
      <c r="L120" s="60"/>
      <c r="M120" s="210" t="s">
        <v>21</v>
      </c>
      <c r="N120" s="211" t="s">
        <v>43</v>
      </c>
      <c r="O120" s="41"/>
      <c r="P120" s="212">
        <f>O120*H120</f>
        <v>0</v>
      </c>
      <c r="Q120" s="212">
        <v>0.063</v>
      </c>
      <c r="R120" s="212">
        <f>Q120*H120</f>
        <v>21.68775</v>
      </c>
      <c r="S120" s="212">
        <v>0</v>
      </c>
      <c r="T120" s="213">
        <f>S120*H120</f>
        <v>0</v>
      </c>
      <c r="AR120" s="23" t="s">
        <v>149</v>
      </c>
      <c r="AT120" s="23" t="s">
        <v>145</v>
      </c>
      <c r="AU120" s="23" t="s">
        <v>79</v>
      </c>
      <c r="AY120" s="23" t="s">
        <v>142</v>
      </c>
      <c r="BE120" s="214">
        <f>IF(N120="základní",J120,0)</f>
        <v>0</v>
      </c>
      <c r="BF120" s="214">
        <f>IF(N120="snížená",J120,0)</f>
        <v>0</v>
      </c>
      <c r="BG120" s="214">
        <f>IF(N120="zákl. přenesená",J120,0)</f>
        <v>0</v>
      </c>
      <c r="BH120" s="214">
        <f>IF(N120="sníž. přenesená",J120,0)</f>
        <v>0</v>
      </c>
      <c r="BI120" s="214">
        <f>IF(N120="nulová",J120,0)</f>
        <v>0</v>
      </c>
      <c r="BJ120" s="23" t="s">
        <v>76</v>
      </c>
      <c r="BK120" s="214">
        <f>ROUND(I120*H120,2)</f>
        <v>0</v>
      </c>
      <c r="BL120" s="23" t="s">
        <v>149</v>
      </c>
      <c r="BM120" s="23" t="s">
        <v>544</v>
      </c>
    </row>
    <row r="121" spans="2:47" s="1" customFormat="1" ht="13.5">
      <c r="B121" s="40"/>
      <c r="C121" s="62"/>
      <c r="D121" s="215" t="s">
        <v>151</v>
      </c>
      <c r="E121" s="62"/>
      <c r="F121" s="216" t="s">
        <v>371</v>
      </c>
      <c r="G121" s="62"/>
      <c r="H121" s="62"/>
      <c r="I121" s="171"/>
      <c r="J121" s="62"/>
      <c r="K121" s="62"/>
      <c r="L121" s="60"/>
      <c r="M121" s="217"/>
      <c r="N121" s="41"/>
      <c r="O121" s="41"/>
      <c r="P121" s="41"/>
      <c r="Q121" s="41"/>
      <c r="R121" s="41"/>
      <c r="S121" s="41"/>
      <c r="T121" s="77"/>
      <c r="AT121" s="23" t="s">
        <v>151</v>
      </c>
      <c r="AU121" s="23" t="s">
        <v>79</v>
      </c>
    </row>
    <row r="122" spans="2:51" s="13" customFormat="1" ht="13.5">
      <c r="B122" s="247"/>
      <c r="C122" s="248"/>
      <c r="D122" s="215" t="s">
        <v>152</v>
      </c>
      <c r="E122" s="249" t="s">
        <v>21</v>
      </c>
      <c r="F122" s="250" t="s">
        <v>533</v>
      </c>
      <c r="G122" s="248"/>
      <c r="H122" s="251" t="s">
        <v>21</v>
      </c>
      <c r="I122" s="252"/>
      <c r="J122" s="248"/>
      <c r="K122" s="248"/>
      <c r="L122" s="253"/>
      <c r="M122" s="254"/>
      <c r="N122" s="255"/>
      <c r="O122" s="255"/>
      <c r="P122" s="255"/>
      <c r="Q122" s="255"/>
      <c r="R122" s="255"/>
      <c r="S122" s="255"/>
      <c r="T122" s="256"/>
      <c r="AT122" s="257" t="s">
        <v>152</v>
      </c>
      <c r="AU122" s="257" t="s">
        <v>79</v>
      </c>
      <c r="AV122" s="13" t="s">
        <v>76</v>
      </c>
      <c r="AW122" s="13" t="s">
        <v>35</v>
      </c>
      <c r="AX122" s="13" t="s">
        <v>72</v>
      </c>
      <c r="AY122" s="257" t="s">
        <v>142</v>
      </c>
    </row>
    <row r="123" spans="2:51" s="13" customFormat="1" ht="13.5">
      <c r="B123" s="247"/>
      <c r="C123" s="248"/>
      <c r="D123" s="215" t="s">
        <v>152</v>
      </c>
      <c r="E123" s="249" t="s">
        <v>21</v>
      </c>
      <c r="F123" s="250" t="s">
        <v>534</v>
      </c>
      <c r="G123" s="248"/>
      <c r="H123" s="251" t="s">
        <v>21</v>
      </c>
      <c r="I123" s="252"/>
      <c r="J123" s="248"/>
      <c r="K123" s="248"/>
      <c r="L123" s="253"/>
      <c r="M123" s="254"/>
      <c r="N123" s="255"/>
      <c r="O123" s="255"/>
      <c r="P123" s="255"/>
      <c r="Q123" s="255"/>
      <c r="R123" s="255"/>
      <c r="S123" s="255"/>
      <c r="T123" s="256"/>
      <c r="AT123" s="257" t="s">
        <v>152</v>
      </c>
      <c r="AU123" s="257" t="s">
        <v>79</v>
      </c>
      <c r="AV123" s="13" t="s">
        <v>76</v>
      </c>
      <c r="AW123" s="13" t="s">
        <v>35</v>
      </c>
      <c r="AX123" s="13" t="s">
        <v>72</v>
      </c>
      <c r="AY123" s="257" t="s">
        <v>142</v>
      </c>
    </row>
    <row r="124" spans="2:51" s="12" customFormat="1" ht="13.5">
      <c r="B124" s="218"/>
      <c r="C124" s="219"/>
      <c r="D124" s="220" t="s">
        <v>152</v>
      </c>
      <c r="E124" s="221" t="s">
        <v>21</v>
      </c>
      <c r="F124" s="222" t="s">
        <v>545</v>
      </c>
      <c r="G124" s="219"/>
      <c r="H124" s="223">
        <v>344.25</v>
      </c>
      <c r="I124" s="224"/>
      <c r="J124" s="219"/>
      <c r="K124" s="219"/>
      <c r="L124" s="225"/>
      <c r="M124" s="226"/>
      <c r="N124" s="227"/>
      <c r="O124" s="227"/>
      <c r="P124" s="227"/>
      <c r="Q124" s="227"/>
      <c r="R124" s="227"/>
      <c r="S124" s="227"/>
      <c r="T124" s="228"/>
      <c r="AT124" s="229" t="s">
        <v>152</v>
      </c>
      <c r="AU124" s="229" t="s">
        <v>79</v>
      </c>
      <c r="AV124" s="12" t="s">
        <v>79</v>
      </c>
      <c r="AW124" s="12" t="s">
        <v>35</v>
      </c>
      <c r="AX124" s="12" t="s">
        <v>72</v>
      </c>
      <c r="AY124" s="229" t="s">
        <v>142</v>
      </c>
    </row>
    <row r="125" spans="2:65" s="1" customFormat="1" ht="22.5" customHeight="1">
      <c r="B125" s="40"/>
      <c r="C125" s="203" t="s">
        <v>178</v>
      </c>
      <c r="D125" s="203" t="s">
        <v>145</v>
      </c>
      <c r="E125" s="204" t="s">
        <v>380</v>
      </c>
      <c r="F125" s="205" t="s">
        <v>381</v>
      </c>
      <c r="G125" s="206" t="s">
        <v>239</v>
      </c>
      <c r="H125" s="207">
        <v>2295</v>
      </c>
      <c r="I125" s="208"/>
      <c r="J125" s="209">
        <f>ROUND(I125*H125,2)</f>
        <v>0</v>
      </c>
      <c r="K125" s="205" t="s">
        <v>163</v>
      </c>
      <c r="L125" s="60"/>
      <c r="M125" s="210" t="s">
        <v>21</v>
      </c>
      <c r="N125" s="211" t="s">
        <v>43</v>
      </c>
      <c r="O125" s="41"/>
      <c r="P125" s="212">
        <f>O125*H125</f>
        <v>0</v>
      </c>
      <c r="Q125" s="212">
        <v>0</v>
      </c>
      <c r="R125" s="212">
        <f>Q125*H125</f>
        <v>0</v>
      </c>
      <c r="S125" s="212">
        <v>0</v>
      </c>
      <c r="T125" s="213">
        <f>S125*H125</f>
        <v>0</v>
      </c>
      <c r="AR125" s="23" t="s">
        <v>149</v>
      </c>
      <c r="AT125" s="23" t="s">
        <v>145</v>
      </c>
      <c r="AU125" s="23" t="s">
        <v>79</v>
      </c>
      <c r="AY125" s="23" t="s">
        <v>142</v>
      </c>
      <c r="BE125" s="214">
        <f>IF(N125="základní",J125,0)</f>
        <v>0</v>
      </c>
      <c r="BF125" s="214">
        <f>IF(N125="snížená",J125,0)</f>
        <v>0</v>
      </c>
      <c r="BG125" s="214">
        <f>IF(N125="zákl. přenesená",J125,0)</f>
        <v>0</v>
      </c>
      <c r="BH125" s="214">
        <f>IF(N125="sníž. přenesená",J125,0)</f>
        <v>0</v>
      </c>
      <c r="BI125" s="214">
        <f>IF(N125="nulová",J125,0)</f>
        <v>0</v>
      </c>
      <c r="BJ125" s="23" t="s">
        <v>76</v>
      </c>
      <c r="BK125" s="214">
        <f>ROUND(I125*H125,2)</f>
        <v>0</v>
      </c>
      <c r="BL125" s="23" t="s">
        <v>149</v>
      </c>
      <c r="BM125" s="23" t="s">
        <v>546</v>
      </c>
    </row>
    <row r="126" spans="2:47" s="1" customFormat="1" ht="13.5">
      <c r="B126" s="40"/>
      <c r="C126" s="62"/>
      <c r="D126" s="215" t="s">
        <v>151</v>
      </c>
      <c r="E126" s="62"/>
      <c r="F126" s="216" t="s">
        <v>381</v>
      </c>
      <c r="G126" s="62"/>
      <c r="H126" s="62"/>
      <c r="I126" s="171"/>
      <c r="J126" s="62"/>
      <c r="K126" s="62"/>
      <c r="L126" s="60"/>
      <c r="M126" s="217"/>
      <c r="N126" s="41"/>
      <c r="O126" s="41"/>
      <c r="P126" s="41"/>
      <c r="Q126" s="41"/>
      <c r="R126" s="41"/>
      <c r="S126" s="41"/>
      <c r="T126" s="77"/>
      <c r="AT126" s="23" t="s">
        <v>151</v>
      </c>
      <c r="AU126" s="23" t="s">
        <v>79</v>
      </c>
    </row>
    <row r="127" spans="2:47" s="1" customFormat="1" ht="27">
      <c r="B127" s="40"/>
      <c r="C127" s="62"/>
      <c r="D127" s="215" t="s">
        <v>353</v>
      </c>
      <c r="E127" s="62"/>
      <c r="F127" s="258" t="s">
        <v>383</v>
      </c>
      <c r="G127" s="62"/>
      <c r="H127" s="62"/>
      <c r="I127" s="171"/>
      <c r="J127" s="62"/>
      <c r="K127" s="62"/>
      <c r="L127" s="60"/>
      <c r="M127" s="217"/>
      <c r="N127" s="41"/>
      <c r="O127" s="41"/>
      <c r="P127" s="41"/>
      <c r="Q127" s="41"/>
      <c r="R127" s="41"/>
      <c r="S127" s="41"/>
      <c r="T127" s="77"/>
      <c r="AT127" s="23" t="s">
        <v>353</v>
      </c>
      <c r="AU127" s="23" t="s">
        <v>79</v>
      </c>
    </row>
    <row r="128" spans="2:51" s="13" customFormat="1" ht="13.5">
      <c r="B128" s="247"/>
      <c r="C128" s="248"/>
      <c r="D128" s="215" t="s">
        <v>152</v>
      </c>
      <c r="E128" s="249" t="s">
        <v>21</v>
      </c>
      <c r="F128" s="250" t="s">
        <v>533</v>
      </c>
      <c r="G128" s="248"/>
      <c r="H128" s="251" t="s">
        <v>21</v>
      </c>
      <c r="I128" s="252"/>
      <c r="J128" s="248"/>
      <c r="K128" s="248"/>
      <c r="L128" s="253"/>
      <c r="M128" s="254"/>
      <c r="N128" s="255"/>
      <c r="O128" s="255"/>
      <c r="P128" s="255"/>
      <c r="Q128" s="255"/>
      <c r="R128" s="255"/>
      <c r="S128" s="255"/>
      <c r="T128" s="256"/>
      <c r="AT128" s="257" t="s">
        <v>152</v>
      </c>
      <c r="AU128" s="257" t="s">
        <v>79</v>
      </c>
      <c r="AV128" s="13" t="s">
        <v>76</v>
      </c>
      <c r="AW128" s="13" t="s">
        <v>35</v>
      </c>
      <c r="AX128" s="13" t="s">
        <v>72</v>
      </c>
      <c r="AY128" s="257" t="s">
        <v>142</v>
      </c>
    </row>
    <row r="129" spans="2:51" s="13" customFormat="1" ht="13.5">
      <c r="B129" s="247"/>
      <c r="C129" s="248"/>
      <c r="D129" s="215" t="s">
        <v>152</v>
      </c>
      <c r="E129" s="249" t="s">
        <v>21</v>
      </c>
      <c r="F129" s="250" t="s">
        <v>534</v>
      </c>
      <c r="G129" s="248"/>
      <c r="H129" s="251" t="s">
        <v>21</v>
      </c>
      <c r="I129" s="252"/>
      <c r="J129" s="248"/>
      <c r="K129" s="248"/>
      <c r="L129" s="253"/>
      <c r="M129" s="254"/>
      <c r="N129" s="255"/>
      <c r="O129" s="255"/>
      <c r="P129" s="255"/>
      <c r="Q129" s="255"/>
      <c r="R129" s="255"/>
      <c r="S129" s="255"/>
      <c r="T129" s="256"/>
      <c r="AT129" s="257" t="s">
        <v>152</v>
      </c>
      <c r="AU129" s="257" t="s">
        <v>79</v>
      </c>
      <c r="AV129" s="13" t="s">
        <v>76</v>
      </c>
      <c r="AW129" s="13" t="s">
        <v>35</v>
      </c>
      <c r="AX129" s="13" t="s">
        <v>72</v>
      </c>
      <c r="AY129" s="257" t="s">
        <v>142</v>
      </c>
    </row>
    <row r="130" spans="2:51" s="12" customFormat="1" ht="13.5">
      <c r="B130" s="218"/>
      <c r="C130" s="219"/>
      <c r="D130" s="220" t="s">
        <v>152</v>
      </c>
      <c r="E130" s="221" t="s">
        <v>21</v>
      </c>
      <c r="F130" s="222" t="s">
        <v>547</v>
      </c>
      <c r="G130" s="219"/>
      <c r="H130" s="223">
        <v>2295</v>
      </c>
      <c r="I130" s="224"/>
      <c r="J130" s="219"/>
      <c r="K130" s="219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152</v>
      </c>
      <c r="AU130" s="229" t="s">
        <v>79</v>
      </c>
      <c r="AV130" s="12" t="s">
        <v>79</v>
      </c>
      <c r="AW130" s="12" t="s">
        <v>35</v>
      </c>
      <c r="AX130" s="12" t="s">
        <v>72</v>
      </c>
      <c r="AY130" s="229" t="s">
        <v>142</v>
      </c>
    </row>
    <row r="131" spans="2:65" s="1" customFormat="1" ht="31.5" customHeight="1">
      <c r="B131" s="40"/>
      <c r="C131" s="203" t="s">
        <v>184</v>
      </c>
      <c r="D131" s="203" t="s">
        <v>145</v>
      </c>
      <c r="E131" s="204" t="s">
        <v>392</v>
      </c>
      <c r="F131" s="205" t="s">
        <v>393</v>
      </c>
      <c r="G131" s="206" t="s">
        <v>239</v>
      </c>
      <c r="H131" s="207">
        <v>2295</v>
      </c>
      <c r="I131" s="208"/>
      <c r="J131" s="209">
        <f>ROUND(I131*H131,2)</f>
        <v>0</v>
      </c>
      <c r="K131" s="205" t="s">
        <v>163</v>
      </c>
      <c r="L131" s="60"/>
      <c r="M131" s="210" t="s">
        <v>21</v>
      </c>
      <c r="N131" s="211" t="s">
        <v>43</v>
      </c>
      <c r="O131" s="41"/>
      <c r="P131" s="212">
        <f>O131*H131</f>
        <v>0</v>
      </c>
      <c r="Q131" s="212">
        <v>0</v>
      </c>
      <c r="R131" s="212">
        <f>Q131*H131</f>
        <v>0</v>
      </c>
      <c r="S131" s="212">
        <v>0</v>
      </c>
      <c r="T131" s="213">
        <f>S131*H131</f>
        <v>0</v>
      </c>
      <c r="AR131" s="23" t="s">
        <v>149</v>
      </c>
      <c r="AT131" s="23" t="s">
        <v>145</v>
      </c>
      <c r="AU131" s="23" t="s">
        <v>79</v>
      </c>
      <c r="AY131" s="23" t="s">
        <v>142</v>
      </c>
      <c r="BE131" s="214">
        <f>IF(N131="základní",J131,0)</f>
        <v>0</v>
      </c>
      <c r="BF131" s="214">
        <f>IF(N131="snížená",J131,0)</f>
        <v>0</v>
      </c>
      <c r="BG131" s="214">
        <f>IF(N131="zákl. přenesená",J131,0)</f>
        <v>0</v>
      </c>
      <c r="BH131" s="214">
        <f>IF(N131="sníž. přenesená",J131,0)</f>
        <v>0</v>
      </c>
      <c r="BI131" s="214">
        <f>IF(N131="nulová",J131,0)</f>
        <v>0</v>
      </c>
      <c r="BJ131" s="23" t="s">
        <v>76</v>
      </c>
      <c r="BK131" s="214">
        <f>ROUND(I131*H131,2)</f>
        <v>0</v>
      </c>
      <c r="BL131" s="23" t="s">
        <v>149</v>
      </c>
      <c r="BM131" s="23" t="s">
        <v>548</v>
      </c>
    </row>
    <row r="132" spans="2:47" s="1" customFormat="1" ht="27">
      <c r="B132" s="40"/>
      <c r="C132" s="62"/>
      <c r="D132" s="215" t="s">
        <v>151</v>
      </c>
      <c r="E132" s="62"/>
      <c r="F132" s="216" t="s">
        <v>395</v>
      </c>
      <c r="G132" s="62"/>
      <c r="H132" s="62"/>
      <c r="I132" s="171"/>
      <c r="J132" s="62"/>
      <c r="K132" s="62"/>
      <c r="L132" s="60"/>
      <c r="M132" s="217"/>
      <c r="N132" s="41"/>
      <c r="O132" s="41"/>
      <c r="P132" s="41"/>
      <c r="Q132" s="41"/>
      <c r="R132" s="41"/>
      <c r="S132" s="41"/>
      <c r="T132" s="77"/>
      <c r="AT132" s="23" t="s">
        <v>151</v>
      </c>
      <c r="AU132" s="23" t="s">
        <v>79</v>
      </c>
    </row>
    <row r="133" spans="2:47" s="1" customFormat="1" ht="27">
      <c r="B133" s="40"/>
      <c r="C133" s="62"/>
      <c r="D133" s="215" t="s">
        <v>353</v>
      </c>
      <c r="E133" s="62"/>
      <c r="F133" s="258" t="s">
        <v>396</v>
      </c>
      <c r="G133" s="62"/>
      <c r="H133" s="62"/>
      <c r="I133" s="171"/>
      <c r="J133" s="62"/>
      <c r="K133" s="62"/>
      <c r="L133" s="60"/>
      <c r="M133" s="217"/>
      <c r="N133" s="41"/>
      <c r="O133" s="41"/>
      <c r="P133" s="41"/>
      <c r="Q133" s="41"/>
      <c r="R133" s="41"/>
      <c r="S133" s="41"/>
      <c r="T133" s="77"/>
      <c r="AT133" s="23" t="s">
        <v>353</v>
      </c>
      <c r="AU133" s="23" t="s">
        <v>79</v>
      </c>
    </row>
    <row r="134" spans="2:51" s="13" customFormat="1" ht="13.5">
      <c r="B134" s="247"/>
      <c r="C134" s="248"/>
      <c r="D134" s="215" t="s">
        <v>152</v>
      </c>
      <c r="E134" s="249" t="s">
        <v>21</v>
      </c>
      <c r="F134" s="250" t="s">
        <v>533</v>
      </c>
      <c r="G134" s="248"/>
      <c r="H134" s="251" t="s">
        <v>21</v>
      </c>
      <c r="I134" s="252"/>
      <c r="J134" s="248"/>
      <c r="K134" s="248"/>
      <c r="L134" s="253"/>
      <c r="M134" s="254"/>
      <c r="N134" s="255"/>
      <c r="O134" s="255"/>
      <c r="P134" s="255"/>
      <c r="Q134" s="255"/>
      <c r="R134" s="255"/>
      <c r="S134" s="255"/>
      <c r="T134" s="256"/>
      <c r="AT134" s="257" t="s">
        <v>152</v>
      </c>
      <c r="AU134" s="257" t="s">
        <v>79</v>
      </c>
      <c r="AV134" s="13" t="s">
        <v>76</v>
      </c>
      <c r="AW134" s="13" t="s">
        <v>35</v>
      </c>
      <c r="AX134" s="13" t="s">
        <v>72</v>
      </c>
      <c r="AY134" s="257" t="s">
        <v>142</v>
      </c>
    </row>
    <row r="135" spans="2:51" s="13" customFormat="1" ht="13.5">
      <c r="B135" s="247"/>
      <c r="C135" s="248"/>
      <c r="D135" s="215" t="s">
        <v>152</v>
      </c>
      <c r="E135" s="249" t="s">
        <v>21</v>
      </c>
      <c r="F135" s="250" t="s">
        <v>534</v>
      </c>
      <c r="G135" s="248"/>
      <c r="H135" s="251" t="s">
        <v>21</v>
      </c>
      <c r="I135" s="252"/>
      <c r="J135" s="248"/>
      <c r="K135" s="248"/>
      <c r="L135" s="253"/>
      <c r="M135" s="254"/>
      <c r="N135" s="255"/>
      <c r="O135" s="255"/>
      <c r="P135" s="255"/>
      <c r="Q135" s="255"/>
      <c r="R135" s="255"/>
      <c r="S135" s="255"/>
      <c r="T135" s="256"/>
      <c r="AT135" s="257" t="s">
        <v>152</v>
      </c>
      <c r="AU135" s="257" t="s">
        <v>79</v>
      </c>
      <c r="AV135" s="13" t="s">
        <v>76</v>
      </c>
      <c r="AW135" s="13" t="s">
        <v>35</v>
      </c>
      <c r="AX135" s="13" t="s">
        <v>72</v>
      </c>
      <c r="AY135" s="257" t="s">
        <v>142</v>
      </c>
    </row>
    <row r="136" spans="2:51" s="12" customFormat="1" ht="13.5">
      <c r="B136" s="218"/>
      <c r="C136" s="219"/>
      <c r="D136" s="220" t="s">
        <v>152</v>
      </c>
      <c r="E136" s="221" t="s">
        <v>21</v>
      </c>
      <c r="F136" s="222" t="s">
        <v>547</v>
      </c>
      <c r="G136" s="219"/>
      <c r="H136" s="223">
        <v>2295</v>
      </c>
      <c r="I136" s="224"/>
      <c r="J136" s="219"/>
      <c r="K136" s="219"/>
      <c r="L136" s="225"/>
      <c r="M136" s="226"/>
      <c r="N136" s="227"/>
      <c r="O136" s="227"/>
      <c r="P136" s="227"/>
      <c r="Q136" s="227"/>
      <c r="R136" s="227"/>
      <c r="S136" s="227"/>
      <c r="T136" s="228"/>
      <c r="AT136" s="229" t="s">
        <v>152</v>
      </c>
      <c r="AU136" s="229" t="s">
        <v>79</v>
      </c>
      <c r="AV136" s="12" t="s">
        <v>79</v>
      </c>
      <c r="AW136" s="12" t="s">
        <v>35</v>
      </c>
      <c r="AX136" s="12" t="s">
        <v>72</v>
      </c>
      <c r="AY136" s="229" t="s">
        <v>142</v>
      </c>
    </row>
    <row r="137" spans="2:65" s="1" customFormat="1" ht="22.5" customHeight="1">
      <c r="B137" s="40"/>
      <c r="C137" s="203" t="s">
        <v>143</v>
      </c>
      <c r="D137" s="203" t="s">
        <v>145</v>
      </c>
      <c r="E137" s="204" t="s">
        <v>505</v>
      </c>
      <c r="F137" s="205" t="s">
        <v>506</v>
      </c>
      <c r="G137" s="206" t="s">
        <v>239</v>
      </c>
      <c r="H137" s="207">
        <v>6.75</v>
      </c>
      <c r="I137" s="208"/>
      <c r="J137" s="209">
        <f>ROUND(I137*H137,2)</f>
        <v>0</v>
      </c>
      <c r="K137" s="205" t="s">
        <v>163</v>
      </c>
      <c r="L137" s="60"/>
      <c r="M137" s="210" t="s">
        <v>21</v>
      </c>
      <c r="N137" s="211" t="s">
        <v>43</v>
      </c>
      <c r="O137" s="41"/>
      <c r="P137" s="212">
        <f>O137*H137</f>
        <v>0</v>
      </c>
      <c r="Q137" s="212">
        <v>0.10362</v>
      </c>
      <c r="R137" s="212">
        <f>Q137*H137</f>
        <v>0.699435</v>
      </c>
      <c r="S137" s="212">
        <v>0</v>
      </c>
      <c r="T137" s="213">
        <f>S137*H137</f>
        <v>0</v>
      </c>
      <c r="AR137" s="23" t="s">
        <v>149</v>
      </c>
      <c r="AT137" s="23" t="s">
        <v>145</v>
      </c>
      <c r="AU137" s="23" t="s">
        <v>79</v>
      </c>
      <c r="AY137" s="23" t="s">
        <v>142</v>
      </c>
      <c r="BE137" s="214">
        <f>IF(N137="základní",J137,0)</f>
        <v>0</v>
      </c>
      <c r="BF137" s="214">
        <f>IF(N137="snížená",J137,0)</f>
        <v>0</v>
      </c>
      <c r="BG137" s="214">
        <f>IF(N137="zákl. přenesená",J137,0)</f>
        <v>0</v>
      </c>
      <c r="BH137" s="214">
        <f>IF(N137="sníž. přenesená",J137,0)</f>
        <v>0</v>
      </c>
      <c r="BI137" s="214">
        <f>IF(N137="nulová",J137,0)</f>
        <v>0</v>
      </c>
      <c r="BJ137" s="23" t="s">
        <v>76</v>
      </c>
      <c r="BK137" s="214">
        <f>ROUND(I137*H137,2)</f>
        <v>0</v>
      </c>
      <c r="BL137" s="23" t="s">
        <v>149</v>
      </c>
      <c r="BM137" s="23" t="s">
        <v>549</v>
      </c>
    </row>
    <row r="138" spans="2:47" s="1" customFormat="1" ht="40.5">
      <c r="B138" s="40"/>
      <c r="C138" s="62"/>
      <c r="D138" s="215" t="s">
        <v>151</v>
      </c>
      <c r="E138" s="62"/>
      <c r="F138" s="216" t="s">
        <v>508</v>
      </c>
      <c r="G138" s="62"/>
      <c r="H138" s="62"/>
      <c r="I138" s="171"/>
      <c r="J138" s="62"/>
      <c r="K138" s="62"/>
      <c r="L138" s="60"/>
      <c r="M138" s="217"/>
      <c r="N138" s="41"/>
      <c r="O138" s="41"/>
      <c r="P138" s="41"/>
      <c r="Q138" s="41"/>
      <c r="R138" s="41"/>
      <c r="S138" s="41"/>
      <c r="T138" s="77"/>
      <c r="AT138" s="23" t="s">
        <v>151</v>
      </c>
      <c r="AU138" s="23" t="s">
        <v>79</v>
      </c>
    </row>
    <row r="139" spans="2:51" s="13" customFormat="1" ht="13.5">
      <c r="B139" s="247"/>
      <c r="C139" s="248"/>
      <c r="D139" s="215" t="s">
        <v>152</v>
      </c>
      <c r="E139" s="249" t="s">
        <v>21</v>
      </c>
      <c r="F139" s="250" t="s">
        <v>533</v>
      </c>
      <c r="G139" s="248"/>
      <c r="H139" s="251" t="s">
        <v>21</v>
      </c>
      <c r="I139" s="252"/>
      <c r="J139" s="248"/>
      <c r="K139" s="248"/>
      <c r="L139" s="253"/>
      <c r="M139" s="254"/>
      <c r="N139" s="255"/>
      <c r="O139" s="255"/>
      <c r="P139" s="255"/>
      <c r="Q139" s="255"/>
      <c r="R139" s="255"/>
      <c r="S139" s="255"/>
      <c r="T139" s="256"/>
      <c r="AT139" s="257" t="s">
        <v>152</v>
      </c>
      <c r="AU139" s="257" t="s">
        <v>79</v>
      </c>
      <c r="AV139" s="13" t="s">
        <v>76</v>
      </c>
      <c r="AW139" s="13" t="s">
        <v>35</v>
      </c>
      <c r="AX139" s="13" t="s">
        <v>72</v>
      </c>
      <c r="AY139" s="257" t="s">
        <v>142</v>
      </c>
    </row>
    <row r="140" spans="2:51" s="13" customFormat="1" ht="13.5">
      <c r="B140" s="247"/>
      <c r="C140" s="248"/>
      <c r="D140" s="215" t="s">
        <v>152</v>
      </c>
      <c r="E140" s="249" t="s">
        <v>21</v>
      </c>
      <c r="F140" s="250" t="s">
        <v>534</v>
      </c>
      <c r="G140" s="248"/>
      <c r="H140" s="251" t="s">
        <v>21</v>
      </c>
      <c r="I140" s="252"/>
      <c r="J140" s="248"/>
      <c r="K140" s="248"/>
      <c r="L140" s="253"/>
      <c r="M140" s="254"/>
      <c r="N140" s="255"/>
      <c r="O140" s="255"/>
      <c r="P140" s="255"/>
      <c r="Q140" s="255"/>
      <c r="R140" s="255"/>
      <c r="S140" s="255"/>
      <c r="T140" s="256"/>
      <c r="AT140" s="257" t="s">
        <v>152</v>
      </c>
      <c r="AU140" s="257" t="s">
        <v>79</v>
      </c>
      <c r="AV140" s="13" t="s">
        <v>76</v>
      </c>
      <c r="AW140" s="13" t="s">
        <v>35</v>
      </c>
      <c r="AX140" s="13" t="s">
        <v>72</v>
      </c>
      <c r="AY140" s="257" t="s">
        <v>142</v>
      </c>
    </row>
    <row r="141" spans="2:51" s="12" customFormat="1" ht="13.5">
      <c r="B141" s="218"/>
      <c r="C141" s="219"/>
      <c r="D141" s="220" t="s">
        <v>152</v>
      </c>
      <c r="E141" s="221" t="s">
        <v>21</v>
      </c>
      <c r="F141" s="222" t="s">
        <v>535</v>
      </c>
      <c r="G141" s="219"/>
      <c r="H141" s="223">
        <v>6.75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152</v>
      </c>
      <c r="AU141" s="229" t="s">
        <v>79</v>
      </c>
      <c r="AV141" s="12" t="s">
        <v>79</v>
      </c>
      <c r="AW141" s="12" t="s">
        <v>35</v>
      </c>
      <c r="AX141" s="12" t="s">
        <v>72</v>
      </c>
      <c r="AY141" s="229" t="s">
        <v>142</v>
      </c>
    </row>
    <row r="142" spans="2:65" s="1" customFormat="1" ht="22.5" customHeight="1">
      <c r="B142" s="40"/>
      <c r="C142" s="233" t="s">
        <v>158</v>
      </c>
      <c r="D142" s="233" t="s">
        <v>173</v>
      </c>
      <c r="E142" s="234" t="s">
        <v>509</v>
      </c>
      <c r="F142" s="235" t="s">
        <v>510</v>
      </c>
      <c r="G142" s="236" t="s">
        <v>239</v>
      </c>
      <c r="H142" s="237">
        <v>6.885</v>
      </c>
      <c r="I142" s="238"/>
      <c r="J142" s="239">
        <f>ROUND(I142*H142,2)</f>
        <v>0</v>
      </c>
      <c r="K142" s="235" t="s">
        <v>21</v>
      </c>
      <c r="L142" s="240"/>
      <c r="M142" s="241" t="s">
        <v>21</v>
      </c>
      <c r="N142" s="242" t="s">
        <v>43</v>
      </c>
      <c r="O142" s="41"/>
      <c r="P142" s="212">
        <f>O142*H142</f>
        <v>0</v>
      </c>
      <c r="Q142" s="212">
        <v>0.18</v>
      </c>
      <c r="R142" s="212">
        <f>Q142*H142</f>
        <v>1.2392999999999998</v>
      </c>
      <c r="S142" s="212">
        <v>0</v>
      </c>
      <c r="T142" s="213">
        <f>S142*H142</f>
        <v>0</v>
      </c>
      <c r="AR142" s="23" t="s">
        <v>143</v>
      </c>
      <c r="AT142" s="23" t="s">
        <v>173</v>
      </c>
      <c r="AU142" s="23" t="s">
        <v>79</v>
      </c>
      <c r="AY142" s="23" t="s">
        <v>142</v>
      </c>
      <c r="BE142" s="214">
        <f>IF(N142="základní",J142,0)</f>
        <v>0</v>
      </c>
      <c r="BF142" s="214">
        <f>IF(N142="snížená",J142,0)</f>
        <v>0</v>
      </c>
      <c r="BG142" s="214">
        <f>IF(N142="zákl. přenesená",J142,0)</f>
        <v>0</v>
      </c>
      <c r="BH142" s="214">
        <f>IF(N142="sníž. přenesená",J142,0)</f>
        <v>0</v>
      </c>
      <c r="BI142" s="214">
        <f>IF(N142="nulová",J142,0)</f>
        <v>0</v>
      </c>
      <c r="BJ142" s="23" t="s">
        <v>76</v>
      </c>
      <c r="BK142" s="214">
        <f>ROUND(I142*H142,2)</f>
        <v>0</v>
      </c>
      <c r="BL142" s="23" t="s">
        <v>149</v>
      </c>
      <c r="BM142" s="23" t="s">
        <v>550</v>
      </c>
    </row>
    <row r="143" spans="2:47" s="1" customFormat="1" ht="13.5">
      <c r="B143" s="40"/>
      <c r="C143" s="62"/>
      <c r="D143" s="215" t="s">
        <v>151</v>
      </c>
      <c r="E143" s="62"/>
      <c r="F143" s="216" t="s">
        <v>510</v>
      </c>
      <c r="G143" s="62"/>
      <c r="H143" s="62"/>
      <c r="I143" s="171"/>
      <c r="J143" s="62"/>
      <c r="K143" s="62"/>
      <c r="L143" s="60"/>
      <c r="M143" s="217"/>
      <c r="N143" s="41"/>
      <c r="O143" s="41"/>
      <c r="P143" s="41"/>
      <c r="Q143" s="41"/>
      <c r="R143" s="41"/>
      <c r="S143" s="41"/>
      <c r="T143" s="77"/>
      <c r="AT143" s="23" t="s">
        <v>151</v>
      </c>
      <c r="AU143" s="23" t="s">
        <v>79</v>
      </c>
    </row>
    <row r="144" spans="2:51" s="13" customFormat="1" ht="13.5">
      <c r="B144" s="247"/>
      <c r="C144" s="248"/>
      <c r="D144" s="215" t="s">
        <v>152</v>
      </c>
      <c r="E144" s="249" t="s">
        <v>21</v>
      </c>
      <c r="F144" s="250" t="s">
        <v>533</v>
      </c>
      <c r="G144" s="248"/>
      <c r="H144" s="251" t="s">
        <v>21</v>
      </c>
      <c r="I144" s="252"/>
      <c r="J144" s="248"/>
      <c r="K144" s="248"/>
      <c r="L144" s="253"/>
      <c r="M144" s="254"/>
      <c r="N144" s="255"/>
      <c r="O144" s="255"/>
      <c r="P144" s="255"/>
      <c r="Q144" s="255"/>
      <c r="R144" s="255"/>
      <c r="S144" s="255"/>
      <c r="T144" s="256"/>
      <c r="AT144" s="257" t="s">
        <v>152</v>
      </c>
      <c r="AU144" s="257" t="s">
        <v>79</v>
      </c>
      <c r="AV144" s="13" t="s">
        <v>76</v>
      </c>
      <c r="AW144" s="13" t="s">
        <v>35</v>
      </c>
      <c r="AX144" s="13" t="s">
        <v>72</v>
      </c>
      <c r="AY144" s="257" t="s">
        <v>142</v>
      </c>
    </row>
    <row r="145" spans="2:51" s="13" customFormat="1" ht="13.5">
      <c r="B145" s="247"/>
      <c r="C145" s="248"/>
      <c r="D145" s="215" t="s">
        <v>152</v>
      </c>
      <c r="E145" s="249" t="s">
        <v>21</v>
      </c>
      <c r="F145" s="250" t="s">
        <v>534</v>
      </c>
      <c r="G145" s="248"/>
      <c r="H145" s="251" t="s">
        <v>21</v>
      </c>
      <c r="I145" s="252"/>
      <c r="J145" s="248"/>
      <c r="K145" s="248"/>
      <c r="L145" s="253"/>
      <c r="M145" s="254"/>
      <c r="N145" s="255"/>
      <c r="O145" s="255"/>
      <c r="P145" s="255"/>
      <c r="Q145" s="255"/>
      <c r="R145" s="255"/>
      <c r="S145" s="255"/>
      <c r="T145" s="256"/>
      <c r="AT145" s="257" t="s">
        <v>152</v>
      </c>
      <c r="AU145" s="257" t="s">
        <v>79</v>
      </c>
      <c r="AV145" s="13" t="s">
        <v>76</v>
      </c>
      <c r="AW145" s="13" t="s">
        <v>35</v>
      </c>
      <c r="AX145" s="13" t="s">
        <v>72</v>
      </c>
      <c r="AY145" s="257" t="s">
        <v>142</v>
      </c>
    </row>
    <row r="146" spans="2:51" s="12" customFormat="1" ht="27">
      <c r="B146" s="218"/>
      <c r="C146" s="219"/>
      <c r="D146" s="215" t="s">
        <v>152</v>
      </c>
      <c r="E146" s="230" t="s">
        <v>21</v>
      </c>
      <c r="F146" s="231" t="s">
        <v>551</v>
      </c>
      <c r="G146" s="219"/>
      <c r="H146" s="232">
        <v>6.885</v>
      </c>
      <c r="I146" s="224"/>
      <c r="J146" s="219"/>
      <c r="K146" s="219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152</v>
      </c>
      <c r="AU146" s="229" t="s">
        <v>79</v>
      </c>
      <c r="AV146" s="12" t="s">
        <v>79</v>
      </c>
      <c r="AW146" s="12" t="s">
        <v>35</v>
      </c>
      <c r="AX146" s="12" t="s">
        <v>72</v>
      </c>
      <c r="AY146" s="229" t="s">
        <v>142</v>
      </c>
    </row>
    <row r="147" spans="2:63" s="11" customFormat="1" ht="29.85" customHeight="1">
      <c r="B147" s="186"/>
      <c r="C147" s="187"/>
      <c r="D147" s="200" t="s">
        <v>71</v>
      </c>
      <c r="E147" s="201" t="s">
        <v>158</v>
      </c>
      <c r="F147" s="201" t="s">
        <v>159</v>
      </c>
      <c r="G147" s="187"/>
      <c r="H147" s="187"/>
      <c r="I147" s="190"/>
      <c r="J147" s="202">
        <f>BK147</f>
        <v>0</v>
      </c>
      <c r="K147" s="187"/>
      <c r="L147" s="192"/>
      <c r="M147" s="193"/>
      <c r="N147" s="194"/>
      <c r="O147" s="194"/>
      <c r="P147" s="195">
        <f>SUM(P148:P152)</f>
        <v>0</v>
      </c>
      <c r="Q147" s="194"/>
      <c r="R147" s="195">
        <f>SUM(R148:R152)</f>
        <v>0</v>
      </c>
      <c r="S147" s="194"/>
      <c r="T147" s="196">
        <f>SUM(T148:T152)</f>
        <v>45.9</v>
      </c>
      <c r="AR147" s="197" t="s">
        <v>76</v>
      </c>
      <c r="AT147" s="198" t="s">
        <v>71</v>
      </c>
      <c r="AU147" s="198" t="s">
        <v>76</v>
      </c>
      <c r="AY147" s="197" t="s">
        <v>142</v>
      </c>
      <c r="BK147" s="199">
        <f>SUM(BK148:BK152)</f>
        <v>0</v>
      </c>
    </row>
    <row r="148" spans="2:65" s="1" customFormat="1" ht="22.5" customHeight="1">
      <c r="B148" s="40"/>
      <c r="C148" s="203" t="s">
        <v>200</v>
      </c>
      <c r="D148" s="203" t="s">
        <v>145</v>
      </c>
      <c r="E148" s="204" t="s">
        <v>417</v>
      </c>
      <c r="F148" s="205" t="s">
        <v>418</v>
      </c>
      <c r="G148" s="206" t="s">
        <v>239</v>
      </c>
      <c r="H148" s="207">
        <v>2295</v>
      </c>
      <c r="I148" s="208"/>
      <c r="J148" s="209">
        <f>ROUND(I148*H148,2)</f>
        <v>0</v>
      </c>
      <c r="K148" s="205" t="s">
        <v>163</v>
      </c>
      <c r="L148" s="60"/>
      <c r="M148" s="210" t="s">
        <v>21</v>
      </c>
      <c r="N148" s="211" t="s">
        <v>43</v>
      </c>
      <c r="O148" s="41"/>
      <c r="P148" s="212">
        <f>O148*H148</f>
        <v>0</v>
      </c>
      <c r="Q148" s="212">
        <v>0</v>
      </c>
      <c r="R148" s="212">
        <f>Q148*H148</f>
        <v>0</v>
      </c>
      <c r="S148" s="212">
        <v>0.02</v>
      </c>
      <c r="T148" s="213">
        <f>S148*H148</f>
        <v>45.9</v>
      </c>
      <c r="AR148" s="23" t="s">
        <v>149</v>
      </c>
      <c r="AT148" s="23" t="s">
        <v>145</v>
      </c>
      <c r="AU148" s="23" t="s">
        <v>79</v>
      </c>
      <c r="AY148" s="23" t="s">
        <v>142</v>
      </c>
      <c r="BE148" s="214">
        <f>IF(N148="základní",J148,0)</f>
        <v>0</v>
      </c>
      <c r="BF148" s="214">
        <f>IF(N148="snížená",J148,0)</f>
        <v>0</v>
      </c>
      <c r="BG148" s="214">
        <f>IF(N148="zákl. přenesená",J148,0)</f>
        <v>0</v>
      </c>
      <c r="BH148" s="214">
        <f>IF(N148="sníž. přenesená",J148,0)</f>
        <v>0</v>
      </c>
      <c r="BI148" s="214">
        <f>IF(N148="nulová",J148,0)</f>
        <v>0</v>
      </c>
      <c r="BJ148" s="23" t="s">
        <v>76</v>
      </c>
      <c r="BK148" s="214">
        <f>ROUND(I148*H148,2)</f>
        <v>0</v>
      </c>
      <c r="BL148" s="23" t="s">
        <v>149</v>
      </c>
      <c r="BM148" s="23" t="s">
        <v>552</v>
      </c>
    </row>
    <row r="149" spans="2:47" s="1" customFormat="1" ht="40.5">
      <c r="B149" s="40"/>
      <c r="C149" s="62"/>
      <c r="D149" s="215" t="s">
        <v>151</v>
      </c>
      <c r="E149" s="62"/>
      <c r="F149" s="216" t="s">
        <v>420</v>
      </c>
      <c r="G149" s="62"/>
      <c r="H149" s="62"/>
      <c r="I149" s="171"/>
      <c r="J149" s="62"/>
      <c r="K149" s="62"/>
      <c r="L149" s="60"/>
      <c r="M149" s="217"/>
      <c r="N149" s="41"/>
      <c r="O149" s="41"/>
      <c r="P149" s="41"/>
      <c r="Q149" s="41"/>
      <c r="R149" s="41"/>
      <c r="S149" s="41"/>
      <c r="T149" s="77"/>
      <c r="AT149" s="23" t="s">
        <v>151</v>
      </c>
      <c r="AU149" s="23" t="s">
        <v>79</v>
      </c>
    </row>
    <row r="150" spans="2:51" s="13" customFormat="1" ht="13.5">
      <c r="B150" s="247"/>
      <c r="C150" s="248"/>
      <c r="D150" s="215" t="s">
        <v>152</v>
      </c>
      <c r="E150" s="249" t="s">
        <v>21</v>
      </c>
      <c r="F150" s="250" t="s">
        <v>533</v>
      </c>
      <c r="G150" s="248"/>
      <c r="H150" s="251" t="s">
        <v>21</v>
      </c>
      <c r="I150" s="252"/>
      <c r="J150" s="248"/>
      <c r="K150" s="248"/>
      <c r="L150" s="253"/>
      <c r="M150" s="254"/>
      <c r="N150" s="255"/>
      <c r="O150" s="255"/>
      <c r="P150" s="255"/>
      <c r="Q150" s="255"/>
      <c r="R150" s="255"/>
      <c r="S150" s="255"/>
      <c r="T150" s="256"/>
      <c r="AT150" s="257" t="s">
        <v>152</v>
      </c>
      <c r="AU150" s="257" t="s">
        <v>79</v>
      </c>
      <c r="AV150" s="13" t="s">
        <v>76</v>
      </c>
      <c r="AW150" s="13" t="s">
        <v>35</v>
      </c>
      <c r="AX150" s="13" t="s">
        <v>72</v>
      </c>
      <c r="AY150" s="257" t="s">
        <v>142</v>
      </c>
    </row>
    <row r="151" spans="2:51" s="13" customFormat="1" ht="13.5">
      <c r="B151" s="247"/>
      <c r="C151" s="248"/>
      <c r="D151" s="215" t="s">
        <v>152</v>
      </c>
      <c r="E151" s="249" t="s">
        <v>21</v>
      </c>
      <c r="F151" s="250" t="s">
        <v>534</v>
      </c>
      <c r="G151" s="248"/>
      <c r="H151" s="251" t="s">
        <v>21</v>
      </c>
      <c r="I151" s="252"/>
      <c r="J151" s="248"/>
      <c r="K151" s="248"/>
      <c r="L151" s="253"/>
      <c r="M151" s="254"/>
      <c r="N151" s="255"/>
      <c r="O151" s="255"/>
      <c r="P151" s="255"/>
      <c r="Q151" s="255"/>
      <c r="R151" s="255"/>
      <c r="S151" s="255"/>
      <c r="T151" s="256"/>
      <c r="AT151" s="257" t="s">
        <v>152</v>
      </c>
      <c r="AU151" s="257" t="s">
        <v>79</v>
      </c>
      <c r="AV151" s="13" t="s">
        <v>76</v>
      </c>
      <c r="AW151" s="13" t="s">
        <v>35</v>
      </c>
      <c r="AX151" s="13" t="s">
        <v>72</v>
      </c>
      <c r="AY151" s="257" t="s">
        <v>142</v>
      </c>
    </row>
    <row r="152" spans="2:51" s="12" customFormat="1" ht="13.5">
      <c r="B152" s="218"/>
      <c r="C152" s="219"/>
      <c r="D152" s="215" t="s">
        <v>152</v>
      </c>
      <c r="E152" s="230" t="s">
        <v>21</v>
      </c>
      <c r="F152" s="231" t="s">
        <v>553</v>
      </c>
      <c r="G152" s="219"/>
      <c r="H152" s="232">
        <v>2295</v>
      </c>
      <c r="I152" s="224"/>
      <c r="J152" s="219"/>
      <c r="K152" s="219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152</v>
      </c>
      <c r="AU152" s="229" t="s">
        <v>79</v>
      </c>
      <c r="AV152" s="12" t="s">
        <v>79</v>
      </c>
      <c r="AW152" s="12" t="s">
        <v>35</v>
      </c>
      <c r="AX152" s="12" t="s">
        <v>72</v>
      </c>
      <c r="AY152" s="229" t="s">
        <v>142</v>
      </c>
    </row>
    <row r="153" spans="2:63" s="11" customFormat="1" ht="29.85" customHeight="1">
      <c r="B153" s="186"/>
      <c r="C153" s="187"/>
      <c r="D153" s="200" t="s">
        <v>71</v>
      </c>
      <c r="E153" s="201" t="s">
        <v>198</v>
      </c>
      <c r="F153" s="201" t="s">
        <v>199</v>
      </c>
      <c r="G153" s="187"/>
      <c r="H153" s="187"/>
      <c r="I153" s="190"/>
      <c r="J153" s="202">
        <f>BK153</f>
        <v>0</v>
      </c>
      <c r="K153" s="187"/>
      <c r="L153" s="192"/>
      <c r="M153" s="193"/>
      <c r="N153" s="194"/>
      <c r="O153" s="194"/>
      <c r="P153" s="195">
        <f>SUM(P154:P166)</f>
        <v>0</v>
      </c>
      <c r="Q153" s="194"/>
      <c r="R153" s="195">
        <f>SUM(R154:R166)</f>
        <v>0</v>
      </c>
      <c r="S153" s="194"/>
      <c r="T153" s="196">
        <f>SUM(T154:T166)</f>
        <v>0</v>
      </c>
      <c r="AR153" s="197" t="s">
        <v>76</v>
      </c>
      <c r="AT153" s="198" t="s">
        <v>71</v>
      </c>
      <c r="AU153" s="198" t="s">
        <v>76</v>
      </c>
      <c r="AY153" s="197" t="s">
        <v>142</v>
      </c>
      <c r="BK153" s="199">
        <f>SUM(BK154:BK166)</f>
        <v>0</v>
      </c>
    </row>
    <row r="154" spans="2:65" s="1" customFormat="1" ht="22.5" customHeight="1">
      <c r="B154" s="40"/>
      <c r="C154" s="203" t="s">
        <v>206</v>
      </c>
      <c r="D154" s="203" t="s">
        <v>145</v>
      </c>
      <c r="E154" s="204" t="s">
        <v>201</v>
      </c>
      <c r="F154" s="205" t="s">
        <v>202</v>
      </c>
      <c r="G154" s="206" t="s">
        <v>203</v>
      </c>
      <c r="H154" s="207">
        <v>286.274</v>
      </c>
      <c r="I154" s="208"/>
      <c r="J154" s="209">
        <f>ROUND(I154*H154,2)</f>
        <v>0</v>
      </c>
      <c r="K154" s="205" t="s">
        <v>163</v>
      </c>
      <c r="L154" s="60"/>
      <c r="M154" s="210" t="s">
        <v>21</v>
      </c>
      <c r="N154" s="211" t="s">
        <v>43</v>
      </c>
      <c r="O154" s="41"/>
      <c r="P154" s="212">
        <f>O154*H154</f>
        <v>0</v>
      </c>
      <c r="Q154" s="212">
        <v>0</v>
      </c>
      <c r="R154" s="212">
        <f>Q154*H154</f>
        <v>0</v>
      </c>
      <c r="S154" s="212">
        <v>0</v>
      </c>
      <c r="T154" s="213">
        <f>S154*H154</f>
        <v>0</v>
      </c>
      <c r="AR154" s="23" t="s">
        <v>149</v>
      </c>
      <c r="AT154" s="23" t="s">
        <v>145</v>
      </c>
      <c r="AU154" s="23" t="s">
        <v>79</v>
      </c>
      <c r="AY154" s="23" t="s">
        <v>142</v>
      </c>
      <c r="BE154" s="214">
        <f>IF(N154="základní",J154,0)</f>
        <v>0</v>
      </c>
      <c r="BF154" s="214">
        <f>IF(N154="snížená",J154,0)</f>
        <v>0</v>
      </c>
      <c r="BG154" s="214">
        <f>IF(N154="zákl. přenesená",J154,0)</f>
        <v>0</v>
      </c>
      <c r="BH154" s="214">
        <f>IF(N154="sníž. přenesená",J154,0)</f>
        <v>0</v>
      </c>
      <c r="BI154" s="214">
        <f>IF(N154="nulová",J154,0)</f>
        <v>0</v>
      </c>
      <c r="BJ154" s="23" t="s">
        <v>76</v>
      </c>
      <c r="BK154" s="214">
        <f>ROUND(I154*H154,2)</f>
        <v>0</v>
      </c>
      <c r="BL154" s="23" t="s">
        <v>149</v>
      </c>
      <c r="BM154" s="23" t="s">
        <v>554</v>
      </c>
    </row>
    <row r="155" spans="2:47" s="1" customFormat="1" ht="27">
      <c r="B155" s="40"/>
      <c r="C155" s="62"/>
      <c r="D155" s="220" t="s">
        <v>151</v>
      </c>
      <c r="E155" s="62"/>
      <c r="F155" s="243" t="s">
        <v>205</v>
      </c>
      <c r="G155" s="62"/>
      <c r="H155" s="62"/>
      <c r="I155" s="171"/>
      <c r="J155" s="62"/>
      <c r="K155" s="62"/>
      <c r="L155" s="60"/>
      <c r="M155" s="217"/>
      <c r="N155" s="41"/>
      <c r="O155" s="41"/>
      <c r="P155" s="41"/>
      <c r="Q155" s="41"/>
      <c r="R155" s="41"/>
      <c r="S155" s="41"/>
      <c r="T155" s="77"/>
      <c r="AT155" s="23" t="s">
        <v>151</v>
      </c>
      <c r="AU155" s="23" t="s">
        <v>79</v>
      </c>
    </row>
    <row r="156" spans="2:65" s="1" customFormat="1" ht="22.5" customHeight="1">
      <c r="B156" s="40"/>
      <c r="C156" s="203" t="s">
        <v>212</v>
      </c>
      <c r="D156" s="203" t="s">
        <v>145</v>
      </c>
      <c r="E156" s="204" t="s">
        <v>207</v>
      </c>
      <c r="F156" s="205" t="s">
        <v>208</v>
      </c>
      <c r="G156" s="206" t="s">
        <v>203</v>
      </c>
      <c r="H156" s="207">
        <v>5439.206</v>
      </c>
      <c r="I156" s="208"/>
      <c r="J156" s="209">
        <f>ROUND(I156*H156,2)</f>
        <v>0</v>
      </c>
      <c r="K156" s="205" t="s">
        <v>163</v>
      </c>
      <c r="L156" s="60"/>
      <c r="M156" s="210" t="s">
        <v>21</v>
      </c>
      <c r="N156" s="211" t="s">
        <v>43</v>
      </c>
      <c r="O156" s="41"/>
      <c r="P156" s="212">
        <f>O156*H156</f>
        <v>0</v>
      </c>
      <c r="Q156" s="212">
        <v>0</v>
      </c>
      <c r="R156" s="212">
        <f>Q156*H156</f>
        <v>0</v>
      </c>
      <c r="S156" s="212">
        <v>0</v>
      </c>
      <c r="T156" s="213">
        <f>S156*H156</f>
        <v>0</v>
      </c>
      <c r="AR156" s="23" t="s">
        <v>149</v>
      </c>
      <c r="AT156" s="23" t="s">
        <v>145</v>
      </c>
      <c r="AU156" s="23" t="s">
        <v>79</v>
      </c>
      <c r="AY156" s="23" t="s">
        <v>142</v>
      </c>
      <c r="BE156" s="214">
        <f>IF(N156="základní",J156,0)</f>
        <v>0</v>
      </c>
      <c r="BF156" s="214">
        <f>IF(N156="snížená",J156,0)</f>
        <v>0</v>
      </c>
      <c r="BG156" s="214">
        <f>IF(N156="zákl. přenesená",J156,0)</f>
        <v>0</v>
      </c>
      <c r="BH156" s="214">
        <f>IF(N156="sníž. přenesená",J156,0)</f>
        <v>0</v>
      </c>
      <c r="BI156" s="214">
        <f>IF(N156="nulová",J156,0)</f>
        <v>0</v>
      </c>
      <c r="BJ156" s="23" t="s">
        <v>76</v>
      </c>
      <c r="BK156" s="214">
        <f>ROUND(I156*H156,2)</f>
        <v>0</v>
      </c>
      <c r="BL156" s="23" t="s">
        <v>149</v>
      </c>
      <c r="BM156" s="23" t="s">
        <v>555</v>
      </c>
    </row>
    <row r="157" spans="2:47" s="1" customFormat="1" ht="27">
      <c r="B157" s="40"/>
      <c r="C157" s="62"/>
      <c r="D157" s="215" t="s">
        <v>151</v>
      </c>
      <c r="E157" s="62"/>
      <c r="F157" s="216" t="s">
        <v>210</v>
      </c>
      <c r="G157" s="62"/>
      <c r="H157" s="62"/>
      <c r="I157" s="171"/>
      <c r="J157" s="62"/>
      <c r="K157" s="62"/>
      <c r="L157" s="60"/>
      <c r="M157" s="217"/>
      <c r="N157" s="41"/>
      <c r="O157" s="41"/>
      <c r="P157" s="41"/>
      <c r="Q157" s="41"/>
      <c r="R157" s="41"/>
      <c r="S157" s="41"/>
      <c r="T157" s="77"/>
      <c r="AT157" s="23" t="s">
        <v>151</v>
      </c>
      <c r="AU157" s="23" t="s">
        <v>79</v>
      </c>
    </row>
    <row r="158" spans="2:51" s="12" customFormat="1" ht="13.5">
      <c r="B158" s="218"/>
      <c r="C158" s="219"/>
      <c r="D158" s="220" t="s">
        <v>152</v>
      </c>
      <c r="E158" s="219"/>
      <c r="F158" s="222" t="s">
        <v>556</v>
      </c>
      <c r="G158" s="219"/>
      <c r="H158" s="223">
        <v>5439.206</v>
      </c>
      <c r="I158" s="224"/>
      <c r="J158" s="219"/>
      <c r="K158" s="219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152</v>
      </c>
      <c r="AU158" s="229" t="s">
        <v>79</v>
      </c>
      <c r="AV158" s="12" t="s">
        <v>79</v>
      </c>
      <c r="AW158" s="12" t="s">
        <v>6</v>
      </c>
      <c r="AX158" s="12" t="s">
        <v>76</v>
      </c>
      <c r="AY158" s="229" t="s">
        <v>142</v>
      </c>
    </row>
    <row r="159" spans="2:65" s="1" customFormat="1" ht="22.5" customHeight="1">
      <c r="B159" s="40"/>
      <c r="C159" s="203" t="s">
        <v>217</v>
      </c>
      <c r="D159" s="203" t="s">
        <v>145</v>
      </c>
      <c r="E159" s="204" t="s">
        <v>213</v>
      </c>
      <c r="F159" s="205" t="s">
        <v>214</v>
      </c>
      <c r="G159" s="206" t="s">
        <v>203</v>
      </c>
      <c r="H159" s="207">
        <v>286.274</v>
      </c>
      <c r="I159" s="208"/>
      <c r="J159" s="209">
        <f>ROUND(I159*H159,2)</f>
        <v>0</v>
      </c>
      <c r="K159" s="205" t="s">
        <v>163</v>
      </c>
      <c r="L159" s="60"/>
      <c r="M159" s="210" t="s">
        <v>21</v>
      </c>
      <c r="N159" s="211" t="s">
        <v>43</v>
      </c>
      <c r="O159" s="41"/>
      <c r="P159" s="212">
        <f>O159*H159</f>
        <v>0</v>
      </c>
      <c r="Q159" s="212">
        <v>0</v>
      </c>
      <c r="R159" s="212">
        <f>Q159*H159</f>
        <v>0</v>
      </c>
      <c r="S159" s="212">
        <v>0</v>
      </c>
      <c r="T159" s="213">
        <f>S159*H159</f>
        <v>0</v>
      </c>
      <c r="AR159" s="23" t="s">
        <v>149</v>
      </c>
      <c r="AT159" s="23" t="s">
        <v>145</v>
      </c>
      <c r="AU159" s="23" t="s">
        <v>79</v>
      </c>
      <c r="AY159" s="23" t="s">
        <v>142</v>
      </c>
      <c r="BE159" s="214">
        <f>IF(N159="základní",J159,0)</f>
        <v>0</v>
      </c>
      <c r="BF159" s="214">
        <f>IF(N159="snížená",J159,0)</f>
        <v>0</v>
      </c>
      <c r="BG159" s="214">
        <f>IF(N159="zákl. přenesená",J159,0)</f>
        <v>0</v>
      </c>
      <c r="BH159" s="214">
        <f>IF(N159="sníž. přenesená",J159,0)</f>
        <v>0</v>
      </c>
      <c r="BI159" s="214">
        <f>IF(N159="nulová",J159,0)</f>
        <v>0</v>
      </c>
      <c r="BJ159" s="23" t="s">
        <v>76</v>
      </c>
      <c r="BK159" s="214">
        <f>ROUND(I159*H159,2)</f>
        <v>0</v>
      </c>
      <c r="BL159" s="23" t="s">
        <v>149</v>
      </c>
      <c r="BM159" s="23" t="s">
        <v>557</v>
      </c>
    </row>
    <row r="160" spans="2:47" s="1" customFormat="1" ht="13.5">
      <c r="B160" s="40"/>
      <c r="C160" s="62"/>
      <c r="D160" s="220" t="s">
        <v>151</v>
      </c>
      <c r="E160" s="62"/>
      <c r="F160" s="243" t="s">
        <v>216</v>
      </c>
      <c r="G160" s="62"/>
      <c r="H160" s="62"/>
      <c r="I160" s="171"/>
      <c r="J160" s="62"/>
      <c r="K160" s="62"/>
      <c r="L160" s="60"/>
      <c r="M160" s="217"/>
      <c r="N160" s="41"/>
      <c r="O160" s="41"/>
      <c r="P160" s="41"/>
      <c r="Q160" s="41"/>
      <c r="R160" s="41"/>
      <c r="S160" s="41"/>
      <c r="T160" s="77"/>
      <c r="AT160" s="23" t="s">
        <v>151</v>
      </c>
      <c r="AU160" s="23" t="s">
        <v>79</v>
      </c>
    </row>
    <row r="161" spans="2:65" s="1" customFormat="1" ht="22.5" customHeight="1">
      <c r="B161" s="40"/>
      <c r="C161" s="203" t="s">
        <v>224</v>
      </c>
      <c r="D161" s="203" t="s">
        <v>145</v>
      </c>
      <c r="E161" s="204" t="s">
        <v>218</v>
      </c>
      <c r="F161" s="205" t="s">
        <v>219</v>
      </c>
      <c r="G161" s="206" t="s">
        <v>203</v>
      </c>
      <c r="H161" s="207">
        <v>49.889</v>
      </c>
      <c r="I161" s="208"/>
      <c r="J161" s="209">
        <f>ROUND(I161*H161,2)</f>
        <v>0</v>
      </c>
      <c r="K161" s="205" t="s">
        <v>163</v>
      </c>
      <c r="L161" s="60"/>
      <c r="M161" s="210" t="s">
        <v>21</v>
      </c>
      <c r="N161" s="211" t="s">
        <v>43</v>
      </c>
      <c r="O161" s="41"/>
      <c r="P161" s="212">
        <f>O161*H161</f>
        <v>0</v>
      </c>
      <c r="Q161" s="212">
        <v>0</v>
      </c>
      <c r="R161" s="212">
        <f>Q161*H161</f>
        <v>0</v>
      </c>
      <c r="S161" s="212">
        <v>0</v>
      </c>
      <c r="T161" s="213">
        <f>S161*H161</f>
        <v>0</v>
      </c>
      <c r="AR161" s="23" t="s">
        <v>149</v>
      </c>
      <c r="AT161" s="23" t="s">
        <v>145</v>
      </c>
      <c r="AU161" s="23" t="s">
        <v>79</v>
      </c>
      <c r="AY161" s="23" t="s">
        <v>142</v>
      </c>
      <c r="BE161" s="214">
        <f>IF(N161="základní",J161,0)</f>
        <v>0</v>
      </c>
      <c r="BF161" s="214">
        <f>IF(N161="snížená",J161,0)</f>
        <v>0</v>
      </c>
      <c r="BG161" s="214">
        <f>IF(N161="zákl. přenesená",J161,0)</f>
        <v>0</v>
      </c>
      <c r="BH161" s="214">
        <f>IF(N161="sníž. přenesená",J161,0)</f>
        <v>0</v>
      </c>
      <c r="BI161" s="214">
        <f>IF(N161="nulová",J161,0)</f>
        <v>0</v>
      </c>
      <c r="BJ161" s="23" t="s">
        <v>76</v>
      </c>
      <c r="BK161" s="214">
        <f>ROUND(I161*H161,2)</f>
        <v>0</v>
      </c>
      <c r="BL161" s="23" t="s">
        <v>149</v>
      </c>
      <c r="BM161" s="23" t="s">
        <v>558</v>
      </c>
    </row>
    <row r="162" spans="2:47" s="1" customFormat="1" ht="13.5">
      <c r="B162" s="40"/>
      <c r="C162" s="62"/>
      <c r="D162" s="215" t="s">
        <v>151</v>
      </c>
      <c r="E162" s="62"/>
      <c r="F162" s="216" t="s">
        <v>221</v>
      </c>
      <c r="G162" s="62"/>
      <c r="H162" s="62"/>
      <c r="I162" s="171"/>
      <c r="J162" s="62"/>
      <c r="K162" s="62"/>
      <c r="L162" s="60"/>
      <c r="M162" s="217"/>
      <c r="N162" s="41"/>
      <c r="O162" s="41"/>
      <c r="P162" s="41"/>
      <c r="Q162" s="41"/>
      <c r="R162" s="41"/>
      <c r="S162" s="41"/>
      <c r="T162" s="77"/>
      <c r="AT162" s="23" t="s">
        <v>151</v>
      </c>
      <c r="AU162" s="23" t="s">
        <v>79</v>
      </c>
    </row>
    <row r="163" spans="2:51" s="12" customFormat="1" ht="13.5">
      <c r="B163" s="218"/>
      <c r="C163" s="219"/>
      <c r="D163" s="220" t="s">
        <v>152</v>
      </c>
      <c r="E163" s="221" t="s">
        <v>21</v>
      </c>
      <c r="F163" s="222" t="s">
        <v>559</v>
      </c>
      <c r="G163" s="219"/>
      <c r="H163" s="223">
        <v>49.889</v>
      </c>
      <c r="I163" s="224"/>
      <c r="J163" s="219"/>
      <c r="K163" s="219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152</v>
      </c>
      <c r="AU163" s="229" t="s">
        <v>79</v>
      </c>
      <c r="AV163" s="12" t="s">
        <v>79</v>
      </c>
      <c r="AW163" s="12" t="s">
        <v>35</v>
      </c>
      <c r="AX163" s="12" t="s">
        <v>72</v>
      </c>
      <c r="AY163" s="229" t="s">
        <v>142</v>
      </c>
    </row>
    <row r="164" spans="2:65" s="1" customFormat="1" ht="22.5" customHeight="1">
      <c r="B164" s="40"/>
      <c r="C164" s="203" t="s">
        <v>10</v>
      </c>
      <c r="D164" s="203" t="s">
        <v>145</v>
      </c>
      <c r="E164" s="204" t="s">
        <v>433</v>
      </c>
      <c r="F164" s="205" t="s">
        <v>434</v>
      </c>
      <c r="G164" s="206" t="s">
        <v>203</v>
      </c>
      <c r="H164" s="207">
        <v>236.385</v>
      </c>
      <c r="I164" s="208"/>
      <c r="J164" s="209">
        <f>ROUND(I164*H164,2)</f>
        <v>0</v>
      </c>
      <c r="K164" s="205" t="s">
        <v>163</v>
      </c>
      <c r="L164" s="60"/>
      <c r="M164" s="210" t="s">
        <v>21</v>
      </c>
      <c r="N164" s="211" t="s">
        <v>43</v>
      </c>
      <c r="O164" s="41"/>
      <c r="P164" s="212">
        <f>O164*H164</f>
        <v>0</v>
      </c>
      <c r="Q164" s="212">
        <v>0</v>
      </c>
      <c r="R164" s="212">
        <f>Q164*H164</f>
        <v>0</v>
      </c>
      <c r="S164" s="212">
        <v>0</v>
      </c>
      <c r="T164" s="213">
        <f>S164*H164</f>
        <v>0</v>
      </c>
      <c r="AR164" s="23" t="s">
        <v>149</v>
      </c>
      <c r="AT164" s="23" t="s">
        <v>145</v>
      </c>
      <c r="AU164" s="23" t="s">
        <v>79</v>
      </c>
      <c r="AY164" s="23" t="s">
        <v>142</v>
      </c>
      <c r="BE164" s="214">
        <f>IF(N164="základní",J164,0)</f>
        <v>0</v>
      </c>
      <c r="BF164" s="214">
        <f>IF(N164="snížená",J164,0)</f>
        <v>0</v>
      </c>
      <c r="BG164" s="214">
        <f>IF(N164="zákl. přenesená",J164,0)</f>
        <v>0</v>
      </c>
      <c r="BH164" s="214">
        <f>IF(N164="sníž. přenesená",J164,0)</f>
        <v>0</v>
      </c>
      <c r="BI164" s="214">
        <f>IF(N164="nulová",J164,0)</f>
        <v>0</v>
      </c>
      <c r="BJ164" s="23" t="s">
        <v>76</v>
      </c>
      <c r="BK164" s="214">
        <f>ROUND(I164*H164,2)</f>
        <v>0</v>
      </c>
      <c r="BL164" s="23" t="s">
        <v>149</v>
      </c>
      <c r="BM164" s="23" t="s">
        <v>560</v>
      </c>
    </row>
    <row r="165" spans="2:47" s="1" customFormat="1" ht="13.5">
      <c r="B165" s="40"/>
      <c r="C165" s="62"/>
      <c r="D165" s="215" t="s">
        <v>151</v>
      </c>
      <c r="E165" s="62"/>
      <c r="F165" s="216" t="s">
        <v>436</v>
      </c>
      <c r="G165" s="62"/>
      <c r="H165" s="62"/>
      <c r="I165" s="171"/>
      <c r="J165" s="62"/>
      <c r="K165" s="62"/>
      <c r="L165" s="60"/>
      <c r="M165" s="217"/>
      <c r="N165" s="41"/>
      <c r="O165" s="41"/>
      <c r="P165" s="41"/>
      <c r="Q165" s="41"/>
      <c r="R165" s="41"/>
      <c r="S165" s="41"/>
      <c r="T165" s="77"/>
      <c r="AT165" s="23" t="s">
        <v>151</v>
      </c>
      <c r="AU165" s="23" t="s">
        <v>79</v>
      </c>
    </row>
    <row r="166" spans="2:51" s="12" customFormat="1" ht="13.5">
      <c r="B166" s="218"/>
      <c r="C166" s="219"/>
      <c r="D166" s="215" t="s">
        <v>152</v>
      </c>
      <c r="E166" s="230" t="s">
        <v>21</v>
      </c>
      <c r="F166" s="231" t="s">
        <v>561</v>
      </c>
      <c r="G166" s="219"/>
      <c r="H166" s="232">
        <v>236.385</v>
      </c>
      <c r="I166" s="224"/>
      <c r="J166" s="219"/>
      <c r="K166" s="219"/>
      <c r="L166" s="225"/>
      <c r="M166" s="226"/>
      <c r="N166" s="227"/>
      <c r="O166" s="227"/>
      <c r="P166" s="227"/>
      <c r="Q166" s="227"/>
      <c r="R166" s="227"/>
      <c r="S166" s="227"/>
      <c r="T166" s="228"/>
      <c r="AT166" s="229" t="s">
        <v>152</v>
      </c>
      <c r="AU166" s="229" t="s">
        <v>79</v>
      </c>
      <c r="AV166" s="12" t="s">
        <v>79</v>
      </c>
      <c r="AW166" s="12" t="s">
        <v>35</v>
      </c>
      <c r="AX166" s="12" t="s">
        <v>72</v>
      </c>
      <c r="AY166" s="229" t="s">
        <v>142</v>
      </c>
    </row>
    <row r="167" spans="2:63" s="11" customFormat="1" ht="29.85" customHeight="1">
      <c r="B167" s="186"/>
      <c r="C167" s="187"/>
      <c r="D167" s="200" t="s">
        <v>71</v>
      </c>
      <c r="E167" s="201" t="s">
        <v>222</v>
      </c>
      <c r="F167" s="201" t="s">
        <v>223</v>
      </c>
      <c r="G167" s="187"/>
      <c r="H167" s="187"/>
      <c r="I167" s="190"/>
      <c r="J167" s="202">
        <f>BK167</f>
        <v>0</v>
      </c>
      <c r="K167" s="187"/>
      <c r="L167" s="192"/>
      <c r="M167" s="193"/>
      <c r="N167" s="194"/>
      <c r="O167" s="194"/>
      <c r="P167" s="195">
        <f>SUM(P168:P169)</f>
        <v>0</v>
      </c>
      <c r="Q167" s="194"/>
      <c r="R167" s="195">
        <f>SUM(R168:R169)</f>
        <v>0</v>
      </c>
      <c r="S167" s="194"/>
      <c r="T167" s="196">
        <f>SUM(T168:T169)</f>
        <v>0</v>
      </c>
      <c r="AR167" s="197" t="s">
        <v>76</v>
      </c>
      <c r="AT167" s="198" t="s">
        <v>71</v>
      </c>
      <c r="AU167" s="198" t="s">
        <v>76</v>
      </c>
      <c r="AY167" s="197" t="s">
        <v>142</v>
      </c>
      <c r="BK167" s="199">
        <f>SUM(BK168:BK169)</f>
        <v>0</v>
      </c>
    </row>
    <row r="168" spans="2:65" s="1" customFormat="1" ht="31.5" customHeight="1">
      <c r="B168" s="40"/>
      <c r="C168" s="203" t="s">
        <v>314</v>
      </c>
      <c r="D168" s="203" t="s">
        <v>145</v>
      </c>
      <c r="E168" s="204" t="s">
        <v>225</v>
      </c>
      <c r="F168" s="205" t="s">
        <v>226</v>
      </c>
      <c r="G168" s="206" t="s">
        <v>203</v>
      </c>
      <c r="H168" s="207">
        <v>23.718</v>
      </c>
      <c r="I168" s="208"/>
      <c r="J168" s="209">
        <f>ROUND(I168*H168,2)</f>
        <v>0</v>
      </c>
      <c r="K168" s="205" t="s">
        <v>163</v>
      </c>
      <c r="L168" s="60"/>
      <c r="M168" s="210" t="s">
        <v>21</v>
      </c>
      <c r="N168" s="211" t="s">
        <v>43</v>
      </c>
      <c r="O168" s="41"/>
      <c r="P168" s="212">
        <f>O168*H168</f>
        <v>0</v>
      </c>
      <c r="Q168" s="212">
        <v>0</v>
      </c>
      <c r="R168" s="212">
        <f>Q168*H168</f>
        <v>0</v>
      </c>
      <c r="S168" s="212">
        <v>0</v>
      </c>
      <c r="T168" s="213">
        <f>S168*H168</f>
        <v>0</v>
      </c>
      <c r="AR168" s="23" t="s">
        <v>149</v>
      </c>
      <c r="AT168" s="23" t="s">
        <v>145</v>
      </c>
      <c r="AU168" s="23" t="s">
        <v>79</v>
      </c>
      <c r="AY168" s="23" t="s">
        <v>142</v>
      </c>
      <c r="BE168" s="214">
        <f>IF(N168="základní",J168,0)</f>
        <v>0</v>
      </c>
      <c r="BF168" s="214">
        <f>IF(N168="snížená",J168,0)</f>
        <v>0</v>
      </c>
      <c r="BG168" s="214">
        <f>IF(N168="zákl. přenesená",J168,0)</f>
        <v>0</v>
      </c>
      <c r="BH168" s="214">
        <f>IF(N168="sníž. přenesená",J168,0)</f>
        <v>0</v>
      </c>
      <c r="BI168" s="214">
        <f>IF(N168="nulová",J168,0)</f>
        <v>0</v>
      </c>
      <c r="BJ168" s="23" t="s">
        <v>76</v>
      </c>
      <c r="BK168" s="214">
        <f>ROUND(I168*H168,2)</f>
        <v>0</v>
      </c>
      <c r="BL168" s="23" t="s">
        <v>149</v>
      </c>
      <c r="BM168" s="23" t="s">
        <v>562</v>
      </c>
    </row>
    <row r="169" spans="2:47" s="1" customFormat="1" ht="27">
      <c r="B169" s="40"/>
      <c r="C169" s="62"/>
      <c r="D169" s="215" t="s">
        <v>151</v>
      </c>
      <c r="E169" s="62"/>
      <c r="F169" s="216" t="s">
        <v>228</v>
      </c>
      <c r="G169" s="62"/>
      <c r="H169" s="62"/>
      <c r="I169" s="171"/>
      <c r="J169" s="62"/>
      <c r="K169" s="62"/>
      <c r="L169" s="60"/>
      <c r="M169" s="244"/>
      <c r="N169" s="245"/>
      <c r="O169" s="245"/>
      <c r="P169" s="245"/>
      <c r="Q169" s="245"/>
      <c r="R169" s="245"/>
      <c r="S169" s="245"/>
      <c r="T169" s="246"/>
      <c r="AT169" s="23" t="s">
        <v>151</v>
      </c>
      <c r="AU169" s="23" t="s">
        <v>79</v>
      </c>
    </row>
    <row r="170" spans="2:12" s="1" customFormat="1" ht="6.95" customHeight="1">
      <c r="B170" s="55"/>
      <c r="C170" s="56"/>
      <c r="D170" s="56"/>
      <c r="E170" s="56"/>
      <c r="F170" s="56"/>
      <c r="G170" s="56"/>
      <c r="H170" s="56"/>
      <c r="I170" s="147"/>
      <c r="J170" s="56"/>
      <c r="K170" s="56"/>
      <c r="L170" s="60"/>
    </row>
  </sheetData>
  <sheetProtection password="CC35" sheet="1" objects="1" scenarios="1" formatCells="0" formatColumns="0" formatRows="0" sort="0" autoFilter="0"/>
  <autoFilter ref="C94:K169"/>
  <mergeCells count="15">
    <mergeCell ref="E85:H85"/>
    <mergeCell ref="E83:H83"/>
    <mergeCell ref="E87:H87"/>
    <mergeCell ref="G1:H1"/>
    <mergeCell ref="L2:V2"/>
    <mergeCell ref="E49:H49"/>
    <mergeCell ref="E53:H53"/>
    <mergeCell ref="E51:H51"/>
    <mergeCell ref="E55:H55"/>
    <mergeCell ref="E81:H81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9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20"/>
      <c r="C1" s="120"/>
      <c r="D1" s="121" t="s">
        <v>1</v>
      </c>
      <c r="E1" s="120"/>
      <c r="F1" s="122" t="s">
        <v>103</v>
      </c>
      <c r="G1" s="387" t="s">
        <v>104</v>
      </c>
      <c r="H1" s="387"/>
      <c r="I1" s="123"/>
      <c r="J1" s="122" t="s">
        <v>105</v>
      </c>
      <c r="K1" s="121" t="s">
        <v>106</v>
      </c>
      <c r="L1" s="122" t="s">
        <v>107</v>
      </c>
      <c r="M1" s="122"/>
      <c r="N1" s="122"/>
      <c r="O1" s="122"/>
      <c r="P1" s="122"/>
      <c r="Q1" s="122"/>
      <c r="R1" s="122"/>
      <c r="S1" s="122"/>
      <c r="T1" s="122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23" t="s">
        <v>96</v>
      </c>
    </row>
    <row r="3" spans="2:46" ht="6.95" customHeight="1">
      <c r="B3" s="24"/>
      <c r="C3" s="25"/>
      <c r="D3" s="25"/>
      <c r="E3" s="25"/>
      <c r="F3" s="25"/>
      <c r="G3" s="25"/>
      <c r="H3" s="25"/>
      <c r="I3" s="124"/>
      <c r="J3" s="25"/>
      <c r="K3" s="26"/>
      <c r="AT3" s="23" t="s">
        <v>79</v>
      </c>
    </row>
    <row r="4" spans="2:46" ht="36.95" customHeight="1">
      <c r="B4" s="27"/>
      <c r="C4" s="28"/>
      <c r="D4" s="29" t="s">
        <v>108</v>
      </c>
      <c r="E4" s="28"/>
      <c r="F4" s="28"/>
      <c r="G4" s="28"/>
      <c r="H4" s="28"/>
      <c r="I4" s="125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25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25"/>
      <c r="J6" s="28"/>
      <c r="K6" s="30"/>
    </row>
    <row r="7" spans="2:11" ht="22.5" customHeight="1">
      <c r="B7" s="27"/>
      <c r="C7" s="28"/>
      <c r="D7" s="28"/>
      <c r="E7" s="388" t="str">
        <f>'Rekapitulace stavby'!K6</f>
        <v>II/322 Lžovice - Týnec nad Labem</v>
      </c>
      <c r="F7" s="389"/>
      <c r="G7" s="389"/>
      <c r="H7" s="389"/>
      <c r="I7" s="125"/>
      <c r="J7" s="28"/>
      <c r="K7" s="30"/>
    </row>
    <row r="8" spans="2:11" ht="15">
      <c r="B8" s="27"/>
      <c r="C8" s="28"/>
      <c r="D8" s="36" t="s">
        <v>109</v>
      </c>
      <c r="E8" s="28"/>
      <c r="F8" s="28"/>
      <c r="G8" s="28"/>
      <c r="H8" s="28"/>
      <c r="I8" s="125"/>
      <c r="J8" s="28"/>
      <c r="K8" s="30"/>
    </row>
    <row r="9" spans="2:11" s="1" customFormat="1" ht="22.5" customHeight="1">
      <c r="B9" s="40"/>
      <c r="C9" s="41"/>
      <c r="D9" s="41"/>
      <c r="E9" s="388" t="s">
        <v>110</v>
      </c>
      <c r="F9" s="390"/>
      <c r="G9" s="390"/>
      <c r="H9" s="390"/>
      <c r="I9" s="126"/>
      <c r="J9" s="41"/>
      <c r="K9" s="44"/>
    </row>
    <row r="10" spans="2:11" s="1" customFormat="1" ht="15">
      <c r="B10" s="40"/>
      <c r="C10" s="41"/>
      <c r="D10" s="36" t="s">
        <v>111</v>
      </c>
      <c r="E10" s="41"/>
      <c r="F10" s="41"/>
      <c r="G10" s="41"/>
      <c r="H10" s="41"/>
      <c r="I10" s="126"/>
      <c r="J10" s="41"/>
      <c r="K10" s="44"/>
    </row>
    <row r="11" spans="2:11" s="1" customFormat="1" ht="36.95" customHeight="1">
      <c r="B11" s="40"/>
      <c r="C11" s="41"/>
      <c r="D11" s="41"/>
      <c r="E11" s="391" t="s">
        <v>563</v>
      </c>
      <c r="F11" s="390"/>
      <c r="G11" s="390"/>
      <c r="H11" s="390"/>
      <c r="I11" s="126"/>
      <c r="J11" s="41"/>
      <c r="K11" s="44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26"/>
      <c r="J12" s="41"/>
      <c r="K12" s="44"/>
    </row>
    <row r="13" spans="2:11" s="1" customFormat="1" ht="14.45" customHeight="1">
      <c r="B13" s="40"/>
      <c r="C13" s="41"/>
      <c r="D13" s="36" t="s">
        <v>20</v>
      </c>
      <c r="E13" s="41"/>
      <c r="F13" s="34" t="s">
        <v>21</v>
      </c>
      <c r="G13" s="41"/>
      <c r="H13" s="41"/>
      <c r="I13" s="127" t="s">
        <v>22</v>
      </c>
      <c r="J13" s="34" t="s">
        <v>21</v>
      </c>
      <c r="K13" s="44"/>
    </row>
    <row r="14" spans="2:11" s="1" customFormat="1" ht="14.45" customHeight="1">
      <c r="B14" s="40"/>
      <c r="C14" s="41"/>
      <c r="D14" s="36" t="s">
        <v>23</v>
      </c>
      <c r="E14" s="41"/>
      <c r="F14" s="34" t="s">
        <v>115</v>
      </c>
      <c r="G14" s="41"/>
      <c r="H14" s="41"/>
      <c r="I14" s="127" t="s">
        <v>25</v>
      </c>
      <c r="J14" s="128" t="str">
        <f>'Rekapitulace stavby'!AN8</f>
        <v>29.1.2017</v>
      </c>
      <c r="K14" s="44"/>
    </row>
    <row r="15" spans="2:11" s="1" customFormat="1" ht="10.9" customHeight="1">
      <c r="B15" s="40"/>
      <c r="C15" s="41"/>
      <c r="D15" s="41"/>
      <c r="E15" s="41"/>
      <c r="F15" s="41"/>
      <c r="G15" s="41"/>
      <c r="H15" s="41"/>
      <c r="I15" s="126"/>
      <c r="J15" s="41"/>
      <c r="K15" s="44"/>
    </row>
    <row r="16" spans="2:11" s="1" customFormat="1" ht="14.45" customHeight="1">
      <c r="B16" s="40"/>
      <c r="C16" s="41"/>
      <c r="D16" s="36" t="s">
        <v>27</v>
      </c>
      <c r="E16" s="41"/>
      <c r="F16" s="41"/>
      <c r="G16" s="41"/>
      <c r="H16" s="41"/>
      <c r="I16" s="127" t="s">
        <v>28</v>
      </c>
      <c r="J16" s="34" t="s">
        <v>21</v>
      </c>
      <c r="K16" s="44"/>
    </row>
    <row r="17" spans="2:11" s="1" customFormat="1" ht="18" customHeight="1">
      <c r="B17" s="40"/>
      <c r="C17" s="41"/>
      <c r="D17" s="41"/>
      <c r="E17" s="34" t="s">
        <v>29</v>
      </c>
      <c r="F17" s="41"/>
      <c r="G17" s="41"/>
      <c r="H17" s="41"/>
      <c r="I17" s="127" t="s">
        <v>30</v>
      </c>
      <c r="J17" s="34" t="s">
        <v>21</v>
      </c>
      <c r="K17" s="44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26"/>
      <c r="J18" s="41"/>
      <c r="K18" s="44"/>
    </row>
    <row r="19" spans="2:11" s="1" customFormat="1" ht="14.45" customHeight="1">
      <c r="B19" s="40"/>
      <c r="C19" s="41"/>
      <c r="D19" s="36" t="s">
        <v>31</v>
      </c>
      <c r="E19" s="41"/>
      <c r="F19" s="41"/>
      <c r="G19" s="41"/>
      <c r="H19" s="41"/>
      <c r="I19" s="127" t="s">
        <v>28</v>
      </c>
      <c r="J19" s="34" t="str">
        <f>IF('Rekapitulace stavby'!AN13="Vyplň údaj","",IF('Rekapitulace stavby'!AN13="","",'Rekapitulace stavby'!AN13))</f>
        <v/>
      </c>
      <c r="K19" s="44"/>
    </row>
    <row r="20" spans="2:11" s="1" customFormat="1" ht="18" customHeight="1">
      <c r="B20" s="40"/>
      <c r="C20" s="41"/>
      <c r="D20" s="41"/>
      <c r="E20" s="34" t="str">
        <f>IF('Rekapitulace stavby'!E14="Vyplň údaj","",IF('Rekapitulace stavby'!E14="","",'Rekapitulace stavby'!E14))</f>
        <v/>
      </c>
      <c r="F20" s="41"/>
      <c r="G20" s="41"/>
      <c r="H20" s="41"/>
      <c r="I20" s="127" t="s">
        <v>30</v>
      </c>
      <c r="J20" s="34" t="str">
        <f>IF('Rekapitulace stavby'!AN14="Vyplň údaj","",IF('Rekapitulace stavby'!AN14="","",'Rekapitulace stavby'!AN14))</f>
        <v/>
      </c>
      <c r="K20" s="44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26"/>
      <c r="J21" s="41"/>
      <c r="K21" s="44"/>
    </row>
    <row r="22" spans="2:11" s="1" customFormat="1" ht="14.45" customHeight="1">
      <c r="B22" s="40"/>
      <c r="C22" s="41"/>
      <c r="D22" s="36" t="s">
        <v>33</v>
      </c>
      <c r="E22" s="41"/>
      <c r="F22" s="41"/>
      <c r="G22" s="41"/>
      <c r="H22" s="41"/>
      <c r="I22" s="127" t="s">
        <v>28</v>
      </c>
      <c r="J22" s="34" t="s">
        <v>21</v>
      </c>
      <c r="K22" s="44"/>
    </row>
    <row r="23" spans="2:11" s="1" customFormat="1" ht="18" customHeight="1">
      <c r="B23" s="40"/>
      <c r="C23" s="41"/>
      <c r="D23" s="41"/>
      <c r="E23" s="34" t="s">
        <v>34</v>
      </c>
      <c r="F23" s="41"/>
      <c r="G23" s="41"/>
      <c r="H23" s="41"/>
      <c r="I23" s="127" t="s">
        <v>30</v>
      </c>
      <c r="J23" s="34" t="s">
        <v>21</v>
      </c>
      <c r="K23" s="44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26"/>
      <c r="J24" s="41"/>
      <c r="K24" s="44"/>
    </row>
    <row r="25" spans="2:11" s="1" customFormat="1" ht="14.45" customHeight="1">
      <c r="B25" s="40"/>
      <c r="C25" s="41"/>
      <c r="D25" s="36" t="s">
        <v>36</v>
      </c>
      <c r="E25" s="41"/>
      <c r="F25" s="41"/>
      <c r="G25" s="41"/>
      <c r="H25" s="41"/>
      <c r="I25" s="126"/>
      <c r="J25" s="41"/>
      <c r="K25" s="44"/>
    </row>
    <row r="26" spans="2:11" s="7" customFormat="1" ht="22.5" customHeight="1">
      <c r="B26" s="129"/>
      <c r="C26" s="130"/>
      <c r="D26" s="130"/>
      <c r="E26" s="379" t="s">
        <v>21</v>
      </c>
      <c r="F26" s="379"/>
      <c r="G26" s="379"/>
      <c r="H26" s="379"/>
      <c r="I26" s="131"/>
      <c r="J26" s="130"/>
      <c r="K26" s="132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26"/>
      <c r="J27" s="41"/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25.35" customHeight="1">
      <c r="B29" s="40"/>
      <c r="C29" s="41"/>
      <c r="D29" s="135" t="s">
        <v>38</v>
      </c>
      <c r="E29" s="41"/>
      <c r="F29" s="41"/>
      <c r="G29" s="41"/>
      <c r="H29" s="41"/>
      <c r="I29" s="126"/>
      <c r="J29" s="136">
        <f>ROUND(J84,2)</f>
        <v>0</v>
      </c>
      <c r="K29" s="44"/>
    </row>
    <row r="30" spans="2:11" s="1" customFormat="1" ht="6.95" customHeight="1">
      <c r="B30" s="40"/>
      <c r="C30" s="41"/>
      <c r="D30" s="84"/>
      <c r="E30" s="84"/>
      <c r="F30" s="84"/>
      <c r="G30" s="84"/>
      <c r="H30" s="84"/>
      <c r="I30" s="133"/>
      <c r="J30" s="84"/>
      <c r="K30" s="134"/>
    </row>
    <row r="31" spans="2:11" s="1" customFormat="1" ht="14.45" customHeight="1">
      <c r="B31" s="40"/>
      <c r="C31" s="41"/>
      <c r="D31" s="41"/>
      <c r="E31" s="41"/>
      <c r="F31" s="45" t="s">
        <v>40</v>
      </c>
      <c r="G31" s="41"/>
      <c r="H31" s="41"/>
      <c r="I31" s="137" t="s">
        <v>39</v>
      </c>
      <c r="J31" s="45" t="s">
        <v>41</v>
      </c>
      <c r="K31" s="44"/>
    </row>
    <row r="32" spans="2:11" s="1" customFormat="1" ht="14.45" customHeight="1">
      <c r="B32" s="40"/>
      <c r="C32" s="41"/>
      <c r="D32" s="48" t="s">
        <v>42</v>
      </c>
      <c r="E32" s="48" t="s">
        <v>43</v>
      </c>
      <c r="F32" s="138">
        <f>ROUND(SUM(BE84:BE98),2)</f>
        <v>0</v>
      </c>
      <c r="G32" s="41"/>
      <c r="H32" s="41"/>
      <c r="I32" s="139">
        <v>0.21</v>
      </c>
      <c r="J32" s="138">
        <f>ROUND(ROUND((SUM(BE84:BE98)),2)*I32,2)</f>
        <v>0</v>
      </c>
      <c r="K32" s="44"/>
    </row>
    <row r="33" spans="2:11" s="1" customFormat="1" ht="14.45" customHeight="1">
      <c r="B33" s="40"/>
      <c r="C33" s="41"/>
      <c r="D33" s="41"/>
      <c r="E33" s="48" t="s">
        <v>44</v>
      </c>
      <c r="F33" s="138">
        <f>ROUND(SUM(BF84:BF98),2)</f>
        <v>0</v>
      </c>
      <c r="G33" s="41"/>
      <c r="H33" s="41"/>
      <c r="I33" s="139">
        <v>0.15</v>
      </c>
      <c r="J33" s="138">
        <f>ROUND(ROUND((SUM(BF84:BF98)),2)*I33,2)</f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45</v>
      </c>
      <c r="F34" s="138">
        <f>ROUND(SUM(BG84:BG98),2)</f>
        <v>0</v>
      </c>
      <c r="G34" s="41"/>
      <c r="H34" s="41"/>
      <c r="I34" s="139">
        <v>0.21</v>
      </c>
      <c r="J34" s="138">
        <v>0</v>
      </c>
      <c r="K34" s="44"/>
    </row>
    <row r="35" spans="2:11" s="1" customFormat="1" ht="14.45" customHeight="1" hidden="1">
      <c r="B35" s="40"/>
      <c r="C35" s="41"/>
      <c r="D35" s="41"/>
      <c r="E35" s="48" t="s">
        <v>46</v>
      </c>
      <c r="F35" s="138">
        <f>ROUND(SUM(BH84:BH98),2)</f>
        <v>0</v>
      </c>
      <c r="G35" s="41"/>
      <c r="H35" s="41"/>
      <c r="I35" s="139">
        <v>0.15</v>
      </c>
      <c r="J35" s="138">
        <v>0</v>
      </c>
      <c r="K35" s="44"/>
    </row>
    <row r="36" spans="2:11" s="1" customFormat="1" ht="14.45" customHeight="1" hidden="1">
      <c r="B36" s="40"/>
      <c r="C36" s="41"/>
      <c r="D36" s="41"/>
      <c r="E36" s="48" t="s">
        <v>47</v>
      </c>
      <c r="F36" s="138">
        <f>ROUND(SUM(BI84:BI98),2)</f>
        <v>0</v>
      </c>
      <c r="G36" s="41"/>
      <c r="H36" s="41"/>
      <c r="I36" s="139">
        <v>0</v>
      </c>
      <c r="J36" s="138">
        <v>0</v>
      </c>
      <c r="K36" s="44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26"/>
      <c r="J37" s="41"/>
      <c r="K37" s="44"/>
    </row>
    <row r="38" spans="2:11" s="1" customFormat="1" ht="25.35" customHeight="1">
      <c r="B38" s="40"/>
      <c r="C38" s="140"/>
      <c r="D38" s="141" t="s">
        <v>48</v>
      </c>
      <c r="E38" s="78"/>
      <c r="F38" s="78"/>
      <c r="G38" s="142" t="s">
        <v>49</v>
      </c>
      <c r="H38" s="143" t="s">
        <v>50</v>
      </c>
      <c r="I38" s="144"/>
      <c r="J38" s="145">
        <f>SUM(J29:J36)</f>
        <v>0</v>
      </c>
      <c r="K38" s="146"/>
    </row>
    <row r="39" spans="2:11" s="1" customFormat="1" ht="14.45" customHeight="1">
      <c r="B39" s="55"/>
      <c r="C39" s="56"/>
      <c r="D39" s="56"/>
      <c r="E39" s="56"/>
      <c r="F39" s="56"/>
      <c r="G39" s="56"/>
      <c r="H39" s="56"/>
      <c r="I39" s="147"/>
      <c r="J39" s="56"/>
      <c r="K39" s="57"/>
    </row>
    <row r="43" spans="2:11" s="1" customFormat="1" ht="6.95" customHeight="1">
      <c r="B43" s="148"/>
      <c r="C43" s="149"/>
      <c r="D43" s="149"/>
      <c r="E43" s="149"/>
      <c r="F43" s="149"/>
      <c r="G43" s="149"/>
      <c r="H43" s="149"/>
      <c r="I43" s="150"/>
      <c r="J43" s="149"/>
      <c r="K43" s="151"/>
    </row>
    <row r="44" spans="2:11" s="1" customFormat="1" ht="36.95" customHeight="1">
      <c r="B44" s="40"/>
      <c r="C44" s="29" t="s">
        <v>116</v>
      </c>
      <c r="D44" s="41"/>
      <c r="E44" s="41"/>
      <c r="F44" s="41"/>
      <c r="G44" s="41"/>
      <c r="H44" s="41"/>
      <c r="I44" s="126"/>
      <c r="J44" s="41"/>
      <c r="K44" s="44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26"/>
      <c r="J45" s="41"/>
      <c r="K45" s="44"/>
    </row>
    <row r="46" spans="2:11" s="1" customFormat="1" ht="14.45" customHeight="1">
      <c r="B46" s="40"/>
      <c r="C46" s="36" t="s">
        <v>18</v>
      </c>
      <c r="D46" s="41"/>
      <c r="E46" s="41"/>
      <c r="F46" s="41"/>
      <c r="G46" s="41"/>
      <c r="H46" s="41"/>
      <c r="I46" s="126"/>
      <c r="J46" s="41"/>
      <c r="K46" s="44"/>
    </row>
    <row r="47" spans="2:11" s="1" customFormat="1" ht="22.5" customHeight="1">
      <c r="B47" s="40"/>
      <c r="C47" s="41"/>
      <c r="D47" s="41"/>
      <c r="E47" s="388" t="str">
        <f>E7</f>
        <v>II/322 Lžovice - Týnec nad Labem</v>
      </c>
      <c r="F47" s="389"/>
      <c r="G47" s="389"/>
      <c r="H47" s="389"/>
      <c r="I47" s="126"/>
      <c r="J47" s="41"/>
      <c r="K47" s="44"/>
    </row>
    <row r="48" spans="2:11" ht="15">
      <c r="B48" s="27"/>
      <c r="C48" s="36" t="s">
        <v>109</v>
      </c>
      <c r="D48" s="28"/>
      <c r="E48" s="28"/>
      <c r="F48" s="28"/>
      <c r="G48" s="28"/>
      <c r="H48" s="28"/>
      <c r="I48" s="125"/>
      <c r="J48" s="28"/>
      <c r="K48" s="30"/>
    </row>
    <row r="49" spans="2:11" s="1" customFormat="1" ht="22.5" customHeight="1">
      <c r="B49" s="40"/>
      <c r="C49" s="41"/>
      <c r="D49" s="41"/>
      <c r="E49" s="388" t="s">
        <v>110</v>
      </c>
      <c r="F49" s="390"/>
      <c r="G49" s="390"/>
      <c r="H49" s="390"/>
      <c r="I49" s="126"/>
      <c r="J49" s="41"/>
      <c r="K49" s="44"/>
    </row>
    <row r="50" spans="2:11" s="1" customFormat="1" ht="14.45" customHeight="1">
      <c r="B50" s="40"/>
      <c r="C50" s="36" t="s">
        <v>111</v>
      </c>
      <c r="D50" s="41"/>
      <c r="E50" s="41"/>
      <c r="F50" s="41"/>
      <c r="G50" s="41"/>
      <c r="H50" s="41"/>
      <c r="I50" s="126"/>
      <c r="J50" s="41"/>
      <c r="K50" s="44"/>
    </row>
    <row r="51" spans="2:11" s="1" customFormat="1" ht="23.25" customHeight="1">
      <c r="B51" s="40"/>
      <c r="C51" s="41"/>
      <c r="D51" s="41"/>
      <c r="E51" s="391" t="str">
        <f>E11</f>
        <v>SO 182 - Přechodné dopravní značení</v>
      </c>
      <c r="F51" s="390"/>
      <c r="G51" s="390"/>
      <c r="H51" s="390"/>
      <c r="I51" s="126"/>
      <c r="J51" s="41"/>
      <c r="K51" s="44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26"/>
      <c r="J52" s="41"/>
      <c r="K52" s="44"/>
    </row>
    <row r="53" spans="2:11" s="1" customFormat="1" ht="18" customHeight="1">
      <c r="B53" s="40"/>
      <c r="C53" s="36" t="s">
        <v>23</v>
      </c>
      <c r="D53" s="41"/>
      <c r="E53" s="41"/>
      <c r="F53" s="34" t="str">
        <f>F14</f>
        <v xml:space="preserve"> </v>
      </c>
      <c r="G53" s="41"/>
      <c r="H53" s="41"/>
      <c r="I53" s="127" t="s">
        <v>25</v>
      </c>
      <c r="J53" s="128" t="str">
        <f>IF(J14="","",J14)</f>
        <v>29.1.2017</v>
      </c>
      <c r="K53" s="44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26"/>
      <c r="J54" s="41"/>
      <c r="K54" s="44"/>
    </row>
    <row r="55" spans="2:11" s="1" customFormat="1" ht="15">
      <c r="B55" s="40"/>
      <c r="C55" s="36" t="s">
        <v>27</v>
      </c>
      <c r="D55" s="41"/>
      <c r="E55" s="41"/>
      <c r="F55" s="34" t="str">
        <f>E17</f>
        <v>Krajská správa a údržba silnic Středočeského kraje</v>
      </c>
      <c r="G55" s="41"/>
      <c r="H55" s="41"/>
      <c r="I55" s="127" t="s">
        <v>33</v>
      </c>
      <c r="J55" s="34" t="str">
        <f>E23</f>
        <v>Ateliér PROMIKA s.r.o.</v>
      </c>
      <c r="K55" s="44"/>
    </row>
    <row r="56" spans="2:11" s="1" customFormat="1" ht="14.45" customHeight="1">
      <c r="B56" s="40"/>
      <c r="C56" s="36" t="s">
        <v>31</v>
      </c>
      <c r="D56" s="41"/>
      <c r="E56" s="41"/>
      <c r="F56" s="34" t="str">
        <f>IF(E20="","",E20)</f>
        <v/>
      </c>
      <c r="G56" s="41"/>
      <c r="H56" s="41"/>
      <c r="I56" s="126"/>
      <c r="J56" s="41"/>
      <c r="K56" s="44"/>
    </row>
    <row r="57" spans="2:11" s="1" customFormat="1" ht="10.35" customHeight="1">
      <c r="B57" s="40"/>
      <c r="C57" s="41"/>
      <c r="D57" s="41"/>
      <c r="E57" s="41"/>
      <c r="F57" s="41"/>
      <c r="G57" s="41"/>
      <c r="H57" s="41"/>
      <c r="I57" s="126"/>
      <c r="J57" s="41"/>
      <c r="K57" s="44"/>
    </row>
    <row r="58" spans="2:11" s="1" customFormat="1" ht="29.25" customHeight="1">
      <c r="B58" s="40"/>
      <c r="C58" s="152" t="s">
        <v>117</v>
      </c>
      <c r="D58" s="140"/>
      <c r="E58" s="140"/>
      <c r="F58" s="140"/>
      <c r="G58" s="140"/>
      <c r="H58" s="140"/>
      <c r="I58" s="153"/>
      <c r="J58" s="154" t="s">
        <v>118</v>
      </c>
      <c r="K58" s="155"/>
    </row>
    <row r="59" spans="2:11" s="1" customFormat="1" ht="10.35" customHeight="1">
      <c r="B59" s="40"/>
      <c r="C59" s="41"/>
      <c r="D59" s="41"/>
      <c r="E59" s="41"/>
      <c r="F59" s="41"/>
      <c r="G59" s="41"/>
      <c r="H59" s="41"/>
      <c r="I59" s="126"/>
      <c r="J59" s="41"/>
      <c r="K59" s="44"/>
    </row>
    <row r="60" spans="2:47" s="1" customFormat="1" ht="29.25" customHeight="1">
      <c r="B60" s="40"/>
      <c r="C60" s="156" t="s">
        <v>119</v>
      </c>
      <c r="D60" s="41"/>
      <c r="E60" s="41"/>
      <c r="F60" s="41"/>
      <c r="G60" s="41"/>
      <c r="H60" s="41"/>
      <c r="I60" s="126"/>
      <c r="J60" s="136">
        <f>J84</f>
        <v>0</v>
      </c>
      <c r="K60" s="44"/>
      <c r="AU60" s="23" t="s">
        <v>120</v>
      </c>
    </row>
    <row r="61" spans="2:11" s="8" customFormat="1" ht="24.95" customHeight="1">
      <c r="B61" s="157"/>
      <c r="C61" s="158"/>
      <c r="D61" s="159" t="s">
        <v>121</v>
      </c>
      <c r="E61" s="160"/>
      <c r="F61" s="160"/>
      <c r="G61" s="160"/>
      <c r="H61" s="160"/>
      <c r="I61" s="161"/>
      <c r="J61" s="162">
        <f>J85</f>
        <v>0</v>
      </c>
      <c r="K61" s="163"/>
    </row>
    <row r="62" spans="2:11" s="9" customFormat="1" ht="19.9" customHeight="1">
      <c r="B62" s="164"/>
      <c r="C62" s="165"/>
      <c r="D62" s="166" t="s">
        <v>123</v>
      </c>
      <c r="E62" s="167"/>
      <c r="F62" s="167"/>
      <c r="G62" s="167"/>
      <c r="H62" s="167"/>
      <c r="I62" s="168"/>
      <c r="J62" s="169">
        <f>J86</f>
        <v>0</v>
      </c>
      <c r="K62" s="170"/>
    </row>
    <row r="63" spans="2:11" s="1" customFormat="1" ht="21.75" customHeight="1">
      <c r="B63" s="40"/>
      <c r="C63" s="41"/>
      <c r="D63" s="41"/>
      <c r="E63" s="41"/>
      <c r="F63" s="41"/>
      <c r="G63" s="41"/>
      <c r="H63" s="41"/>
      <c r="I63" s="126"/>
      <c r="J63" s="41"/>
      <c r="K63" s="44"/>
    </row>
    <row r="64" spans="2:11" s="1" customFormat="1" ht="6.95" customHeight="1">
      <c r="B64" s="55"/>
      <c r="C64" s="56"/>
      <c r="D64" s="56"/>
      <c r="E64" s="56"/>
      <c r="F64" s="56"/>
      <c r="G64" s="56"/>
      <c r="H64" s="56"/>
      <c r="I64" s="147"/>
      <c r="J64" s="56"/>
      <c r="K64" s="57"/>
    </row>
    <row r="68" spans="2:12" s="1" customFormat="1" ht="6.95" customHeight="1">
      <c r="B68" s="58"/>
      <c r="C68" s="59"/>
      <c r="D68" s="59"/>
      <c r="E68" s="59"/>
      <c r="F68" s="59"/>
      <c r="G68" s="59"/>
      <c r="H68" s="59"/>
      <c r="I68" s="150"/>
      <c r="J68" s="59"/>
      <c r="K68" s="59"/>
      <c r="L68" s="60"/>
    </row>
    <row r="69" spans="2:12" s="1" customFormat="1" ht="36.95" customHeight="1">
      <c r="B69" s="40"/>
      <c r="C69" s="61" t="s">
        <v>126</v>
      </c>
      <c r="D69" s="62"/>
      <c r="E69" s="62"/>
      <c r="F69" s="62"/>
      <c r="G69" s="62"/>
      <c r="H69" s="62"/>
      <c r="I69" s="171"/>
      <c r="J69" s="62"/>
      <c r="K69" s="62"/>
      <c r="L69" s="60"/>
    </row>
    <row r="70" spans="2:12" s="1" customFormat="1" ht="6.95" customHeight="1">
      <c r="B70" s="40"/>
      <c r="C70" s="62"/>
      <c r="D70" s="62"/>
      <c r="E70" s="62"/>
      <c r="F70" s="62"/>
      <c r="G70" s="62"/>
      <c r="H70" s="62"/>
      <c r="I70" s="171"/>
      <c r="J70" s="62"/>
      <c r="K70" s="62"/>
      <c r="L70" s="60"/>
    </row>
    <row r="71" spans="2:12" s="1" customFormat="1" ht="14.45" customHeight="1">
      <c r="B71" s="40"/>
      <c r="C71" s="64" t="s">
        <v>18</v>
      </c>
      <c r="D71" s="62"/>
      <c r="E71" s="62"/>
      <c r="F71" s="62"/>
      <c r="G71" s="62"/>
      <c r="H71" s="62"/>
      <c r="I71" s="171"/>
      <c r="J71" s="62"/>
      <c r="K71" s="62"/>
      <c r="L71" s="60"/>
    </row>
    <row r="72" spans="2:12" s="1" customFormat="1" ht="22.5" customHeight="1">
      <c r="B72" s="40"/>
      <c r="C72" s="62"/>
      <c r="D72" s="62"/>
      <c r="E72" s="385" t="str">
        <f>E7</f>
        <v>II/322 Lžovice - Týnec nad Labem</v>
      </c>
      <c r="F72" s="392"/>
      <c r="G72" s="392"/>
      <c r="H72" s="392"/>
      <c r="I72" s="171"/>
      <c r="J72" s="62"/>
      <c r="K72" s="62"/>
      <c r="L72" s="60"/>
    </row>
    <row r="73" spans="2:12" ht="15">
      <c r="B73" s="27"/>
      <c r="C73" s="64" t="s">
        <v>109</v>
      </c>
      <c r="D73" s="172"/>
      <c r="E73" s="172"/>
      <c r="F73" s="172"/>
      <c r="G73" s="172"/>
      <c r="H73" s="172"/>
      <c r="J73" s="172"/>
      <c r="K73" s="172"/>
      <c r="L73" s="173"/>
    </row>
    <row r="74" spans="2:12" s="1" customFormat="1" ht="22.5" customHeight="1">
      <c r="B74" s="40"/>
      <c r="C74" s="62"/>
      <c r="D74" s="62"/>
      <c r="E74" s="385" t="s">
        <v>110</v>
      </c>
      <c r="F74" s="384"/>
      <c r="G74" s="384"/>
      <c r="H74" s="384"/>
      <c r="I74" s="171"/>
      <c r="J74" s="62"/>
      <c r="K74" s="62"/>
      <c r="L74" s="60"/>
    </row>
    <row r="75" spans="2:12" s="1" customFormat="1" ht="14.45" customHeight="1">
      <c r="B75" s="40"/>
      <c r="C75" s="64" t="s">
        <v>111</v>
      </c>
      <c r="D75" s="62"/>
      <c r="E75" s="62"/>
      <c r="F75" s="62"/>
      <c r="G75" s="62"/>
      <c r="H75" s="62"/>
      <c r="I75" s="171"/>
      <c r="J75" s="62"/>
      <c r="K75" s="62"/>
      <c r="L75" s="60"/>
    </row>
    <row r="76" spans="2:12" s="1" customFormat="1" ht="23.25" customHeight="1">
      <c r="B76" s="40"/>
      <c r="C76" s="62"/>
      <c r="D76" s="62"/>
      <c r="E76" s="351" t="str">
        <f>E11</f>
        <v>SO 182 - Přechodné dopravní značení</v>
      </c>
      <c r="F76" s="384"/>
      <c r="G76" s="384"/>
      <c r="H76" s="384"/>
      <c r="I76" s="171"/>
      <c r="J76" s="62"/>
      <c r="K76" s="62"/>
      <c r="L76" s="60"/>
    </row>
    <row r="77" spans="2:12" s="1" customFormat="1" ht="6.95" customHeight="1">
      <c r="B77" s="40"/>
      <c r="C77" s="62"/>
      <c r="D77" s="62"/>
      <c r="E77" s="62"/>
      <c r="F77" s="62"/>
      <c r="G77" s="62"/>
      <c r="H77" s="62"/>
      <c r="I77" s="171"/>
      <c r="J77" s="62"/>
      <c r="K77" s="62"/>
      <c r="L77" s="60"/>
    </row>
    <row r="78" spans="2:12" s="1" customFormat="1" ht="18" customHeight="1">
      <c r="B78" s="40"/>
      <c r="C78" s="64" t="s">
        <v>23</v>
      </c>
      <c r="D78" s="62"/>
      <c r="E78" s="62"/>
      <c r="F78" s="174" t="str">
        <f>F14</f>
        <v xml:space="preserve"> </v>
      </c>
      <c r="G78" s="62"/>
      <c r="H78" s="62"/>
      <c r="I78" s="175" t="s">
        <v>25</v>
      </c>
      <c r="J78" s="72" t="str">
        <f>IF(J14="","",J14)</f>
        <v>29.1.2017</v>
      </c>
      <c r="K78" s="62"/>
      <c r="L78" s="60"/>
    </row>
    <row r="79" spans="2:12" s="1" customFormat="1" ht="6.95" customHeight="1">
      <c r="B79" s="40"/>
      <c r="C79" s="62"/>
      <c r="D79" s="62"/>
      <c r="E79" s="62"/>
      <c r="F79" s="62"/>
      <c r="G79" s="62"/>
      <c r="H79" s="62"/>
      <c r="I79" s="171"/>
      <c r="J79" s="62"/>
      <c r="K79" s="62"/>
      <c r="L79" s="60"/>
    </row>
    <row r="80" spans="2:12" s="1" customFormat="1" ht="15">
      <c r="B80" s="40"/>
      <c r="C80" s="64" t="s">
        <v>27</v>
      </c>
      <c r="D80" s="62"/>
      <c r="E80" s="62"/>
      <c r="F80" s="174" t="str">
        <f>E17</f>
        <v>Krajská správa a údržba silnic Středočeského kraje</v>
      </c>
      <c r="G80" s="62"/>
      <c r="H80" s="62"/>
      <c r="I80" s="175" t="s">
        <v>33</v>
      </c>
      <c r="J80" s="174" t="str">
        <f>E23</f>
        <v>Ateliér PROMIKA s.r.o.</v>
      </c>
      <c r="K80" s="62"/>
      <c r="L80" s="60"/>
    </row>
    <row r="81" spans="2:12" s="1" customFormat="1" ht="14.45" customHeight="1">
      <c r="B81" s="40"/>
      <c r="C81" s="64" t="s">
        <v>31</v>
      </c>
      <c r="D81" s="62"/>
      <c r="E81" s="62"/>
      <c r="F81" s="174" t="str">
        <f>IF(E20="","",E20)</f>
        <v/>
      </c>
      <c r="G81" s="62"/>
      <c r="H81" s="62"/>
      <c r="I81" s="171"/>
      <c r="J81" s="62"/>
      <c r="K81" s="62"/>
      <c r="L81" s="60"/>
    </row>
    <row r="82" spans="2:12" s="1" customFormat="1" ht="10.35" customHeight="1">
      <c r="B82" s="40"/>
      <c r="C82" s="62"/>
      <c r="D82" s="62"/>
      <c r="E82" s="62"/>
      <c r="F82" s="62"/>
      <c r="G82" s="62"/>
      <c r="H82" s="62"/>
      <c r="I82" s="171"/>
      <c r="J82" s="62"/>
      <c r="K82" s="62"/>
      <c r="L82" s="60"/>
    </row>
    <row r="83" spans="2:20" s="10" customFormat="1" ht="29.25" customHeight="1">
      <c r="B83" s="176"/>
      <c r="C83" s="177" t="s">
        <v>127</v>
      </c>
      <c r="D83" s="178" t="s">
        <v>57</v>
      </c>
      <c r="E83" s="178" t="s">
        <v>53</v>
      </c>
      <c r="F83" s="178" t="s">
        <v>128</v>
      </c>
      <c r="G83" s="178" t="s">
        <v>129</v>
      </c>
      <c r="H83" s="178" t="s">
        <v>130</v>
      </c>
      <c r="I83" s="179" t="s">
        <v>131</v>
      </c>
      <c r="J83" s="178" t="s">
        <v>118</v>
      </c>
      <c r="K83" s="180" t="s">
        <v>132</v>
      </c>
      <c r="L83" s="181"/>
      <c r="M83" s="80" t="s">
        <v>133</v>
      </c>
      <c r="N83" s="81" t="s">
        <v>42</v>
      </c>
      <c r="O83" s="81" t="s">
        <v>134</v>
      </c>
      <c r="P83" s="81" t="s">
        <v>135</v>
      </c>
      <c r="Q83" s="81" t="s">
        <v>136</v>
      </c>
      <c r="R83" s="81" t="s">
        <v>137</v>
      </c>
      <c r="S83" s="81" t="s">
        <v>138</v>
      </c>
      <c r="T83" s="82" t="s">
        <v>139</v>
      </c>
    </row>
    <row r="84" spans="2:63" s="1" customFormat="1" ht="29.25" customHeight="1">
      <c r="B84" s="40"/>
      <c r="C84" s="86" t="s">
        <v>119</v>
      </c>
      <c r="D84" s="62"/>
      <c r="E84" s="62"/>
      <c r="F84" s="62"/>
      <c r="G84" s="62"/>
      <c r="H84" s="62"/>
      <c r="I84" s="171"/>
      <c r="J84" s="182">
        <f>BK84</f>
        <v>0</v>
      </c>
      <c r="K84" s="62"/>
      <c r="L84" s="60"/>
      <c r="M84" s="83"/>
      <c r="N84" s="84"/>
      <c r="O84" s="84"/>
      <c r="P84" s="183">
        <f>P85</f>
        <v>0</v>
      </c>
      <c r="Q84" s="84"/>
      <c r="R84" s="183">
        <f>R85</f>
        <v>0</v>
      </c>
      <c r="S84" s="84"/>
      <c r="T84" s="184">
        <f>T85</f>
        <v>0</v>
      </c>
      <c r="AT84" s="23" t="s">
        <v>71</v>
      </c>
      <c r="AU84" s="23" t="s">
        <v>120</v>
      </c>
      <c r="BK84" s="185">
        <f>BK85</f>
        <v>0</v>
      </c>
    </row>
    <row r="85" spans="2:63" s="11" customFormat="1" ht="37.35" customHeight="1">
      <c r="B85" s="186"/>
      <c r="C85" s="187"/>
      <c r="D85" s="188" t="s">
        <v>71</v>
      </c>
      <c r="E85" s="189" t="s">
        <v>140</v>
      </c>
      <c r="F85" s="189" t="s">
        <v>141</v>
      </c>
      <c r="G85" s="187"/>
      <c r="H85" s="187"/>
      <c r="I85" s="190"/>
      <c r="J85" s="191">
        <f>BK85</f>
        <v>0</v>
      </c>
      <c r="K85" s="187"/>
      <c r="L85" s="192"/>
      <c r="M85" s="193"/>
      <c r="N85" s="194"/>
      <c r="O85" s="194"/>
      <c r="P85" s="195">
        <f>P86</f>
        <v>0</v>
      </c>
      <c r="Q85" s="194"/>
      <c r="R85" s="195">
        <f>R86</f>
        <v>0</v>
      </c>
      <c r="S85" s="194"/>
      <c r="T85" s="196">
        <f>T86</f>
        <v>0</v>
      </c>
      <c r="AR85" s="197" t="s">
        <v>76</v>
      </c>
      <c r="AT85" s="198" t="s">
        <v>71</v>
      </c>
      <c r="AU85" s="198" t="s">
        <v>72</v>
      </c>
      <c r="AY85" s="197" t="s">
        <v>142</v>
      </c>
      <c r="BK85" s="199">
        <f>BK86</f>
        <v>0</v>
      </c>
    </row>
    <row r="86" spans="2:63" s="11" customFormat="1" ht="19.9" customHeight="1">
      <c r="B86" s="186"/>
      <c r="C86" s="187"/>
      <c r="D86" s="200" t="s">
        <v>71</v>
      </c>
      <c r="E86" s="201" t="s">
        <v>158</v>
      </c>
      <c r="F86" s="201" t="s">
        <v>159</v>
      </c>
      <c r="G86" s="187"/>
      <c r="H86" s="187"/>
      <c r="I86" s="190"/>
      <c r="J86" s="202">
        <f>BK86</f>
        <v>0</v>
      </c>
      <c r="K86" s="187"/>
      <c r="L86" s="192"/>
      <c r="M86" s="193"/>
      <c r="N86" s="194"/>
      <c r="O86" s="194"/>
      <c r="P86" s="195">
        <f>SUM(P87:P98)</f>
        <v>0</v>
      </c>
      <c r="Q86" s="194"/>
      <c r="R86" s="195">
        <f>SUM(R87:R98)</f>
        <v>0</v>
      </c>
      <c r="S86" s="194"/>
      <c r="T86" s="196">
        <f>SUM(T87:T98)</f>
        <v>0</v>
      </c>
      <c r="AR86" s="197" t="s">
        <v>76</v>
      </c>
      <c r="AT86" s="198" t="s">
        <v>71</v>
      </c>
      <c r="AU86" s="198" t="s">
        <v>76</v>
      </c>
      <c r="AY86" s="197" t="s">
        <v>142</v>
      </c>
      <c r="BK86" s="199">
        <f>SUM(BK87:BK98)</f>
        <v>0</v>
      </c>
    </row>
    <row r="87" spans="2:65" s="1" customFormat="1" ht="22.5" customHeight="1">
      <c r="B87" s="40"/>
      <c r="C87" s="203" t="s">
        <v>76</v>
      </c>
      <c r="D87" s="203" t="s">
        <v>145</v>
      </c>
      <c r="E87" s="204" t="s">
        <v>564</v>
      </c>
      <c r="F87" s="205" t="s">
        <v>565</v>
      </c>
      <c r="G87" s="206" t="s">
        <v>148</v>
      </c>
      <c r="H87" s="207">
        <v>70</v>
      </c>
      <c r="I87" s="208"/>
      <c r="J87" s="209">
        <f>ROUND(I87*H87,2)</f>
        <v>0</v>
      </c>
      <c r="K87" s="205" t="s">
        <v>163</v>
      </c>
      <c r="L87" s="60"/>
      <c r="M87" s="210" t="s">
        <v>21</v>
      </c>
      <c r="N87" s="211" t="s">
        <v>43</v>
      </c>
      <c r="O87" s="41"/>
      <c r="P87" s="212">
        <f>O87*H87</f>
        <v>0</v>
      </c>
      <c r="Q87" s="212">
        <v>0</v>
      </c>
      <c r="R87" s="212">
        <f>Q87*H87</f>
        <v>0</v>
      </c>
      <c r="S87" s="212">
        <v>0</v>
      </c>
      <c r="T87" s="213">
        <f>S87*H87</f>
        <v>0</v>
      </c>
      <c r="AR87" s="23" t="s">
        <v>149</v>
      </c>
      <c r="AT87" s="23" t="s">
        <v>145</v>
      </c>
      <c r="AU87" s="23" t="s">
        <v>79</v>
      </c>
      <c r="AY87" s="23" t="s">
        <v>142</v>
      </c>
      <c r="BE87" s="214">
        <f>IF(N87="základní",J87,0)</f>
        <v>0</v>
      </c>
      <c r="BF87" s="214">
        <f>IF(N87="snížená",J87,0)</f>
        <v>0</v>
      </c>
      <c r="BG87" s="214">
        <f>IF(N87="zákl. přenesená",J87,0)</f>
        <v>0</v>
      </c>
      <c r="BH87" s="214">
        <f>IF(N87="sníž. přenesená",J87,0)</f>
        <v>0</v>
      </c>
      <c r="BI87" s="214">
        <f>IF(N87="nulová",J87,0)</f>
        <v>0</v>
      </c>
      <c r="BJ87" s="23" t="s">
        <v>76</v>
      </c>
      <c r="BK87" s="214">
        <f>ROUND(I87*H87,2)</f>
        <v>0</v>
      </c>
      <c r="BL87" s="23" t="s">
        <v>149</v>
      </c>
      <c r="BM87" s="23" t="s">
        <v>566</v>
      </c>
    </row>
    <row r="88" spans="2:47" s="1" customFormat="1" ht="27">
      <c r="B88" s="40"/>
      <c r="C88" s="62"/>
      <c r="D88" s="215" t="s">
        <v>151</v>
      </c>
      <c r="E88" s="62"/>
      <c r="F88" s="216" t="s">
        <v>567</v>
      </c>
      <c r="G88" s="62"/>
      <c r="H88" s="62"/>
      <c r="I88" s="171"/>
      <c r="J88" s="62"/>
      <c r="K88" s="62"/>
      <c r="L88" s="60"/>
      <c r="M88" s="217"/>
      <c r="N88" s="41"/>
      <c r="O88" s="41"/>
      <c r="P88" s="41"/>
      <c r="Q88" s="41"/>
      <c r="R88" s="41"/>
      <c r="S88" s="41"/>
      <c r="T88" s="77"/>
      <c r="AT88" s="23" t="s">
        <v>151</v>
      </c>
      <c r="AU88" s="23" t="s">
        <v>79</v>
      </c>
    </row>
    <row r="89" spans="2:51" s="12" customFormat="1" ht="13.5">
      <c r="B89" s="218"/>
      <c r="C89" s="219"/>
      <c r="D89" s="220" t="s">
        <v>152</v>
      </c>
      <c r="E89" s="221" t="s">
        <v>21</v>
      </c>
      <c r="F89" s="222" t="s">
        <v>568</v>
      </c>
      <c r="G89" s="219"/>
      <c r="H89" s="223">
        <v>70</v>
      </c>
      <c r="I89" s="224"/>
      <c r="J89" s="219"/>
      <c r="K89" s="219"/>
      <c r="L89" s="225"/>
      <c r="M89" s="226"/>
      <c r="N89" s="227"/>
      <c r="O89" s="227"/>
      <c r="P89" s="227"/>
      <c r="Q89" s="227"/>
      <c r="R89" s="227"/>
      <c r="S89" s="227"/>
      <c r="T89" s="228"/>
      <c r="AT89" s="229" t="s">
        <v>152</v>
      </c>
      <c r="AU89" s="229" t="s">
        <v>79</v>
      </c>
      <c r="AV89" s="12" t="s">
        <v>79</v>
      </c>
      <c r="AW89" s="12" t="s">
        <v>35</v>
      </c>
      <c r="AX89" s="12" t="s">
        <v>72</v>
      </c>
      <c r="AY89" s="229" t="s">
        <v>142</v>
      </c>
    </row>
    <row r="90" spans="2:65" s="1" customFormat="1" ht="22.5" customHeight="1">
      <c r="B90" s="40"/>
      <c r="C90" s="203" t="s">
        <v>79</v>
      </c>
      <c r="D90" s="203" t="s">
        <v>145</v>
      </c>
      <c r="E90" s="204" t="s">
        <v>569</v>
      </c>
      <c r="F90" s="205" t="s">
        <v>570</v>
      </c>
      <c r="G90" s="206" t="s">
        <v>148</v>
      </c>
      <c r="H90" s="207">
        <v>30</v>
      </c>
      <c r="I90" s="208"/>
      <c r="J90" s="209">
        <f>ROUND(I90*H90,2)</f>
        <v>0</v>
      </c>
      <c r="K90" s="205" t="s">
        <v>163</v>
      </c>
      <c r="L90" s="60"/>
      <c r="M90" s="210" t="s">
        <v>21</v>
      </c>
      <c r="N90" s="211" t="s">
        <v>43</v>
      </c>
      <c r="O90" s="41"/>
      <c r="P90" s="212">
        <f>O90*H90</f>
        <v>0</v>
      </c>
      <c r="Q90" s="212">
        <v>0</v>
      </c>
      <c r="R90" s="212">
        <f>Q90*H90</f>
        <v>0</v>
      </c>
      <c r="S90" s="212">
        <v>0</v>
      </c>
      <c r="T90" s="213">
        <f>S90*H90</f>
        <v>0</v>
      </c>
      <c r="AR90" s="23" t="s">
        <v>149</v>
      </c>
      <c r="AT90" s="23" t="s">
        <v>145</v>
      </c>
      <c r="AU90" s="23" t="s">
        <v>79</v>
      </c>
      <c r="AY90" s="23" t="s">
        <v>142</v>
      </c>
      <c r="BE90" s="214">
        <f>IF(N90="základní",J90,0)</f>
        <v>0</v>
      </c>
      <c r="BF90" s="214">
        <f>IF(N90="snížená",J90,0)</f>
        <v>0</v>
      </c>
      <c r="BG90" s="214">
        <f>IF(N90="zákl. přenesená",J90,0)</f>
        <v>0</v>
      </c>
      <c r="BH90" s="214">
        <f>IF(N90="sníž. přenesená",J90,0)</f>
        <v>0</v>
      </c>
      <c r="BI90" s="214">
        <f>IF(N90="nulová",J90,0)</f>
        <v>0</v>
      </c>
      <c r="BJ90" s="23" t="s">
        <v>76</v>
      </c>
      <c r="BK90" s="214">
        <f>ROUND(I90*H90,2)</f>
        <v>0</v>
      </c>
      <c r="BL90" s="23" t="s">
        <v>149</v>
      </c>
      <c r="BM90" s="23" t="s">
        <v>571</v>
      </c>
    </row>
    <row r="91" spans="2:47" s="1" customFormat="1" ht="27">
      <c r="B91" s="40"/>
      <c r="C91" s="62"/>
      <c r="D91" s="215" t="s">
        <v>151</v>
      </c>
      <c r="E91" s="62"/>
      <c r="F91" s="216" t="s">
        <v>572</v>
      </c>
      <c r="G91" s="62"/>
      <c r="H91" s="62"/>
      <c r="I91" s="171"/>
      <c r="J91" s="62"/>
      <c r="K91" s="62"/>
      <c r="L91" s="60"/>
      <c r="M91" s="217"/>
      <c r="N91" s="41"/>
      <c r="O91" s="41"/>
      <c r="P91" s="41"/>
      <c r="Q91" s="41"/>
      <c r="R91" s="41"/>
      <c r="S91" s="41"/>
      <c r="T91" s="77"/>
      <c r="AT91" s="23" t="s">
        <v>151</v>
      </c>
      <c r="AU91" s="23" t="s">
        <v>79</v>
      </c>
    </row>
    <row r="92" spans="2:51" s="12" customFormat="1" ht="13.5">
      <c r="B92" s="218"/>
      <c r="C92" s="219"/>
      <c r="D92" s="220" t="s">
        <v>152</v>
      </c>
      <c r="E92" s="221" t="s">
        <v>21</v>
      </c>
      <c r="F92" s="222" t="s">
        <v>573</v>
      </c>
      <c r="G92" s="219"/>
      <c r="H92" s="223">
        <v>30</v>
      </c>
      <c r="I92" s="224"/>
      <c r="J92" s="219"/>
      <c r="K92" s="219"/>
      <c r="L92" s="225"/>
      <c r="M92" s="226"/>
      <c r="N92" s="227"/>
      <c r="O92" s="227"/>
      <c r="P92" s="227"/>
      <c r="Q92" s="227"/>
      <c r="R92" s="227"/>
      <c r="S92" s="227"/>
      <c r="T92" s="228"/>
      <c r="AT92" s="229" t="s">
        <v>152</v>
      </c>
      <c r="AU92" s="229" t="s">
        <v>79</v>
      </c>
      <c r="AV92" s="12" t="s">
        <v>79</v>
      </c>
      <c r="AW92" s="12" t="s">
        <v>35</v>
      </c>
      <c r="AX92" s="12" t="s">
        <v>72</v>
      </c>
      <c r="AY92" s="229" t="s">
        <v>142</v>
      </c>
    </row>
    <row r="93" spans="2:65" s="1" customFormat="1" ht="22.5" customHeight="1">
      <c r="B93" s="40"/>
      <c r="C93" s="203" t="s">
        <v>86</v>
      </c>
      <c r="D93" s="203" t="s">
        <v>145</v>
      </c>
      <c r="E93" s="204" t="s">
        <v>574</v>
      </c>
      <c r="F93" s="205" t="s">
        <v>575</v>
      </c>
      <c r="G93" s="206" t="s">
        <v>148</v>
      </c>
      <c r="H93" s="207">
        <v>6440</v>
      </c>
      <c r="I93" s="208"/>
      <c r="J93" s="209">
        <f>ROUND(I93*H93,2)</f>
        <v>0</v>
      </c>
      <c r="K93" s="205" t="s">
        <v>163</v>
      </c>
      <c r="L93" s="60"/>
      <c r="M93" s="210" t="s">
        <v>21</v>
      </c>
      <c r="N93" s="211" t="s">
        <v>43</v>
      </c>
      <c r="O93" s="41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AR93" s="23" t="s">
        <v>149</v>
      </c>
      <c r="AT93" s="23" t="s">
        <v>145</v>
      </c>
      <c r="AU93" s="23" t="s">
        <v>79</v>
      </c>
      <c r="AY93" s="23" t="s">
        <v>142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23" t="s">
        <v>76</v>
      </c>
      <c r="BK93" s="214">
        <f>ROUND(I93*H93,2)</f>
        <v>0</v>
      </c>
      <c r="BL93" s="23" t="s">
        <v>149</v>
      </c>
      <c r="BM93" s="23" t="s">
        <v>576</v>
      </c>
    </row>
    <row r="94" spans="2:47" s="1" customFormat="1" ht="27">
      <c r="B94" s="40"/>
      <c r="C94" s="62"/>
      <c r="D94" s="215" t="s">
        <v>151</v>
      </c>
      <c r="E94" s="62"/>
      <c r="F94" s="216" t="s">
        <v>577</v>
      </c>
      <c r="G94" s="62"/>
      <c r="H94" s="62"/>
      <c r="I94" s="171"/>
      <c r="J94" s="62"/>
      <c r="K94" s="62"/>
      <c r="L94" s="60"/>
      <c r="M94" s="217"/>
      <c r="N94" s="41"/>
      <c r="O94" s="41"/>
      <c r="P94" s="41"/>
      <c r="Q94" s="41"/>
      <c r="R94" s="41"/>
      <c r="S94" s="41"/>
      <c r="T94" s="77"/>
      <c r="AT94" s="23" t="s">
        <v>151</v>
      </c>
      <c r="AU94" s="23" t="s">
        <v>79</v>
      </c>
    </row>
    <row r="95" spans="2:51" s="12" customFormat="1" ht="13.5">
      <c r="B95" s="218"/>
      <c r="C95" s="219"/>
      <c r="D95" s="220" t="s">
        <v>152</v>
      </c>
      <c r="E95" s="221" t="s">
        <v>21</v>
      </c>
      <c r="F95" s="222" t="s">
        <v>578</v>
      </c>
      <c r="G95" s="219"/>
      <c r="H95" s="223">
        <v>6440</v>
      </c>
      <c r="I95" s="224"/>
      <c r="J95" s="219"/>
      <c r="K95" s="219"/>
      <c r="L95" s="225"/>
      <c r="M95" s="226"/>
      <c r="N95" s="227"/>
      <c r="O95" s="227"/>
      <c r="P95" s="227"/>
      <c r="Q95" s="227"/>
      <c r="R95" s="227"/>
      <c r="S95" s="227"/>
      <c r="T95" s="228"/>
      <c r="AT95" s="229" t="s">
        <v>152</v>
      </c>
      <c r="AU95" s="229" t="s">
        <v>79</v>
      </c>
      <c r="AV95" s="12" t="s">
        <v>79</v>
      </c>
      <c r="AW95" s="12" t="s">
        <v>35</v>
      </c>
      <c r="AX95" s="12" t="s">
        <v>72</v>
      </c>
      <c r="AY95" s="229" t="s">
        <v>142</v>
      </c>
    </row>
    <row r="96" spans="2:65" s="1" customFormat="1" ht="22.5" customHeight="1">
      <c r="B96" s="40"/>
      <c r="C96" s="203" t="s">
        <v>149</v>
      </c>
      <c r="D96" s="203" t="s">
        <v>145</v>
      </c>
      <c r="E96" s="204" t="s">
        <v>579</v>
      </c>
      <c r="F96" s="205" t="s">
        <v>580</v>
      </c>
      <c r="G96" s="206" t="s">
        <v>148</v>
      </c>
      <c r="H96" s="207">
        <v>2760</v>
      </c>
      <c r="I96" s="208"/>
      <c r="J96" s="209">
        <f>ROUND(I96*H96,2)</f>
        <v>0</v>
      </c>
      <c r="K96" s="205" t="s">
        <v>163</v>
      </c>
      <c r="L96" s="60"/>
      <c r="M96" s="210" t="s">
        <v>21</v>
      </c>
      <c r="N96" s="211" t="s">
        <v>43</v>
      </c>
      <c r="O96" s="41"/>
      <c r="P96" s="212">
        <f>O96*H96</f>
        <v>0</v>
      </c>
      <c r="Q96" s="212">
        <v>0</v>
      </c>
      <c r="R96" s="212">
        <f>Q96*H96</f>
        <v>0</v>
      </c>
      <c r="S96" s="212">
        <v>0</v>
      </c>
      <c r="T96" s="213">
        <f>S96*H96</f>
        <v>0</v>
      </c>
      <c r="AR96" s="23" t="s">
        <v>149</v>
      </c>
      <c r="AT96" s="23" t="s">
        <v>145</v>
      </c>
      <c r="AU96" s="23" t="s">
        <v>79</v>
      </c>
      <c r="AY96" s="23" t="s">
        <v>142</v>
      </c>
      <c r="BE96" s="214">
        <f>IF(N96="základní",J96,0)</f>
        <v>0</v>
      </c>
      <c r="BF96" s="214">
        <f>IF(N96="snížená",J96,0)</f>
        <v>0</v>
      </c>
      <c r="BG96" s="214">
        <f>IF(N96="zákl. přenesená",J96,0)</f>
        <v>0</v>
      </c>
      <c r="BH96" s="214">
        <f>IF(N96="sníž. přenesená",J96,0)</f>
        <v>0</v>
      </c>
      <c r="BI96" s="214">
        <f>IF(N96="nulová",J96,0)</f>
        <v>0</v>
      </c>
      <c r="BJ96" s="23" t="s">
        <v>76</v>
      </c>
      <c r="BK96" s="214">
        <f>ROUND(I96*H96,2)</f>
        <v>0</v>
      </c>
      <c r="BL96" s="23" t="s">
        <v>149</v>
      </c>
      <c r="BM96" s="23" t="s">
        <v>581</v>
      </c>
    </row>
    <row r="97" spans="2:47" s="1" customFormat="1" ht="27">
      <c r="B97" s="40"/>
      <c r="C97" s="62"/>
      <c r="D97" s="215" t="s">
        <v>151</v>
      </c>
      <c r="E97" s="62"/>
      <c r="F97" s="216" t="s">
        <v>582</v>
      </c>
      <c r="G97" s="62"/>
      <c r="H97" s="62"/>
      <c r="I97" s="171"/>
      <c r="J97" s="62"/>
      <c r="K97" s="62"/>
      <c r="L97" s="60"/>
      <c r="M97" s="217"/>
      <c r="N97" s="41"/>
      <c r="O97" s="41"/>
      <c r="P97" s="41"/>
      <c r="Q97" s="41"/>
      <c r="R97" s="41"/>
      <c r="S97" s="41"/>
      <c r="T97" s="77"/>
      <c r="AT97" s="23" t="s">
        <v>151</v>
      </c>
      <c r="AU97" s="23" t="s">
        <v>79</v>
      </c>
    </row>
    <row r="98" spans="2:51" s="12" customFormat="1" ht="13.5">
      <c r="B98" s="218"/>
      <c r="C98" s="219"/>
      <c r="D98" s="215" t="s">
        <v>152</v>
      </c>
      <c r="E98" s="230" t="s">
        <v>21</v>
      </c>
      <c r="F98" s="231" t="s">
        <v>583</v>
      </c>
      <c r="G98" s="219"/>
      <c r="H98" s="232">
        <v>2760</v>
      </c>
      <c r="I98" s="224"/>
      <c r="J98" s="219"/>
      <c r="K98" s="219"/>
      <c r="L98" s="225"/>
      <c r="M98" s="259"/>
      <c r="N98" s="260"/>
      <c r="O98" s="260"/>
      <c r="P98" s="260"/>
      <c r="Q98" s="260"/>
      <c r="R98" s="260"/>
      <c r="S98" s="260"/>
      <c r="T98" s="261"/>
      <c r="AT98" s="229" t="s">
        <v>152</v>
      </c>
      <c r="AU98" s="229" t="s">
        <v>79</v>
      </c>
      <c r="AV98" s="12" t="s">
        <v>79</v>
      </c>
      <c r="AW98" s="12" t="s">
        <v>35</v>
      </c>
      <c r="AX98" s="12" t="s">
        <v>72</v>
      </c>
      <c r="AY98" s="229" t="s">
        <v>142</v>
      </c>
    </row>
    <row r="99" spans="2:12" s="1" customFormat="1" ht="6.95" customHeight="1">
      <c r="B99" s="55"/>
      <c r="C99" s="56"/>
      <c r="D99" s="56"/>
      <c r="E99" s="56"/>
      <c r="F99" s="56"/>
      <c r="G99" s="56"/>
      <c r="H99" s="56"/>
      <c r="I99" s="147"/>
      <c r="J99" s="56"/>
      <c r="K99" s="56"/>
      <c r="L99" s="60"/>
    </row>
  </sheetData>
  <sheetProtection password="CC35" sheet="1" objects="1" scenarios="1" formatCells="0" formatColumns="0" formatRows="0" sort="0" autoFilter="0"/>
  <autoFilter ref="C83:K98"/>
  <mergeCells count="12">
    <mergeCell ref="E74:H74"/>
    <mergeCell ref="E76:H76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2:H72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20"/>
      <c r="C1" s="120"/>
      <c r="D1" s="121" t="s">
        <v>1</v>
      </c>
      <c r="E1" s="120"/>
      <c r="F1" s="122" t="s">
        <v>103</v>
      </c>
      <c r="G1" s="387" t="s">
        <v>104</v>
      </c>
      <c r="H1" s="387"/>
      <c r="I1" s="123"/>
      <c r="J1" s="122" t="s">
        <v>105</v>
      </c>
      <c r="K1" s="121" t="s">
        <v>106</v>
      </c>
      <c r="L1" s="122" t="s">
        <v>107</v>
      </c>
      <c r="M1" s="122"/>
      <c r="N1" s="122"/>
      <c r="O1" s="122"/>
      <c r="P1" s="122"/>
      <c r="Q1" s="122"/>
      <c r="R1" s="122"/>
      <c r="S1" s="122"/>
      <c r="T1" s="122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23" t="s">
        <v>99</v>
      </c>
    </row>
    <row r="3" spans="2:46" ht="6.95" customHeight="1">
      <c r="B3" s="24"/>
      <c r="C3" s="25"/>
      <c r="D3" s="25"/>
      <c r="E3" s="25"/>
      <c r="F3" s="25"/>
      <c r="G3" s="25"/>
      <c r="H3" s="25"/>
      <c r="I3" s="124"/>
      <c r="J3" s="25"/>
      <c r="K3" s="26"/>
      <c r="AT3" s="23" t="s">
        <v>79</v>
      </c>
    </row>
    <row r="4" spans="2:46" ht="36.95" customHeight="1">
      <c r="B4" s="27"/>
      <c r="C4" s="28"/>
      <c r="D4" s="29" t="s">
        <v>108</v>
      </c>
      <c r="E4" s="28"/>
      <c r="F4" s="28"/>
      <c r="G4" s="28"/>
      <c r="H4" s="28"/>
      <c r="I4" s="125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25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25"/>
      <c r="J6" s="28"/>
      <c r="K6" s="30"/>
    </row>
    <row r="7" spans="2:11" ht="22.5" customHeight="1">
      <c r="B7" s="27"/>
      <c r="C7" s="28"/>
      <c r="D7" s="28"/>
      <c r="E7" s="388" t="str">
        <f>'Rekapitulace stavby'!K6</f>
        <v>II/322 Lžovice - Týnec nad Labem</v>
      </c>
      <c r="F7" s="389"/>
      <c r="G7" s="389"/>
      <c r="H7" s="389"/>
      <c r="I7" s="125"/>
      <c r="J7" s="28"/>
      <c r="K7" s="30"/>
    </row>
    <row r="8" spans="2:11" ht="15">
      <c r="B8" s="27"/>
      <c r="C8" s="28"/>
      <c r="D8" s="36" t="s">
        <v>109</v>
      </c>
      <c r="E8" s="28"/>
      <c r="F8" s="28"/>
      <c r="G8" s="28"/>
      <c r="H8" s="28"/>
      <c r="I8" s="125"/>
      <c r="J8" s="28"/>
      <c r="K8" s="30"/>
    </row>
    <row r="9" spans="2:11" s="1" customFormat="1" ht="22.5" customHeight="1">
      <c r="B9" s="40"/>
      <c r="C9" s="41"/>
      <c r="D9" s="41"/>
      <c r="E9" s="388" t="s">
        <v>110</v>
      </c>
      <c r="F9" s="390"/>
      <c r="G9" s="390"/>
      <c r="H9" s="390"/>
      <c r="I9" s="126"/>
      <c r="J9" s="41"/>
      <c r="K9" s="44"/>
    </row>
    <row r="10" spans="2:11" s="1" customFormat="1" ht="15">
      <c r="B10" s="40"/>
      <c r="C10" s="41"/>
      <c r="D10" s="36" t="s">
        <v>111</v>
      </c>
      <c r="E10" s="41"/>
      <c r="F10" s="41"/>
      <c r="G10" s="41"/>
      <c r="H10" s="41"/>
      <c r="I10" s="126"/>
      <c r="J10" s="41"/>
      <c r="K10" s="44"/>
    </row>
    <row r="11" spans="2:11" s="1" customFormat="1" ht="36.95" customHeight="1">
      <c r="B11" s="40"/>
      <c r="C11" s="41"/>
      <c r="D11" s="41"/>
      <c r="E11" s="391" t="s">
        <v>584</v>
      </c>
      <c r="F11" s="390"/>
      <c r="G11" s="390"/>
      <c r="H11" s="390"/>
      <c r="I11" s="126"/>
      <c r="J11" s="41"/>
      <c r="K11" s="44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26"/>
      <c r="J12" s="41"/>
      <c r="K12" s="44"/>
    </row>
    <row r="13" spans="2:11" s="1" customFormat="1" ht="14.45" customHeight="1">
      <c r="B13" s="40"/>
      <c r="C13" s="41"/>
      <c r="D13" s="36" t="s">
        <v>20</v>
      </c>
      <c r="E13" s="41"/>
      <c r="F13" s="34" t="s">
        <v>21</v>
      </c>
      <c r="G13" s="41"/>
      <c r="H13" s="41"/>
      <c r="I13" s="127" t="s">
        <v>22</v>
      </c>
      <c r="J13" s="34" t="s">
        <v>21</v>
      </c>
      <c r="K13" s="44"/>
    </row>
    <row r="14" spans="2:11" s="1" customFormat="1" ht="14.45" customHeight="1">
      <c r="B14" s="40"/>
      <c r="C14" s="41"/>
      <c r="D14" s="36" t="s">
        <v>23</v>
      </c>
      <c r="E14" s="41"/>
      <c r="F14" s="34" t="s">
        <v>115</v>
      </c>
      <c r="G14" s="41"/>
      <c r="H14" s="41"/>
      <c r="I14" s="127" t="s">
        <v>25</v>
      </c>
      <c r="J14" s="128" t="str">
        <f>'Rekapitulace stavby'!AN8</f>
        <v>29.1.2017</v>
      </c>
      <c r="K14" s="44"/>
    </row>
    <row r="15" spans="2:11" s="1" customFormat="1" ht="10.9" customHeight="1">
      <c r="B15" s="40"/>
      <c r="C15" s="41"/>
      <c r="D15" s="41"/>
      <c r="E15" s="41"/>
      <c r="F15" s="41"/>
      <c r="G15" s="41"/>
      <c r="H15" s="41"/>
      <c r="I15" s="126"/>
      <c r="J15" s="41"/>
      <c r="K15" s="44"/>
    </row>
    <row r="16" spans="2:11" s="1" customFormat="1" ht="14.45" customHeight="1">
      <c r="B16" s="40"/>
      <c r="C16" s="41"/>
      <c r="D16" s="36" t="s">
        <v>27</v>
      </c>
      <c r="E16" s="41"/>
      <c r="F16" s="41"/>
      <c r="G16" s="41"/>
      <c r="H16" s="41"/>
      <c r="I16" s="127" t="s">
        <v>28</v>
      </c>
      <c r="J16" s="34" t="s">
        <v>21</v>
      </c>
      <c r="K16" s="44"/>
    </row>
    <row r="17" spans="2:11" s="1" customFormat="1" ht="18" customHeight="1">
      <c r="B17" s="40"/>
      <c r="C17" s="41"/>
      <c r="D17" s="41"/>
      <c r="E17" s="34" t="s">
        <v>29</v>
      </c>
      <c r="F17" s="41"/>
      <c r="G17" s="41"/>
      <c r="H17" s="41"/>
      <c r="I17" s="127" t="s">
        <v>30</v>
      </c>
      <c r="J17" s="34" t="s">
        <v>21</v>
      </c>
      <c r="K17" s="44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26"/>
      <c r="J18" s="41"/>
      <c r="K18" s="44"/>
    </row>
    <row r="19" spans="2:11" s="1" customFormat="1" ht="14.45" customHeight="1">
      <c r="B19" s="40"/>
      <c r="C19" s="41"/>
      <c r="D19" s="36" t="s">
        <v>31</v>
      </c>
      <c r="E19" s="41"/>
      <c r="F19" s="41"/>
      <c r="G19" s="41"/>
      <c r="H19" s="41"/>
      <c r="I19" s="127" t="s">
        <v>28</v>
      </c>
      <c r="J19" s="34" t="str">
        <f>IF('Rekapitulace stavby'!AN13="Vyplň údaj","",IF('Rekapitulace stavby'!AN13="","",'Rekapitulace stavby'!AN13))</f>
        <v/>
      </c>
      <c r="K19" s="44"/>
    </row>
    <row r="20" spans="2:11" s="1" customFormat="1" ht="18" customHeight="1">
      <c r="B20" s="40"/>
      <c r="C20" s="41"/>
      <c r="D20" s="41"/>
      <c r="E20" s="34" t="str">
        <f>IF('Rekapitulace stavby'!E14="Vyplň údaj","",IF('Rekapitulace stavby'!E14="","",'Rekapitulace stavby'!E14))</f>
        <v/>
      </c>
      <c r="F20" s="41"/>
      <c r="G20" s="41"/>
      <c r="H20" s="41"/>
      <c r="I20" s="127" t="s">
        <v>30</v>
      </c>
      <c r="J20" s="34" t="str">
        <f>IF('Rekapitulace stavby'!AN14="Vyplň údaj","",IF('Rekapitulace stavby'!AN14="","",'Rekapitulace stavby'!AN14))</f>
        <v/>
      </c>
      <c r="K20" s="44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26"/>
      <c r="J21" s="41"/>
      <c r="K21" s="44"/>
    </row>
    <row r="22" spans="2:11" s="1" customFormat="1" ht="14.45" customHeight="1">
      <c r="B22" s="40"/>
      <c r="C22" s="41"/>
      <c r="D22" s="36" t="s">
        <v>33</v>
      </c>
      <c r="E22" s="41"/>
      <c r="F22" s="41"/>
      <c r="G22" s="41"/>
      <c r="H22" s="41"/>
      <c r="I22" s="127" t="s">
        <v>28</v>
      </c>
      <c r="J22" s="34" t="s">
        <v>21</v>
      </c>
      <c r="K22" s="44"/>
    </row>
    <row r="23" spans="2:11" s="1" customFormat="1" ht="18" customHeight="1">
      <c r="B23" s="40"/>
      <c r="C23" s="41"/>
      <c r="D23" s="41"/>
      <c r="E23" s="34" t="s">
        <v>34</v>
      </c>
      <c r="F23" s="41"/>
      <c r="G23" s="41"/>
      <c r="H23" s="41"/>
      <c r="I23" s="127" t="s">
        <v>30</v>
      </c>
      <c r="J23" s="34" t="s">
        <v>21</v>
      </c>
      <c r="K23" s="44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26"/>
      <c r="J24" s="41"/>
      <c r="K24" s="44"/>
    </row>
    <row r="25" spans="2:11" s="1" customFormat="1" ht="14.45" customHeight="1">
      <c r="B25" s="40"/>
      <c r="C25" s="41"/>
      <c r="D25" s="36" t="s">
        <v>36</v>
      </c>
      <c r="E25" s="41"/>
      <c r="F25" s="41"/>
      <c r="G25" s="41"/>
      <c r="H25" s="41"/>
      <c r="I25" s="126"/>
      <c r="J25" s="41"/>
      <c r="K25" s="44"/>
    </row>
    <row r="26" spans="2:11" s="7" customFormat="1" ht="22.5" customHeight="1">
      <c r="B26" s="129"/>
      <c r="C26" s="130"/>
      <c r="D26" s="130"/>
      <c r="E26" s="379" t="s">
        <v>21</v>
      </c>
      <c r="F26" s="379"/>
      <c r="G26" s="379"/>
      <c r="H26" s="379"/>
      <c r="I26" s="131"/>
      <c r="J26" s="130"/>
      <c r="K26" s="132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26"/>
      <c r="J27" s="41"/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25.35" customHeight="1">
      <c r="B29" s="40"/>
      <c r="C29" s="41"/>
      <c r="D29" s="135" t="s">
        <v>38</v>
      </c>
      <c r="E29" s="41"/>
      <c r="F29" s="41"/>
      <c r="G29" s="41"/>
      <c r="H29" s="41"/>
      <c r="I29" s="126"/>
      <c r="J29" s="136">
        <f>ROUND(J86,2)</f>
        <v>0</v>
      </c>
      <c r="K29" s="44"/>
    </row>
    <row r="30" spans="2:11" s="1" customFormat="1" ht="6.95" customHeight="1">
      <c r="B30" s="40"/>
      <c r="C30" s="41"/>
      <c r="D30" s="84"/>
      <c r="E30" s="84"/>
      <c r="F30" s="84"/>
      <c r="G30" s="84"/>
      <c r="H30" s="84"/>
      <c r="I30" s="133"/>
      <c r="J30" s="84"/>
      <c r="K30" s="134"/>
    </row>
    <row r="31" spans="2:11" s="1" customFormat="1" ht="14.45" customHeight="1">
      <c r="B31" s="40"/>
      <c r="C31" s="41"/>
      <c r="D31" s="41"/>
      <c r="E31" s="41"/>
      <c r="F31" s="45" t="s">
        <v>40</v>
      </c>
      <c r="G31" s="41"/>
      <c r="H31" s="41"/>
      <c r="I31" s="137" t="s">
        <v>39</v>
      </c>
      <c r="J31" s="45" t="s">
        <v>41</v>
      </c>
      <c r="K31" s="44"/>
    </row>
    <row r="32" spans="2:11" s="1" customFormat="1" ht="14.45" customHeight="1">
      <c r="B32" s="40"/>
      <c r="C32" s="41"/>
      <c r="D32" s="48" t="s">
        <v>42</v>
      </c>
      <c r="E32" s="48" t="s">
        <v>43</v>
      </c>
      <c r="F32" s="138">
        <f>ROUND(SUM(BE86:BE158),2)</f>
        <v>0</v>
      </c>
      <c r="G32" s="41"/>
      <c r="H32" s="41"/>
      <c r="I32" s="139">
        <v>0.21</v>
      </c>
      <c r="J32" s="138">
        <f>ROUND(ROUND((SUM(BE86:BE158)),2)*I32,2)</f>
        <v>0</v>
      </c>
      <c r="K32" s="44"/>
    </row>
    <row r="33" spans="2:11" s="1" customFormat="1" ht="14.45" customHeight="1">
      <c r="B33" s="40"/>
      <c r="C33" s="41"/>
      <c r="D33" s="41"/>
      <c r="E33" s="48" t="s">
        <v>44</v>
      </c>
      <c r="F33" s="138">
        <f>ROUND(SUM(BF86:BF158),2)</f>
        <v>0</v>
      </c>
      <c r="G33" s="41"/>
      <c r="H33" s="41"/>
      <c r="I33" s="139">
        <v>0.15</v>
      </c>
      <c r="J33" s="138">
        <f>ROUND(ROUND((SUM(BF86:BF158)),2)*I33,2)</f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45</v>
      </c>
      <c r="F34" s="138">
        <f>ROUND(SUM(BG86:BG158),2)</f>
        <v>0</v>
      </c>
      <c r="G34" s="41"/>
      <c r="H34" s="41"/>
      <c r="I34" s="139">
        <v>0.21</v>
      </c>
      <c r="J34" s="138">
        <v>0</v>
      </c>
      <c r="K34" s="44"/>
    </row>
    <row r="35" spans="2:11" s="1" customFormat="1" ht="14.45" customHeight="1" hidden="1">
      <c r="B35" s="40"/>
      <c r="C35" s="41"/>
      <c r="D35" s="41"/>
      <c r="E35" s="48" t="s">
        <v>46</v>
      </c>
      <c r="F35" s="138">
        <f>ROUND(SUM(BH86:BH158),2)</f>
        <v>0</v>
      </c>
      <c r="G35" s="41"/>
      <c r="H35" s="41"/>
      <c r="I35" s="139">
        <v>0.15</v>
      </c>
      <c r="J35" s="138">
        <v>0</v>
      </c>
      <c r="K35" s="44"/>
    </row>
    <row r="36" spans="2:11" s="1" customFormat="1" ht="14.45" customHeight="1" hidden="1">
      <c r="B36" s="40"/>
      <c r="C36" s="41"/>
      <c r="D36" s="41"/>
      <c r="E36" s="48" t="s">
        <v>47</v>
      </c>
      <c r="F36" s="138">
        <f>ROUND(SUM(BI86:BI158),2)</f>
        <v>0</v>
      </c>
      <c r="G36" s="41"/>
      <c r="H36" s="41"/>
      <c r="I36" s="139">
        <v>0</v>
      </c>
      <c r="J36" s="138">
        <v>0</v>
      </c>
      <c r="K36" s="44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26"/>
      <c r="J37" s="41"/>
      <c r="K37" s="44"/>
    </row>
    <row r="38" spans="2:11" s="1" customFormat="1" ht="25.35" customHeight="1">
      <c r="B38" s="40"/>
      <c r="C38" s="140"/>
      <c r="D38" s="141" t="s">
        <v>48</v>
      </c>
      <c r="E38" s="78"/>
      <c r="F38" s="78"/>
      <c r="G38" s="142" t="s">
        <v>49</v>
      </c>
      <c r="H38" s="143" t="s">
        <v>50</v>
      </c>
      <c r="I38" s="144"/>
      <c r="J38" s="145">
        <f>SUM(J29:J36)</f>
        <v>0</v>
      </c>
      <c r="K38" s="146"/>
    </row>
    <row r="39" spans="2:11" s="1" customFormat="1" ht="14.45" customHeight="1">
      <c r="B39" s="55"/>
      <c r="C39" s="56"/>
      <c r="D39" s="56"/>
      <c r="E39" s="56"/>
      <c r="F39" s="56"/>
      <c r="G39" s="56"/>
      <c r="H39" s="56"/>
      <c r="I39" s="147"/>
      <c r="J39" s="56"/>
      <c r="K39" s="57"/>
    </row>
    <row r="43" spans="2:11" s="1" customFormat="1" ht="6.95" customHeight="1">
      <c r="B43" s="148"/>
      <c r="C43" s="149"/>
      <c r="D43" s="149"/>
      <c r="E43" s="149"/>
      <c r="F43" s="149"/>
      <c r="G43" s="149"/>
      <c r="H43" s="149"/>
      <c r="I43" s="150"/>
      <c r="J43" s="149"/>
      <c r="K43" s="151"/>
    </row>
    <row r="44" spans="2:11" s="1" customFormat="1" ht="36.95" customHeight="1">
      <c r="B44" s="40"/>
      <c r="C44" s="29" t="s">
        <v>116</v>
      </c>
      <c r="D44" s="41"/>
      <c r="E44" s="41"/>
      <c r="F44" s="41"/>
      <c r="G44" s="41"/>
      <c r="H44" s="41"/>
      <c r="I44" s="126"/>
      <c r="J44" s="41"/>
      <c r="K44" s="44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26"/>
      <c r="J45" s="41"/>
      <c r="K45" s="44"/>
    </row>
    <row r="46" spans="2:11" s="1" customFormat="1" ht="14.45" customHeight="1">
      <c r="B46" s="40"/>
      <c r="C46" s="36" t="s">
        <v>18</v>
      </c>
      <c r="D46" s="41"/>
      <c r="E46" s="41"/>
      <c r="F46" s="41"/>
      <c r="G46" s="41"/>
      <c r="H46" s="41"/>
      <c r="I46" s="126"/>
      <c r="J46" s="41"/>
      <c r="K46" s="44"/>
    </row>
    <row r="47" spans="2:11" s="1" customFormat="1" ht="22.5" customHeight="1">
      <c r="B47" s="40"/>
      <c r="C47" s="41"/>
      <c r="D47" s="41"/>
      <c r="E47" s="388" t="str">
        <f>E7</f>
        <v>II/322 Lžovice - Týnec nad Labem</v>
      </c>
      <c r="F47" s="389"/>
      <c r="G47" s="389"/>
      <c r="H47" s="389"/>
      <c r="I47" s="126"/>
      <c r="J47" s="41"/>
      <c r="K47" s="44"/>
    </row>
    <row r="48" spans="2:11" ht="15">
      <c r="B48" s="27"/>
      <c r="C48" s="36" t="s">
        <v>109</v>
      </c>
      <c r="D48" s="28"/>
      <c r="E48" s="28"/>
      <c r="F48" s="28"/>
      <c r="G48" s="28"/>
      <c r="H48" s="28"/>
      <c r="I48" s="125"/>
      <c r="J48" s="28"/>
      <c r="K48" s="30"/>
    </row>
    <row r="49" spans="2:11" s="1" customFormat="1" ht="22.5" customHeight="1">
      <c r="B49" s="40"/>
      <c r="C49" s="41"/>
      <c r="D49" s="41"/>
      <c r="E49" s="388" t="s">
        <v>110</v>
      </c>
      <c r="F49" s="390"/>
      <c r="G49" s="390"/>
      <c r="H49" s="390"/>
      <c r="I49" s="126"/>
      <c r="J49" s="41"/>
      <c r="K49" s="44"/>
    </row>
    <row r="50" spans="2:11" s="1" customFormat="1" ht="14.45" customHeight="1">
      <c r="B50" s="40"/>
      <c r="C50" s="36" t="s">
        <v>111</v>
      </c>
      <c r="D50" s="41"/>
      <c r="E50" s="41"/>
      <c r="F50" s="41"/>
      <c r="G50" s="41"/>
      <c r="H50" s="41"/>
      <c r="I50" s="126"/>
      <c r="J50" s="41"/>
      <c r="K50" s="44"/>
    </row>
    <row r="51" spans="2:11" s="1" customFormat="1" ht="23.25" customHeight="1">
      <c r="B51" s="40"/>
      <c r="C51" s="41"/>
      <c r="D51" s="41"/>
      <c r="E51" s="391" t="str">
        <f>E11</f>
        <v>SO 193 - Stálé dopravní značení</v>
      </c>
      <c r="F51" s="390"/>
      <c r="G51" s="390"/>
      <c r="H51" s="390"/>
      <c r="I51" s="126"/>
      <c r="J51" s="41"/>
      <c r="K51" s="44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26"/>
      <c r="J52" s="41"/>
      <c r="K52" s="44"/>
    </row>
    <row r="53" spans="2:11" s="1" customFormat="1" ht="18" customHeight="1">
      <c r="B53" s="40"/>
      <c r="C53" s="36" t="s">
        <v>23</v>
      </c>
      <c r="D53" s="41"/>
      <c r="E53" s="41"/>
      <c r="F53" s="34" t="str">
        <f>F14</f>
        <v xml:space="preserve"> </v>
      </c>
      <c r="G53" s="41"/>
      <c r="H53" s="41"/>
      <c r="I53" s="127" t="s">
        <v>25</v>
      </c>
      <c r="J53" s="128" t="str">
        <f>IF(J14="","",J14)</f>
        <v>29.1.2017</v>
      </c>
      <c r="K53" s="44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26"/>
      <c r="J54" s="41"/>
      <c r="K54" s="44"/>
    </row>
    <row r="55" spans="2:11" s="1" customFormat="1" ht="15">
      <c r="B55" s="40"/>
      <c r="C55" s="36" t="s">
        <v>27</v>
      </c>
      <c r="D55" s="41"/>
      <c r="E55" s="41"/>
      <c r="F55" s="34" t="str">
        <f>E17</f>
        <v>Krajská správa a údržba silnic Středočeského kraje</v>
      </c>
      <c r="G55" s="41"/>
      <c r="H55" s="41"/>
      <c r="I55" s="127" t="s">
        <v>33</v>
      </c>
      <c r="J55" s="34" t="str">
        <f>E23</f>
        <v>Ateliér PROMIKA s.r.o.</v>
      </c>
      <c r="K55" s="44"/>
    </row>
    <row r="56" spans="2:11" s="1" customFormat="1" ht="14.45" customHeight="1">
      <c r="B56" s="40"/>
      <c r="C56" s="36" t="s">
        <v>31</v>
      </c>
      <c r="D56" s="41"/>
      <c r="E56" s="41"/>
      <c r="F56" s="34" t="str">
        <f>IF(E20="","",E20)</f>
        <v/>
      </c>
      <c r="G56" s="41"/>
      <c r="H56" s="41"/>
      <c r="I56" s="126"/>
      <c r="J56" s="41"/>
      <c r="K56" s="44"/>
    </row>
    <row r="57" spans="2:11" s="1" customFormat="1" ht="10.35" customHeight="1">
      <c r="B57" s="40"/>
      <c r="C57" s="41"/>
      <c r="D57" s="41"/>
      <c r="E57" s="41"/>
      <c r="F57" s="41"/>
      <c r="G57" s="41"/>
      <c r="H57" s="41"/>
      <c r="I57" s="126"/>
      <c r="J57" s="41"/>
      <c r="K57" s="44"/>
    </row>
    <row r="58" spans="2:11" s="1" customFormat="1" ht="29.25" customHeight="1">
      <c r="B58" s="40"/>
      <c r="C58" s="152" t="s">
        <v>117</v>
      </c>
      <c r="D58" s="140"/>
      <c r="E58" s="140"/>
      <c r="F58" s="140"/>
      <c r="G58" s="140"/>
      <c r="H58" s="140"/>
      <c r="I58" s="153"/>
      <c r="J58" s="154" t="s">
        <v>118</v>
      </c>
      <c r="K58" s="155"/>
    </row>
    <row r="59" spans="2:11" s="1" customFormat="1" ht="10.35" customHeight="1">
      <c r="B59" s="40"/>
      <c r="C59" s="41"/>
      <c r="D59" s="41"/>
      <c r="E59" s="41"/>
      <c r="F59" s="41"/>
      <c r="G59" s="41"/>
      <c r="H59" s="41"/>
      <c r="I59" s="126"/>
      <c r="J59" s="41"/>
      <c r="K59" s="44"/>
    </row>
    <row r="60" spans="2:47" s="1" customFormat="1" ht="29.25" customHeight="1">
      <c r="B60" s="40"/>
      <c r="C60" s="156" t="s">
        <v>119</v>
      </c>
      <c r="D60" s="41"/>
      <c r="E60" s="41"/>
      <c r="F60" s="41"/>
      <c r="G60" s="41"/>
      <c r="H60" s="41"/>
      <c r="I60" s="126"/>
      <c r="J60" s="136">
        <f>J86</f>
        <v>0</v>
      </c>
      <c r="K60" s="44"/>
      <c r="AU60" s="23" t="s">
        <v>120</v>
      </c>
    </row>
    <row r="61" spans="2:11" s="8" customFormat="1" ht="24.95" customHeight="1">
      <c r="B61" s="157"/>
      <c r="C61" s="158"/>
      <c r="D61" s="159" t="s">
        <v>121</v>
      </c>
      <c r="E61" s="160"/>
      <c r="F61" s="160"/>
      <c r="G61" s="160"/>
      <c r="H61" s="160"/>
      <c r="I61" s="161"/>
      <c r="J61" s="162">
        <f>J87</f>
        <v>0</v>
      </c>
      <c r="K61" s="163"/>
    </row>
    <row r="62" spans="2:11" s="9" customFormat="1" ht="19.9" customHeight="1">
      <c r="B62" s="164"/>
      <c r="C62" s="165"/>
      <c r="D62" s="166" t="s">
        <v>585</v>
      </c>
      <c r="E62" s="167"/>
      <c r="F62" s="167"/>
      <c r="G62" s="167"/>
      <c r="H62" s="167"/>
      <c r="I62" s="168"/>
      <c r="J62" s="169">
        <f>J88</f>
        <v>0</v>
      </c>
      <c r="K62" s="170"/>
    </row>
    <row r="63" spans="2:11" s="9" customFormat="1" ht="19.9" customHeight="1">
      <c r="B63" s="164"/>
      <c r="C63" s="165"/>
      <c r="D63" s="166" t="s">
        <v>124</v>
      </c>
      <c r="E63" s="167"/>
      <c r="F63" s="167"/>
      <c r="G63" s="167"/>
      <c r="H63" s="167"/>
      <c r="I63" s="168"/>
      <c r="J63" s="169">
        <f>J146</f>
        <v>0</v>
      </c>
      <c r="K63" s="170"/>
    </row>
    <row r="64" spans="2:11" s="9" customFormat="1" ht="19.9" customHeight="1">
      <c r="B64" s="164"/>
      <c r="C64" s="165"/>
      <c r="D64" s="166" t="s">
        <v>125</v>
      </c>
      <c r="E64" s="167"/>
      <c r="F64" s="167"/>
      <c r="G64" s="167"/>
      <c r="H64" s="167"/>
      <c r="I64" s="168"/>
      <c r="J64" s="169">
        <f>J156</f>
        <v>0</v>
      </c>
      <c r="K64" s="170"/>
    </row>
    <row r="65" spans="2:11" s="1" customFormat="1" ht="21.75" customHeight="1">
      <c r="B65" s="40"/>
      <c r="C65" s="41"/>
      <c r="D65" s="41"/>
      <c r="E65" s="41"/>
      <c r="F65" s="41"/>
      <c r="G65" s="41"/>
      <c r="H65" s="41"/>
      <c r="I65" s="126"/>
      <c r="J65" s="41"/>
      <c r="K65" s="44"/>
    </row>
    <row r="66" spans="2:11" s="1" customFormat="1" ht="6.95" customHeight="1">
      <c r="B66" s="55"/>
      <c r="C66" s="56"/>
      <c r="D66" s="56"/>
      <c r="E66" s="56"/>
      <c r="F66" s="56"/>
      <c r="G66" s="56"/>
      <c r="H66" s="56"/>
      <c r="I66" s="147"/>
      <c r="J66" s="56"/>
      <c r="K66" s="57"/>
    </row>
    <row r="70" spans="2:12" s="1" customFormat="1" ht="6.95" customHeight="1">
      <c r="B70" s="58"/>
      <c r="C70" s="59"/>
      <c r="D70" s="59"/>
      <c r="E70" s="59"/>
      <c r="F70" s="59"/>
      <c r="G70" s="59"/>
      <c r="H70" s="59"/>
      <c r="I70" s="150"/>
      <c r="J70" s="59"/>
      <c r="K70" s="59"/>
      <c r="L70" s="60"/>
    </row>
    <row r="71" spans="2:12" s="1" customFormat="1" ht="36.95" customHeight="1">
      <c r="B71" s="40"/>
      <c r="C71" s="61" t="s">
        <v>126</v>
      </c>
      <c r="D71" s="62"/>
      <c r="E71" s="62"/>
      <c r="F71" s="62"/>
      <c r="G71" s="62"/>
      <c r="H71" s="62"/>
      <c r="I71" s="171"/>
      <c r="J71" s="62"/>
      <c r="K71" s="62"/>
      <c r="L71" s="60"/>
    </row>
    <row r="72" spans="2:12" s="1" customFormat="1" ht="6.95" customHeight="1">
      <c r="B72" s="40"/>
      <c r="C72" s="62"/>
      <c r="D72" s="62"/>
      <c r="E72" s="62"/>
      <c r="F72" s="62"/>
      <c r="G72" s="62"/>
      <c r="H72" s="62"/>
      <c r="I72" s="171"/>
      <c r="J72" s="62"/>
      <c r="K72" s="62"/>
      <c r="L72" s="60"/>
    </row>
    <row r="73" spans="2:12" s="1" customFormat="1" ht="14.45" customHeight="1">
      <c r="B73" s="40"/>
      <c r="C73" s="64" t="s">
        <v>18</v>
      </c>
      <c r="D73" s="62"/>
      <c r="E73" s="62"/>
      <c r="F73" s="62"/>
      <c r="G73" s="62"/>
      <c r="H73" s="62"/>
      <c r="I73" s="171"/>
      <c r="J73" s="62"/>
      <c r="K73" s="62"/>
      <c r="L73" s="60"/>
    </row>
    <row r="74" spans="2:12" s="1" customFormat="1" ht="22.5" customHeight="1">
      <c r="B74" s="40"/>
      <c r="C74" s="62"/>
      <c r="D74" s="62"/>
      <c r="E74" s="385" t="str">
        <f>E7</f>
        <v>II/322 Lžovice - Týnec nad Labem</v>
      </c>
      <c r="F74" s="392"/>
      <c r="G74" s="392"/>
      <c r="H74" s="392"/>
      <c r="I74" s="171"/>
      <c r="J74" s="62"/>
      <c r="K74" s="62"/>
      <c r="L74" s="60"/>
    </row>
    <row r="75" spans="2:12" ht="15">
      <c r="B75" s="27"/>
      <c r="C75" s="64" t="s">
        <v>109</v>
      </c>
      <c r="D75" s="172"/>
      <c r="E75" s="172"/>
      <c r="F75" s="172"/>
      <c r="G75" s="172"/>
      <c r="H75" s="172"/>
      <c r="J75" s="172"/>
      <c r="K75" s="172"/>
      <c r="L75" s="173"/>
    </row>
    <row r="76" spans="2:12" s="1" customFormat="1" ht="22.5" customHeight="1">
      <c r="B76" s="40"/>
      <c r="C76" s="62"/>
      <c r="D76" s="62"/>
      <c r="E76" s="385" t="s">
        <v>110</v>
      </c>
      <c r="F76" s="384"/>
      <c r="G76" s="384"/>
      <c r="H76" s="384"/>
      <c r="I76" s="171"/>
      <c r="J76" s="62"/>
      <c r="K76" s="62"/>
      <c r="L76" s="60"/>
    </row>
    <row r="77" spans="2:12" s="1" customFormat="1" ht="14.45" customHeight="1">
      <c r="B77" s="40"/>
      <c r="C77" s="64" t="s">
        <v>111</v>
      </c>
      <c r="D77" s="62"/>
      <c r="E77" s="62"/>
      <c r="F77" s="62"/>
      <c r="G77" s="62"/>
      <c r="H77" s="62"/>
      <c r="I77" s="171"/>
      <c r="J77" s="62"/>
      <c r="K77" s="62"/>
      <c r="L77" s="60"/>
    </row>
    <row r="78" spans="2:12" s="1" customFormat="1" ht="23.25" customHeight="1">
      <c r="B78" s="40"/>
      <c r="C78" s="62"/>
      <c r="D78" s="62"/>
      <c r="E78" s="351" t="str">
        <f>E11</f>
        <v>SO 193 - Stálé dopravní značení</v>
      </c>
      <c r="F78" s="384"/>
      <c r="G78" s="384"/>
      <c r="H78" s="384"/>
      <c r="I78" s="171"/>
      <c r="J78" s="62"/>
      <c r="K78" s="62"/>
      <c r="L78" s="60"/>
    </row>
    <row r="79" spans="2:12" s="1" customFormat="1" ht="6.95" customHeight="1">
      <c r="B79" s="40"/>
      <c r="C79" s="62"/>
      <c r="D79" s="62"/>
      <c r="E79" s="62"/>
      <c r="F79" s="62"/>
      <c r="G79" s="62"/>
      <c r="H79" s="62"/>
      <c r="I79" s="171"/>
      <c r="J79" s="62"/>
      <c r="K79" s="62"/>
      <c r="L79" s="60"/>
    </row>
    <row r="80" spans="2:12" s="1" customFormat="1" ht="18" customHeight="1">
      <c r="B80" s="40"/>
      <c r="C80" s="64" t="s">
        <v>23</v>
      </c>
      <c r="D80" s="62"/>
      <c r="E80" s="62"/>
      <c r="F80" s="174" t="str">
        <f>F14</f>
        <v xml:space="preserve"> </v>
      </c>
      <c r="G80" s="62"/>
      <c r="H80" s="62"/>
      <c r="I80" s="175" t="s">
        <v>25</v>
      </c>
      <c r="J80" s="72" t="str">
        <f>IF(J14="","",J14)</f>
        <v>29.1.2017</v>
      </c>
      <c r="K80" s="62"/>
      <c r="L80" s="60"/>
    </row>
    <row r="81" spans="2:12" s="1" customFormat="1" ht="6.95" customHeight="1">
      <c r="B81" s="40"/>
      <c r="C81" s="62"/>
      <c r="D81" s="62"/>
      <c r="E81" s="62"/>
      <c r="F81" s="62"/>
      <c r="G81" s="62"/>
      <c r="H81" s="62"/>
      <c r="I81" s="171"/>
      <c r="J81" s="62"/>
      <c r="K81" s="62"/>
      <c r="L81" s="60"/>
    </row>
    <row r="82" spans="2:12" s="1" customFormat="1" ht="15">
      <c r="B82" s="40"/>
      <c r="C82" s="64" t="s">
        <v>27</v>
      </c>
      <c r="D82" s="62"/>
      <c r="E82" s="62"/>
      <c r="F82" s="174" t="str">
        <f>E17</f>
        <v>Krajská správa a údržba silnic Středočeského kraje</v>
      </c>
      <c r="G82" s="62"/>
      <c r="H82" s="62"/>
      <c r="I82" s="175" t="s">
        <v>33</v>
      </c>
      <c r="J82" s="174" t="str">
        <f>E23</f>
        <v>Ateliér PROMIKA s.r.o.</v>
      </c>
      <c r="K82" s="62"/>
      <c r="L82" s="60"/>
    </row>
    <row r="83" spans="2:12" s="1" customFormat="1" ht="14.45" customHeight="1">
      <c r="B83" s="40"/>
      <c r="C83" s="64" t="s">
        <v>31</v>
      </c>
      <c r="D83" s="62"/>
      <c r="E83" s="62"/>
      <c r="F83" s="174" t="str">
        <f>IF(E20="","",E20)</f>
        <v/>
      </c>
      <c r="G83" s="62"/>
      <c r="H83" s="62"/>
      <c r="I83" s="171"/>
      <c r="J83" s="62"/>
      <c r="K83" s="62"/>
      <c r="L83" s="60"/>
    </row>
    <row r="84" spans="2:12" s="1" customFormat="1" ht="10.35" customHeight="1">
      <c r="B84" s="40"/>
      <c r="C84" s="62"/>
      <c r="D84" s="62"/>
      <c r="E84" s="62"/>
      <c r="F84" s="62"/>
      <c r="G84" s="62"/>
      <c r="H84" s="62"/>
      <c r="I84" s="171"/>
      <c r="J84" s="62"/>
      <c r="K84" s="62"/>
      <c r="L84" s="60"/>
    </row>
    <row r="85" spans="2:20" s="10" customFormat="1" ht="29.25" customHeight="1">
      <c r="B85" s="176"/>
      <c r="C85" s="177" t="s">
        <v>127</v>
      </c>
      <c r="D85" s="178" t="s">
        <v>57</v>
      </c>
      <c r="E85" s="178" t="s">
        <v>53</v>
      </c>
      <c r="F85" s="178" t="s">
        <v>128</v>
      </c>
      <c r="G85" s="178" t="s">
        <v>129</v>
      </c>
      <c r="H85" s="178" t="s">
        <v>130</v>
      </c>
      <c r="I85" s="179" t="s">
        <v>131</v>
      </c>
      <c r="J85" s="178" t="s">
        <v>118</v>
      </c>
      <c r="K85" s="180" t="s">
        <v>132</v>
      </c>
      <c r="L85" s="181"/>
      <c r="M85" s="80" t="s">
        <v>133</v>
      </c>
      <c r="N85" s="81" t="s">
        <v>42</v>
      </c>
      <c r="O85" s="81" t="s">
        <v>134</v>
      </c>
      <c r="P85" s="81" t="s">
        <v>135</v>
      </c>
      <c r="Q85" s="81" t="s">
        <v>136</v>
      </c>
      <c r="R85" s="81" t="s">
        <v>137</v>
      </c>
      <c r="S85" s="81" t="s">
        <v>138</v>
      </c>
      <c r="T85" s="82" t="s">
        <v>139</v>
      </c>
    </row>
    <row r="86" spans="2:63" s="1" customFormat="1" ht="29.25" customHeight="1">
      <c r="B86" s="40"/>
      <c r="C86" s="86" t="s">
        <v>119</v>
      </c>
      <c r="D86" s="62"/>
      <c r="E86" s="62"/>
      <c r="F86" s="62"/>
      <c r="G86" s="62"/>
      <c r="H86" s="62"/>
      <c r="I86" s="171"/>
      <c r="J86" s="182">
        <f>BK86</f>
        <v>0</v>
      </c>
      <c r="K86" s="62"/>
      <c r="L86" s="60"/>
      <c r="M86" s="83"/>
      <c r="N86" s="84"/>
      <c r="O86" s="84"/>
      <c r="P86" s="183">
        <f>P87</f>
        <v>0</v>
      </c>
      <c r="Q86" s="84"/>
      <c r="R86" s="183">
        <f>R87</f>
        <v>7.48587</v>
      </c>
      <c r="S86" s="84"/>
      <c r="T86" s="184">
        <f>T87</f>
        <v>583.12</v>
      </c>
      <c r="AT86" s="23" t="s">
        <v>71</v>
      </c>
      <c r="AU86" s="23" t="s">
        <v>120</v>
      </c>
      <c r="BK86" s="185">
        <f>BK87</f>
        <v>0</v>
      </c>
    </row>
    <row r="87" spans="2:63" s="11" customFormat="1" ht="37.35" customHeight="1">
      <c r="B87" s="186"/>
      <c r="C87" s="187"/>
      <c r="D87" s="188" t="s">
        <v>71</v>
      </c>
      <c r="E87" s="189" t="s">
        <v>140</v>
      </c>
      <c r="F87" s="189" t="s">
        <v>141</v>
      </c>
      <c r="G87" s="187"/>
      <c r="H87" s="187"/>
      <c r="I87" s="190"/>
      <c r="J87" s="191">
        <f>BK87</f>
        <v>0</v>
      </c>
      <c r="K87" s="187"/>
      <c r="L87" s="192"/>
      <c r="M87" s="193"/>
      <c r="N87" s="194"/>
      <c r="O87" s="194"/>
      <c r="P87" s="195">
        <f>P88+P146+P156</f>
        <v>0</v>
      </c>
      <c r="Q87" s="194"/>
      <c r="R87" s="195">
        <f>R88+R146+R156</f>
        <v>7.48587</v>
      </c>
      <c r="S87" s="194"/>
      <c r="T87" s="196">
        <f>T88+T146+T156</f>
        <v>583.12</v>
      </c>
      <c r="AR87" s="197" t="s">
        <v>76</v>
      </c>
      <c r="AT87" s="198" t="s">
        <v>71</v>
      </c>
      <c r="AU87" s="198" t="s">
        <v>72</v>
      </c>
      <c r="AY87" s="197" t="s">
        <v>142</v>
      </c>
      <c r="BK87" s="199">
        <f>BK88+BK146+BK156</f>
        <v>0</v>
      </c>
    </row>
    <row r="88" spans="2:63" s="11" customFormat="1" ht="19.9" customHeight="1">
      <c r="B88" s="186"/>
      <c r="C88" s="187"/>
      <c r="D88" s="200" t="s">
        <v>71</v>
      </c>
      <c r="E88" s="201" t="s">
        <v>158</v>
      </c>
      <c r="F88" s="201" t="s">
        <v>586</v>
      </c>
      <c r="G88" s="187"/>
      <c r="H88" s="187"/>
      <c r="I88" s="190"/>
      <c r="J88" s="202">
        <f>BK88</f>
        <v>0</v>
      </c>
      <c r="K88" s="187"/>
      <c r="L88" s="192"/>
      <c r="M88" s="193"/>
      <c r="N88" s="194"/>
      <c r="O88" s="194"/>
      <c r="P88" s="195">
        <f>SUM(P89:P145)</f>
        <v>0</v>
      </c>
      <c r="Q88" s="194"/>
      <c r="R88" s="195">
        <f>SUM(R89:R145)</f>
        <v>7.48587</v>
      </c>
      <c r="S88" s="194"/>
      <c r="T88" s="196">
        <f>SUM(T89:T145)</f>
        <v>583.12</v>
      </c>
      <c r="AR88" s="197" t="s">
        <v>76</v>
      </c>
      <c r="AT88" s="198" t="s">
        <v>71</v>
      </c>
      <c r="AU88" s="198" t="s">
        <v>76</v>
      </c>
      <c r="AY88" s="197" t="s">
        <v>142</v>
      </c>
      <c r="BK88" s="199">
        <f>SUM(BK89:BK145)</f>
        <v>0</v>
      </c>
    </row>
    <row r="89" spans="2:65" s="1" customFormat="1" ht="22.5" customHeight="1">
      <c r="B89" s="40"/>
      <c r="C89" s="203" t="s">
        <v>76</v>
      </c>
      <c r="D89" s="203" t="s">
        <v>145</v>
      </c>
      <c r="E89" s="204" t="s">
        <v>587</v>
      </c>
      <c r="F89" s="205" t="s">
        <v>588</v>
      </c>
      <c r="G89" s="206" t="s">
        <v>148</v>
      </c>
      <c r="H89" s="207">
        <v>36</v>
      </c>
      <c r="I89" s="208"/>
      <c r="J89" s="209">
        <f>ROUND(I89*H89,2)</f>
        <v>0</v>
      </c>
      <c r="K89" s="205" t="s">
        <v>163</v>
      </c>
      <c r="L89" s="60"/>
      <c r="M89" s="210" t="s">
        <v>21</v>
      </c>
      <c r="N89" s="211" t="s">
        <v>43</v>
      </c>
      <c r="O89" s="41"/>
      <c r="P89" s="212">
        <f>O89*H89</f>
        <v>0</v>
      </c>
      <c r="Q89" s="212">
        <v>0.0007</v>
      </c>
      <c r="R89" s="212">
        <f>Q89*H89</f>
        <v>0.0252</v>
      </c>
      <c r="S89" s="212">
        <v>0</v>
      </c>
      <c r="T89" s="213">
        <f>S89*H89</f>
        <v>0</v>
      </c>
      <c r="AR89" s="23" t="s">
        <v>149</v>
      </c>
      <c r="AT89" s="23" t="s">
        <v>145</v>
      </c>
      <c r="AU89" s="23" t="s">
        <v>79</v>
      </c>
      <c r="AY89" s="23" t="s">
        <v>142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23" t="s">
        <v>76</v>
      </c>
      <c r="BK89" s="214">
        <f>ROUND(I89*H89,2)</f>
        <v>0</v>
      </c>
      <c r="BL89" s="23" t="s">
        <v>149</v>
      </c>
      <c r="BM89" s="23" t="s">
        <v>589</v>
      </c>
    </row>
    <row r="90" spans="2:47" s="1" customFormat="1" ht="13.5">
      <c r="B90" s="40"/>
      <c r="C90" s="62"/>
      <c r="D90" s="215" t="s">
        <v>151</v>
      </c>
      <c r="E90" s="62"/>
      <c r="F90" s="216" t="s">
        <v>590</v>
      </c>
      <c r="G90" s="62"/>
      <c r="H90" s="62"/>
      <c r="I90" s="171"/>
      <c r="J90" s="62"/>
      <c r="K90" s="62"/>
      <c r="L90" s="60"/>
      <c r="M90" s="217"/>
      <c r="N90" s="41"/>
      <c r="O90" s="41"/>
      <c r="P90" s="41"/>
      <c r="Q90" s="41"/>
      <c r="R90" s="41"/>
      <c r="S90" s="41"/>
      <c r="T90" s="77"/>
      <c r="AT90" s="23" t="s">
        <v>151</v>
      </c>
      <c r="AU90" s="23" t="s">
        <v>79</v>
      </c>
    </row>
    <row r="91" spans="2:51" s="12" customFormat="1" ht="13.5">
      <c r="B91" s="218"/>
      <c r="C91" s="219"/>
      <c r="D91" s="215" t="s">
        <v>152</v>
      </c>
      <c r="E91" s="230" t="s">
        <v>21</v>
      </c>
      <c r="F91" s="231" t="s">
        <v>591</v>
      </c>
      <c r="G91" s="219"/>
      <c r="H91" s="232">
        <v>29</v>
      </c>
      <c r="I91" s="224"/>
      <c r="J91" s="219"/>
      <c r="K91" s="219"/>
      <c r="L91" s="225"/>
      <c r="M91" s="226"/>
      <c r="N91" s="227"/>
      <c r="O91" s="227"/>
      <c r="P91" s="227"/>
      <c r="Q91" s="227"/>
      <c r="R91" s="227"/>
      <c r="S91" s="227"/>
      <c r="T91" s="228"/>
      <c r="AT91" s="229" t="s">
        <v>152</v>
      </c>
      <c r="AU91" s="229" t="s">
        <v>79</v>
      </c>
      <c r="AV91" s="12" t="s">
        <v>79</v>
      </c>
      <c r="AW91" s="12" t="s">
        <v>35</v>
      </c>
      <c r="AX91" s="12" t="s">
        <v>72</v>
      </c>
      <c r="AY91" s="229" t="s">
        <v>142</v>
      </c>
    </row>
    <row r="92" spans="2:51" s="12" customFormat="1" ht="13.5">
      <c r="B92" s="218"/>
      <c r="C92" s="219"/>
      <c r="D92" s="220" t="s">
        <v>152</v>
      </c>
      <c r="E92" s="221" t="s">
        <v>21</v>
      </c>
      <c r="F92" s="222" t="s">
        <v>592</v>
      </c>
      <c r="G92" s="219"/>
      <c r="H92" s="223">
        <v>7</v>
      </c>
      <c r="I92" s="224"/>
      <c r="J92" s="219"/>
      <c r="K92" s="219"/>
      <c r="L92" s="225"/>
      <c r="M92" s="226"/>
      <c r="N92" s="227"/>
      <c r="O92" s="227"/>
      <c r="P92" s="227"/>
      <c r="Q92" s="227"/>
      <c r="R92" s="227"/>
      <c r="S92" s="227"/>
      <c r="T92" s="228"/>
      <c r="AT92" s="229" t="s">
        <v>152</v>
      </c>
      <c r="AU92" s="229" t="s">
        <v>79</v>
      </c>
      <c r="AV92" s="12" t="s">
        <v>79</v>
      </c>
      <c r="AW92" s="12" t="s">
        <v>35</v>
      </c>
      <c r="AX92" s="12" t="s">
        <v>72</v>
      </c>
      <c r="AY92" s="229" t="s">
        <v>142</v>
      </c>
    </row>
    <row r="93" spans="2:65" s="1" customFormat="1" ht="44.25" customHeight="1">
      <c r="B93" s="40"/>
      <c r="C93" s="233" t="s">
        <v>79</v>
      </c>
      <c r="D93" s="233" t="s">
        <v>173</v>
      </c>
      <c r="E93" s="234" t="s">
        <v>593</v>
      </c>
      <c r="F93" s="235" t="s">
        <v>594</v>
      </c>
      <c r="G93" s="236" t="s">
        <v>148</v>
      </c>
      <c r="H93" s="237">
        <v>29</v>
      </c>
      <c r="I93" s="238"/>
      <c r="J93" s="239">
        <f>ROUND(I93*H93,2)</f>
        <v>0</v>
      </c>
      <c r="K93" s="235" t="s">
        <v>21</v>
      </c>
      <c r="L93" s="240"/>
      <c r="M93" s="241" t="s">
        <v>21</v>
      </c>
      <c r="N93" s="242" t="s">
        <v>43</v>
      </c>
      <c r="O93" s="41"/>
      <c r="P93" s="212">
        <f>O93*H93</f>
        <v>0</v>
      </c>
      <c r="Q93" s="212">
        <v>0.0031</v>
      </c>
      <c r="R93" s="212">
        <f>Q93*H93</f>
        <v>0.0899</v>
      </c>
      <c r="S93" s="212">
        <v>0</v>
      </c>
      <c r="T93" s="213">
        <f>S93*H93</f>
        <v>0</v>
      </c>
      <c r="AR93" s="23" t="s">
        <v>143</v>
      </c>
      <c r="AT93" s="23" t="s">
        <v>173</v>
      </c>
      <c r="AU93" s="23" t="s">
        <v>79</v>
      </c>
      <c r="AY93" s="23" t="s">
        <v>142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23" t="s">
        <v>76</v>
      </c>
      <c r="BK93" s="214">
        <f>ROUND(I93*H93,2)</f>
        <v>0</v>
      </c>
      <c r="BL93" s="23" t="s">
        <v>149</v>
      </c>
      <c r="BM93" s="23" t="s">
        <v>595</v>
      </c>
    </row>
    <row r="94" spans="2:47" s="1" customFormat="1" ht="40.5">
      <c r="B94" s="40"/>
      <c r="C94" s="62"/>
      <c r="D94" s="215" t="s">
        <v>151</v>
      </c>
      <c r="E94" s="62"/>
      <c r="F94" s="216" t="s">
        <v>594</v>
      </c>
      <c r="G94" s="62"/>
      <c r="H94" s="62"/>
      <c r="I94" s="171"/>
      <c r="J94" s="62"/>
      <c r="K94" s="62"/>
      <c r="L94" s="60"/>
      <c r="M94" s="217"/>
      <c r="N94" s="41"/>
      <c r="O94" s="41"/>
      <c r="P94" s="41"/>
      <c r="Q94" s="41"/>
      <c r="R94" s="41"/>
      <c r="S94" s="41"/>
      <c r="T94" s="77"/>
      <c r="AT94" s="23" t="s">
        <v>151</v>
      </c>
      <c r="AU94" s="23" t="s">
        <v>79</v>
      </c>
    </row>
    <row r="95" spans="2:51" s="12" customFormat="1" ht="13.5">
      <c r="B95" s="218"/>
      <c r="C95" s="219"/>
      <c r="D95" s="220" t="s">
        <v>152</v>
      </c>
      <c r="E95" s="221" t="s">
        <v>21</v>
      </c>
      <c r="F95" s="222" t="s">
        <v>591</v>
      </c>
      <c r="G95" s="219"/>
      <c r="H95" s="223">
        <v>29</v>
      </c>
      <c r="I95" s="224"/>
      <c r="J95" s="219"/>
      <c r="K95" s="219"/>
      <c r="L95" s="225"/>
      <c r="M95" s="226"/>
      <c r="N95" s="227"/>
      <c r="O95" s="227"/>
      <c r="P95" s="227"/>
      <c r="Q95" s="227"/>
      <c r="R95" s="227"/>
      <c r="S95" s="227"/>
      <c r="T95" s="228"/>
      <c r="AT95" s="229" t="s">
        <v>152</v>
      </c>
      <c r="AU95" s="229" t="s">
        <v>79</v>
      </c>
      <c r="AV95" s="12" t="s">
        <v>79</v>
      </c>
      <c r="AW95" s="12" t="s">
        <v>35</v>
      </c>
      <c r="AX95" s="12" t="s">
        <v>72</v>
      </c>
      <c r="AY95" s="229" t="s">
        <v>142</v>
      </c>
    </row>
    <row r="96" spans="2:65" s="1" customFormat="1" ht="31.5" customHeight="1">
      <c r="B96" s="40"/>
      <c r="C96" s="203" t="s">
        <v>86</v>
      </c>
      <c r="D96" s="203" t="s">
        <v>145</v>
      </c>
      <c r="E96" s="204" t="s">
        <v>596</v>
      </c>
      <c r="F96" s="205" t="s">
        <v>597</v>
      </c>
      <c r="G96" s="206" t="s">
        <v>148</v>
      </c>
      <c r="H96" s="207">
        <v>36</v>
      </c>
      <c r="I96" s="208"/>
      <c r="J96" s="209">
        <f>ROUND(I96*H96,2)</f>
        <v>0</v>
      </c>
      <c r="K96" s="205" t="s">
        <v>21</v>
      </c>
      <c r="L96" s="60"/>
      <c r="M96" s="210" t="s">
        <v>21</v>
      </c>
      <c r="N96" s="211" t="s">
        <v>43</v>
      </c>
      <c r="O96" s="41"/>
      <c r="P96" s="212">
        <f>O96*H96</f>
        <v>0</v>
      </c>
      <c r="Q96" s="212">
        <v>0.10941</v>
      </c>
      <c r="R96" s="212">
        <f>Q96*H96</f>
        <v>3.93876</v>
      </c>
      <c r="S96" s="212">
        <v>0</v>
      </c>
      <c r="T96" s="213">
        <f>S96*H96</f>
        <v>0</v>
      </c>
      <c r="AR96" s="23" t="s">
        <v>149</v>
      </c>
      <c r="AT96" s="23" t="s">
        <v>145</v>
      </c>
      <c r="AU96" s="23" t="s">
        <v>79</v>
      </c>
      <c r="AY96" s="23" t="s">
        <v>142</v>
      </c>
      <c r="BE96" s="214">
        <f>IF(N96="základní",J96,0)</f>
        <v>0</v>
      </c>
      <c r="BF96" s="214">
        <f>IF(N96="snížená",J96,0)</f>
        <v>0</v>
      </c>
      <c r="BG96" s="214">
        <f>IF(N96="zákl. přenesená",J96,0)</f>
        <v>0</v>
      </c>
      <c r="BH96" s="214">
        <f>IF(N96="sníž. přenesená",J96,0)</f>
        <v>0</v>
      </c>
      <c r="BI96" s="214">
        <f>IF(N96="nulová",J96,0)</f>
        <v>0</v>
      </c>
      <c r="BJ96" s="23" t="s">
        <v>76</v>
      </c>
      <c r="BK96" s="214">
        <f>ROUND(I96*H96,2)</f>
        <v>0</v>
      </c>
      <c r="BL96" s="23" t="s">
        <v>149</v>
      </c>
      <c r="BM96" s="23" t="s">
        <v>598</v>
      </c>
    </row>
    <row r="97" spans="2:47" s="1" customFormat="1" ht="27">
      <c r="B97" s="40"/>
      <c r="C97" s="62"/>
      <c r="D97" s="215" t="s">
        <v>151</v>
      </c>
      <c r="E97" s="62"/>
      <c r="F97" s="216" t="s">
        <v>597</v>
      </c>
      <c r="G97" s="62"/>
      <c r="H97" s="62"/>
      <c r="I97" s="171"/>
      <c r="J97" s="62"/>
      <c r="K97" s="62"/>
      <c r="L97" s="60"/>
      <c r="M97" s="217"/>
      <c r="N97" s="41"/>
      <c r="O97" s="41"/>
      <c r="P97" s="41"/>
      <c r="Q97" s="41"/>
      <c r="R97" s="41"/>
      <c r="S97" s="41"/>
      <c r="T97" s="77"/>
      <c r="AT97" s="23" t="s">
        <v>151</v>
      </c>
      <c r="AU97" s="23" t="s">
        <v>79</v>
      </c>
    </row>
    <row r="98" spans="2:51" s="12" customFormat="1" ht="13.5">
      <c r="B98" s="218"/>
      <c r="C98" s="219"/>
      <c r="D98" s="215" t="s">
        <v>152</v>
      </c>
      <c r="E98" s="230" t="s">
        <v>21</v>
      </c>
      <c r="F98" s="231" t="s">
        <v>599</v>
      </c>
      <c r="G98" s="219"/>
      <c r="H98" s="232">
        <v>7</v>
      </c>
      <c r="I98" s="224"/>
      <c r="J98" s="219"/>
      <c r="K98" s="219"/>
      <c r="L98" s="225"/>
      <c r="M98" s="226"/>
      <c r="N98" s="227"/>
      <c r="O98" s="227"/>
      <c r="P98" s="227"/>
      <c r="Q98" s="227"/>
      <c r="R98" s="227"/>
      <c r="S98" s="227"/>
      <c r="T98" s="228"/>
      <c r="AT98" s="229" t="s">
        <v>152</v>
      </c>
      <c r="AU98" s="229" t="s">
        <v>79</v>
      </c>
      <c r="AV98" s="12" t="s">
        <v>79</v>
      </c>
      <c r="AW98" s="12" t="s">
        <v>35</v>
      </c>
      <c r="AX98" s="12" t="s">
        <v>72</v>
      </c>
      <c r="AY98" s="229" t="s">
        <v>142</v>
      </c>
    </row>
    <row r="99" spans="2:51" s="12" customFormat="1" ht="13.5">
      <c r="B99" s="218"/>
      <c r="C99" s="219"/>
      <c r="D99" s="220" t="s">
        <v>152</v>
      </c>
      <c r="E99" s="221" t="s">
        <v>21</v>
      </c>
      <c r="F99" s="222" t="s">
        <v>600</v>
      </c>
      <c r="G99" s="219"/>
      <c r="H99" s="223">
        <v>29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AT99" s="229" t="s">
        <v>152</v>
      </c>
      <c r="AU99" s="229" t="s">
        <v>79</v>
      </c>
      <c r="AV99" s="12" t="s">
        <v>79</v>
      </c>
      <c r="AW99" s="12" t="s">
        <v>35</v>
      </c>
      <c r="AX99" s="12" t="s">
        <v>72</v>
      </c>
      <c r="AY99" s="229" t="s">
        <v>142</v>
      </c>
    </row>
    <row r="100" spans="2:65" s="1" customFormat="1" ht="22.5" customHeight="1">
      <c r="B100" s="40"/>
      <c r="C100" s="233" t="s">
        <v>149</v>
      </c>
      <c r="D100" s="233" t="s">
        <v>173</v>
      </c>
      <c r="E100" s="234" t="s">
        <v>601</v>
      </c>
      <c r="F100" s="235" t="s">
        <v>602</v>
      </c>
      <c r="G100" s="236" t="s">
        <v>148</v>
      </c>
      <c r="H100" s="237">
        <v>36</v>
      </c>
      <c r="I100" s="238"/>
      <c r="J100" s="239">
        <f>ROUND(I100*H100,2)</f>
        <v>0</v>
      </c>
      <c r="K100" s="235" t="s">
        <v>163</v>
      </c>
      <c r="L100" s="240"/>
      <c r="M100" s="241" t="s">
        <v>21</v>
      </c>
      <c r="N100" s="242" t="s">
        <v>43</v>
      </c>
      <c r="O100" s="41"/>
      <c r="P100" s="212">
        <f>O100*H100</f>
        <v>0</v>
      </c>
      <c r="Q100" s="212">
        <v>0.0065</v>
      </c>
      <c r="R100" s="212">
        <f>Q100*H100</f>
        <v>0.23399999999999999</v>
      </c>
      <c r="S100" s="212">
        <v>0</v>
      </c>
      <c r="T100" s="213">
        <f>S100*H100</f>
        <v>0</v>
      </c>
      <c r="AR100" s="23" t="s">
        <v>143</v>
      </c>
      <c r="AT100" s="23" t="s">
        <v>173</v>
      </c>
      <c r="AU100" s="23" t="s">
        <v>79</v>
      </c>
      <c r="AY100" s="23" t="s">
        <v>142</v>
      </c>
      <c r="BE100" s="214">
        <f>IF(N100="základní",J100,0)</f>
        <v>0</v>
      </c>
      <c r="BF100" s="214">
        <f>IF(N100="snížená",J100,0)</f>
        <v>0</v>
      </c>
      <c r="BG100" s="214">
        <f>IF(N100="zákl. přenesená",J100,0)</f>
        <v>0</v>
      </c>
      <c r="BH100" s="214">
        <f>IF(N100="sníž. přenesená",J100,0)</f>
        <v>0</v>
      </c>
      <c r="BI100" s="214">
        <f>IF(N100="nulová",J100,0)</f>
        <v>0</v>
      </c>
      <c r="BJ100" s="23" t="s">
        <v>76</v>
      </c>
      <c r="BK100" s="214">
        <f>ROUND(I100*H100,2)</f>
        <v>0</v>
      </c>
      <c r="BL100" s="23" t="s">
        <v>149</v>
      </c>
      <c r="BM100" s="23" t="s">
        <v>603</v>
      </c>
    </row>
    <row r="101" spans="2:47" s="1" customFormat="1" ht="27">
      <c r="B101" s="40"/>
      <c r="C101" s="62"/>
      <c r="D101" s="215" t="s">
        <v>151</v>
      </c>
      <c r="E101" s="62"/>
      <c r="F101" s="216" t="s">
        <v>604</v>
      </c>
      <c r="G101" s="62"/>
      <c r="H101" s="62"/>
      <c r="I101" s="171"/>
      <c r="J101" s="62"/>
      <c r="K101" s="62"/>
      <c r="L101" s="60"/>
      <c r="M101" s="217"/>
      <c r="N101" s="41"/>
      <c r="O101" s="41"/>
      <c r="P101" s="41"/>
      <c r="Q101" s="41"/>
      <c r="R101" s="41"/>
      <c r="S101" s="41"/>
      <c r="T101" s="77"/>
      <c r="AT101" s="23" t="s">
        <v>151</v>
      </c>
      <c r="AU101" s="23" t="s">
        <v>79</v>
      </c>
    </row>
    <row r="102" spans="2:51" s="12" customFormat="1" ht="13.5">
      <c r="B102" s="218"/>
      <c r="C102" s="219"/>
      <c r="D102" s="215" t="s">
        <v>152</v>
      </c>
      <c r="E102" s="230" t="s">
        <v>21</v>
      </c>
      <c r="F102" s="231" t="s">
        <v>599</v>
      </c>
      <c r="G102" s="219"/>
      <c r="H102" s="232">
        <v>7</v>
      </c>
      <c r="I102" s="224"/>
      <c r="J102" s="219"/>
      <c r="K102" s="219"/>
      <c r="L102" s="225"/>
      <c r="M102" s="226"/>
      <c r="N102" s="227"/>
      <c r="O102" s="227"/>
      <c r="P102" s="227"/>
      <c r="Q102" s="227"/>
      <c r="R102" s="227"/>
      <c r="S102" s="227"/>
      <c r="T102" s="228"/>
      <c r="AT102" s="229" t="s">
        <v>152</v>
      </c>
      <c r="AU102" s="229" t="s">
        <v>79</v>
      </c>
      <c r="AV102" s="12" t="s">
        <v>79</v>
      </c>
      <c r="AW102" s="12" t="s">
        <v>35</v>
      </c>
      <c r="AX102" s="12" t="s">
        <v>72</v>
      </c>
      <c r="AY102" s="229" t="s">
        <v>142</v>
      </c>
    </row>
    <row r="103" spans="2:51" s="12" customFormat="1" ht="13.5">
      <c r="B103" s="218"/>
      <c r="C103" s="219"/>
      <c r="D103" s="220" t="s">
        <v>152</v>
      </c>
      <c r="E103" s="221" t="s">
        <v>21</v>
      </c>
      <c r="F103" s="222" t="s">
        <v>600</v>
      </c>
      <c r="G103" s="219"/>
      <c r="H103" s="223">
        <v>29</v>
      </c>
      <c r="I103" s="224"/>
      <c r="J103" s="219"/>
      <c r="K103" s="219"/>
      <c r="L103" s="225"/>
      <c r="M103" s="226"/>
      <c r="N103" s="227"/>
      <c r="O103" s="227"/>
      <c r="P103" s="227"/>
      <c r="Q103" s="227"/>
      <c r="R103" s="227"/>
      <c r="S103" s="227"/>
      <c r="T103" s="228"/>
      <c r="AT103" s="229" t="s">
        <v>152</v>
      </c>
      <c r="AU103" s="229" t="s">
        <v>79</v>
      </c>
      <c r="AV103" s="12" t="s">
        <v>79</v>
      </c>
      <c r="AW103" s="12" t="s">
        <v>35</v>
      </c>
      <c r="AX103" s="12" t="s">
        <v>72</v>
      </c>
      <c r="AY103" s="229" t="s">
        <v>142</v>
      </c>
    </row>
    <row r="104" spans="2:65" s="1" customFormat="1" ht="22.5" customHeight="1">
      <c r="B104" s="40"/>
      <c r="C104" s="203" t="s">
        <v>172</v>
      </c>
      <c r="D104" s="203" t="s">
        <v>145</v>
      </c>
      <c r="E104" s="204" t="s">
        <v>605</v>
      </c>
      <c r="F104" s="205" t="s">
        <v>606</v>
      </c>
      <c r="G104" s="206" t="s">
        <v>162</v>
      </c>
      <c r="H104" s="207">
        <v>1616</v>
      </c>
      <c r="I104" s="208"/>
      <c r="J104" s="209">
        <f>ROUND(I104*H104,2)</f>
        <v>0</v>
      </c>
      <c r="K104" s="205" t="s">
        <v>163</v>
      </c>
      <c r="L104" s="60"/>
      <c r="M104" s="210" t="s">
        <v>21</v>
      </c>
      <c r="N104" s="211" t="s">
        <v>43</v>
      </c>
      <c r="O104" s="41"/>
      <c r="P104" s="212">
        <f>O104*H104</f>
        <v>0</v>
      </c>
      <c r="Q104" s="212">
        <v>0.00033</v>
      </c>
      <c r="R104" s="212">
        <f>Q104*H104</f>
        <v>0.53328</v>
      </c>
      <c r="S104" s="212">
        <v>0</v>
      </c>
      <c r="T104" s="213">
        <f>S104*H104</f>
        <v>0</v>
      </c>
      <c r="AR104" s="23" t="s">
        <v>149</v>
      </c>
      <c r="AT104" s="23" t="s">
        <v>145</v>
      </c>
      <c r="AU104" s="23" t="s">
        <v>79</v>
      </c>
      <c r="AY104" s="23" t="s">
        <v>142</v>
      </c>
      <c r="BE104" s="214">
        <f>IF(N104="základní",J104,0)</f>
        <v>0</v>
      </c>
      <c r="BF104" s="214">
        <f>IF(N104="snížená",J104,0)</f>
        <v>0</v>
      </c>
      <c r="BG104" s="214">
        <f>IF(N104="zákl. přenesená",J104,0)</f>
        <v>0</v>
      </c>
      <c r="BH104" s="214">
        <f>IF(N104="sníž. přenesená",J104,0)</f>
        <v>0</v>
      </c>
      <c r="BI104" s="214">
        <f>IF(N104="nulová",J104,0)</f>
        <v>0</v>
      </c>
      <c r="BJ104" s="23" t="s">
        <v>76</v>
      </c>
      <c r="BK104" s="214">
        <f>ROUND(I104*H104,2)</f>
        <v>0</v>
      </c>
      <c r="BL104" s="23" t="s">
        <v>149</v>
      </c>
      <c r="BM104" s="23" t="s">
        <v>607</v>
      </c>
    </row>
    <row r="105" spans="2:47" s="1" customFormat="1" ht="27">
      <c r="B105" s="40"/>
      <c r="C105" s="62"/>
      <c r="D105" s="215" t="s">
        <v>151</v>
      </c>
      <c r="E105" s="62"/>
      <c r="F105" s="216" t="s">
        <v>608</v>
      </c>
      <c r="G105" s="62"/>
      <c r="H105" s="62"/>
      <c r="I105" s="171"/>
      <c r="J105" s="62"/>
      <c r="K105" s="62"/>
      <c r="L105" s="60"/>
      <c r="M105" s="217"/>
      <c r="N105" s="41"/>
      <c r="O105" s="41"/>
      <c r="P105" s="41"/>
      <c r="Q105" s="41"/>
      <c r="R105" s="41"/>
      <c r="S105" s="41"/>
      <c r="T105" s="77"/>
      <c r="AT105" s="23" t="s">
        <v>151</v>
      </c>
      <c r="AU105" s="23" t="s">
        <v>79</v>
      </c>
    </row>
    <row r="106" spans="2:51" s="12" customFormat="1" ht="13.5">
      <c r="B106" s="218"/>
      <c r="C106" s="219"/>
      <c r="D106" s="220" t="s">
        <v>152</v>
      </c>
      <c r="E106" s="221" t="s">
        <v>21</v>
      </c>
      <c r="F106" s="222" t="s">
        <v>609</v>
      </c>
      <c r="G106" s="219"/>
      <c r="H106" s="223">
        <v>1616</v>
      </c>
      <c r="I106" s="224"/>
      <c r="J106" s="219"/>
      <c r="K106" s="219"/>
      <c r="L106" s="225"/>
      <c r="M106" s="226"/>
      <c r="N106" s="227"/>
      <c r="O106" s="227"/>
      <c r="P106" s="227"/>
      <c r="Q106" s="227"/>
      <c r="R106" s="227"/>
      <c r="S106" s="227"/>
      <c r="T106" s="228"/>
      <c r="AT106" s="229" t="s">
        <v>152</v>
      </c>
      <c r="AU106" s="229" t="s">
        <v>79</v>
      </c>
      <c r="AV106" s="12" t="s">
        <v>79</v>
      </c>
      <c r="AW106" s="12" t="s">
        <v>35</v>
      </c>
      <c r="AX106" s="12" t="s">
        <v>72</v>
      </c>
      <c r="AY106" s="229" t="s">
        <v>142</v>
      </c>
    </row>
    <row r="107" spans="2:65" s="1" customFormat="1" ht="22.5" customHeight="1">
      <c r="B107" s="40"/>
      <c r="C107" s="203" t="s">
        <v>178</v>
      </c>
      <c r="D107" s="203" t="s">
        <v>145</v>
      </c>
      <c r="E107" s="204" t="s">
        <v>610</v>
      </c>
      <c r="F107" s="205" t="s">
        <v>611</v>
      </c>
      <c r="G107" s="206" t="s">
        <v>162</v>
      </c>
      <c r="H107" s="207">
        <v>240</v>
      </c>
      <c r="I107" s="208"/>
      <c r="J107" s="209">
        <f>ROUND(I107*H107,2)</f>
        <v>0</v>
      </c>
      <c r="K107" s="205" t="s">
        <v>163</v>
      </c>
      <c r="L107" s="60"/>
      <c r="M107" s="210" t="s">
        <v>21</v>
      </c>
      <c r="N107" s="211" t="s">
        <v>43</v>
      </c>
      <c r="O107" s="41"/>
      <c r="P107" s="212">
        <f>O107*H107</f>
        <v>0</v>
      </c>
      <c r="Q107" s="212">
        <v>0.00011</v>
      </c>
      <c r="R107" s="212">
        <f>Q107*H107</f>
        <v>0.0264</v>
      </c>
      <c r="S107" s="212">
        <v>0</v>
      </c>
      <c r="T107" s="213">
        <f>S107*H107</f>
        <v>0</v>
      </c>
      <c r="AR107" s="23" t="s">
        <v>149</v>
      </c>
      <c r="AT107" s="23" t="s">
        <v>145</v>
      </c>
      <c r="AU107" s="23" t="s">
        <v>79</v>
      </c>
      <c r="AY107" s="23" t="s">
        <v>142</v>
      </c>
      <c r="BE107" s="214">
        <f>IF(N107="základní",J107,0)</f>
        <v>0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23" t="s">
        <v>76</v>
      </c>
      <c r="BK107" s="214">
        <f>ROUND(I107*H107,2)</f>
        <v>0</v>
      </c>
      <c r="BL107" s="23" t="s">
        <v>149</v>
      </c>
      <c r="BM107" s="23" t="s">
        <v>612</v>
      </c>
    </row>
    <row r="108" spans="2:47" s="1" customFormat="1" ht="27">
      <c r="B108" s="40"/>
      <c r="C108" s="62"/>
      <c r="D108" s="215" t="s">
        <v>151</v>
      </c>
      <c r="E108" s="62"/>
      <c r="F108" s="216" t="s">
        <v>613</v>
      </c>
      <c r="G108" s="62"/>
      <c r="H108" s="62"/>
      <c r="I108" s="171"/>
      <c r="J108" s="62"/>
      <c r="K108" s="62"/>
      <c r="L108" s="60"/>
      <c r="M108" s="217"/>
      <c r="N108" s="41"/>
      <c r="O108" s="41"/>
      <c r="P108" s="41"/>
      <c r="Q108" s="41"/>
      <c r="R108" s="41"/>
      <c r="S108" s="41"/>
      <c r="T108" s="77"/>
      <c r="AT108" s="23" t="s">
        <v>151</v>
      </c>
      <c r="AU108" s="23" t="s">
        <v>79</v>
      </c>
    </row>
    <row r="109" spans="2:51" s="12" customFormat="1" ht="13.5">
      <c r="B109" s="218"/>
      <c r="C109" s="219"/>
      <c r="D109" s="220" t="s">
        <v>152</v>
      </c>
      <c r="E109" s="221" t="s">
        <v>21</v>
      </c>
      <c r="F109" s="222" t="s">
        <v>614</v>
      </c>
      <c r="G109" s="219"/>
      <c r="H109" s="223">
        <v>240</v>
      </c>
      <c r="I109" s="224"/>
      <c r="J109" s="219"/>
      <c r="K109" s="219"/>
      <c r="L109" s="225"/>
      <c r="M109" s="226"/>
      <c r="N109" s="227"/>
      <c r="O109" s="227"/>
      <c r="P109" s="227"/>
      <c r="Q109" s="227"/>
      <c r="R109" s="227"/>
      <c r="S109" s="227"/>
      <c r="T109" s="228"/>
      <c r="AT109" s="229" t="s">
        <v>152</v>
      </c>
      <c r="AU109" s="229" t="s">
        <v>79</v>
      </c>
      <c r="AV109" s="12" t="s">
        <v>79</v>
      </c>
      <c r="AW109" s="12" t="s">
        <v>35</v>
      </c>
      <c r="AX109" s="12" t="s">
        <v>72</v>
      </c>
      <c r="AY109" s="229" t="s">
        <v>142</v>
      </c>
    </row>
    <row r="110" spans="2:65" s="1" customFormat="1" ht="22.5" customHeight="1">
      <c r="B110" s="40"/>
      <c r="C110" s="203" t="s">
        <v>184</v>
      </c>
      <c r="D110" s="203" t="s">
        <v>145</v>
      </c>
      <c r="E110" s="204" t="s">
        <v>615</v>
      </c>
      <c r="F110" s="205" t="s">
        <v>616</v>
      </c>
      <c r="G110" s="206" t="s">
        <v>162</v>
      </c>
      <c r="H110" s="207">
        <v>3055</v>
      </c>
      <c r="I110" s="208"/>
      <c r="J110" s="209">
        <f>ROUND(I110*H110,2)</f>
        <v>0</v>
      </c>
      <c r="K110" s="205" t="s">
        <v>163</v>
      </c>
      <c r="L110" s="60"/>
      <c r="M110" s="210" t="s">
        <v>21</v>
      </c>
      <c r="N110" s="211" t="s">
        <v>43</v>
      </c>
      <c r="O110" s="41"/>
      <c r="P110" s="212">
        <f>O110*H110</f>
        <v>0</v>
      </c>
      <c r="Q110" s="212">
        <v>0.00065</v>
      </c>
      <c r="R110" s="212">
        <f>Q110*H110</f>
        <v>1.98575</v>
      </c>
      <c r="S110" s="212">
        <v>0</v>
      </c>
      <c r="T110" s="213">
        <f>S110*H110</f>
        <v>0</v>
      </c>
      <c r="AR110" s="23" t="s">
        <v>149</v>
      </c>
      <c r="AT110" s="23" t="s">
        <v>145</v>
      </c>
      <c r="AU110" s="23" t="s">
        <v>79</v>
      </c>
      <c r="AY110" s="23" t="s">
        <v>142</v>
      </c>
      <c r="BE110" s="214">
        <f>IF(N110="základní",J110,0)</f>
        <v>0</v>
      </c>
      <c r="BF110" s="214">
        <f>IF(N110="snížená",J110,0)</f>
        <v>0</v>
      </c>
      <c r="BG110" s="214">
        <f>IF(N110="zákl. přenesená",J110,0)</f>
        <v>0</v>
      </c>
      <c r="BH110" s="214">
        <f>IF(N110="sníž. přenesená",J110,0)</f>
        <v>0</v>
      </c>
      <c r="BI110" s="214">
        <f>IF(N110="nulová",J110,0)</f>
        <v>0</v>
      </c>
      <c r="BJ110" s="23" t="s">
        <v>76</v>
      </c>
      <c r="BK110" s="214">
        <f>ROUND(I110*H110,2)</f>
        <v>0</v>
      </c>
      <c r="BL110" s="23" t="s">
        <v>149</v>
      </c>
      <c r="BM110" s="23" t="s">
        <v>617</v>
      </c>
    </row>
    <row r="111" spans="2:47" s="1" customFormat="1" ht="27">
      <c r="B111" s="40"/>
      <c r="C111" s="62"/>
      <c r="D111" s="215" t="s">
        <v>151</v>
      </c>
      <c r="E111" s="62"/>
      <c r="F111" s="216" t="s">
        <v>618</v>
      </c>
      <c r="G111" s="62"/>
      <c r="H111" s="62"/>
      <c r="I111" s="171"/>
      <c r="J111" s="62"/>
      <c r="K111" s="62"/>
      <c r="L111" s="60"/>
      <c r="M111" s="217"/>
      <c r="N111" s="41"/>
      <c r="O111" s="41"/>
      <c r="P111" s="41"/>
      <c r="Q111" s="41"/>
      <c r="R111" s="41"/>
      <c r="S111" s="41"/>
      <c r="T111" s="77"/>
      <c r="AT111" s="23" t="s">
        <v>151</v>
      </c>
      <c r="AU111" s="23" t="s">
        <v>79</v>
      </c>
    </row>
    <row r="112" spans="2:51" s="12" customFormat="1" ht="13.5">
      <c r="B112" s="218"/>
      <c r="C112" s="219"/>
      <c r="D112" s="220" t="s">
        <v>152</v>
      </c>
      <c r="E112" s="221" t="s">
        <v>21</v>
      </c>
      <c r="F112" s="222" t="s">
        <v>619</v>
      </c>
      <c r="G112" s="219"/>
      <c r="H112" s="223">
        <v>3055</v>
      </c>
      <c r="I112" s="224"/>
      <c r="J112" s="219"/>
      <c r="K112" s="219"/>
      <c r="L112" s="225"/>
      <c r="M112" s="226"/>
      <c r="N112" s="227"/>
      <c r="O112" s="227"/>
      <c r="P112" s="227"/>
      <c r="Q112" s="227"/>
      <c r="R112" s="227"/>
      <c r="S112" s="227"/>
      <c r="T112" s="228"/>
      <c r="AT112" s="229" t="s">
        <v>152</v>
      </c>
      <c r="AU112" s="229" t="s">
        <v>79</v>
      </c>
      <c r="AV112" s="12" t="s">
        <v>79</v>
      </c>
      <c r="AW112" s="12" t="s">
        <v>35</v>
      </c>
      <c r="AX112" s="12" t="s">
        <v>72</v>
      </c>
      <c r="AY112" s="229" t="s">
        <v>142</v>
      </c>
    </row>
    <row r="113" spans="2:65" s="1" customFormat="1" ht="22.5" customHeight="1">
      <c r="B113" s="40"/>
      <c r="C113" s="203" t="s">
        <v>143</v>
      </c>
      <c r="D113" s="203" t="s">
        <v>145</v>
      </c>
      <c r="E113" s="204" t="s">
        <v>620</v>
      </c>
      <c r="F113" s="205" t="s">
        <v>621</v>
      </c>
      <c r="G113" s="206" t="s">
        <v>162</v>
      </c>
      <c r="H113" s="207">
        <v>481</v>
      </c>
      <c r="I113" s="208"/>
      <c r="J113" s="209">
        <f>ROUND(I113*H113,2)</f>
        <v>0</v>
      </c>
      <c r="K113" s="205" t="s">
        <v>163</v>
      </c>
      <c r="L113" s="60"/>
      <c r="M113" s="210" t="s">
        <v>21</v>
      </c>
      <c r="N113" s="211" t="s">
        <v>43</v>
      </c>
      <c r="O113" s="41"/>
      <c r="P113" s="212">
        <f>O113*H113</f>
        <v>0</v>
      </c>
      <c r="Q113" s="212">
        <v>0.00038</v>
      </c>
      <c r="R113" s="212">
        <f>Q113*H113</f>
        <v>0.18278</v>
      </c>
      <c r="S113" s="212">
        <v>0</v>
      </c>
      <c r="T113" s="213">
        <f>S113*H113</f>
        <v>0</v>
      </c>
      <c r="AR113" s="23" t="s">
        <v>149</v>
      </c>
      <c r="AT113" s="23" t="s">
        <v>145</v>
      </c>
      <c r="AU113" s="23" t="s">
        <v>79</v>
      </c>
      <c r="AY113" s="23" t="s">
        <v>142</v>
      </c>
      <c r="BE113" s="214">
        <f>IF(N113="základní",J113,0)</f>
        <v>0</v>
      </c>
      <c r="BF113" s="214">
        <f>IF(N113="snížená",J113,0)</f>
        <v>0</v>
      </c>
      <c r="BG113" s="214">
        <f>IF(N113="zákl. přenesená",J113,0)</f>
        <v>0</v>
      </c>
      <c r="BH113" s="214">
        <f>IF(N113="sníž. přenesená",J113,0)</f>
        <v>0</v>
      </c>
      <c r="BI113" s="214">
        <f>IF(N113="nulová",J113,0)</f>
        <v>0</v>
      </c>
      <c r="BJ113" s="23" t="s">
        <v>76</v>
      </c>
      <c r="BK113" s="214">
        <f>ROUND(I113*H113,2)</f>
        <v>0</v>
      </c>
      <c r="BL113" s="23" t="s">
        <v>149</v>
      </c>
      <c r="BM113" s="23" t="s">
        <v>622</v>
      </c>
    </row>
    <row r="114" spans="2:47" s="1" customFormat="1" ht="27">
      <c r="B114" s="40"/>
      <c r="C114" s="62"/>
      <c r="D114" s="215" t="s">
        <v>151</v>
      </c>
      <c r="E114" s="62"/>
      <c r="F114" s="216" t="s">
        <v>623</v>
      </c>
      <c r="G114" s="62"/>
      <c r="H114" s="62"/>
      <c r="I114" s="171"/>
      <c r="J114" s="62"/>
      <c r="K114" s="62"/>
      <c r="L114" s="60"/>
      <c r="M114" s="217"/>
      <c r="N114" s="41"/>
      <c r="O114" s="41"/>
      <c r="P114" s="41"/>
      <c r="Q114" s="41"/>
      <c r="R114" s="41"/>
      <c r="S114" s="41"/>
      <c r="T114" s="77"/>
      <c r="AT114" s="23" t="s">
        <v>151</v>
      </c>
      <c r="AU114" s="23" t="s">
        <v>79</v>
      </c>
    </row>
    <row r="115" spans="2:51" s="12" customFormat="1" ht="13.5">
      <c r="B115" s="218"/>
      <c r="C115" s="219"/>
      <c r="D115" s="220" t="s">
        <v>152</v>
      </c>
      <c r="E115" s="221" t="s">
        <v>21</v>
      </c>
      <c r="F115" s="222" t="s">
        <v>624</v>
      </c>
      <c r="G115" s="219"/>
      <c r="H115" s="223">
        <v>481</v>
      </c>
      <c r="I115" s="224"/>
      <c r="J115" s="219"/>
      <c r="K115" s="219"/>
      <c r="L115" s="225"/>
      <c r="M115" s="226"/>
      <c r="N115" s="227"/>
      <c r="O115" s="227"/>
      <c r="P115" s="227"/>
      <c r="Q115" s="227"/>
      <c r="R115" s="227"/>
      <c r="S115" s="227"/>
      <c r="T115" s="228"/>
      <c r="AT115" s="229" t="s">
        <v>152</v>
      </c>
      <c r="AU115" s="229" t="s">
        <v>79</v>
      </c>
      <c r="AV115" s="12" t="s">
        <v>79</v>
      </c>
      <c r="AW115" s="12" t="s">
        <v>35</v>
      </c>
      <c r="AX115" s="12" t="s">
        <v>72</v>
      </c>
      <c r="AY115" s="229" t="s">
        <v>142</v>
      </c>
    </row>
    <row r="116" spans="2:65" s="1" customFormat="1" ht="31.5" customHeight="1">
      <c r="B116" s="40"/>
      <c r="C116" s="203" t="s">
        <v>158</v>
      </c>
      <c r="D116" s="203" t="s">
        <v>145</v>
      </c>
      <c r="E116" s="204" t="s">
        <v>625</v>
      </c>
      <c r="F116" s="205" t="s">
        <v>626</v>
      </c>
      <c r="G116" s="206" t="s">
        <v>239</v>
      </c>
      <c r="H116" s="207">
        <v>180</v>
      </c>
      <c r="I116" s="208"/>
      <c r="J116" s="209">
        <f>ROUND(I116*H116,2)</f>
        <v>0</v>
      </c>
      <c r="K116" s="205" t="s">
        <v>163</v>
      </c>
      <c r="L116" s="60"/>
      <c r="M116" s="210" t="s">
        <v>21</v>
      </c>
      <c r="N116" s="211" t="s">
        <v>43</v>
      </c>
      <c r="O116" s="41"/>
      <c r="P116" s="212">
        <f>O116*H116</f>
        <v>0</v>
      </c>
      <c r="Q116" s="212">
        <v>0.0026</v>
      </c>
      <c r="R116" s="212">
        <f>Q116*H116</f>
        <v>0.46799999999999997</v>
      </c>
      <c r="S116" s="212">
        <v>0</v>
      </c>
      <c r="T116" s="213">
        <f>S116*H116</f>
        <v>0</v>
      </c>
      <c r="AR116" s="23" t="s">
        <v>149</v>
      </c>
      <c r="AT116" s="23" t="s">
        <v>145</v>
      </c>
      <c r="AU116" s="23" t="s">
        <v>79</v>
      </c>
      <c r="AY116" s="23" t="s">
        <v>142</v>
      </c>
      <c r="BE116" s="214">
        <f>IF(N116="základní",J116,0)</f>
        <v>0</v>
      </c>
      <c r="BF116" s="214">
        <f>IF(N116="snížená",J116,0)</f>
        <v>0</v>
      </c>
      <c r="BG116" s="214">
        <f>IF(N116="zákl. přenesená",J116,0)</f>
        <v>0</v>
      </c>
      <c r="BH116" s="214">
        <f>IF(N116="sníž. přenesená",J116,0)</f>
        <v>0</v>
      </c>
      <c r="BI116" s="214">
        <f>IF(N116="nulová",J116,0)</f>
        <v>0</v>
      </c>
      <c r="BJ116" s="23" t="s">
        <v>76</v>
      </c>
      <c r="BK116" s="214">
        <f>ROUND(I116*H116,2)</f>
        <v>0</v>
      </c>
      <c r="BL116" s="23" t="s">
        <v>149</v>
      </c>
      <c r="BM116" s="23" t="s">
        <v>627</v>
      </c>
    </row>
    <row r="117" spans="2:47" s="1" customFormat="1" ht="27">
      <c r="B117" s="40"/>
      <c r="C117" s="62"/>
      <c r="D117" s="215" t="s">
        <v>151</v>
      </c>
      <c r="E117" s="62"/>
      <c r="F117" s="216" t="s">
        <v>628</v>
      </c>
      <c r="G117" s="62"/>
      <c r="H117" s="62"/>
      <c r="I117" s="171"/>
      <c r="J117" s="62"/>
      <c r="K117" s="62"/>
      <c r="L117" s="60"/>
      <c r="M117" s="217"/>
      <c r="N117" s="41"/>
      <c r="O117" s="41"/>
      <c r="P117" s="41"/>
      <c r="Q117" s="41"/>
      <c r="R117" s="41"/>
      <c r="S117" s="41"/>
      <c r="T117" s="77"/>
      <c r="AT117" s="23" t="s">
        <v>151</v>
      </c>
      <c r="AU117" s="23" t="s">
        <v>79</v>
      </c>
    </row>
    <row r="118" spans="2:51" s="12" customFormat="1" ht="13.5">
      <c r="B118" s="218"/>
      <c r="C118" s="219"/>
      <c r="D118" s="215" t="s">
        <v>152</v>
      </c>
      <c r="E118" s="230" t="s">
        <v>21</v>
      </c>
      <c r="F118" s="231" t="s">
        <v>629</v>
      </c>
      <c r="G118" s="219"/>
      <c r="H118" s="232">
        <v>12</v>
      </c>
      <c r="I118" s="224"/>
      <c r="J118" s="219"/>
      <c r="K118" s="219"/>
      <c r="L118" s="225"/>
      <c r="M118" s="226"/>
      <c r="N118" s="227"/>
      <c r="O118" s="227"/>
      <c r="P118" s="227"/>
      <c r="Q118" s="227"/>
      <c r="R118" s="227"/>
      <c r="S118" s="227"/>
      <c r="T118" s="228"/>
      <c r="AT118" s="229" t="s">
        <v>152</v>
      </c>
      <c r="AU118" s="229" t="s">
        <v>79</v>
      </c>
      <c r="AV118" s="12" t="s">
        <v>79</v>
      </c>
      <c r="AW118" s="12" t="s">
        <v>35</v>
      </c>
      <c r="AX118" s="12" t="s">
        <v>72</v>
      </c>
      <c r="AY118" s="229" t="s">
        <v>142</v>
      </c>
    </row>
    <row r="119" spans="2:51" s="12" customFormat="1" ht="13.5">
      <c r="B119" s="218"/>
      <c r="C119" s="219"/>
      <c r="D119" s="215" t="s">
        <v>152</v>
      </c>
      <c r="E119" s="230" t="s">
        <v>21</v>
      </c>
      <c r="F119" s="231" t="s">
        <v>630</v>
      </c>
      <c r="G119" s="219"/>
      <c r="H119" s="232">
        <v>80</v>
      </c>
      <c r="I119" s="224"/>
      <c r="J119" s="219"/>
      <c r="K119" s="219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152</v>
      </c>
      <c r="AU119" s="229" t="s">
        <v>79</v>
      </c>
      <c r="AV119" s="12" t="s">
        <v>79</v>
      </c>
      <c r="AW119" s="12" t="s">
        <v>35</v>
      </c>
      <c r="AX119" s="12" t="s">
        <v>72</v>
      </c>
      <c r="AY119" s="229" t="s">
        <v>142</v>
      </c>
    </row>
    <row r="120" spans="2:51" s="12" customFormat="1" ht="13.5">
      <c r="B120" s="218"/>
      <c r="C120" s="219"/>
      <c r="D120" s="215" t="s">
        <v>152</v>
      </c>
      <c r="E120" s="230" t="s">
        <v>21</v>
      </c>
      <c r="F120" s="231" t="s">
        <v>631</v>
      </c>
      <c r="G120" s="219"/>
      <c r="H120" s="232">
        <v>1.5</v>
      </c>
      <c r="I120" s="224"/>
      <c r="J120" s="219"/>
      <c r="K120" s="219"/>
      <c r="L120" s="225"/>
      <c r="M120" s="226"/>
      <c r="N120" s="227"/>
      <c r="O120" s="227"/>
      <c r="P120" s="227"/>
      <c r="Q120" s="227"/>
      <c r="R120" s="227"/>
      <c r="S120" s="227"/>
      <c r="T120" s="228"/>
      <c r="AT120" s="229" t="s">
        <v>152</v>
      </c>
      <c r="AU120" s="229" t="s">
        <v>79</v>
      </c>
      <c r="AV120" s="12" t="s">
        <v>79</v>
      </c>
      <c r="AW120" s="12" t="s">
        <v>35</v>
      </c>
      <c r="AX120" s="12" t="s">
        <v>72</v>
      </c>
      <c r="AY120" s="229" t="s">
        <v>142</v>
      </c>
    </row>
    <row r="121" spans="2:51" s="12" customFormat="1" ht="13.5">
      <c r="B121" s="218"/>
      <c r="C121" s="219"/>
      <c r="D121" s="220" t="s">
        <v>152</v>
      </c>
      <c r="E121" s="221" t="s">
        <v>21</v>
      </c>
      <c r="F121" s="222" t="s">
        <v>632</v>
      </c>
      <c r="G121" s="219"/>
      <c r="H121" s="223">
        <v>86.5</v>
      </c>
      <c r="I121" s="224"/>
      <c r="J121" s="219"/>
      <c r="K121" s="219"/>
      <c r="L121" s="225"/>
      <c r="M121" s="226"/>
      <c r="N121" s="227"/>
      <c r="O121" s="227"/>
      <c r="P121" s="227"/>
      <c r="Q121" s="227"/>
      <c r="R121" s="227"/>
      <c r="S121" s="227"/>
      <c r="T121" s="228"/>
      <c r="AT121" s="229" t="s">
        <v>152</v>
      </c>
      <c r="AU121" s="229" t="s">
        <v>79</v>
      </c>
      <c r="AV121" s="12" t="s">
        <v>79</v>
      </c>
      <c r="AW121" s="12" t="s">
        <v>35</v>
      </c>
      <c r="AX121" s="12" t="s">
        <v>72</v>
      </c>
      <c r="AY121" s="229" t="s">
        <v>142</v>
      </c>
    </row>
    <row r="122" spans="2:65" s="1" customFormat="1" ht="22.5" customHeight="1">
      <c r="B122" s="40"/>
      <c r="C122" s="203" t="s">
        <v>200</v>
      </c>
      <c r="D122" s="203" t="s">
        <v>145</v>
      </c>
      <c r="E122" s="204" t="s">
        <v>633</v>
      </c>
      <c r="F122" s="205" t="s">
        <v>634</v>
      </c>
      <c r="G122" s="206" t="s">
        <v>162</v>
      </c>
      <c r="H122" s="207">
        <v>5392</v>
      </c>
      <c r="I122" s="208"/>
      <c r="J122" s="209">
        <f>ROUND(I122*H122,2)</f>
        <v>0</v>
      </c>
      <c r="K122" s="205" t="s">
        <v>163</v>
      </c>
      <c r="L122" s="60"/>
      <c r="M122" s="210" t="s">
        <v>21</v>
      </c>
      <c r="N122" s="211" t="s">
        <v>43</v>
      </c>
      <c r="O122" s="41"/>
      <c r="P122" s="212">
        <f>O122*H122</f>
        <v>0</v>
      </c>
      <c r="Q122" s="212">
        <v>0</v>
      </c>
      <c r="R122" s="212">
        <f>Q122*H122</f>
        <v>0</v>
      </c>
      <c r="S122" s="212">
        <v>0</v>
      </c>
      <c r="T122" s="213">
        <f>S122*H122</f>
        <v>0</v>
      </c>
      <c r="AR122" s="23" t="s">
        <v>149</v>
      </c>
      <c r="AT122" s="23" t="s">
        <v>145</v>
      </c>
      <c r="AU122" s="23" t="s">
        <v>79</v>
      </c>
      <c r="AY122" s="23" t="s">
        <v>142</v>
      </c>
      <c r="BE122" s="214">
        <f>IF(N122="základní",J122,0)</f>
        <v>0</v>
      </c>
      <c r="BF122" s="214">
        <f>IF(N122="snížená",J122,0)</f>
        <v>0</v>
      </c>
      <c r="BG122" s="214">
        <f>IF(N122="zákl. přenesená",J122,0)</f>
        <v>0</v>
      </c>
      <c r="BH122" s="214">
        <f>IF(N122="sníž. přenesená",J122,0)</f>
        <v>0</v>
      </c>
      <c r="BI122" s="214">
        <f>IF(N122="nulová",J122,0)</f>
        <v>0</v>
      </c>
      <c r="BJ122" s="23" t="s">
        <v>76</v>
      </c>
      <c r="BK122" s="214">
        <f>ROUND(I122*H122,2)</f>
        <v>0</v>
      </c>
      <c r="BL122" s="23" t="s">
        <v>149</v>
      </c>
      <c r="BM122" s="23" t="s">
        <v>635</v>
      </c>
    </row>
    <row r="123" spans="2:47" s="1" customFormat="1" ht="27">
      <c r="B123" s="40"/>
      <c r="C123" s="62"/>
      <c r="D123" s="215" t="s">
        <v>151</v>
      </c>
      <c r="E123" s="62"/>
      <c r="F123" s="216" t="s">
        <v>636</v>
      </c>
      <c r="G123" s="62"/>
      <c r="H123" s="62"/>
      <c r="I123" s="171"/>
      <c r="J123" s="62"/>
      <c r="K123" s="62"/>
      <c r="L123" s="60"/>
      <c r="M123" s="217"/>
      <c r="N123" s="41"/>
      <c r="O123" s="41"/>
      <c r="P123" s="41"/>
      <c r="Q123" s="41"/>
      <c r="R123" s="41"/>
      <c r="S123" s="41"/>
      <c r="T123" s="77"/>
      <c r="AT123" s="23" t="s">
        <v>151</v>
      </c>
      <c r="AU123" s="23" t="s">
        <v>79</v>
      </c>
    </row>
    <row r="124" spans="2:51" s="12" customFormat="1" ht="13.5">
      <c r="B124" s="218"/>
      <c r="C124" s="219"/>
      <c r="D124" s="215" t="s">
        <v>152</v>
      </c>
      <c r="E124" s="230" t="s">
        <v>21</v>
      </c>
      <c r="F124" s="231" t="s">
        <v>609</v>
      </c>
      <c r="G124" s="219"/>
      <c r="H124" s="232">
        <v>1616</v>
      </c>
      <c r="I124" s="224"/>
      <c r="J124" s="219"/>
      <c r="K124" s="219"/>
      <c r="L124" s="225"/>
      <c r="M124" s="226"/>
      <c r="N124" s="227"/>
      <c r="O124" s="227"/>
      <c r="P124" s="227"/>
      <c r="Q124" s="227"/>
      <c r="R124" s="227"/>
      <c r="S124" s="227"/>
      <c r="T124" s="228"/>
      <c r="AT124" s="229" t="s">
        <v>152</v>
      </c>
      <c r="AU124" s="229" t="s">
        <v>79</v>
      </c>
      <c r="AV124" s="12" t="s">
        <v>79</v>
      </c>
      <c r="AW124" s="12" t="s">
        <v>35</v>
      </c>
      <c r="AX124" s="12" t="s">
        <v>72</v>
      </c>
      <c r="AY124" s="229" t="s">
        <v>142</v>
      </c>
    </row>
    <row r="125" spans="2:51" s="12" customFormat="1" ht="13.5">
      <c r="B125" s="218"/>
      <c r="C125" s="219"/>
      <c r="D125" s="215" t="s">
        <v>152</v>
      </c>
      <c r="E125" s="230" t="s">
        <v>21</v>
      </c>
      <c r="F125" s="231" t="s">
        <v>614</v>
      </c>
      <c r="G125" s="219"/>
      <c r="H125" s="232">
        <v>240</v>
      </c>
      <c r="I125" s="224"/>
      <c r="J125" s="219"/>
      <c r="K125" s="219"/>
      <c r="L125" s="225"/>
      <c r="M125" s="226"/>
      <c r="N125" s="227"/>
      <c r="O125" s="227"/>
      <c r="P125" s="227"/>
      <c r="Q125" s="227"/>
      <c r="R125" s="227"/>
      <c r="S125" s="227"/>
      <c r="T125" s="228"/>
      <c r="AT125" s="229" t="s">
        <v>152</v>
      </c>
      <c r="AU125" s="229" t="s">
        <v>79</v>
      </c>
      <c r="AV125" s="12" t="s">
        <v>79</v>
      </c>
      <c r="AW125" s="12" t="s">
        <v>35</v>
      </c>
      <c r="AX125" s="12" t="s">
        <v>72</v>
      </c>
      <c r="AY125" s="229" t="s">
        <v>142</v>
      </c>
    </row>
    <row r="126" spans="2:51" s="12" customFormat="1" ht="13.5">
      <c r="B126" s="218"/>
      <c r="C126" s="219"/>
      <c r="D126" s="215" t="s">
        <v>152</v>
      </c>
      <c r="E126" s="230" t="s">
        <v>21</v>
      </c>
      <c r="F126" s="231" t="s">
        <v>619</v>
      </c>
      <c r="G126" s="219"/>
      <c r="H126" s="232">
        <v>3055</v>
      </c>
      <c r="I126" s="224"/>
      <c r="J126" s="219"/>
      <c r="K126" s="219"/>
      <c r="L126" s="225"/>
      <c r="M126" s="226"/>
      <c r="N126" s="227"/>
      <c r="O126" s="227"/>
      <c r="P126" s="227"/>
      <c r="Q126" s="227"/>
      <c r="R126" s="227"/>
      <c r="S126" s="227"/>
      <c r="T126" s="228"/>
      <c r="AT126" s="229" t="s">
        <v>152</v>
      </c>
      <c r="AU126" s="229" t="s">
        <v>79</v>
      </c>
      <c r="AV126" s="12" t="s">
        <v>79</v>
      </c>
      <c r="AW126" s="12" t="s">
        <v>35</v>
      </c>
      <c r="AX126" s="12" t="s">
        <v>72</v>
      </c>
      <c r="AY126" s="229" t="s">
        <v>142</v>
      </c>
    </row>
    <row r="127" spans="2:51" s="12" customFormat="1" ht="13.5">
      <c r="B127" s="218"/>
      <c r="C127" s="219"/>
      <c r="D127" s="220" t="s">
        <v>152</v>
      </c>
      <c r="E127" s="221" t="s">
        <v>21</v>
      </c>
      <c r="F127" s="222" t="s">
        <v>624</v>
      </c>
      <c r="G127" s="219"/>
      <c r="H127" s="223">
        <v>481</v>
      </c>
      <c r="I127" s="224"/>
      <c r="J127" s="219"/>
      <c r="K127" s="219"/>
      <c r="L127" s="225"/>
      <c r="M127" s="226"/>
      <c r="N127" s="227"/>
      <c r="O127" s="227"/>
      <c r="P127" s="227"/>
      <c r="Q127" s="227"/>
      <c r="R127" s="227"/>
      <c r="S127" s="227"/>
      <c r="T127" s="228"/>
      <c r="AT127" s="229" t="s">
        <v>152</v>
      </c>
      <c r="AU127" s="229" t="s">
        <v>79</v>
      </c>
      <c r="AV127" s="12" t="s">
        <v>79</v>
      </c>
      <c r="AW127" s="12" t="s">
        <v>35</v>
      </c>
      <c r="AX127" s="12" t="s">
        <v>72</v>
      </c>
      <c r="AY127" s="229" t="s">
        <v>142</v>
      </c>
    </row>
    <row r="128" spans="2:65" s="1" customFormat="1" ht="22.5" customHeight="1">
      <c r="B128" s="40"/>
      <c r="C128" s="203" t="s">
        <v>206</v>
      </c>
      <c r="D128" s="203" t="s">
        <v>145</v>
      </c>
      <c r="E128" s="204" t="s">
        <v>637</v>
      </c>
      <c r="F128" s="205" t="s">
        <v>638</v>
      </c>
      <c r="G128" s="206" t="s">
        <v>239</v>
      </c>
      <c r="H128" s="207">
        <v>180</v>
      </c>
      <c r="I128" s="208"/>
      <c r="J128" s="209">
        <f>ROUND(I128*H128,2)</f>
        <v>0</v>
      </c>
      <c r="K128" s="205" t="s">
        <v>163</v>
      </c>
      <c r="L128" s="60"/>
      <c r="M128" s="210" t="s">
        <v>21</v>
      </c>
      <c r="N128" s="211" t="s">
        <v>43</v>
      </c>
      <c r="O128" s="41"/>
      <c r="P128" s="212">
        <f>O128*H128</f>
        <v>0</v>
      </c>
      <c r="Q128" s="212">
        <v>1E-05</v>
      </c>
      <c r="R128" s="212">
        <f>Q128*H128</f>
        <v>0.0018000000000000002</v>
      </c>
      <c r="S128" s="212">
        <v>0</v>
      </c>
      <c r="T128" s="213">
        <f>S128*H128</f>
        <v>0</v>
      </c>
      <c r="AR128" s="23" t="s">
        <v>149</v>
      </c>
      <c r="AT128" s="23" t="s">
        <v>145</v>
      </c>
      <c r="AU128" s="23" t="s">
        <v>79</v>
      </c>
      <c r="AY128" s="23" t="s">
        <v>142</v>
      </c>
      <c r="BE128" s="214">
        <f>IF(N128="základní",J128,0)</f>
        <v>0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23" t="s">
        <v>76</v>
      </c>
      <c r="BK128" s="214">
        <f>ROUND(I128*H128,2)</f>
        <v>0</v>
      </c>
      <c r="BL128" s="23" t="s">
        <v>149</v>
      </c>
      <c r="BM128" s="23" t="s">
        <v>639</v>
      </c>
    </row>
    <row r="129" spans="2:47" s="1" customFormat="1" ht="27">
      <c r="B129" s="40"/>
      <c r="C129" s="62"/>
      <c r="D129" s="215" t="s">
        <v>151</v>
      </c>
      <c r="E129" s="62"/>
      <c r="F129" s="216" t="s">
        <v>640</v>
      </c>
      <c r="G129" s="62"/>
      <c r="H129" s="62"/>
      <c r="I129" s="171"/>
      <c r="J129" s="62"/>
      <c r="K129" s="62"/>
      <c r="L129" s="60"/>
      <c r="M129" s="217"/>
      <c r="N129" s="41"/>
      <c r="O129" s="41"/>
      <c r="P129" s="41"/>
      <c r="Q129" s="41"/>
      <c r="R129" s="41"/>
      <c r="S129" s="41"/>
      <c r="T129" s="77"/>
      <c r="AT129" s="23" t="s">
        <v>151</v>
      </c>
      <c r="AU129" s="23" t="s">
        <v>79</v>
      </c>
    </row>
    <row r="130" spans="2:51" s="12" customFormat="1" ht="13.5">
      <c r="B130" s="218"/>
      <c r="C130" s="219"/>
      <c r="D130" s="215" t="s">
        <v>152</v>
      </c>
      <c r="E130" s="230" t="s">
        <v>21</v>
      </c>
      <c r="F130" s="231" t="s">
        <v>629</v>
      </c>
      <c r="G130" s="219"/>
      <c r="H130" s="232">
        <v>12</v>
      </c>
      <c r="I130" s="224"/>
      <c r="J130" s="219"/>
      <c r="K130" s="219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152</v>
      </c>
      <c r="AU130" s="229" t="s">
        <v>79</v>
      </c>
      <c r="AV130" s="12" t="s">
        <v>79</v>
      </c>
      <c r="AW130" s="12" t="s">
        <v>35</v>
      </c>
      <c r="AX130" s="12" t="s">
        <v>72</v>
      </c>
      <c r="AY130" s="229" t="s">
        <v>142</v>
      </c>
    </row>
    <row r="131" spans="2:51" s="12" customFormat="1" ht="13.5">
      <c r="B131" s="218"/>
      <c r="C131" s="219"/>
      <c r="D131" s="215" t="s">
        <v>152</v>
      </c>
      <c r="E131" s="230" t="s">
        <v>21</v>
      </c>
      <c r="F131" s="231" t="s">
        <v>630</v>
      </c>
      <c r="G131" s="219"/>
      <c r="H131" s="232">
        <v>80</v>
      </c>
      <c r="I131" s="224"/>
      <c r="J131" s="219"/>
      <c r="K131" s="219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152</v>
      </c>
      <c r="AU131" s="229" t="s">
        <v>79</v>
      </c>
      <c r="AV131" s="12" t="s">
        <v>79</v>
      </c>
      <c r="AW131" s="12" t="s">
        <v>35</v>
      </c>
      <c r="AX131" s="12" t="s">
        <v>72</v>
      </c>
      <c r="AY131" s="229" t="s">
        <v>142</v>
      </c>
    </row>
    <row r="132" spans="2:51" s="12" customFormat="1" ht="13.5">
      <c r="B132" s="218"/>
      <c r="C132" s="219"/>
      <c r="D132" s="215" t="s">
        <v>152</v>
      </c>
      <c r="E132" s="230" t="s">
        <v>21</v>
      </c>
      <c r="F132" s="231" t="s">
        <v>631</v>
      </c>
      <c r="G132" s="219"/>
      <c r="H132" s="232">
        <v>1.5</v>
      </c>
      <c r="I132" s="224"/>
      <c r="J132" s="219"/>
      <c r="K132" s="219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152</v>
      </c>
      <c r="AU132" s="229" t="s">
        <v>79</v>
      </c>
      <c r="AV132" s="12" t="s">
        <v>79</v>
      </c>
      <c r="AW132" s="12" t="s">
        <v>35</v>
      </c>
      <c r="AX132" s="12" t="s">
        <v>72</v>
      </c>
      <c r="AY132" s="229" t="s">
        <v>142</v>
      </c>
    </row>
    <row r="133" spans="2:51" s="12" customFormat="1" ht="13.5">
      <c r="B133" s="218"/>
      <c r="C133" s="219"/>
      <c r="D133" s="220" t="s">
        <v>152</v>
      </c>
      <c r="E133" s="221" t="s">
        <v>21</v>
      </c>
      <c r="F133" s="222" t="s">
        <v>632</v>
      </c>
      <c r="G133" s="219"/>
      <c r="H133" s="223">
        <v>86.5</v>
      </c>
      <c r="I133" s="224"/>
      <c r="J133" s="219"/>
      <c r="K133" s="219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152</v>
      </c>
      <c r="AU133" s="229" t="s">
        <v>79</v>
      </c>
      <c r="AV133" s="12" t="s">
        <v>79</v>
      </c>
      <c r="AW133" s="12" t="s">
        <v>35</v>
      </c>
      <c r="AX133" s="12" t="s">
        <v>72</v>
      </c>
      <c r="AY133" s="229" t="s">
        <v>142</v>
      </c>
    </row>
    <row r="134" spans="2:65" s="1" customFormat="1" ht="22.5" customHeight="1">
      <c r="B134" s="40"/>
      <c r="C134" s="203" t="s">
        <v>212</v>
      </c>
      <c r="D134" s="203" t="s">
        <v>145</v>
      </c>
      <c r="E134" s="204" t="s">
        <v>641</v>
      </c>
      <c r="F134" s="205" t="s">
        <v>642</v>
      </c>
      <c r="G134" s="206" t="s">
        <v>239</v>
      </c>
      <c r="H134" s="207">
        <v>14537</v>
      </c>
      <c r="I134" s="208"/>
      <c r="J134" s="209">
        <f>ROUND(I134*H134,2)</f>
        <v>0</v>
      </c>
      <c r="K134" s="205" t="s">
        <v>163</v>
      </c>
      <c r="L134" s="60"/>
      <c r="M134" s="210" t="s">
        <v>21</v>
      </c>
      <c r="N134" s="211" t="s">
        <v>43</v>
      </c>
      <c r="O134" s="41"/>
      <c r="P134" s="212">
        <f>O134*H134</f>
        <v>0</v>
      </c>
      <c r="Q134" s="212">
        <v>0</v>
      </c>
      <c r="R134" s="212">
        <f>Q134*H134</f>
        <v>0</v>
      </c>
      <c r="S134" s="212">
        <v>0.02</v>
      </c>
      <c r="T134" s="213">
        <f>S134*H134</f>
        <v>290.74</v>
      </c>
      <c r="AR134" s="23" t="s">
        <v>149</v>
      </c>
      <c r="AT134" s="23" t="s">
        <v>145</v>
      </c>
      <c r="AU134" s="23" t="s">
        <v>79</v>
      </c>
      <c r="AY134" s="23" t="s">
        <v>142</v>
      </c>
      <c r="BE134" s="214">
        <f>IF(N134="základní",J134,0)</f>
        <v>0</v>
      </c>
      <c r="BF134" s="214">
        <f>IF(N134="snížená",J134,0)</f>
        <v>0</v>
      </c>
      <c r="BG134" s="214">
        <f>IF(N134="zákl. přenesená",J134,0)</f>
        <v>0</v>
      </c>
      <c r="BH134" s="214">
        <f>IF(N134="sníž. přenesená",J134,0)</f>
        <v>0</v>
      </c>
      <c r="BI134" s="214">
        <f>IF(N134="nulová",J134,0)</f>
        <v>0</v>
      </c>
      <c r="BJ134" s="23" t="s">
        <v>76</v>
      </c>
      <c r="BK134" s="214">
        <f>ROUND(I134*H134,2)</f>
        <v>0</v>
      </c>
      <c r="BL134" s="23" t="s">
        <v>149</v>
      </c>
      <c r="BM134" s="23" t="s">
        <v>643</v>
      </c>
    </row>
    <row r="135" spans="2:47" s="1" customFormat="1" ht="27">
      <c r="B135" s="40"/>
      <c r="C135" s="62"/>
      <c r="D135" s="215" t="s">
        <v>151</v>
      </c>
      <c r="E135" s="62"/>
      <c r="F135" s="216" t="s">
        <v>644</v>
      </c>
      <c r="G135" s="62"/>
      <c r="H135" s="62"/>
      <c r="I135" s="171"/>
      <c r="J135" s="62"/>
      <c r="K135" s="62"/>
      <c r="L135" s="60"/>
      <c r="M135" s="217"/>
      <c r="N135" s="41"/>
      <c r="O135" s="41"/>
      <c r="P135" s="41"/>
      <c r="Q135" s="41"/>
      <c r="R135" s="41"/>
      <c r="S135" s="41"/>
      <c r="T135" s="77"/>
      <c r="AT135" s="23" t="s">
        <v>151</v>
      </c>
      <c r="AU135" s="23" t="s">
        <v>79</v>
      </c>
    </row>
    <row r="136" spans="2:51" s="12" customFormat="1" ht="13.5">
      <c r="B136" s="218"/>
      <c r="C136" s="219"/>
      <c r="D136" s="220" t="s">
        <v>152</v>
      </c>
      <c r="E136" s="221" t="s">
        <v>21</v>
      </c>
      <c r="F136" s="222" t="s">
        <v>645</v>
      </c>
      <c r="G136" s="219"/>
      <c r="H136" s="223">
        <v>14537</v>
      </c>
      <c r="I136" s="224"/>
      <c r="J136" s="219"/>
      <c r="K136" s="219"/>
      <c r="L136" s="225"/>
      <c r="M136" s="226"/>
      <c r="N136" s="227"/>
      <c r="O136" s="227"/>
      <c r="P136" s="227"/>
      <c r="Q136" s="227"/>
      <c r="R136" s="227"/>
      <c r="S136" s="227"/>
      <c r="T136" s="228"/>
      <c r="AT136" s="229" t="s">
        <v>152</v>
      </c>
      <c r="AU136" s="229" t="s">
        <v>79</v>
      </c>
      <c r="AV136" s="12" t="s">
        <v>79</v>
      </c>
      <c r="AW136" s="12" t="s">
        <v>35</v>
      </c>
      <c r="AX136" s="12" t="s">
        <v>72</v>
      </c>
      <c r="AY136" s="229" t="s">
        <v>142</v>
      </c>
    </row>
    <row r="137" spans="2:65" s="1" customFormat="1" ht="22.5" customHeight="1">
      <c r="B137" s="40"/>
      <c r="C137" s="203" t="s">
        <v>217</v>
      </c>
      <c r="D137" s="203" t="s">
        <v>145</v>
      </c>
      <c r="E137" s="204" t="s">
        <v>417</v>
      </c>
      <c r="F137" s="205" t="s">
        <v>418</v>
      </c>
      <c r="G137" s="206" t="s">
        <v>239</v>
      </c>
      <c r="H137" s="207">
        <v>14537</v>
      </c>
      <c r="I137" s="208"/>
      <c r="J137" s="209">
        <f>ROUND(I137*H137,2)</f>
        <v>0</v>
      </c>
      <c r="K137" s="205" t="s">
        <v>163</v>
      </c>
      <c r="L137" s="60"/>
      <c r="M137" s="210" t="s">
        <v>21</v>
      </c>
      <c r="N137" s="211" t="s">
        <v>43</v>
      </c>
      <c r="O137" s="41"/>
      <c r="P137" s="212">
        <f>O137*H137</f>
        <v>0</v>
      </c>
      <c r="Q137" s="212">
        <v>0</v>
      </c>
      <c r="R137" s="212">
        <f>Q137*H137</f>
        <v>0</v>
      </c>
      <c r="S137" s="212">
        <v>0.02</v>
      </c>
      <c r="T137" s="213">
        <f>S137*H137</f>
        <v>290.74</v>
      </c>
      <c r="AR137" s="23" t="s">
        <v>149</v>
      </c>
      <c r="AT137" s="23" t="s">
        <v>145</v>
      </c>
      <c r="AU137" s="23" t="s">
        <v>79</v>
      </c>
      <c r="AY137" s="23" t="s">
        <v>142</v>
      </c>
      <c r="BE137" s="214">
        <f>IF(N137="základní",J137,0)</f>
        <v>0</v>
      </c>
      <c r="BF137" s="214">
        <f>IF(N137="snížená",J137,0)</f>
        <v>0</v>
      </c>
      <c r="BG137" s="214">
        <f>IF(N137="zákl. přenesená",J137,0)</f>
        <v>0</v>
      </c>
      <c r="BH137" s="214">
        <f>IF(N137="sníž. přenesená",J137,0)</f>
        <v>0</v>
      </c>
      <c r="BI137" s="214">
        <f>IF(N137="nulová",J137,0)</f>
        <v>0</v>
      </c>
      <c r="BJ137" s="23" t="s">
        <v>76</v>
      </c>
      <c r="BK137" s="214">
        <f>ROUND(I137*H137,2)</f>
        <v>0</v>
      </c>
      <c r="BL137" s="23" t="s">
        <v>149</v>
      </c>
      <c r="BM137" s="23" t="s">
        <v>646</v>
      </c>
    </row>
    <row r="138" spans="2:47" s="1" customFormat="1" ht="40.5">
      <c r="B138" s="40"/>
      <c r="C138" s="62"/>
      <c r="D138" s="215" t="s">
        <v>151</v>
      </c>
      <c r="E138" s="62"/>
      <c r="F138" s="216" t="s">
        <v>420</v>
      </c>
      <c r="G138" s="62"/>
      <c r="H138" s="62"/>
      <c r="I138" s="171"/>
      <c r="J138" s="62"/>
      <c r="K138" s="62"/>
      <c r="L138" s="60"/>
      <c r="M138" s="217"/>
      <c r="N138" s="41"/>
      <c r="O138" s="41"/>
      <c r="P138" s="41"/>
      <c r="Q138" s="41"/>
      <c r="R138" s="41"/>
      <c r="S138" s="41"/>
      <c r="T138" s="77"/>
      <c r="AT138" s="23" t="s">
        <v>151</v>
      </c>
      <c r="AU138" s="23" t="s">
        <v>79</v>
      </c>
    </row>
    <row r="139" spans="2:51" s="12" customFormat="1" ht="13.5">
      <c r="B139" s="218"/>
      <c r="C139" s="219"/>
      <c r="D139" s="220" t="s">
        <v>152</v>
      </c>
      <c r="E139" s="221" t="s">
        <v>21</v>
      </c>
      <c r="F139" s="222" t="s">
        <v>645</v>
      </c>
      <c r="G139" s="219"/>
      <c r="H139" s="223">
        <v>14537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152</v>
      </c>
      <c r="AU139" s="229" t="s">
        <v>79</v>
      </c>
      <c r="AV139" s="12" t="s">
        <v>79</v>
      </c>
      <c r="AW139" s="12" t="s">
        <v>35</v>
      </c>
      <c r="AX139" s="12" t="s">
        <v>72</v>
      </c>
      <c r="AY139" s="229" t="s">
        <v>142</v>
      </c>
    </row>
    <row r="140" spans="2:65" s="1" customFormat="1" ht="22.5" customHeight="1">
      <c r="B140" s="40"/>
      <c r="C140" s="203" t="s">
        <v>224</v>
      </c>
      <c r="D140" s="203" t="s">
        <v>145</v>
      </c>
      <c r="E140" s="204" t="s">
        <v>647</v>
      </c>
      <c r="F140" s="205" t="s">
        <v>648</v>
      </c>
      <c r="G140" s="206" t="s">
        <v>148</v>
      </c>
      <c r="H140" s="207">
        <v>20</v>
      </c>
      <c r="I140" s="208"/>
      <c r="J140" s="209">
        <f>ROUND(I140*H140,2)</f>
        <v>0</v>
      </c>
      <c r="K140" s="205" t="s">
        <v>163</v>
      </c>
      <c r="L140" s="60"/>
      <c r="M140" s="210" t="s">
        <v>21</v>
      </c>
      <c r="N140" s="211" t="s">
        <v>43</v>
      </c>
      <c r="O140" s="41"/>
      <c r="P140" s="212">
        <f>O140*H140</f>
        <v>0</v>
      </c>
      <c r="Q140" s="212">
        <v>0</v>
      </c>
      <c r="R140" s="212">
        <f>Q140*H140</f>
        <v>0</v>
      </c>
      <c r="S140" s="212">
        <v>0.082</v>
      </c>
      <c r="T140" s="213">
        <f>S140*H140</f>
        <v>1.6400000000000001</v>
      </c>
      <c r="AR140" s="23" t="s">
        <v>149</v>
      </c>
      <c r="AT140" s="23" t="s">
        <v>145</v>
      </c>
      <c r="AU140" s="23" t="s">
        <v>79</v>
      </c>
      <c r="AY140" s="23" t="s">
        <v>142</v>
      </c>
      <c r="BE140" s="214">
        <f>IF(N140="základní",J140,0)</f>
        <v>0</v>
      </c>
      <c r="BF140" s="214">
        <f>IF(N140="snížená",J140,0)</f>
        <v>0</v>
      </c>
      <c r="BG140" s="214">
        <f>IF(N140="zákl. přenesená",J140,0)</f>
        <v>0</v>
      </c>
      <c r="BH140" s="214">
        <f>IF(N140="sníž. přenesená",J140,0)</f>
        <v>0</v>
      </c>
      <c r="BI140" s="214">
        <f>IF(N140="nulová",J140,0)</f>
        <v>0</v>
      </c>
      <c r="BJ140" s="23" t="s">
        <v>76</v>
      </c>
      <c r="BK140" s="214">
        <f>ROUND(I140*H140,2)</f>
        <v>0</v>
      </c>
      <c r="BL140" s="23" t="s">
        <v>149</v>
      </c>
      <c r="BM140" s="23" t="s">
        <v>649</v>
      </c>
    </row>
    <row r="141" spans="2:47" s="1" customFormat="1" ht="27">
      <c r="B141" s="40"/>
      <c r="C141" s="62"/>
      <c r="D141" s="215" t="s">
        <v>151</v>
      </c>
      <c r="E141" s="62"/>
      <c r="F141" s="216" t="s">
        <v>650</v>
      </c>
      <c r="G141" s="62"/>
      <c r="H141" s="62"/>
      <c r="I141" s="171"/>
      <c r="J141" s="62"/>
      <c r="K141" s="62"/>
      <c r="L141" s="60"/>
      <c r="M141" s="217"/>
      <c r="N141" s="41"/>
      <c r="O141" s="41"/>
      <c r="P141" s="41"/>
      <c r="Q141" s="41"/>
      <c r="R141" s="41"/>
      <c r="S141" s="41"/>
      <c r="T141" s="77"/>
      <c r="AT141" s="23" t="s">
        <v>151</v>
      </c>
      <c r="AU141" s="23" t="s">
        <v>79</v>
      </c>
    </row>
    <row r="142" spans="2:51" s="12" customFormat="1" ht="13.5">
      <c r="B142" s="218"/>
      <c r="C142" s="219"/>
      <c r="D142" s="220" t="s">
        <v>152</v>
      </c>
      <c r="E142" s="221" t="s">
        <v>21</v>
      </c>
      <c r="F142" s="222" t="s">
        <v>651</v>
      </c>
      <c r="G142" s="219"/>
      <c r="H142" s="223">
        <v>20</v>
      </c>
      <c r="I142" s="224"/>
      <c r="J142" s="219"/>
      <c r="K142" s="219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152</v>
      </c>
      <c r="AU142" s="229" t="s">
        <v>79</v>
      </c>
      <c r="AV142" s="12" t="s">
        <v>79</v>
      </c>
      <c r="AW142" s="12" t="s">
        <v>35</v>
      </c>
      <c r="AX142" s="12" t="s">
        <v>72</v>
      </c>
      <c r="AY142" s="229" t="s">
        <v>142</v>
      </c>
    </row>
    <row r="143" spans="2:65" s="1" customFormat="1" ht="31.5" customHeight="1">
      <c r="B143" s="40"/>
      <c r="C143" s="203" t="s">
        <v>10</v>
      </c>
      <c r="D143" s="203" t="s">
        <v>145</v>
      </c>
      <c r="E143" s="204" t="s">
        <v>652</v>
      </c>
      <c r="F143" s="205" t="s">
        <v>653</v>
      </c>
      <c r="G143" s="206" t="s">
        <v>148</v>
      </c>
      <c r="H143" s="207">
        <v>20</v>
      </c>
      <c r="I143" s="208"/>
      <c r="J143" s="209">
        <f>ROUND(I143*H143,2)</f>
        <v>0</v>
      </c>
      <c r="K143" s="205" t="s">
        <v>21</v>
      </c>
      <c r="L143" s="60"/>
      <c r="M143" s="210" t="s">
        <v>21</v>
      </c>
      <c r="N143" s="211" t="s">
        <v>43</v>
      </c>
      <c r="O143" s="41"/>
      <c r="P143" s="212">
        <f>O143*H143</f>
        <v>0</v>
      </c>
      <c r="Q143" s="212">
        <v>0</v>
      </c>
      <c r="R143" s="212">
        <f>Q143*H143</f>
        <v>0</v>
      </c>
      <c r="S143" s="212">
        <v>0</v>
      </c>
      <c r="T143" s="213">
        <f>S143*H143</f>
        <v>0</v>
      </c>
      <c r="AR143" s="23" t="s">
        <v>149</v>
      </c>
      <c r="AT143" s="23" t="s">
        <v>145</v>
      </c>
      <c r="AU143" s="23" t="s">
        <v>79</v>
      </c>
      <c r="AY143" s="23" t="s">
        <v>142</v>
      </c>
      <c r="BE143" s="214">
        <f>IF(N143="základní",J143,0)</f>
        <v>0</v>
      </c>
      <c r="BF143" s="214">
        <f>IF(N143="snížená",J143,0)</f>
        <v>0</v>
      </c>
      <c r="BG143" s="214">
        <f>IF(N143="zákl. přenesená",J143,0)</f>
        <v>0</v>
      </c>
      <c r="BH143" s="214">
        <f>IF(N143="sníž. přenesená",J143,0)</f>
        <v>0</v>
      </c>
      <c r="BI143" s="214">
        <f>IF(N143="nulová",J143,0)</f>
        <v>0</v>
      </c>
      <c r="BJ143" s="23" t="s">
        <v>76</v>
      </c>
      <c r="BK143" s="214">
        <f>ROUND(I143*H143,2)</f>
        <v>0</v>
      </c>
      <c r="BL143" s="23" t="s">
        <v>149</v>
      </c>
      <c r="BM143" s="23" t="s">
        <v>654</v>
      </c>
    </row>
    <row r="144" spans="2:47" s="1" customFormat="1" ht="13.5">
      <c r="B144" s="40"/>
      <c r="C144" s="62"/>
      <c r="D144" s="215" t="s">
        <v>151</v>
      </c>
      <c r="E144" s="62"/>
      <c r="F144" s="216" t="s">
        <v>653</v>
      </c>
      <c r="G144" s="62"/>
      <c r="H144" s="62"/>
      <c r="I144" s="171"/>
      <c r="J144" s="62"/>
      <c r="K144" s="62"/>
      <c r="L144" s="60"/>
      <c r="M144" s="217"/>
      <c r="N144" s="41"/>
      <c r="O144" s="41"/>
      <c r="P144" s="41"/>
      <c r="Q144" s="41"/>
      <c r="R144" s="41"/>
      <c r="S144" s="41"/>
      <c r="T144" s="77"/>
      <c r="AT144" s="23" t="s">
        <v>151</v>
      </c>
      <c r="AU144" s="23" t="s">
        <v>79</v>
      </c>
    </row>
    <row r="145" spans="2:51" s="12" customFormat="1" ht="13.5">
      <c r="B145" s="218"/>
      <c r="C145" s="219"/>
      <c r="D145" s="215" t="s">
        <v>152</v>
      </c>
      <c r="E145" s="230" t="s">
        <v>21</v>
      </c>
      <c r="F145" s="231" t="s">
        <v>651</v>
      </c>
      <c r="G145" s="219"/>
      <c r="H145" s="232">
        <v>20</v>
      </c>
      <c r="I145" s="224"/>
      <c r="J145" s="219"/>
      <c r="K145" s="219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152</v>
      </c>
      <c r="AU145" s="229" t="s">
        <v>79</v>
      </c>
      <c r="AV145" s="12" t="s">
        <v>79</v>
      </c>
      <c r="AW145" s="12" t="s">
        <v>35</v>
      </c>
      <c r="AX145" s="12" t="s">
        <v>72</v>
      </c>
      <c r="AY145" s="229" t="s">
        <v>142</v>
      </c>
    </row>
    <row r="146" spans="2:63" s="11" customFormat="1" ht="29.85" customHeight="1">
      <c r="B146" s="186"/>
      <c r="C146" s="187"/>
      <c r="D146" s="200" t="s">
        <v>71</v>
      </c>
      <c r="E146" s="201" t="s">
        <v>198</v>
      </c>
      <c r="F146" s="201" t="s">
        <v>199</v>
      </c>
      <c r="G146" s="187"/>
      <c r="H146" s="187"/>
      <c r="I146" s="190"/>
      <c r="J146" s="202">
        <f>BK146</f>
        <v>0</v>
      </c>
      <c r="K146" s="187"/>
      <c r="L146" s="192"/>
      <c r="M146" s="193"/>
      <c r="N146" s="194"/>
      <c r="O146" s="194"/>
      <c r="P146" s="195">
        <f>SUM(P147:P155)</f>
        <v>0</v>
      </c>
      <c r="Q146" s="194"/>
      <c r="R146" s="195">
        <f>SUM(R147:R155)</f>
        <v>0</v>
      </c>
      <c r="S146" s="194"/>
      <c r="T146" s="196">
        <f>SUM(T147:T155)</f>
        <v>0</v>
      </c>
      <c r="AR146" s="197" t="s">
        <v>76</v>
      </c>
      <c r="AT146" s="198" t="s">
        <v>71</v>
      </c>
      <c r="AU146" s="198" t="s">
        <v>76</v>
      </c>
      <c r="AY146" s="197" t="s">
        <v>142</v>
      </c>
      <c r="BK146" s="199">
        <f>SUM(BK147:BK155)</f>
        <v>0</v>
      </c>
    </row>
    <row r="147" spans="2:65" s="1" customFormat="1" ht="22.5" customHeight="1">
      <c r="B147" s="40"/>
      <c r="C147" s="203" t="s">
        <v>314</v>
      </c>
      <c r="D147" s="203" t="s">
        <v>145</v>
      </c>
      <c r="E147" s="204" t="s">
        <v>218</v>
      </c>
      <c r="F147" s="205" t="s">
        <v>219</v>
      </c>
      <c r="G147" s="206" t="s">
        <v>203</v>
      </c>
      <c r="H147" s="207">
        <v>583.12</v>
      </c>
      <c r="I147" s="208"/>
      <c r="J147" s="209">
        <f>ROUND(I147*H147,2)</f>
        <v>0</v>
      </c>
      <c r="K147" s="205" t="s">
        <v>163</v>
      </c>
      <c r="L147" s="60"/>
      <c r="M147" s="210" t="s">
        <v>21</v>
      </c>
      <c r="N147" s="211" t="s">
        <v>43</v>
      </c>
      <c r="O147" s="41"/>
      <c r="P147" s="212">
        <f>O147*H147</f>
        <v>0</v>
      </c>
      <c r="Q147" s="212">
        <v>0</v>
      </c>
      <c r="R147" s="212">
        <f>Q147*H147</f>
        <v>0</v>
      </c>
      <c r="S147" s="212">
        <v>0</v>
      </c>
      <c r="T147" s="213">
        <f>S147*H147</f>
        <v>0</v>
      </c>
      <c r="AR147" s="23" t="s">
        <v>149</v>
      </c>
      <c r="AT147" s="23" t="s">
        <v>145</v>
      </c>
      <c r="AU147" s="23" t="s">
        <v>79</v>
      </c>
      <c r="AY147" s="23" t="s">
        <v>142</v>
      </c>
      <c r="BE147" s="214">
        <f>IF(N147="základní",J147,0)</f>
        <v>0</v>
      </c>
      <c r="BF147" s="214">
        <f>IF(N147="snížená",J147,0)</f>
        <v>0</v>
      </c>
      <c r="BG147" s="214">
        <f>IF(N147="zákl. přenesená",J147,0)</f>
        <v>0</v>
      </c>
      <c r="BH147" s="214">
        <f>IF(N147="sníž. přenesená",J147,0)</f>
        <v>0</v>
      </c>
      <c r="BI147" s="214">
        <f>IF(N147="nulová",J147,0)</f>
        <v>0</v>
      </c>
      <c r="BJ147" s="23" t="s">
        <v>76</v>
      </c>
      <c r="BK147" s="214">
        <f>ROUND(I147*H147,2)</f>
        <v>0</v>
      </c>
      <c r="BL147" s="23" t="s">
        <v>149</v>
      </c>
      <c r="BM147" s="23" t="s">
        <v>655</v>
      </c>
    </row>
    <row r="148" spans="2:47" s="1" customFormat="1" ht="13.5">
      <c r="B148" s="40"/>
      <c r="C148" s="62"/>
      <c r="D148" s="220" t="s">
        <v>151</v>
      </c>
      <c r="E148" s="62"/>
      <c r="F148" s="243" t="s">
        <v>221</v>
      </c>
      <c r="G148" s="62"/>
      <c r="H148" s="62"/>
      <c r="I148" s="171"/>
      <c r="J148" s="62"/>
      <c r="K148" s="62"/>
      <c r="L148" s="60"/>
      <c r="M148" s="217"/>
      <c r="N148" s="41"/>
      <c r="O148" s="41"/>
      <c r="P148" s="41"/>
      <c r="Q148" s="41"/>
      <c r="R148" s="41"/>
      <c r="S148" s="41"/>
      <c r="T148" s="77"/>
      <c r="AT148" s="23" t="s">
        <v>151</v>
      </c>
      <c r="AU148" s="23" t="s">
        <v>79</v>
      </c>
    </row>
    <row r="149" spans="2:65" s="1" customFormat="1" ht="22.5" customHeight="1">
      <c r="B149" s="40"/>
      <c r="C149" s="203" t="s">
        <v>318</v>
      </c>
      <c r="D149" s="203" t="s">
        <v>145</v>
      </c>
      <c r="E149" s="204" t="s">
        <v>201</v>
      </c>
      <c r="F149" s="205" t="s">
        <v>202</v>
      </c>
      <c r="G149" s="206" t="s">
        <v>203</v>
      </c>
      <c r="H149" s="207">
        <v>583.12</v>
      </c>
      <c r="I149" s="208"/>
      <c r="J149" s="209">
        <f>ROUND(I149*H149,2)</f>
        <v>0</v>
      </c>
      <c r="K149" s="205" t="s">
        <v>163</v>
      </c>
      <c r="L149" s="60"/>
      <c r="M149" s="210" t="s">
        <v>21</v>
      </c>
      <c r="N149" s="211" t="s">
        <v>43</v>
      </c>
      <c r="O149" s="41"/>
      <c r="P149" s="212">
        <f>O149*H149</f>
        <v>0</v>
      </c>
      <c r="Q149" s="212">
        <v>0</v>
      </c>
      <c r="R149" s="212">
        <f>Q149*H149</f>
        <v>0</v>
      </c>
      <c r="S149" s="212">
        <v>0</v>
      </c>
      <c r="T149" s="213">
        <f>S149*H149</f>
        <v>0</v>
      </c>
      <c r="AR149" s="23" t="s">
        <v>149</v>
      </c>
      <c r="AT149" s="23" t="s">
        <v>145</v>
      </c>
      <c r="AU149" s="23" t="s">
        <v>79</v>
      </c>
      <c r="AY149" s="23" t="s">
        <v>142</v>
      </c>
      <c r="BE149" s="214">
        <f>IF(N149="základní",J149,0)</f>
        <v>0</v>
      </c>
      <c r="BF149" s="214">
        <f>IF(N149="snížená",J149,0)</f>
        <v>0</v>
      </c>
      <c r="BG149" s="214">
        <f>IF(N149="zákl. přenesená",J149,0)</f>
        <v>0</v>
      </c>
      <c r="BH149" s="214">
        <f>IF(N149="sníž. přenesená",J149,0)</f>
        <v>0</v>
      </c>
      <c r="BI149" s="214">
        <f>IF(N149="nulová",J149,0)</f>
        <v>0</v>
      </c>
      <c r="BJ149" s="23" t="s">
        <v>76</v>
      </c>
      <c r="BK149" s="214">
        <f>ROUND(I149*H149,2)</f>
        <v>0</v>
      </c>
      <c r="BL149" s="23" t="s">
        <v>149</v>
      </c>
      <c r="BM149" s="23" t="s">
        <v>656</v>
      </c>
    </row>
    <row r="150" spans="2:47" s="1" customFormat="1" ht="27">
      <c r="B150" s="40"/>
      <c r="C150" s="62"/>
      <c r="D150" s="220" t="s">
        <v>151</v>
      </c>
      <c r="E150" s="62"/>
      <c r="F150" s="243" t="s">
        <v>205</v>
      </c>
      <c r="G150" s="62"/>
      <c r="H150" s="62"/>
      <c r="I150" s="171"/>
      <c r="J150" s="62"/>
      <c r="K150" s="62"/>
      <c r="L150" s="60"/>
      <c r="M150" s="217"/>
      <c r="N150" s="41"/>
      <c r="O150" s="41"/>
      <c r="P150" s="41"/>
      <c r="Q150" s="41"/>
      <c r="R150" s="41"/>
      <c r="S150" s="41"/>
      <c r="T150" s="77"/>
      <c r="AT150" s="23" t="s">
        <v>151</v>
      </c>
      <c r="AU150" s="23" t="s">
        <v>79</v>
      </c>
    </row>
    <row r="151" spans="2:65" s="1" customFormat="1" ht="22.5" customHeight="1">
      <c r="B151" s="40"/>
      <c r="C151" s="203" t="s">
        <v>324</v>
      </c>
      <c r="D151" s="203" t="s">
        <v>145</v>
      </c>
      <c r="E151" s="204" t="s">
        <v>207</v>
      </c>
      <c r="F151" s="205" t="s">
        <v>208</v>
      </c>
      <c r="G151" s="206" t="s">
        <v>203</v>
      </c>
      <c r="H151" s="207">
        <v>11079.28</v>
      </c>
      <c r="I151" s="208"/>
      <c r="J151" s="209">
        <f>ROUND(I151*H151,2)</f>
        <v>0</v>
      </c>
      <c r="K151" s="205" t="s">
        <v>163</v>
      </c>
      <c r="L151" s="60"/>
      <c r="M151" s="210" t="s">
        <v>21</v>
      </c>
      <c r="N151" s="211" t="s">
        <v>43</v>
      </c>
      <c r="O151" s="41"/>
      <c r="P151" s="212">
        <f>O151*H151</f>
        <v>0</v>
      </c>
      <c r="Q151" s="212">
        <v>0</v>
      </c>
      <c r="R151" s="212">
        <f>Q151*H151</f>
        <v>0</v>
      </c>
      <c r="S151" s="212">
        <v>0</v>
      </c>
      <c r="T151" s="213">
        <f>S151*H151</f>
        <v>0</v>
      </c>
      <c r="AR151" s="23" t="s">
        <v>149</v>
      </c>
      <c r="AT151" s="23" t="s">
        <v>145</v>
      </c>
      <c r="AU151" s="23" t="s">
        <v>79</v>
      </c>
      <c r="AY151" s="23" t="s">
        <v>142</v>
      </c>
      <c r="BE151" s="214">
        <f>IF(N151="základní",J151,0)</f>
        <v>0</v>
      </c>
      <c r="BF151" s="214">
        <f>IF(N151="snížená",J151,0)</f>
        <v>0</v>
      </c>
      <c r="BG151" s="214">
        <f>IF(N151="zákl. přenesená",J151,0)</f>
        <v>0</v>
      </c>
      <c r="BH151" s="214">
        <f>IF(N151="sníž. přenesená",J151,0)</f>
        <v>0</v>
      </c>
      <c r="BI151" s="214">
        <f>IF(N151="nulová",J151,0)</f>
        <v>0</v>
      </c>
      <c r="BJ151" s="23" t="s">
        <v>76</v>
      </c>
      <c r="BK151" s="214">
        <f>ROUND(I151*H151,2)</f>
        <v>0</v>
      </c>
      <c r="BL151" s="23" t="s">
        <v>149</v>
      </c>
      <c r="BM151" s="23" t="s">
        <v>657</v>
      </c>
    </row>
    <row r="152" spans="2:47" s="1" customFormat="1" ht="27">
      <c r="B152" s="40"/>
      <c r="C152" s="62"/>
      <c r="D152" s="215" t="s">
        <v>151</v>
      </c>
      <c r="E152" s="62"/>
      <c r="F152" s="216" t="s">
        <v>210</v>
      </c>
      <c r="G152" s="62"/>
      <c r="H152" s="62"/>
      <c r="I152" s="171"/>
      <c r="J152" s="62"/>
      <c r="K152" s="62"/>
      <c r="L152" s="60"/>
      <c r="M152" s="217"/>
      <c r="N152" s="41"/>
      <c r="O152" s="41"/>
      <c r="P152" s="41"/>
      <c r="Q152" s="41"/>
      <c r="R152" s="41"/>
      <c r="S152" s="41"/>
      <c r="T152" s="77"/>
      <c r="AT152" s="23" t="s">
        <v>151</v>
      </c>
      <c r="AU152" s="23" t="s">
        <v>79</v>
      </c>
    </row>
    <row r="153" spans="2:51" s="12" customFormat="1" ht="13.5">
      <c r="B153" s="218"/>
      <c r="C153" s="219"/>
      <c r="D153" s="220" t="s">
        <v>152</v>
      </c>
      <c r="E153" s="219"/>
      <c r="F153" s="222" t="s">
        <v>658</v>
      </c>
      <c r="G153" s="219"/>
      <c r="H153" s="223">
        <v>11079.28</v>
      </c>
      <c r="I153" s="224"/>
      <c r="J153" s="219"/>
      <c r="K153" s="219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152</v>
      </c>
      <c r="AU153" s="229" t="s">
        <v>79</v>
      </c>
      <c r="AV153" s="12" t="s">
        <v>79</v>
      </c>
      <c r="AW153" s="12" t="s">
        <v>6</v>
      </c>
      <c r="AX153" s="12" t="s">
        <v>76</v>
      </c>
      <c r="AY153" s="229" t="s">
        <v>142</v>
      </c>
    </row>
    <row r="154" spans="2:65" s="1" customFormat="1" ht="22.5" customHeight="1">
      <c r="B154" s="40"/>
      <c r="C154" s="203" t="s">
        <v>331</v>
      </c>
      <c r="D154" s="203" t="s">
        <v>145</v>
      </c>
      <c r="E154" s="204" t="s">
        <v>213</v>
      </c>
      <c r="F154" s="205" t="s">
        <v>214</v>
      </c>
      <c r="G154" s="206" t="s">
        <v>203</v>
      </c>
      <c r="H154" s="207">
        <v>583.12</v>
      </c>
      <c r="I154" s="208"/>
      <c r="J154" s="209">
        <f>ROUND(I154*H154,2)</f>
        <v>0</v>
      </c>
      <c r="K154" s="205" t="s">
        <v>163</v>
      </c>
      <c r="L154" s="60"/>
      <c r="M154" s="210" t="s">
        <v>21</v>
      </c>
      <c r="N154" s="211" t="s">
        <v>43</v>
      </c>
      <c r="O154" s="41"/>
      <c r="P154" s="212">
        <f>O154*H154</f>
        <v>0</v>
      </c>
      <c r="Q154" s="212">
        <v>0</v>
      </c>
      <c r="R154" s="212">
        <f>Q154*H154</f>
        <v>0</v>
      </c>
      <c r="S154" s="212">
        <v>0</v>
      </c>
      <c r="T154" s="213">
        <f>S154*H154</f>
        <v>0</v>
      </c>
      <c r="AR154" s="23" t="s">
        <v>149</v>
      </c>
      <c r="AT154" s="23" t="s">
        <v>145</v>
      </c>
      <c r="AU154" s="23" t="s">
        <v>79</v>
      </c>
      <c r="AY154" s="23" t="s">
        <v>142</v>
      </c>
      <c r="BE154" s="214">
        <f>IF(N154="základní",J154,0)</f>
        <v>0</v>
      </c>
      <c r="BF154" s="214">
        <f>IF(N154="snížená",J154,0)</f>
        <v>0</v>
      </c>
      <c r="BG154" s="214">
        <f>IF(N154="zákl. přenesená",J154,0)</f>
        <v>0</v>
      </c>
      <c r="BH154" s="214">
        <f>IF(N154="sníž. přenesená",J154,0)</f>
        <v>0</v>
      </c>
      <c r="BI154" s="214">
        <f>IF(N154="nulová",J154,0)</f>
        <v>0</v>
      </c>
      <c r="BJ154" s="23" t="s">
        <v>76</v>
      </c>
      <c r="BK154" s="214">
        <f>ROUND(I154*H154,2)</f>
        <v>0</v>
      </c>
      <c r="BL154" s="23" t="s">
        <v>149</v>
      </c>
      <c r="BM154" s="23" t="s">
        <v>659</v>
      </c>
    </row>
    <row r="155" spans="2:47" s="1" customFormat="1" ht="13.5">
      <c r="B155" s="40"/>
      <c r="C155" s="62"/>
      <c r="D155" s="215" t="s">
        <v>151</v>
      </c>
      <c r="E155" s="62"/>
      <c r="F155" s="216" t="s">
        <v>216</v>
      </c>
      <c r="G155" s="62"/>
      <c r="H155" s="62"/>
      <c r="I155" s="171"/>
      <c r="J155" s="62"/>
      <c r="K155" s="62"/>
      <c r="L155" s="60"/>
      <c r="M155" s="217"/>
      <c r="N155" s="41"/>
      <c r="O155" s="41"/>
      <c r="P155" s="41"/>
      <c r="Q155" s="41"/>
      <c r="R155" s="41"/>
      <c r="S155" s="41"/>
      <c r="T155" s="77"/>
      <c r="AT155" s="23" t="s">
        <v>151</v>
      </c>
      <c r="AU155" s="23" t="s">
        <v>79</v>
      </c>
    </row>
    <row r="156" spans="2:63" s="11" customFormat="1" ht="29.85" customHeight="1">
      <c r="B156" s="186"/>
      <c r="C156" s="187"/>
      <c r="D156" s="200" t="s">
        <v>71</v>
      </c>
      <c r="E156" s="201" t="s">
        <v>222</v>
      </c>
      <c r="F156" s="201" t="s">
        <v>223</v>
      </c>
      <c r="G156" s="187"/>
      <c r="H156" s="187"/>
      <c r="I156" s="190"/>
      <c r="J156" s="202">
        <f>BK156</f>
        <v>0</v>
      </c>
      <c r="K156" s="187"/>
      <c r="L156" s="192"/>
      <c r="M156" s="193"/>
      <c r="N156" s="194"/>
      <c r="O156" s="194"/>
      <c r="P156" s="195">
        <f>SUM(P157:P158)</f>
        <v>0</v>
      </c>
      <c r="Q156" s="194"/>
      <c r="R156" s="195">
        <f>SUM(R157:R158)</f>
        <v>0</v>
      </c>
      <c r="S156" s="194"/>
      <c r="T156" s="196">
        <f>SUM(T157:T158)</f>
        <v>0</v>
      </c>
      <c r="AR156" s="197" t="s">
        <v>76</v>
      </c>
      <c r="AT156" s="198" t="s">
        <v>71</v>
      </c>
      <c r="AU156" s="198" t="s">
        <v>76</v>
      </c>
      <c r="AY156" s="197" t="s">
        <v>142</v>
      </c>
      <c r="BK156" s="199">
        <f>SUM(BK157:BK158)</f>
        <v>0</v>
      </c>
    </row>
    <row r="157" spans="2:65" s="1" customFormat="1" ht="31.5" customHeight="1">
      <c r="B157" s="40"/>
      <c r="C157" s="203" t="s">
        <v>338</v>
      </c>
      <c r="D157" s="203" t="s">
        <v>145</v>
      </c>
      <c r="E157" s="204" t="s">
        <v>225</v>
      </c>
      <c r="F157" s="205" t="s">
        <v>226</v>
      </c>
      <c r="G157" s="206" t="s">
        <v>203</v>
      </c>
      <c r="H157" s="207">
        <v>7.486</v>
      </c>
      <c r="I157" s="208"/>
      <c r="J157" s="209">
        <f>ROUND(I157*H157,2)</f>
        <v>0</v>
      </c>
      <c r="K157" s="205" t="s">
        <v>163</v>
      </c>
      <c r="L157" s="60"/>
      <c r="M157" s="210" t="s">
        <v>21</v>
      </c>
      <c r="N157" s="211" t="s">
        <v>43</v>
      </c>
      <c r="O157" s="41"/>
      <c r="P157" s="212">
        <f>O157*H157</f>
        <v>0</v>
      </c>
      <c r="Q157" s="212">
        <v>0</v>
      </c>
      <c r="R157" s="212">
        <f>Q157*H157</f>
        <v>0</v>
      </c>
      <c r="S157" s="212">
        <v>0</v>
      </c>
      <c r="T157" s="213">
        <f>S157*H157</f>
        <v>0</v>
      </c>
      <c r="AR157" s="23" t="s">
        <v>149</v>
      </c>
      <c r="AT157" s="23" t="s">
        <v>145</v>
      </c>
      <c r="AU157" s="23" t="s">
        <v>79</v>
      </c>
      <c r="AY157" s="23" t="s">
        <v>142</v>
      </c>
      <c r="BE157" s="214">
        <f>IF(N157="základní",J157,0)</f>
        <v>0</v>
      </c>
      <c r="BF157" s="214">
        <f>IF(N157="snížená",J157,0)</f>
        <v>0</v>
      </c>
      <c r="BG157" s="214">
        <f>IF(N157="zákl. přenesená",J157,0)</f>
        <v>0</v>
      </c>
      <c r="BH157" s="214">
        <f>IF(N157="sníž. přenesená",J157,0)</f>
        <v>0</v>
      </c>
      <c r="BI157" s="214">
        <f>IF(N157="nulová",J157,0)</f>
        <v>0</v>
      </c>
      <c r="BJ157" s="23" t="s">
        <v>76</v>
      </c>
      <c r="BK157" s="214">
        <f>ROUND(I157*H157,2)</f>
        <v>0</v>
      </c>
      <c r="BL157" s="23" t="s">
        <v>149</v>
      </c>
      <c r="BM157" s="23" t="s">
        <v>660</v>
      </c>
    </row>
    <row r="158" spans="2:47" s="1" customFormat="1" ht="27">
      <c r="B158" s="40"/>
      <c r="C158" s="62"/>
      <c r="D158" s="215" t="s">
        <v>151</v>
      </c>
      <c r="E158" s="62"/>
      <c r="F158" s="216" t="s">
        <v>228</v>
      </c>
      <c r="G158" s="62"/>
      <c r="H158" s="62"/>
      <c r="I158" s="171"/>
      <c r="J158" s="62"/>
      <c r="K158" s="62"/>
      <c r="L158" s="60"/>
      <c r="M158" s="244"/>
      <c r="N158" s="245"/>
      <c r="O158" s="245"/>
      <c r="P158" s="245"/>
      <c r="Q158" s="245"/>
      <c r="R158" s="245"/>
      <c r="S158" s="245"/>
      <c r="T158" s="246"/>
      <c r="AT158" s="23" t="s">
        <v>151</v>
      </c>
      <c r="AU158" s="23" t="s">
        <v>79</v>
      </c>
    </row>
    <row r="159" spans="2:12" s="1" customFormat="1" ht="6.95" customHeight="1">
      <c r="B159" s="55"/>
      <c r="C159" s="56"/>
      <c r="D159" s="56"/>
      <c r="E159" s="56"/>
      <c r="F159" s="56"/>
      <c r="G159" s="56"/>
      <c r="H159" s="56"/>
      <c r="I159" s="147"/>
      <c r="J159" s="56"/>
      <c r="K159" s="56"/>
      <c r="L159" s="60"/>
    </row>
  </sheetData>
  <sheetProtection password="CC35" sheet="1" objects="1" scenarios="1" formatCells="0" formatColumns="0" formatRows="0" sort="0" autoFilter="0"/>
  <autoFilter ref="C85:K158"/>
  <mergeCells count="12">
    <mergeCell ref="E76:H76"/>
    <mergeCell ref="E78:H78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4:H74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20"/>
      <c r="C1" s="120"/>
      <c r="D1" s="121" t="s">
        <v>1</v>
      </c>
      <c r="E1" s="120"/>
      <c r="F1" s="122" t="s">
        <v>103</v>
      </c>
      <c r="G1" s="387" t="s">
        <v>104</v>
      </c>
      <c r="H1" s="387"/>
      <c r="I1" s="123"/>
      <c r="J1" s="122" t="s">
        <v>105</v>
      </c>
      <c r="K1" s="121" t="s">
        <v>106</v>
      </c>
      <c r="L1" s="122" t="s">
        <v>107</v>
      </c>
      <c r="M1" s="122"/>
      <c r="N1" s="122"/>
      <c r="O1" s="122"/>
      <c r="P1" s="122"/>
      <c r="Q1" s="122"/>
      <c r="R1" s="122"/>
      <c r="S1" s="122"/>
      <c r="T1" s="122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23" t="s">
        <v>102</v>
      </c>
    </row>
    <row r="3" spans="2:46" ht="6.95" customHeight="1">
      <c r="B3" s="24"/>
      <c r="C3" s="25"/>
      <c r="D3" s="25"/>
      <c r="E3" s="25"/>
      <c r="F3" s="25"/>
      <c r="G3" s="25"/>
      <c r="H3" s="25"/>
      <c r="I3" s="124"/>
      <c r="J3" s="25"/>
      <c r="K3" s="26"/>
      <c r="AT3" s="23" t="s">
        <v>79</v>
      </c>
    </row>
    <row r="4" spans="2:46" ht="36.95" customHeight="1">
      <c r="B4" s="27"/>
      <c r="C4" s="28"/>
      <c r="D4" s="29" t="s">
        <v>108</v>
      </c>
      <c r="E4" s="28"/>
      <c r="F4" s="28"/>
      <c r="G4" s="28"/>
      <c r="H4" s="28"/>
      <c r="I4" s="125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25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25"/>
      <c r="J6" s="28"/>
      <c r="K6" s="30"/>
    </row>
    <row r="7" spans="2:11" ht="22.5" customHeight="1">
      <c r="B7" s="27"/>
      <c r="C7" s="28"/>
      <c r="D7" s="28"/>
      <c r="E7" s="388" t="str">
        <f>'Rekapitulace stavby'!K6</f>
        <v>II/322 Lžovice - Týnec nad Labem</v>
      </c>
      <c r="F7" s="389"/>
      <c r="G7" s="389"/>
      <c r="H7" s="389"/>
      <c r="I7" s="125"/>
      <c r="J7" s="28"/>
      <c r="K7" s="30"/>
    </row>
    <row r="8" spans="2:11" ht="15">
      <c r="B8" s="27"/>
      <c r="C8" s="28"/>
      <c r="D8" s="36" t="s">
        <v>109</v>
      </c>
      <c r="E8" s="28"/>
      <c r="F8" s="28"/>
      <c r="G8" s="28"/>
      <c r="H8" s="28"/>
      <c r="I8" s="125"/>
      <c r="J8" s="28"/>
      <c r="K8" s="30"/>
    </row>
    <row r="9" spans="2:11" s="1" customFormat="1" ht="22.5" customHeight="1">
      <c r="B9" s="40"/>
      <c r="C9" s="41"/>
      <c r="D9" s="41"/>
      <c r="E9" s="388" t="s">
        <v>110</v>
      </c>
      <c r="F9" s="390"/>
      <c r="G9" s="390"/>
      <c r="H9" s="390"/>
      <c r="I9" s="126"/>
      <c r="J9" s="41"/>
      <c r="K9" s="44"/>
    </row>
    <row r="10" spans="2:11" s="1" customFormat="1" ht="15">
      <c r="B10" s="40"/>
      <c r="C10" s="41"/>
      <c r="D10" s="36" t="s">
        <v>111</v>
      </c>
      <c r="E10" s="41"/>
      <c r="F10" s="41"/>
      <c r="G10" s="41"/>
      <c r="H10" s="41"/>
      <c r="I10" s="126"/>
      <c r="J10" s="41"/>
      <c r="K10" s="44"/>
    </row>
    <row r="11" spans="2:11" s="1" customFormat="1" ht="36.95" customHeight="1">
      <c r="B11" s="40"/>
      <c r="C11" s="41"/>
      <c r="D11" s="41"/>
      <c r="E11" s="391" t="s">
        <v>661</v>
      </c>
      <c r="F11" s="390"/>
      <c r="G11" s="390"/>
      <c r="H11" s="390"/>
      <c r="I11" s="126"/>
      <c r="J11" s="41"/>
      <c r="K11" s="44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26"/>
      <c r="J12" s="41"/>
      <c r="K12" s="44"/>
    </row>
    <row r="13" spans="2:11" s="1" customFormat="1" ht="14.45" customHeight="1">
      <c r="B13" s="40"/>
      <c r="C13" s="41"/>
      <c r="D13" s="36" t="s">
        <v>20</v>
      </c>
      <c r="E13" s="41"/>
      <c r="F13" s="34" t="s">
        <v>21</v>
      </c>
      <c r="G13" s="41"/>
      <c r="H13" s="41"/>
      <c r="I13" s="127" t="s">
        <v>22</v>
      </c>
      <c r="J13" s="34" t="s">
        <v>21</v>
      </c>
      <c r="K13" s="44"/>
    </row>
    <row r="14" spans="2:11" s="1" customFormat="1" ht="14.45" customHeight="1">
      <c r="B14" s="40"/>
      <c r="C14" s="41"/>
      <c r="D14" s="36" t="s">
        <v>23</v>
      </c>
      <c r="E14" s="41"/>
      <c r="F14" s="34" t="s">
        <v>115</v>
      </c>
      <c r="G14" s="41"/>
      <c r="H14" s="41"/>
      <c r="I14" s="127" t="s">
        <v>25</v>
      </c>
      <c r="J14" s="128" t="str">
        <f>'Rekapitulace stavby'!AN8</f>
        <v>29.1.2017</v>
      </c>
      <c r="K14" s="44"/>
    </row>
    <row r="15" spans="2:11" s="1" customFormat="1" ht="10.9" customHeight="1">
      <c r="B15" s="40"/>
      <c r="C15" s="41"/>
      <c r="D15" s="41"/>
      <c r="E15" s="41"/>
      <c r="F15" s="41"/>
      <c r="G15" s="41"/>
      <c r="H15" s="41"/>
      <c r="I15" s="126"/>
      <c r="J15" s="41"/>
      <c r="K15" s="44"/>
    </row>
    <row r="16" spans="2:11" s="1" customFormat="1" ht="14.45" customHeight="1">
      <c r="B16" s="40"/>
      <c r="C16" s="41"/>
      <c r="D16" s="36" t="s">
        <v>27</v>
      </c>
      <c r="E16" s="41"/>
      <c r="F16" s="41"/>
      <c r="G16" s="41"/>
      <c r="H16" s="41"/>
      <c r="I16" s="127" t="s">
        <v>28</v>
      </c>
      <c r="J16" s="34" t="s">
        <v>21</v>
      </c>
      <c r="K16" s="44"/>
    </row>
    <row r="17" spans="2:11" s="1" customFormat="1" ht="18" customHeight="1">
      <c r="B17" s="40"/>
      <c r="C17" s="41"/>
      <c r="D17" s="41"/>
      <c r="E17" s="34" t="s">
        <v>29</v>
      </c>
      <c r="F17" s="41"/>
      <c r="G17" s="41"/>
      <c r="H17" s="41"/>
      <c r="I17" s="127" t="s">
        <v>30</v>
      </c>
      <c r="J17" s="34" t="s">
        <v>21</v>
      </c>
      <c r="K17" s="44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26"/>
      <c r="J18" s="41"/>
      <c r="K18" s="44"/>
    </row>
    <row r="19" spans="2:11" s="1" customFormat="1" ht="14.45" customHeight="1">
      <c r="B19" s="40"/>
      <c r="C19" s="41"/>
      <c r="D19" s="36" t="s">
        <v>31</v>
      </c>
      <c r="E19" s="41"/>
      <c r="F19" s="41"/>
      <c r="G19" s="41"/>
      <c r="H19" s="41"/>
      <c r="I19" s="127" t="s">
        <v>28</v>
      </c>
      <c r="J19" s="34" t="str">
        <f>IF('Rekapitulace stavby'!AN13="Vyplň údaj","",IF('Rekapitulace stavby'!AN13="","",'Rekapitulace stavby'!AN13))</f>
        <v/>
      </c>
      <c r="K19" s="44"/>
    </row>
    <row r="20" spans="2:11" s="1" customFormat="1" ht="18" customHeight="1">
      <c r="B20" s="40"/>
      <c r="C20" s="41"/>
      <c r="D20" s="41"/>
      <c r="E20" s="34" t="str">
        <f>IF('Rekapitulace stavby'!E14="Vyplň údaj","",IF('Rekapitulace stavby'!E14="","",'Rekapitulace stavby'!E14))</f>
        <v/>
      </c>
      <c r="F20" s="41"/>
      <c r="G20" s="41"/>
      <c r="H20" s="41"/>
      <c r="I20" s="127" t="s">
        <v>30</v>
      </c>
      <c r="J20" s="34" t="str">
        <f>IF('Rekapitulace stavby'!AN14="Vyplň údaj","",IF('Rekapitulace stavby'!AN14="","",'Rekapitulace stavby'!AN14))</f>
        <v/>
      </c>
      <c r="K20" s="44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26"/>
      <c r="J21" s="41"/>
      <c r="K21" s="44"/>
    </row>
    <row r="22" spans="2:11" s="1" customFormat="1" ht="14.45" customHeight="1">
      <c r="B22" s="40"/>
      <c r="C22" s="41"/>
      <c r="D22" s="36" t="s">
        <v>33</v>
      </c>
      <c r="E22" s="41"/>
      <c r="F22" s="41"/>
      <c r="G22" s="41"/>
      <c r="H22" s="41"/>
      <c r="I22" s="127" t="s">
        <v>28</v>
      </c>
      <c r="J22" s="34" t="s">
        <v>21</v>
      </c>
      <c r="K22" s="44"/>
    </row>
    <row r="23" spans="2:11" s="1" customFormat="1" ht="18" customHeight="1">
      <c r="B23" s="40"/>
      <c r="C23" s="41"/>
      <c r="D23" s="41"/>
      <c r="E23" s="34" t="s">
        <v>34</v>
      </c>
      <c r="F23" s="41"/>
      <c r="G23" s="41"/>
      <c r="H23" s="41"/>
      <c r="I23" s="127" t="s">
        <v>30</v>
      </c>
      <c r="J23" s="34" t="s">
        <v>21</v>
      </c>
      <c r="K23" s="44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26"/>
      <c r="J24" s="41"/>
      <c r="K24" s="44"/>
    </row>
    <row r="25" spans="2:11" s="1" customFormat="1" ht="14.45" customHeight="1">
      <c r="B25" s="40"/>
      <c r="C25" s="41"/>
      <c r="D25" s="36" t="s">
        <v>36</v>
      </c>
      <c r="E25" s="41"/>
      <c r="F25" s="41"/>
      <c r="G25" s="41"/>
      <c r="H25" s="41"/>
      <c r="I25" s="126"/>
      <c r="J25" s="41"/>
      <c r="K25" s="44"/>
    </row>
    <row r="26" spans="2:11" s="7" customFormat="1" ht="22.5" customHeight="1">
      <c r="B26" s="129"/>
      <c r="C26" s="130"/>
      <c r="D26" s="130"/>
      <c r="E26" s="379" t="s">
        <v>21</v>
      </c>
      <c r="F26" s="379"/>
      <c r="G26" s="379"/>
      <c r="H26" s="379"/>
      <c r="I26" s="131"/>
      <c r="J26" s="130"/>
      <c r="K26" s="132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26"/>
      <c r="J27" s="41"/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25.35" customHeight="1">
      <c r="B29" s="40"/>
      <c r="C29" s="41"/>
      <c r="D29" s="135" t="s">
        <v>38</v>
      </c>
      <c r="E29" s="41"/>
      <c r="F29" s="41"/>
      <c r="G29" s="41"/>
      <c r="H29" s="41"/>
      <c r="I29" s="126"/>
      <c r="J29" s="136">
        <f>ROUND(J88,2)</f>
        <v>0</v>
      </c>
      <c r="K29" s="44"/>
    </row>
    <row r="30" spans="2:11" s="1" customFormat="1" ht="6.95" customHeight="1">
      <c r="B30" s="40"/>
      <c r="C30" s="41"/>
      <c r="D30" s="84"/>
      <c r="E30" s="84"/>
      <c r="F30" s="84"/>
      <c r="G30" s="84"/>
      <c r="H30" s="84"/>
      <c r="I30" s="133"/>
      <c r="J30" s="84"/>
      <c r="K30" s="134"/>
    </row>
    <row r="31" spans="2:11" s="1" customFormat="1" ht="14.45" customHeight="1">
      <c r="B31" s="40"/>
      <c r="C31" s="41"/>
      <c r="D31" s="41"/>
      <c r="E31" s="41"/>
      <c r="F31" s="45" t="s">
        <v>40</v>
      </c>
      <c r="G31" s="41"/>
      <c r="H31" s="41"/>
      <c r="I31" s="137" t="s">
        <v>39</v>
      </c>
      <c r="J31" s="45" t="s">
        <v>41</v>
      </c>
      <c r="K31" s="44"/>
    </row>
    <row r="32" spans="2:11" s="1" customFormat="1" ht="14.45" customHeight="1">
      <c r="B32" s="40"/>
      <c r="C32" s="41"/>
      <c r="D32" s="48" t="s">
        <v>42</v>
      </c>
      <c r="E32" s="48" t="s">
        <v>43</v>
      </c>
      <c r="F32" s="138">
        <f>ROUND(SUM(BE88:BE108),2)</f>
        <v>0</v>
      </c>
      <c r="G32" s="41"/>
      <c r="H32" s="41"/>
      <c r="I32" s="139">
        <v>0.21</v>
      </c>
      <c r="J32" s="138">
        <f>ROUND(ROUND((SUM(BE88:BE108)),2)*I32,2)</f>
        <v>0</v>
      </c>
      <c r="K32" s="44"/>
    </row>
    <row r="33" spans="2:11" s="1" customFormat="1" ht="14.45" customHeight="1">
      <c r="B33" s="40"/>
      <c r="C33" s="41"/>
      <c r="D33" s="41"/>
      <c r="E33" s="48" t="s">
        <v>44</v>
      </c>
      <c r="F33" s="138">
        <f>ROUND(SUM(BF88:BF108),2)</f>
        <v>0</v>
      </c>
      <c r="G33" s="41"/>
      <c r="H33" s="41"/>
      <c r="I33" s="139">
        <v>0.15</v>
      </c>
      <c r="J33" s="138">
        <f>ROUND(ROUND((SUM(BF88:BF108)),2)*I33,2)</f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45</v>
      </c>
      <c r="F34" s="138">
        <f>ROUND(SUM(BG88:BG108),2)</f>
        <v>0</v>
      </c>
      <c r="G34" s="41"/>
      <c r="H34" s="41"/>
      <c r="I34" s="139">
        <v>0.21</v>
      </c>
      <c r="J34" s="138">
        <v>0</v>
      </c>
      <c r="K34" s="44"/>
    </row>
    <row r="35" spans="2:11" s="1" customFormat="1" ht="14.45" customHeight="1" hidden="1">
      <c r="B35" s="40"/>
      <c r="C35" s="41"/>
      <c r="D35" s="41"/>
      <c r="E35" s="48" t="s">
        <v>46</v>
      </c>
      <c r="F35" s="138">
        <f>ROUND(SUM(BH88:BH108),2)</f>
        <v>0</v>
      </c>
      <c r="G35" s="41"/>
      <c r="H35" s="41"/>
      <c r="I35" s="139">
        <v>0.15</v>
      </c>
      <c r="J35" s="138">
        <v>0</v>
      </c>
      <c r="K35" s="44"/>
    </row>
    <row r="36" spans="2:11" s="1" customFormat="1" ht="14.45" customHeight="1" hidden="1">
      <c r="B36" s="40"/>
      <c r="C36" s="41"/>
      <c r="D36" s="41"/>
      <c r="E36" s="48" t="s">
        <v>47</v>
      </c>
      <c r="F36" s="138">
        <f>ROUND(SUM(BI88:BI108),2)</f>
        <v>0</v>
      </c>
      <c r="G36" s="41"/>
      <c r="H36" s="41"/>
      <c r="I36" s="139">
        <v>0</v>
      </c>
      <c r="J36" s="138">
        <v>0</v>
      </c>
      <c r="K36" s="44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26"/>
      <c r="J37" s="41"/>
      <c r="K37" s="44"/>
    </row>
    <row r="38" spans="2:11" s="1" customFormat="1" ht="25.35" customHeight="1">
      <c r="B38" s="40"/>
      <c r="C38" s="140"/>
      <c r="D38" s="141" t="s">
        <v>48</v>
      </c>
      <c r="E38" s="78"/>
      <c r="F38" s="78"/>
      <c r="G38" s="142" t="s">
        <v>49</v>
      </c>
      <c r="H38" s="143" t="s">
        <v>50</v>
      </c>
      <c r="I38" s="144"/>
      <c r="J38" s="145">
        <f>SUM(J29:J36)</f>
        <v>0</v>
      </c>
      <c r="K38" s="146"/>
    </row>
    <row r="39" spans="2:11" s="1" customFormat="1" ht="14.45" customHeight="1">
      <c r="B39" s="55"/>
      <c r="C39" s="56"/>
      <c r="D39" s="56"/>
      <c r="E39" s="56"/>
      <c r="F39" s="56"/>
      <c r="G39" s="56"/>
      <c r="H39" s="56"/>
      <c r="I39" s="147"/>
      <c r="J39" s="56"/>
      <c r="K39" s="57"/>
    </row>
    <row r="43" spans="2:11" s="1" customFormat="1" ht="6.95" customHeight="1">
      <c r="B43" s="148"/>
      <c r="C43" s="149"/>
      <c r="D43" s="149"/>
      <c r="E43" s="149"/>
      <c r="F43" s="149"/>
      <c r="G43" s="149"/>
      <c r="H43" s="149"/>
      <c r="I43" s="150"/>
      <c r="J43" s="149"/>
      <c r="K43" s="151"/>
    </row>
    <row r="44" spans="2:11" s="1" customFormat="1" ht="36.95" customHeight="1">
      <c r="B44" s="40"/>
      <c r="C44" s="29" t="s">
        <v>116</v>
      </c>
      <c r="D44" s="41"/>
      <c r="E44" s="41"/>
      <c r="F44" s="41"/>
      <c r="G44" s="41"/>
      <c r="H44" s="41"/>
      <c r="I44" s="126"/>
      <c r="J44" s="41"/>
      <c r="K44" s="44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26"/>
      <c r="J45" s="41"/>
      <c r="K45" s="44"/>
    </row>
    <row r="46" spans="2:11" s="1" customFormat="1" ht="14.45" customHeight="1">
      <c r="B46" s="40"/>
      <c r="C46" s="36" t="s">
        <v>18</v>
      </c>
      <c r="D46" s="41"/>
      <c r="E46" s="41"/>
      <c r="F46" s="41"/>
      <c r="G46" s="41"/>
      <c r="H46" s="41"/>
      <c r="I46" s="126"/>
      <c r="J46" s="41"/>
      <c r="K46" s="44"/>
    </row>
    <row r="47" spans="2:11" s="1" customFormat="1" ht="22.5" customHeight="1">
      <c r="B47" s="40"/>
      <c r="C47" s="41"/>
      <c r="D47" s="41"/>
      <c r="E47" s="388" t="str">
        <f>E7</f>
        <v>II/322 Lžovice - Týnec nad Labem</v>
      </c>
      <c r="F47" s="389"/>
      <c r="G47" s="389"/>
      <c r="H47" s="389"/>
      <c r="I47" s="126"/>
      <c r="J47" s="41"/>
      <c r="K47" s="44"/>
    </row>
    <row r="48" spans="2:11" ht="15">
      <c r="B48" s="27"/>
      <c r="C48" s="36" t="s">
        <v>109</v>
      </c>
      <c r="D48" s="28"/>
      <c r="E48" s="28"/>
      <c r="F48" s="28"/>
      <c r="G48" s="28"/>
      <c r="H48" s="28"/>
      <c r="I48" s="125"/>
      <c r="J48" s="28"/>
      <c r="K48" s="30"/>
    </row>
    <row r="49" spans="2:11" s="1" customFormat="1" ht="22.5" customHeight="1">
      <c r="B49" s="40"/>
      <c r="C49" s="41"/>
      <c r="D49" s="41"/>
      <c r="E49" s="388" t="s">
        <v>110</v>
      </c>
      <c r="F49" s="390"/>
      <c r="G49" s="390"/>
      <c r="H49" s="390"/>
      <c r="I49" s="126"/>
      <c r="J49" s="41"/>
      <c r="K49" s="44"/>
    </row>
    <row r="50" spans="2:11" s="1" customFormat="1" ht="14.45" customHeight="1">
      <c r="B50" s="40"/>
      <c r="C50" s="36" t="s">
        <v>111</v>
      </c>
      <c r="D50" s="41"/>
      <c r="E50" s="41"/>
      <c r="F50" s="41"/>
      <c r="G50" s="41"/>
      <c r="H50" s="41"/>
      <c r="I50" s="126"/>
      <c r="J50" s="41"/>
      <c r="K50" s="44"/>
    </row>
    <row r="51" spans="2:11" s="1" customFormat="1" ht="23.25" customHeight="1">
      <c r="B51" s="40"/>
      <c r="C51" s="41"/>
      <c r="D51" s="41"/>
      <c r="E51" s="391" t="str">
        <f>E11</f>
        <v>VRN - Vedlejší rozpočtové náklady</v>
      </c>
      <c r="F51" s="390"/>
      <c r="G51" s="390"/>
      <c r="H51" s="390"/>
      <c r="I51" s="126"/>
      <c r="J51" s="41"/>
      <c r="K51" s="44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26"/>
      <c r="J52" s="41"/>
      <c r="K52" s="44"/>
    </row>
    <row r="53" spans="2:11" s="1" customFormat="1" ht="18" customHeight="1">
      <c r="B53" s="40"/>
      <c r="C53" s="36" t="s">
        <v>23</v>
      </c>
      <c r="D53" s="41"/>
      <c r="E53" s="41"/>
      <c r="F53" s="34" t="str">
        <f>F14</f>
        <v xml:space="preserve"> </v>
      </c>
      <c r="G53" s="41"/>
      <c r="H53" s="41"/>
      <c r="I53" s="127" t="s">
        <v>25</v>
      </c>
      <c r="J53" s="128" t="str">
        <f>IF(J14="","",J14)</f>
        <v>29.1.2017</v>
      </c>
      <c r="K53" s="44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26"/>
      <c r="J54" s="41"/>
      <c r="K54" s="44"/>
    </row>
    <row r="55" spans="2:11" s="1" customFormat="1" ht="15">
      <c r="B55" s="40"/>
      <c r="C55" s="36" t="s">
        <v>27</v>
      </c>
      <c r="D55" s="41"/>
      <c r="E55" s="41"/>
      <c r="F55" s="34" t="str">
        <f>E17</f>
        <v>Krajská správa a údržba silnic Středočeského kraje</v>
      </c>
      <c r="G55" s="41"/>
      <c r="H55" s="41"/>
      <c r="I55" s="127" t="s">
        <v>33</v>
      </c>
      <c r="J55" s="34" t="str">
        <f>E23</f>
        <v>Ateliér PROMIKA s.r.o.</v>
      </c>
      <c r="K55" s="44"/>
    </row>
    <row r="56" spans="2:11" s="1" customFormat="1" ht="14.45" customHeight="1">
      <c r="B56" s="40"/>
      <c r="C56" s="36" t="s">
        <v>31</v>
      </c>
      <c r="D56" s="41"/>
      <c r="E56" s="41"/>
      <c r="F56" s="34" t="str">
        <f>IF(E20="","",E20)</f>
        <v/>
      </c>
      <c r="G56" s="41"/>
      <c r="H56" s="41"/>
      <c r="I56" s="126"/>
      <c r="J56" s="41"/>
      <c r="K56" s="44"/>
    </row>
    <row r="57" spans="2:11" s="1" customFormat="1" ht="10.35" customHeight="1">
      <c r="B57" s="40"/>
      <c r="C57" s="41"/>
      <c r="D57" s="41"/>
      <c r="E57" s="41"/>
      <c r="F57" s="41"/>
      <c r="G57" s="41"/>
      <c r="H57" s="41"/>
      <c r="I57" s="126"/>
      <c r="J57" s="41"/>
      <c r="K57" s="44"/>
    </row>
    <row r="58" spans="2:11" s="1" customFormat="1" ht="29.25" customHeight="1">
      <c r="B58" s="40"/>
      <c r="C58" s="152" t="s">
        <v>117</v>
      </c>
      <c r="D58" s="140"/>
      <c r="E58" s="140"/>
      <c r="F58" s="140"/>
      <c r="G58" s="140"/>
      <c r="H58" s="140"/>
      <c r="I58" s="153"/>
      <c r="J58" s="154" t="s">
        <v>118</v>
      </c>
      <c r="K58" s="155"/>
    </row>
    <row r="59" spans="2:11" s="1" customFormat="1" ht="10.35" customHeight="1">
      <c r="B59" s="40"/>
      <c r="C59" s="41"/>
      <c r="D59" s="41"/>
      <c r="E59" s="41"/>
      <c r="F59" s="41"/>
      <c r="G59" s="41"/>
      <c r="H59" s="41"/>
      <c r="I59" s="126"/>
      <c r="J59" s="41"/>
      <c r="K59" s="44"/>
    </row>
    <row r="60" spans="2:47" s="1" customFormat="1" ht="29.25" customHeight="1">
      <c r="B60" s="40"/>
      <c r="C60" s="156" t="s">
        <v>119</v>
      </c>
      <c r="D60" s="41"/>
      <c r="E60" s="41"/>
      <c r="F60" s="41"/>
      <c r="G60" s="41"/>
      <c r="H60" s="41"/>
      <c r="I60" s="126"/>
      <c r="J60" s="136">
        <f>J88</f>
        <v>0</v>
      </c>
      <c r="K60" s="44"/>
      <c r="AU60" s="23" t="s">
        <v>120</v>
      </c>
    </row>
    <row r="61" spans="2:11" s="8" customFormat="1" ht="24.95" customHeight="1">
      <c r="B61" s="157"/>
      <c r="C61" s="158"/>
      <c r="D61" s="159" t="s">
        <v>661</v>
      </c>
      <c r="E61" s="160"/>
      <c r="F61" s="160"/>
      <c r="G61" s="160"/>
      <c r="H61" s="160"/>
      <c r="I61" s="161"/>
      <c r="J61" s="162">
        <f>J89</f>
        <v>0</v>
      </c>
      <c r="K61" s="163"/>
    </row>
    <row r="62" spans="2:11" s="9" customFormat="1" ht="19.9" customHeight="1">
      <c r="B62" s="164"/>
      <c r="C62" s="165"/>
      <c r="D62" s="166" t="s">
        <v>662</v>
      </c>
      <c r="E62" s="167"/>
      <c r="F62" s="167"/>
      <c r="G62" s="167"/>
      <c r="H62" s="167"/>
      <c r="I62" s="168"/>
      <c r="J62" s="169">
        <f>J90</f>
        <v>0</v>
      </c>
      <c r="K62" s="170"/>
    </row>
    <row r="63" spans="2:11" s="9" customFormat="1" ht="19.9" customHeight="1">
      <c r="B63" s="164"/>
      <c r="C63" s="165"/>
      <c r="D63" s="166" t="s">
        <v>663</v>
      </c>
      <c r="E63" s="167"/>
      <c r="F63" s="167"/>
      <c r="G63" s="167"/>
      <c r="H63" s="167"/>
      <c r="I63" s="168"/>
      <c r="J63" s="169">
        <f>J95</f>
        <v>0</v>
      </c>
      <c r="K63" s="170"/>
    </row>
    <row r="64" spans="2:11" s="9" customFormat="1" ht="19.9" customHeight="1">
      <c r="B64" s="164"/>
      <c r="C64" s="165"/>
      <c r="D64" s="166" t="s">
        <v>664</v>
      </c>
      <c r="E64" s="167"/>
      <c r="F64" s="167"/>
      <c r="G64" s="167"/>
      <c r="H64" s="167"/>
      <c r="I64" s="168"/>
      <c r="J64" s="169">
        <f>J100</f>
        <v>0</v>
      </c>
      <c r="K64" s="170"/>
    </row>
    <row r="65" spans="2:11" s="9" customFormat="1" ht="19.9" customHeight="1">
      <c r="B65" s="164"/>
      <c r="C65" s="165"/>
      <c r="D65" s="166" t="s">
        <v>665</v>
      </c>
      <c r="E65" s="167"/>
      <c r="F65" s="167"/>
      <c r="G65" s="167"/>
      <c r="H65" s="167"/>
      <c r="I65" s="168"/>
      <c r="J65" s="169">
        <f>J103</f>
        <v>0</v>
      </c>
      <c r="K65" s="170"/>
    </row>
    <row r="66" spans="2:11" s="9" customFormat="1" ht="19.9" customHeight="1">
      <c r="B66" s="164"/>
      <c r="C66" s="165"/>
      <c r="D66" s="166" t="s">
        <v>666</v>
      </c>
      <c r="E66" s="167"/>
      <c r="F66" s="167"/>
      <c r="G66" s="167"/>
      <c r="H66" s="167"/>
      <c r="I66" s="168"/>
      <c r="J66" s="169">
        <f>J106</f>
        <v>0</v>
      </c>
      <c r="K66" s="170"/>
    </row>
    <row r="67" spans="2:11" s="1" customFormat="1" ht="21.75" customHeight="1">
      <c r="B67" s="40"/>
      <c r="C67" s="41"/>
      <c r="D67" s="41"/>
      <c r="E67" s="41"/>
      <c r="F67" s="41"/>
      <c r="G67" s="41"/>
      <c r="H67" s="41"/>
      <c r="I67" s="126"/>
      <c r="J67" s="41"/>
      <c r="K67" s="44"/>
    </row>
    <row r="68" spans="2:11" s="1" customFormat="1" ht="6.95" customHeight="1">
      <c r="B68" s="55"/>
      <c r="C68" s="56"/>
      <c r="D68" s="56"/>
      <c r="E68" s="56"/>
      <c r="F68" s="56"/>
      <c r="G68" s="56"/>
      <c r="H68" s="56"/>
      <c r="I68" s="147"/>
      <c r="J68" s="56"/>
      <c r="K68" s="57"/>
    </row>
    <row r="72" spans="2:12" s="1" customFormat="1" ht="6.95" customHeight="1">
      <c r="B72" s="58"/>
      <c r="C72" s="59"/>
      <c r="D72" s="59"/>
      <c r="E72" s="59"/>
      <c r="F72" s="59"/>
      <c r="G72" s="59"/>
      <c r="H72" s="59"/>
      <c r="I72" s="150"/>
      <c r="J72" s="59"/>
      <c r="K72" s="59"/>
      <c r="L72" s="60"/>
    </row>
    <row r="73" spans="2:12" s="1" customFormat="1" ht="36.95" customHeight="1">
      <c r="B73" s="40"/>
      <c r="C73" s="61" t="s">
        <v>126</v>
      </c>
      <c r="D73" s="62"/>
      <c r="E73" s="62"/>
      <c r="F73" s="62"/>
      <c r="G73" s="62"/>
      <c r="H73" s="62"/>
      <c r="I73" s="171"/>
      <c r="J73" s="62"/>
      <c r="K73" s="62"/>
      <c r="L73" s="60"/>
    </row>
    <row r="74" spans="2:12" s="1" customFormat="1" ht="6.95" customHeight="1">
      <c r="B74" s="40"/>
      <c r="C74" s="62"/>
      <c r="D74" s="62"/>
      <c r="E74" s="62"/>
      <c r="F74" s="62"/>
      <c r="G74" s="62"/>
      <c r="H74" s="62"/>
      <c r="I74" s="171"/>
      <c r="J74" s="62"/>
      <c r="K74" s="62"/>
      <c r="L74" s="60"/>
    </row>
    <row r="75" spans="2:12" s="1" customFormat="1" ht="14.45" customHeight="1">
      <c r="B75" s="40"/>
      <c r="C75" s="64" t="s">
        <v>18</v>
      </c>
      <c r="D75" s="62"/>
      <c r="E75" s="62"/>
      <c r="F75" s="62"/>
      <c r="G75" s="62"/>
      <c r="H75" s="62"/>
      <c r="I75" s="171"/>
      <c r="J75" s="62"/>
      <c r="K75" s="62"/>
      <c r="L75" s="60"/>
    </row>
    <row r="76" spans="2:12" s="1" customFormat="1" ht="22.5" customHeight="1">
      <c r="B76" s="40"/>
      <c r="C76" s="62"/>
      <c r="D76" s="62"/>
      <c r="E76" s="385" t="str">
        <f>E7</f>
        <v>II/322 Lžovice - Týnec nad Labem</v>
      </c>
      <c r="F76" s="392"/>
      <c r="G76" s="392"/>
      <c r="H76" s="392"/>
      <c r="I76" s="171"/>
      <c r="J76" s="62"/>
      <c r="K76" s="62"/>
      <c r="L76" s="60"/>
    </row>
    <row r="77" spans="2:12" ht="15">
      <c r="B77" s="27"/>
      <c r="C77" s="64" t="s">
        <v>109</v>
      </c>
      <c r="D77" s="172"/>
      <c r="E77" s="172"/>
      <c r="F77" s="172"/>
      <c r="G77" s="172"/>
      <c r="H77" s="172"/>
      <c r="J77" s="172"/>
      <c r="K77" s="172"/>
      <c r="L77" s="173"/>
    </row>
    <row r="78" spans="2:12" s="1" customFormat="1" ht="22.5" customHeight="1">
      <c r="B78" s="40"/>
      <c r="C78" s="62"/>
      <c r="D78" s="62"/>
      <c r="E78" s="385" t="s">
        <v>110</v>
      </c>
      <c r="F78" s="384"/>
      <c r="G78" s="384"/>
      <c r="H78" s="384"/>
      <c r="I78" s="171"/>
      <c r="J78" s="62"/>
      <c r="K78" s="62"/>
      <c r="L78" s="60"/>
    </row>
    <row r="79" spans="2:12" s="1" customFormat="1" ht="14.45" customHeight="1">
      <c r="B79" s="40"/>
      <c r="C79" s="64" t="s">
        <v>111</v>
      </c>
      <c r="D79" s="62"/>
      <c r="E79" s="62"/>
      <c r="F79" s="62"/>
      <c r="G79" s="62"/>
      <c r="H79" s="62"/>
      <c r="I79" s="171"/>
      <c r="J79" s="62"/>
      <c r="K79" s="62"/>
      <c r="L79" s="60"/>
    </row>
    <row r="80" spans="2:12" s="1" customFormat="1" ht="23.25" customHeight="1">
      <c r="B80" s="40"/>
      <c r="C80" s="62"/>
      <c r="D80" s="62"/>
      <c r="E80" s="351" t="str">
        <f>E11</f>
        <v>VRN - Vedlejší rozpočtové náklady</v>
      </c>
      <c r="F80" s="384"/>
      <c r="G80" s="384"/>
      <c r="H80" s="384"/>
      <c r="I80" s="171"/>
      <c r="J80" s="62"/>
      <c r="K80" s="62"/>
      <c r="L80" s="60"/>
    </row>
    <row r="81" spans="2:12" s="1" customFormat="1" ht="6.95" customHeight="1">
      <c r="B81" s="40"/>
      <c r="C81" s="62"/>
      <c r="D81" s="62"/>
      <c r="E81" s="62"/>
      <c r="F81" s="62"/>
      <c r="G81" s="62"/>
      <c r="H81" s="62"/>
      <c r="I81" s="171"/>
      <c r="J81" s="62"/>
      <c r="K81" s="62"/>
      <c r="L81" s="60"/>
    </row>
    <row r="82" spans="2:12" s="1" customFormat="1" ht="18" customHeight="1">
      <c r="B82" s="40"/>
      <c r="C82" s="64" t="s">
        <v>23</v>
      </c>
      <c r="D82" s="62"/>
      <c r="E82" s="62"/>
      <c r="F82" s="174" t="str">
        <f>F14</f>
        <v xml:space="preserve"> </v>
      </c>
      <c r="G82" s="62"/>
      <c r="H82" s="62"/>
      <c r="I82" s="175" t="s">
        <v>25</v>
      </c>
      <c r="J82" s="72" t="str">
        <f>IF(J14="","",J14)</f>
        <v>29.1.2017</v>
      </c>
      <c r="K82" s="62"/>
      <c r="L82" s="60"/>
    </row>
    <row r="83" spans="2:12" s="1" customFormat="1" ht="6.95" customHeight="1">
      <c r="B83" s="40"/>
      <c r="C83" s="62"/>
      <c r="D83" s="62"/>
      <c r="E83" s="62"/>
      <c r="F83" s="62"/>
      <c r="G83" s="62"/>
      <c r="H83" s="62"/>
      <c r="I83" s="171"/>
      <c r="J83" s="62"/>
      <c r="K83" s="62"/>
      <c r="L83" s="60"/>
    </row>
    <row r="84" spans="2:12" s="1" customFormat="1" ht="15">
      <c r="B84" s="40"/>
      <c r="C84" s="64" t="s">
        <v>27</v>
      </c>
      <c r="D84" s="62"/>
      <c r="E84" s="62"/>
      <c r="F84" s="174" t="str">
        <f>E17</f>
        <v>Krajská správa a údržba silnic Středočeského kraje</v>
      </c>
      <c r="G84" s="62"/>
      <c r="H84" s="62"/>
      <c r="I84" s="175" t="s">
        <v>33</v>
      </c>
      <c r="J84" s="174" t="str">
        <f>E23</f>
        <v>Ateliér PROMIKA s.r.o.</v>
      </c>
      <c r="K84" s="62"/>
      <c r="L84" s="60"/>
    </row>
    <row r="85" spans="2:12" s="1" customFormat="1" ht="14.45" customHeight="1">
      <c r="B85" s="40"/>
      <c r="C85" s="64" t="s">
        <v>31</v>
      </c>
      <c r="D85" s="62"/>
      <c r="E85" s="62"/>
      <c r="F85" s="174" t="str">
        <f>IF(E20="","",E20)</f>
        <v/>
      </c>
      <c r="G85" s="62"/>
      <c r="H85" s="62"/>
      <c r="I85" s="171"/>
      <c r="J85" s="62"/>
      <c r="K85" s="62"/>
      <c r="L85" s="60"/>
    </row>
    <row r="86" spans="2:12" s="1" customFormat="1" ht="10.35" customHeight="1">
      <c r="B86" s="40"/>
      <c r="C86" s="62"/>
      <c r="D86" s="62"/>
      <c r="E86" s="62"/>
      <c r="F86" s="62"/>
      <c r="G86" s="62"/>
      <c r="H86" s="62"/>
      <c r="I86" s="171"/>
      <c r="J86" s="62"/>
      <c r="K86" s="62"/>
      <c r="L86" s="60"/>
    </row>
    <row r="87" spans="2:20" s="10" customFormat="1" ht="29.25" customHeight="1">
      <c r="B87" s="176"/>
      <c r="C87" s="177" t="s">
        <v>127</v>
      </c>
      <c r="D87" s="178" t="s">
        <v>57</v>
      </c>
      <c r="E87" s="178" t="s">
        <v>53</v>
      </c>
      <c r="F87" s="178" t="s">
        <v>128</v>
      </c>
      <c r="G87" s="178" t="s">
        <v>129</v>
      </c>
      <c r="H87" s="178" t="s">
        <v>130</v>
      </c>
      <c r="I87" s="179" t="s">
        <v>131</v>
      </c>
      <c r="J87" s="178" t="s">
        <v>118</v>
      </c>
      <c r="K87" s="180" t="s">
        <v>132</v>
      </c>
      <c r="L87" s="181"/>
      <c r="M87" s="80" t="s">
        <v>133</v>
      </c>
      <c r="N87" s="81" t="s">
        <v>42</v>
      </c>
      <c r="O87" s="81" t="s">
        <v>134</v>
      </c>
      <c r="P87" s="81" t="s">
        <v>135</v>
      </c>
      <c r="Q87" s="81" t="s">
        <v>136</v>
      </c>
      <c r="R87" s="81" t="s">
        <v>137</v>
      </c>
      <c r="S87" s="81" t="s">
        <v>138</v>
      </c>
      <c r="T87" s="82" t="s">
        <v>139</v>
      </c>
    </row>
    <row r="88" spans="2:63" s="1" customFormat="1" ht="29.25" customHeight="1">
      <c r="B88" s="40"/>
      <c r="C88" s="86" t="s">
        <v>119</v>
      </c>
      <c r="D88" s="62"/>
      <c r="E88" s="62"/>
      <c r="F88" s="62"/>
      <c r="G88" s="62"/>
      <c r="H88" s="62"/>
      <c r="I88" s="171"/>
      <c r="J88" s="182">
        <f>BK88</f>
        <v>0</v>
      </c>
      <c r="K88" s="62"/>
      <c r="L88" s="60"/>
      <c r="M88" s="83"/>
      <c r="N88" s="84"/>
      <c r="O88" s="84"/>
      <c r="P88" s="183">
        <f>P89</f>
        <v>0</v>
      </c>
      <c r="Q88" s="84"/>
      <c r="R88" s="183">
        <f>R89</f>
        <v>0</v>
      </c>
      <c r="S88" s="84"/>
      <c r="T88" s="184">
        <f>T89</f>
        <v>0</v>
      </c>
      <c r="AT88" s="23" t="s">
        <v>71</v>
      </c>
      <c r="AU88" s="23" t="s">
        <v>120</v>
      </c>
      <c r="BK88" s="185">
        <f>BK89</f>
        <v>0</v>
      </c>
    </row>
    <row r="89" spans="2:63" s="11" customFormat="1" ht="37.35" customHeight="1">
      <c r="B89" s="186"/>
      <c r="C89" s="187"/>
      <c r="D89" s="188" t="s">
        <v>71</v>
      </c>
      <c r="E89" s="189" t="s">
        <v>100</v>
      </c>
      <c r="F89" s="189" t="s">
        <v>101</v>
      </c>
      <c r="G89" s="187"/>
      <c r="H89" s="187"/>
      <c r="I89" s="190"/>
      <c r="J89" s="191">
        <f>BK89</f>
        <v>0</v>
      </c>
      <c r="K89" s="187"/>
      <c r="L89" s="192"/>
      <c r="M89" s="193"/>
      <c r="N89" s="194"/>
      <c r="O89" s="194"/>
      <c r="P89" s="195">
        <f>P90+P95+P100+P103+P106</f>
        <v>0</v>
      </c>
      <c r="Q89" s="194"/>
      <c r="R89" s="195">
        <f>R90+R95+R100+R103+R106</f>
        <v>0</v>
      </c>
      <c r="S89" s="194"/>
      <c r="T89" s="196">
        <f>T90+T95+T100+T103+T106</f>
        <v>0</v>
      </c>
      <c r="AR89" s="197" t="s">
        <v>172</v>
      </c>
      <c r="AT89" s="198" t="s">
        <v>71</v>
      </c>
      <c r="AU89" s="198" t="s">
        <v>72</v>
      </c>
      <c r="AY89" s="197" t="s">
        <v>142</v>
      </c>
      <c r="BK89" s="199">
        <f>BK90+BK95+BK100+BK103+BK106</f>
        <v>0</v>
      </c>
    </row>
    <row r="90" spans="2:63" s="11" customFormat="1" ht="19.9" customHeight="1">
      <c r="B90" s="186"/>
      <c r="C90" s="187"/>
      <c r="D90" s="200" t="s">
        <v>71</v>
      </c>
      <c r="E90" s="201" t="s">
        <v>667</v>
      </c>
      <c r="F90" s="201" t="s">
        <v>668</v>
      </c>
      <c r="G90" s="187"/>
      <c r="H90" s="187"/>
      <c r="I90" s="190"/>
      <c r="J90" s="202">
        <f>BK90</f>
        <v>0</v>
      </c>
      <c r="K90" s="187"/>
      <c r="L90" s="192"/>
      <c r="M90" s="193"/>
      <c r="N90" s="194"/>
      <c r="O90" s="194"/>
      <c r="P90" s="195">
        <f>SUM(P91:P94)</f>
        <v>0</v>
      </c>
      <c r="Q90" s="194"/>
      <c r="R90" s="195">
        <f>SUM(R91:R94)</f>
        <v>0</v>
      </c>
      <c r="S90" s="194"/>
      <c r="T90" s="196">
        <f>SUM(T91:T94)</f>
        <v>0</v>
      </c>
      <c r="AR90" s="197" t="s">
        <v>172</v>
      </c>
      <c r="AT90" s="198" t="s">
        <v>71</v>
      </c>
      <c r="AU90" s="198" t="s">
        <v>76</v>
      </c>
      <c r="AY90" s="197" t="s">
        <v>142</v>
      </c>
      <c r="BK90" s="199">
        <f>SUM(BK91:BK94)</f>
        <v>0</v>
      </c>
    </row>
    <row r="91" spans="2:65" s="1" customFormat="1" ht="22.5" customHeight="1">
      <c r="B91" s="40"/>
      <c r="C91" s="203" t="s">
        <v>76</v>
      </c>
      <c r="D91" s="203" t="s">
        <v>145</v>
      </c>
      <c r="E91" s="204" t="s">
        <v>669</v>
      </c>
      <c r="F91" s="205" t="s">
        <v>670</v>
      </c>
      <c r="G91" s="206" t="s">
        <v>671</v>
      </c>
      <c r="H91" s="207">
        <v>1</v>
      </c>
      <c r="I91" s="208"/>
      <c r="J91" s="209">
        <f>ROUND(I91*H91,2)</f>
        <v>0</v>
      </c>
      <c r="K91" s="205" t="s">
        <v>21</v>
      </c>
      <c r="L91" s="60"/>
      <c r="M91" s="210" t="s">
        <v>21</v>
      </c>
      <c r="N91" s="211" t="s">
        <v>43</v>
      </c>
      <c r="O91" s="41"/>
      <c r="P91" s="212">
        <f>O91*H91</f>
        <v>0</v>
      </c>
      <c r="Q91" s="212">
        <v>0</v>
      </c>
      <c r="R91" s="212">
        <f>Q91*H91</f>
        <v>0</v>
      </c>
      <c r="S91" s="212">
        <v>0</v>
      </c>
      <c r="T91" s="213">
        <f>S91*H91</f>
        <v>0</v>
      </c>
      <c r="AR91" s="23" t="s">
        <v>672</v>
      </c>
      <c r="AT91" s="23" t="s">
        <v>145</v>
      </c>
      <c r="AU91" s="23" t="s">
        <v>79</v>
      </c>
      <c r="AY91" s="23" t="s">
        <v>142</v>
      </c>
      <c r="BE91" s="214">
        <f>IF(N91="základní",J91,0)</f>
        <v>0</v>
      </c>
      <c r="BF91" s="214">
        <f>IF(N91="snížená",J91,0)</f>
        <v>0</v>
      </c>
      <c r="BG91" s="214">
        <f>IF(N91="zákl. přenesená",J91,0)</f>
        <v>0</v>
      </c>
      <c r="BH91" s="214">
        <f>IF(N91="sníž. přenesená",J91,0)</f>
        <v>0</v>
      </c>
      <c r="BI91" s="214">
        <f>IF(N91="nulová",J91,0)</f>
        <v>0</v>
      </c>
      <c r="BJ91" s="23" t="s">
        <v>76</v>
      </c>
      <c r="BK91" s="214">
        <f>ROUND(I91*H91,2)</f>
        <v>0</v>
      </c>
      <c r="BL91" s="23" t="s">
        <v>672</v>
      </c>
      <c r="BM91" s="23" t="s">
        <v>673</v>
      </c>
    </row>
    <row r="92" spans="2:47" s="1" customFormat="1" ht="13.5">
      <c r="B92" s="40"/>
      <c r="C92" s="62"/>
      <c r="D92" s="220" t="s">
        <v>151</v>
      </c>
      <c r="E92" s="62"/>
      <c r="F92" s="243" t="s">
        <v>670</v>
      </c>
      <c r="G92" s="62"/>
      <c r="H92" s="62"/>
      <c r="I92" s="171"/>
      <c r="J92" s="62"/>
      <c r="K92" s="62"/>
      <c r="L92" s="60"/>
      <c r="M92" s="217"/>
      <c r="N92" s="41"/>
      <c r="O92" s="41"/>
      <c r="P92" s="41"/>
      <c r="Q92" s="41"/>
      <c r="R92" s="41"/>
      <c r="S92" s="41"/>
      <c r="T92" s="77"/>
      <c r="AT92" s="23" t="s">
        <v>151</v>
      </c>
      <c r="AU92" s="23" t="s">
        <v>79</v>
      </c>
    </row>
    <row r="93" spans="2:65" s="1" customFormat="1" ht="22.5" customHeight="1">
      <c r="B93" s="40"/>
      <c r="C93" s="203" t="s">
        <v>79</v>
      </c>
      <c r="D93" s="203" t="s">
        <v>145</v>
      </c>
      <c r="E93" s="204" t="s">
        <v>674</v>
      </c>
      <c r="F93" s="205" t="s">
        <v>675</v>
      </c>
      <c r="G93" s="206" t="s">
        <v>671</v>
      </c>
      <c r="H93" s="207">
        <v>1</v>
      </c>
      <c r="I93" s="208"/>
      <c r="J93" s="209">
        <f>ROUND(I93*H93,2)</f>
        <v>0</v>
      </c>
      <c r="K93" s="205" t="s">
        <v>163</v>
      </c>
      <c r="L93" s="60"/>
      <c r="M93" s="210" t="s">
        <v>21</v>
      </c>
      <c r="N93" s="211" t="s">
        <v>43</v>
      </c>
      <c r="O93" s="41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AR93" s="23" t="s">
        <v>672</v>
      </c>
      <c r="AT93" s="23" t="s">
        <v>145</v>
      </c>
      <c r="AU93" s="23" t="s">
        <v>79</v>
      </c>
      <c r="AY93" s="23" t="s">
        <v>142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23" t="s">
        <v>76</v>
      </c>
      <c r="BK93" s="214">
        <f>ROUND(I93*H93,2)</f>
        <v>0</v>
      </c>
      <c r="BL93" s="23" t="s">
        <v>672</v>
      </c>
      <c r="BM93" s="23" t="s">
        <v>676</v>
      </c>
    </row>
    <row r="94" spans="2:47" s="1" customFormat="1" ht="27">
      <c r="B94" s="40"/>
      <c r="C94" s="62"/>
      <c r="D94" s="215" t="s">
        <v>151</v>
      </c>
      <c r="E94" s="62"/>
      <c r="F94" s="216" t="s">
        <v>677</v>
      </c>
      <c r="G94" s="62"/>
      <c r="H94" s="62"/>
      <c r="I94" s="171"/>
      <c r="J94" s="62"/>
      <c r="K94" s="62"/>
      <c r="L94" s="60"/>
      <c r="M94" s="217"/>
      <c r="N94" s="41"/>
      <c r="O94" s="41"/>
      <c r="P94" s="41"/>
      <c r="Q94" s="41"/>
      <c r="R94" s="41"/>
      <c r="S94" s="41"/>
      <c r="T94" s="77"/>
      <c r="AT94" s="23" t="s">
        <v>151</v>
      </c>
      <c r="AU94" s="23" t="s">
        <v>79</v>
      </c>
    </row>
    <row r="95" spans="2:63" s="11" customFormat="1" ht="29.85" customHeight="1">
      <c r="B95" s="186"/>
      <c r="C95" s="187"/>
      <c r="D95" s="200" t="s">
        <v>71</v>
      </c>
      <c r="E95" s="201" t="s">
        <v>678</v>
      </c>
      <c r="F95" s="201" t="s">
        <v>679</v>
      </c>
      <c r="G95" s="187"/>
      <c r="H95" s="187"/>
      <c r="I95" s="190"/>
      <c r="J95" s="202">
        <f>BK95</f>
        <v>0</v>
      </c>
      <c r="K95" s="187"/>
      <c r="L95" s="192"/>
      <c r="M95" s="193"/>
      <c r="N95" s="194"/>
      <c r="O95" s="194"/>
      <c r="P95" s="195">
        <f>SUM(P96:P99)</f>
        <v>0</v>
      </c>
      <c r="Q95" s="194"/>
      <c r="R95" s="195">
        <f>SUM(R96:R99)</f>
        <v>0</v>
      </c>
      <c r="S95" s="194"/>
      <c r="T95" s="196">
        <f>SUM(T96:T99)</f>
        <v>0</v>
      </c>
      <c r="AR95" s="197" t="s">
        <v>172</v>
      </c>
      <c r="AT95" s="198" t="s">
        <v>71</v>
      </c>
      <c r="AU95" s="198" t="s">
        <v>76</v>
      </c>
      <c r="AY95" s="197" t="s">
        <v>142</v>
      </c>
      <c r="BK95" s="199">
        <f>SUM(BK96:BK99)</f>
        <v>0</v>
      </c>
    </row>
    <row r="96" spans="2:65" s="1" customFormat="1" ht="22.5" customHeight="1">
      <c r="B96" s="40"/>
      <c r="C96" s="203" t="s">
        <v>86</v>
      </c>
      <c r="D96" s="203" t="s">
        <v>145</v>
      </c>
      <c r="E96" s="204" t="s">
        <v>680</v>
      </c>
      <c r="F96" s="205" t="s">
        <v>679</v>
      </c>
      <c r="G96" s="206" t="s">
        <v>671</v>
      </c>
      <c r="H96" s="207">
        <v>1</v>
      </c>
      <c r="I96" s="208"/>
      <c r="J96" s="209">
        <f>ROUND(I96*H96,2)</f>
        <v>0</v>
      </c>
      <c r="K96" s="205" t="s">
        <v>163</v>
      </c>
      <c r="L96" s="60"/>
      <c r="M96" s="210" t="s">
        <v>21</v>
      </c>
      <c r="N96" s="211" t="s">
        <v>43</v>
      </c>
      <c r="O96" s="41"/>
      <c r="P96" s="212">
        <f>O96*H96</f>
        <v>0</v>
      </c>
      <c r="Q96" s="212">
        <v>0</v>
      </c>
      <c r="R96" s="212">
        <f>Q96*H96</f>
        <v>0</v>
      </c>
      <c r="S96" s="212">
        <v>0</v>
      </c>
      <c r="T96" s="213">
        <f>S96*H96</f>
        <v>0</v>
      </c>
      <c r="AR96" s="23" t="s">
        <v>672</v>
      </c>
      <c r="AT96" s="23" t="s">
        <v>145</v>
      </c>
      <c r="AU96" s="23" t="s">
        <v>79</v>
      </c>
      <c r="AY96" s="23" t="s">
        <v>142</v>
      </c>
      <c r="BE96" s="214">
        <f>IF(N96="základní",J96,0)</f>
        <v>0</v>
      </c>
      <c r="BF96" s="214">
        <f>IF(N96="snížená",J96,0)</f>
        <v>0</v>
      </c>
      <c r="BG96" s="214">
        <f>IF(N96="zákl. přenesená",J96,0)</f>
        <v>0</v>
      </c>
      <c r="BH96" s="214">
        <f>IF(N96="sníž. přenesená",J96,0)</f>
        <v>0</v>
      </c>
      <c r="BI96" s="214">
        <f>IF(N96="nulová",J96,0)</f>
        <v>0</v>
      </c>
      <c r="BJ96" s="23" t="s">
        <v>76</v>
      </c>
      <c r="BK96" s="214">
        <f>ROUND(I96*H96,2)</f>
        <v>0</v>
      </c>
      <c r="BL96" s="23" t="s">
        <v>672</v>
      </c>
      <c r="BM96" s="23" t="s">
        <v>681</v>
      </c>
    </row>
    <row r="97" spans="2:47" s="1" customFormat="1" ht="13.5">
      <c r="B97" s="40"/>
      <c r="C97" s="62"/>
      <c r="D97" s="220" t="s">
        <v>151</v>
      </c>
      <c r="E97" s="62"/>
      <c r="F97" s="243" t="s">
        <v>682</v>
      </c>
      <c r="G97" s="62"/>
      <c r="H97" s="62"/>
      <c r="I97" s="171"/>
      <c r="J97" s="62"/>
      <c r="K97" s="62"/>
      <c r="L97" s="60"/>
      <c r="M97" s="217"/>
      <c r="N97" s="41"/>
      <c r="O97" s="41"/>
      <c r="P97" s="41"/>
      <c r="Q97" s="41"/>
      <c r="R97" s="41"/>
      <c r="S97" s="41"/>
      <c r="T97" s="77"/>
      <c r="AT97" s="23" t="s">
        <v>151</v>
      </c>
      <c r="AU97" s="23" t="s">
        <v>79</v>
      </c>
    </row>
    <row r="98" spans="2:65" s="1" customFormat="1" ht="22.5" customHeight="1">
      <c r="B98" s="40"/>
      <c r="C98" s="203" t="s">
        <v>149</v>
      </c>
      <c r="D98" s="203" t="s">
        <v>145</v>
      </c>
      <c r="E98" s="204" t="s">
        <v>683</v>
      </c>
      <c r="F98" s="205" t="s">
        <v>684</v>
      </c>
      <c r="G98" s="206" t="s">
        <v>671</v>
      </c>
      <c r="H98" s="207">
        <v>1</v>
      </c>
      <c r="I98" s="208"/>
      <c r="J98" s="209">
        <f>ROUND(I98*H98,2)</f>
        <v>0</v>
      </c>
      <c r="K98" s="205" t="s">
        <v>21</v>
      </c>
      <c r="L98" s="60"/>
      <c r="M98" s="210" t="s">
        <v>21</v>
      </c>
      <c r="N98" s="211" t="s">
        <v>43</v>
      </c>
      <c r="O98" s="41"/>
      <c r="P98" s="212">
        <f>O98*H98</f>
        <v>0</v>
      </c>
      <c r="Q98" s="212">
        <v>0</v>
      </c>
      <c r="R98" s="212">
        <f>Q98*H98</f>
        <v>0</v>
      </c>
      <c r="S98" s="212">
        <v>0</v>
      </c>
      <c r="T98" s="213">
        <f>S98*H98</f>
        <v>0</v>
      </c>
      <c r="AR98" s="23" t="s">
        <v>672</v>
      </c>
      <c r="AT98" s="23" t="s">
        <v>145</v>
      </c>
      <c r="AU98" s="23" t="s">
        <v>79</v>
      </c>
      <c r="AY98" s="23" t="s">
        <v>142</v>
      </c>
      <c r="BE98" s="214">
        <f>IF(N98="základní",J98,0)</f>
        <v>0</v>
      </c>
      <c r="BF98" s="214">
        <f>IF(N98="snížená",J98,0)</f>
        <v>0</v>
      </c>
      <c r="BG98" s="214">
        <f>IF(N98="zákl. přenesená",J98,0)</f>
        <v>0</v>
      </c>
      <c r="BH98" s="214">
        <f>IF(N98="sníž. přenesená",J98,0)</f>
        <v>0</v>
      </c>
      <c r="BI98" s="214">
        <f>IF(N98="nulová",J98,0)</f>
        <v>0</v>
      </c>
      <c r="BJ98" s="23" t="s">
        <v>76</v>
      </c>
      <c r="BK98" s="214">
        <f>ROUND(I98*H98,2)</f>
        <v>0</v>
      </c>
      <c r="BL98" s="23" t="s">
        <v>672</v>
      </c>
      <c r="BM98" s="23" t="s">
        <v>685</v>
      </c>
    </row>
    <row r="99" spans="2:47" s="1" customFormat="1" ht="13.5">
      <c r="B99" s="40"/>
      <c r="C99" s="62"/>
      <c r="D99" s="215" t="s">
        <v>151</v>
      </c>
      <c r="E99" s="62"/>
      <c r="F99" s="216" t="s">
        <v>684</v>
      </c>
      <c r="G99" s="62"/>
      <c r="H99" s="62"/>
      <c r="I99" s="171"/>
      <c r="J99" s="62"/>
      <c r="K99" s="62"/>
      <c r="L99" s="60"/>
      <c r="M99" s="217"/>
      <c r="N99" s="41"/>
      <c r="O99" s="41"/>
      <c r="P99" s="41"/>
      <c r="Q99" s="41"/>
      <c r="R99" s="41"/>
      <c r="S99" s="41"/>
      <c r="T99" s="77"/>
      <c r="AT99" s="23" t="s">
        <v>151</v>
      </c>
      <c r="AU99" s="23" t="s">
        <v>79</v>
      </c>
    </row>
    <row r="100" spans="2:63" s="11" customFormat="1" ht="29.85" customHeight="1">
      <c r="B100" s="186"/>
      <c r="C100" s="187"/>
      <c r="D100" s="200" t="s">
        <v>71</v>
      </c>
      <c r="E100" s="201" t="s">
        <v>686</v>
      </c>
      <c r="F100" s="201" t="s">
        <v>687</v>
      </c>
      <c r="G100" s="187"/>
      <c r="H100" s="187"/>
      <c r="I100" s="190"/>
      <c r="J100" s="202">
        <f>BK100</f>
        <v>0</v>
      </c>
      <c r="K100" s="187"/>
      <c r="L100" s="192"/>
      <c r="M100" s="193"/>
      <c r="N100" s="194"/>
      <c r="O100" s="194"/>
      <c r="P100" s="195">
        <f>SUM(P101:P102)</f>
        <v>0</v>
      </c>
      <c r="Q100" s="194"/>
      <c r="R100" s="195">
        <f>SUM(R101:R102)</f>
        <v>0</v>
      </c>
      <c r="S100" s="194"/>
      <c r="T100" s="196">
        <f>SUM(T101:T102)</f>
        <v>0</v>
      </c>
      <c r="AR100" s="197" t="s">
        <v>172</v>
      </c>
      <c r="AT100" s="198" t="s">
        <v>71</v>
      </c>
      <c r="AU100" s="198" t="s">
        <v>76</v>
      </c>
      <c r="AY100" s="197" t="s">
        <v>142</v>
      </c>
      <c r="BK100" s="199">
        <f>SUM(BK101:BK102)</f>
        <v>0</v>
      </c>
    </row>
    <row r="101" spans="2:65" s="1" customFormat="1" ht="22.5" customHeight="1">
      <c r="B101" s="40"/>
      <c r="C101" s="203" t="s">
        <v>172</v>
      </c>
      <c r="D101" s="203" t="s">
        <v>145</v>
      </c>
      <c r="E101" s="204" t="s">
        <v>688</v>
      </c>
      <c r="F101" s="205" t="s">
        <v>689</v>
      </c>
      <c r="G101" s="206" t="s">
        <v>671</v>
      </c>
      <c r="H101" s="207">
        <v>1</v>
      </c>
      <c r="I101" s="208"/>
      <c r="J101" s="209">
        <f>ROUND(I101*H101,2)</f>
        <v>0</v>
      </c>
      <c r="K101" s="205" t="s">
        <v>21</v>
      </c>
      <c r="L101" s="60"/>
      <c r="M101" s="210" t="s">
        <v>21</v>
      </c>
      <c r="N101" s="211" t="s">
        <v>43</v>
      </c>
      <c r="O101" s="41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AR101" s="23" t="s">
        <v>672</v>
      </c>
      <c r="AT101" s="23" t="s">
        <v>145</v>
      </c>
      <c r="AU101" s="23" t="s">
        <v>79</v>
      </c>
      <c r="AY101" s="23" t="s">
        <v>142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23" t="s">
        <v>76</v>
      </c>
      <c r="BK101" s="214">
        <f>ROUND(I101*H101,2)</f>
        <v>0</v>
      </c>
      <c r="BL101" s="23" t="s">
        <v>672</v>
      </c>
      <c r="BM101" s="23" t="s">
        <v>690</v>
      </c>
    </row>
    <row r="102" spans="2:47" s="1" customFormat="1" ht="13.5">
      <c r="B102" s="40"/>
      <c r="C102" s="62"/>
      <c r="D102" s="215" t="s">
        <v>151</v>
      </c>
      <c r="E102" s="62"/>
      <c r="F102" s="216" t="s">
        <v>689</v>
      </c>
      <c r="G102" s="62"/>
      <c r="H102" s="62"/>
      <c r="I102" s="171"/>
      <c r="J102" s="62"/>
      <c r="K102" s="62"/>
      <c r="L102" s="60"/>
      <c r="M102" s="217"/>
      <c r="N102" s="41"/>
      <c r="O102" s="41"/>
      <c r="P102" s="41"/>
      <c r="Q102" s="41"/>
      <c r="R102" s="41"/>
      <c r="S102" s="41"/>
      <c r="T102" s="77"/>
      <c r="AT102" s="23" t="s">
        <v>151</v>
      </c>
      <c r="AU102" s="23" t="s">
        <v>79</v>
      </c>
    </row>
    <row r="103" spans="2:63" s="11" customFormat="1" ht="29.85" customHeight="1">
      <c r="B103" s="186"/>
      <c r="C103" s="187"/>
      <c r="D103" s="200" t="s">
        <v>71</v>
      </c>
      <c r="E103" s="201" t="s">
        <v>691</v>
      </c>
      <c r="F103" s="201" t="s">
        <v>692</v>
      </c>
      <c r="G103" s="187"/>
      <c r="H103" s="187"/>
      <c r="I103" s="190"/>
      <c r="J103" s="202">
        <f>BK103</f>
        <v>0</v>
      </c>
      <c r="K103" s="187"/>
      <c r="L103" s="192"/>
      <c r="M103" s="193"/>
      <c r="N103" s="194"/>
      <c r="O103" s="194"/>
      <c r="P103" s="195">
        <f>SUM(P104:P105)</f>
        <v>0</v>
      </c>
      <c r="Q103" s="194"/>
      <c r="R103" s="195">
        <f>SUM(R104:R105)</f>
        <v>0</v>
      </c>
      <c r="S103" s="194"/>
      <c r="T103" s="196">
        <f>SUM(T104:T105)</f>
        <v>0</v>
      </c>
      <c r="AR103" s="197" t="s">
        <v>172</v>
      </c>
      <c r="AT103" s="198" t="s">
        <v>71</v>
      </c>
      <c r="AU103" s="198" t="s">
        <v>76</v>
      </c>
      <c r="AY103" s="197" t="s">
        <v>142</v>
      </c>
      <c r="BK103" s="199">
        <f>SUM(BK104:BK105)</f>
        <v>0</v>
      </c>
    </row>
    <row r="104" spans="2:65" s="1" customFormat="1" ht="22.5" customHeight="1">
      <c r="B104" s="40"/>
      <c r="C104" s="203" t="s">
        <v>178</v>
      </c>
      <c r="D104" s="203" t="s">
        <v>145</v>
      </c>
      <c r="E104" s="204" t="s">
        <v>693</v>
      </c>
      <c r="F104" s="205" t="s">
        <v>692</v>
      </c>
      <c r="G104" s="206" t="s">
        <v>671</v>
      </c>
      <c r="H104" s="207">
        <v>1</v>
      </c>
      <c r="I104" s="208"/>
      <c r="J104" s="209">
        <f>ROUND(I104*H104,2)</f>
        <v>0</v>
      </c>
      <c r="K104" s="205" t="s">
        <v>163</v>
      </c>
      <c r="L104" s="60"/>
      <c r="M104" s="210" t="s">
        <v>21</v>
      </c>
      <c r="N104" s="211" t="s">
        <v>43</v>
      </c>
      <c r="O104" s="41"/>
      <c r="P104" s="212">
        <f>O104*H104</f>
        <v>0</v>
      </c>
      <c r="Q104" s="212">
        <v>0</v>
      </c>
      <c r="R104" s="212">
        <f>Q104*H104</f>
        <v>0</v>
      </c>
      <c r="S104" s="212">
        <v>0</v>
      </c>
      <c r="T104" s="213">
        <f>S104*H104</f>
        <v>0</v>
      </c>
      <c r="AR104" s="23" t="s">
        <v>672</v>
      </c>
      <c r="AT104" s="23" t="s">
        <v>145</v>
      </c>
      <c r="AU104" s="23" t="s">
        <v>79</v>
      </c>
      <c r="AY104" s="23" t="s">
        <v>142</v>
      </c>
      <c r="BE104" s="214">
        <f>IF(N104="základní",J104,0)</f>
        <v>0</v>
      </c>
      <c r="BF104" s="214">
        <f>IF(N104="snížená",J104,0)</f>
        <v>0</v>
      </c>
      <c r="BG104" s="214">
        <f>IF(N104="zákl. přenesená",J104,0)</f>
        <v>0</v>
      </c>
      <c r="BH104" s="214">
        <f>IF(N104="sníž. přenesená",J104,0)</f>
        <v>0</v>
      </c>
      <c r="BI104" s="214">
        <f>IF(N104="nulová",J104,0)</f>
        <v>0</v>
      </c>
      <c r="BJ104" s="23" t="s">
        <v>76</v>
      </c>
      <c r="BK104" s="214">
        <f>ROUND(I104*H104,2)</f>
        <v>0</v>
      </c>
      <c r="BL104" s="23" t="s">
        <v>672</v>
      </c>
      <c r="BM104" s="23" t="s">
        <v>694</v>
      </c>
    </row>
    <row r="105" spans="2:47" s="1" customFormat="1" ht="13.5">
      <c r="B105" s="40"/>
      <c r="C105" s="62"/>
      <c r="D105" s="215" t="s">
        <v>151</v>
      </c>
      <c r="E105" s="62"/>
      <c r="F105" s="216" t="s">
        <v>695</v>
      </c>
      <c r="G105" s="62"/>
      <c r="H105" s="62"/>
      <c r="I105" s="171"/>
      <c r="J105" s="62"/>
      <c r="K105" s="62"/>
      <c r="L105" s="60"/>
      <c r="M105" s="217"/>
      <c r="N105" s="41"/>
      <c r="O105" s="41"/>
      <c r="P105" s="41"/>
      <c r="Q105" s="41"/>
      <c r="R105" s="41"/>
      <c r="S105" s="41"/>
      <c r="T105" s="77"/>
      <c r="AT105" s="23" t="s">
        <v>151</v>
      </c>
      <c r="AU105" s="23" t="s">
        <v>79</v>
      </c>
    </row>
    <row r="106" spans="2:63" s="11" customFormat="1" ht="29.85" customHeight="1">
      <c r="B106" s="186"/>
      <c r="C106" s="187"/>
      <c r="D106" s="200" t="s">
        <v>71</v>
      </c>
      <c r="E106" s="201" t="s">
        <v>696</v>
      </c>
      <c r="F106" s="201" t="s">
        <v>697</v>
      </c>
      <c r="G106" s="187"/>
      <c r="H106" s="187"/>
      <c r="I106" s="190"/>
      <c r="J106" s="202">
        <f>BK106</f>
        <v>0</v>
      </c>
      <c r="K106" s="187"/>
      <c r="L106" s="192"/>
      <c r="M106" s="193"/>
      <c r="N106" s="194"/>
      <c r="O106" s="194"/>
      <c r="P106" s="195">
        <f>SUM(P107:P108)</f>
        <v>0</v>
      </c>
      <c r="Q106" s="194"/>
      <c r="R106" s="195">
        <f>SUM(R107:R108)</f>
        <v>0</v>
      </c>
      <c r="S106" s="194"/>
      <c r="T106" s="196">
        <f>SUM(T107:T108)</f>
        <v>0</v>
      </c>
      <c r="AR106" s="197" t="s">
        <v>172</v>
      </c>
      <c r="AT106" s="198" t="s">
        <v>71</v>
      </c>
      <c r="AU106" s="198" t="s">
        <v>76</v>
      </c>
      <c r="AY106" s="197" t="s">
        <v>142</v>
      </c>
      <c r="BK106" s="199">
        <f>SUM(BK107:BK108)</f>
        <v>0</v>
      </c>
    </row>
    <row r="107" spans="2:65" s="1" customFormat="1" ht="22.5" customHeight="1">
      <c r="B107" s="40"/>
      <c r="C107" s="203" t="s">
        <v>184</v>
      </c>
      <c r="D107" s="203" t="s">
        <v>145</v>
      </c>
      <c r="E107" s="204" t="s">
        <v>698</v>
      </c>
      <c r="F107" s="205" t="s">
        <v>697</v>
      </c>
      <c r="G107" s="206" t="s">
        <v>671</v>
      </c>
      <c r="H107" s="207">
        <v>1</v>
      </c>
      <c r="I107" s="208"/>
      <c r="J107" s="209">
        <f>ROUND(I107*H107,2)</f>
        <v>0</v>
      </c>
      <c r="K107" s="205" t="s">
        <v>163</v>
      </c>
      <c r="L107" s="60"/>
      <c r="M107" s="210" t="s">
        <v>21</v>
      </c>
      <c r="N107" s="211" t="s">
        <v>43</v>
      </c>
      <c r="O107" s="41"/>
      <c r="P107" s="212">
        <f>O107*H107</f>
        <v>0</v>
      </c>
      <c r="Q107" s="212">
        <v>0</v>
      </c>
      <c r="R107" s="212">
        <f>Q107*H107</f>
        <v>0</v>
      </c>
      <c r="S107" s="212">
        <v>0</v>
      </c>
      <c r="T107" s="213">
        <f>S107*H107</f>
        <v>0</v>
      </c>
      <c r="AR107" s="23" t="s">
        <v>672</v>
      </c>
      <c r="AT107" s="23" t="s">
        <v>145</v>
      </c>
      <c r="AU107" s="23" t="s">
        <v>79</v>
      </c>
      <c r="AY107" s="23" t="s">
        <v>142</v>
      </c>
      <c r="BE107" s="214">
        <f>IF(N107="základní",J107,0)</f>
        <v>0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23" t="s">
        <v>76</v>
      </c>
      <c r="BK107" s="214">
        <f>ROUND(I107*H107,2)</f>
        <v>0</v>
      </c>
      <c r="BL107" s="23" t="s">
        <v>672</v>
      </c>
      <c r="BM107" s="23" t="s">
        <v>699</v>
      </c>
    </row>
    <row r="108" spans="2:47" s="1" customFormat="1" ht="13.5">
      <c r="B108" s="40"/>
      <c r="C108" s="62"/>
      <c r="D108" s="215" t="s">
        <v>151</v>
      </c>
      <c r="E108" s="62"/>
      <c r="F108" s="216" t="s">
        <v>700</v>
      </c>
      <c r="G108" s="62"/>
      <c r="H108" s="62"/>
      <c r="I108" s="171"/>
      <c r="J108" s="62"/>
      <c r="K108" s="62"/>
      <c r="L108" s="60"/>
      <c r="M108" s="244"/>
      <c r="N108" s="245"/>
      <c r="O108" s="245"/>
      <c r="P108" s="245"/>
      <c r="Q108" s="245"/>
      <c r="R108" s="245"/>
      <c r="S108" s="245"/>
      <c r="T108" s="246"/>
      <c r="AT108" s="23" t="s">
        <v>151</v>
      </c>
      <c r="AU108" s="23" t="s">
        <v>79</v>
      </c>
    </row>
    <row r="109" spans="2:12" s="1" customFormat="1" ht="6.95" customHeight="1">
      <c r="B109" s="55"/>
      <c r="C109" s="56"/>
      <c r="D109" s="56"/>
      <c r="E109" s="56"/>
      <c r="F109" s="56"/>
      <c r="G109" s="56"/>
      <c r="H109" s="56"/>
      <c r="I109" s="147"/>
      <c r="J109" s="56"/>
      <c r="K109" s="56"/>
      <c r="L109" s="60"/>
    </row>
  </sheetData>
  <sheetProtection password="CC35" sheet="1" objects="1" scenarios="1" formatCells="0" formatColumns="0" formatRows="0" sort="0" autoFilter="0"/>
  <autoFilter ref="C87:K108"/>
  <mergeCells count="12">
    <mergeCell ref="E78:H78"/>
    <mergeCell ref="E80:H80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6:H76"/>
  </mergeCells>
  <hyperlinks>
    <hyperlink ref="F1:G1" location="C2" display="1) Krycí list soupisu"/>
    <hyperlink ref="G1:H1" location="C58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2" customWidth="1"/>
    <col min="2" max="2" width="1.66796875" style="262" customWidth="1"/>
    <col min="3" max="4" width="5" style="262" customWidth="1"/>
    <col min="5" max="5" width="11.66015625" style="262" customWidth="1"/>
    <col min="6" max="6" width="9.16015625" style="262" customWidth="1"/>
    <col min="7" max="7" width="5" style="262" customWidth="1"/>
    <col min="8" max="8" width="77.83203125" style="262" customWidth="1"/>
    <col min="9" max="10" width="20" style="262" customWidth="1"/>
    <col min="11" max="11" width="1.66796875" style="262" customWidth="1"/>
  </cols>
  <sheetData>
    <row r="1" ht="37.5" customHeight="1"/>
    <row r="2" spans="2:11" ht="7.5" customHeight="1">
      <c r="B2" s="263"/>
      <c r="C2" s="264"/>
      <c r="D2" s="264"/>
      <c r="E2" s="264"/>
      <c r="F2" s="264"/>
      <c r="G2" s="264"/>
      <c r="H2" s="264"/>
      <c r="I2" s="264"/>
      <c r="J2" s="264"/>
      <c r="K2" s="265"/>
    </row>
    <row r="3" spans="2:11" s="14" customFormat="1" ht="45" customHeight="1">
      <c r="B3" s="266"/>
      <c r="C3" s="394" t="s">
        <v>701</v>
      </c>
      <c r="D3" s="394"/>
      <c r="E3" s="394"/>
      <c r="F3" s="394"/>
      <c r="G3" s="394"/>
      <c r="H3" s="394"/>
      <c r="I3" s="394"/>
      <c r="J3" s="394"/>
      <c r="K3" s="267"/>
    </row>
    <row r="4" spans="2:11" ht="25.5" customHeight="1">
      <c r="B4" s="268"/>
      <c r="C4" s="395" t="s">
        <v>702</v>
      </c>
      <c r="D4" s="395"/>
      <c r="E4" s="395"/>
      <c r="F4" s="395"/>
      <c r="G4" s="395"/>
      <c r="H4" s="395"/>
      <c r="I4" s="395"/>
      <c r="J4" s="395"/>
      <c r="K4" s="269"/>
    </row>
    <row r="5" spans="2:11" ht="5.25" customHeight="1">
      <c r="B5" s="268"/>
      <c r="C5" s="270"/>
      <c r="D5" s="270"/>
      <c r="E5" s="270"/>
      <c r="F5" s="270"/>
      <c r="G5" s="270"/>
      <c r="H5" s="270"/>
      <c r="I5" s="270"/>
      <c r="J5" s="270"/>
      <c r="K5" s="269"/>
    </row>
    <row r="6" spans="2:11" ht="15" customHeight="1">
      <c r="B6" s="268"/>
      <c r="C6" s="393" t="s">
        <v>703</v>
      </c>
      <c r="D6" s="393"/>
      <c r="E6" s="393"/>
      <c r="F6" s="393"/>
      <c r="G6" s="393"/>
      <c r="H6" s="393"/>
      <c r="I6" s="393"/>
      <c r="J6" s="393"/>
      <c r="K6" s="269"/>
    </row>
    <row r="7" spans="2:11" ht="15" customHeight="1">
      <c r="B7" s="272"/>
      <c r="C7" s="393" t="s">
        <v>704</v>
      </c>
      <c r="D7" s="393"/>
      <c r="E7" s="393"/>
      <c r="F7" s="393"/>
      <c r="G7" s="393"/>
      <c r="H7" s="393"/>
      <c r="I7" s="393"/>
      <c r="J7" s="393"/>
      <c r="K7" s="269"/>
    </row>
    <row r="8" spans="2:11" ht="12.75" customHeight="1">
      <c r="B8" s="272"/>
      <c r="C8" s="271"/>
      <c r="D8" s="271"/>
      <c r="E8" s="271"/>
      <c r="F8" s="271"/>
      <c r="G8" s="271"/>
      <c r="H8" s="271"/>
      <c r="I8" s="271"/>
      <c r="J8" s="271"/>
      <c r="K8" s="269"/>
    </row>
    <row r="9" spans="2:11" ht="15" customHeight="1">
      <c r="B9" s="272"/>
      <c r="C9" s="393" t="s">
        <v>705</v>
      </c>
      <c r="D9" s="393"/>
      <c r="E9" s="393"/>
      <c r="F9" s="393"/>
      <c r="G9" s="393"/>
      <c r="H9" s="393"/>
      <c r="I9" s="393"/>
      <c r="J9" s="393"/>
      <c r="K9" s="269"/>
    </row>
    <row r="10" spans="2:11" ht="15" customHeight="1">
      <c r="B10" s="272"/>
      <c r="C10" s="271"/>
      <c r="D10" s="393" t="s">
        <v>706</v>
      </c>
      <c r="E10" s="393"/>
      <c r="F10" s="393"/>
      <c r="G10" s="393"/>
      <c r="H10" s="393"/>
      <c r="I10" s="393"/>
      <c r="J10" s="393"/>
      <c r="K10" s="269"/>
    </row>
    <row r="11" spans="2:11" ht="15" customHeight="1">
      <c r="B11" s="272"/>
      <c r="C11" s="273"/>
      <c r="D11" s="393" t="s">
        <v>707</v>
      </c>
      <c r="E11" s="393"/>
      <c r="F11" s="393"/>
      <c r="G11" s="393"/>
      <c r="H11" s="393"/>
      <c r="I11" s="393"/>
      <c r="J11" s="393"/>
      <c r="K11" s="269"/>
    </row>
    <row r="12" spans="2:11" ht="12.75" customHeight="1">
      <c r="B12" s="272"/>
      <c r="C12" s="273"/>
      <c r="D12" s="273"/>
      <c r="E12" s="273"/>
      <c r="F12" s="273"/>
      <c r="G12" s="273"/>
      <c r="H12" s="273"/>
      <c r="I12" s="273"/>
      <c r="J12" s="273"/>
      <c r="K12" s="269"/>
    </row>
    <row r="13" spans="2:11" ht="15" customHeight="1">
      <c r="B13" s="272"/>
      <c r="C13" s="273"/>
      <c r="D13" s="393" t="s">
        <v>708</v>
      </c>
      <c r="E13" s="393"/>
      <c r="F13" s="393"/>
      <c r="G13" s="393"/>
      <c r="H13" s="393"/>
      <c r="I13" s="393"/>
      <c r="J13" s="393"/>
      <c r="K13" s="269"/>
    </row>
    <row r="14" spans="2:11" ht="15" customHeight="1">
      <c r="B14" s="272"/>
      <c r="C14" s="273"/>
      <c r="D14" s="393" t="s">
        <v>709</v>
      </c>
      <c r="E14" s="393"/>
      <c r="F14" s="393"/>
      <c r="G14" s="393"/>
      <c r="H14" s="393"/>
      <c r="I14" s="393"/>
      <c r="J14" s="393"/>
      <c r="K14" s="269"/>
    </row>
    <row r="15" spans="2:11" ht="15" customHeight="1">
      <c r="B15" s="272"/>
      <c r="C15" s="273"/>
      <c r="D15" s="393" t="s">
        <v>710</v>
      </c>
      <c r="E15" s="393"/>
      <c r="F15" s="393"/>
      <c r="G15" s="393"/>
      <c r="H15" s="393"/>
      <c r="I15" s="393"/>
      <c r="J15" s="393"/>
      <c r="K15" s="269"/>
    </row>
    <row r="16" spans="2:11" ht="15" customHeight="1">
      <c r="B16" s="272"/>
      <c r="C16" s="273"/>
      <c r="D16" s="273"/>
      <c r="E16" s="274" t="s">
        <v>77</v>
      </c>
      <c r="F16" s="393" t="s">
        <v>711</v>
      </c>
      <c r="G16" s="393"/>
      <c r="H16" s="393"/>
      <c r="I16" s="393"/>
      <c r="J16" s="393"/>
      <c r="K16" s="269"/>
    </row>
    <row r="17" spans="2:11" ht="15" customHeight="1">
      <c r="B17" s="272"/>
      <c r="C17" s="273"/>
      <c r="D17" s="273"/>
      <c r="E17" s="274" t="s">
        <v>712</v>
      </c>
      <c r="F17" s="393" t="s">
        <v>713</v>
      </c>
      <c r="G17" s="393"/>
      <c r="H17" s="393"/>
      <c r="I17" s="393"/>
      <c r="J17" s="393"/>
      <c r="K17" s="269"/>
    </row>
    <row r="18" spans="2:11" ht="15" customHeight="1">
      <c r="B18" s="272"/>
      <c r="C18" s="273"/>
      <c r="D18" s="273"/>
      <c r="E18" s="274" t="s">
        <v>714</v>
      </c>
      <c r="F18" s="393" t="s">
        <v>715</v>
      </c>
      <c r="G18" s="393"/>
      <c r="H18" s="393"/>
      <c r="I18" s="393"/>
      <c r="J18" s="393"/>
      <c r="K18" s="269"/>
    </row>
    <row r="19" spans="2:11" ht="15" customHeight="1">
      <c r="B19" s="272"/>
      <c r="C19" s="273"/>
      <c r="D19" s="273"/>
      <c r="E19" s="274" t="s">
        <v>716</v>
      </c>
      <c r="F19" s="393" t="s">
        <v>717</v>
      </c>
      <c r="G19" s="393"/>
      <c r="H19" s="393"/>
      <c r="I19" s="393"/>
      <c r="J19" s="393"/>
      <c r="K19" s="269"/>
    </row>
    <row r="20" spans="2:11" ht="15" customHeight="1">
      <c r="B20" s="272"/>
      <c r="C20" s="273"/>
      <c r="D20" s="273"/>
      <c r="E20" s="274" t="s">
        <v>718</v>
      </c>
      <c r="F20" s="393" t="s">
        <v>719</v>
      </c>
      <c r="G20" s="393"/>
      <c r="H20" s="393"/>
      <c r="I20" s="393"/>
      <c r="J20" s="393"/>
      <c r="K20" s="269"/>
    </row>
    <row r="21" spans="2:11" ht="15" customHeight="1">
      <c r="B21" s="272"/>
      <c r="C21" s="273"/>
      <c r="D21" s="273"/>
      <c r="E21" s="274" t="s">
        <v>82</v>
      </c>
      <c r="F21" s="393" t="s">
        <v>720</v>
      </c>
      <c r="G21" s="393"/>
      <c r="H21" s="393"/>
      <c r="I21" s="393"/>
      <c r="J21" s="393"/>
      <c r="K21" s="269"/>
    </row>
    <row r="22" spans="2:11" ht="12.75" customHeight="1">
      <c r="B22" s="272"/>
      <c r="C22" s="273"/>
      <c r="D22" s="273"/>
      <c r="E22" s="273"/>
      <c r="F22" s="273"/>
      <c r="G22" s="273"/>
      <c r="H22" s="273"/>
      <c r="I22" s="273"/>
      <c r="J22" s="273"/>
      <c r="K22" s="269"/>
    </row>
    <row r="23" spans="2:11" ht="15" customHeight="1">
      <c r="B23" s="272"/>
      <c r="C23" s="393" t="s">
        <v>721</v>
      </c>
      <c r="D23" s="393"/>
      <c r="E23" s="393"/>
      <c r="F23" s="393"/>
      <c r="G23" s="393"/>
      <c r="H23" s="393"/>
      <c r="I23" s="393"/>
      <c r="J23" s="393"/>
      <c r="K23" s="269"/>
    </row>
    <row r="24" spans="2:11" ht="15" customHeight="1">
      <c r="B24" s="272"/>
      <c r="C24" s="393" t="s">
        <v>722</v>
      </c>
      <c r="D24" s="393"/>
      <c r="E24" s="393"/>
      <c r="F24" s="393"/>
      <c r="G24" s="393"/>
      <c r="H24" s="393"/>
      <c r="I24" s="393"/>
      <c r="J24" s="393"/>
      <c r="K24" s="269"/>
    </row>
    <row r="25" spans="2:11" ht="15" customHeight="1">
      <c r="B25" s="272"/>
      <c r="C25" s="271"/>
      <c r="D25" s="393" t="s">
        <v>723</v>
      </c>
      <c r="E25" s="393"/>
      <c r="F25" s="393"/>
      <c r="G25" s="393"/>
      <c r="H25" s="393"/>
      <c r="I25" s="393"/>
      <c r="J25" s="393"/>
      <c r="K25" s="269"/>
    </row>
    <row r="26" spans="2:11" ht="15" customHeight="1">
      <c r="B26" s="272"/>
      <c r="C26" s="273"/>
      <c r="D26" s="393" t="s">
        <v>724</v>
      </c>
      <c r="E26" s="393"/>
      <c r="F26" s="393"/>
      <c r="G26" s="393"/>
      <c r="H26" s="393"/>
      <c r="I26" s="393"/>
      <c r="J26" s="393"/>
      <c r="K26" s="269"/>
    </row>
    <row r="27" spans="2:11" ht="12.75" customHeight="1">
      <c r="B27" s="272"/>
      <c r="C27" s="273"/>
      <c r="D27" s="273"/>
      <c r="E27" s="273"/>
      <c r="F27" s="273"/>
      <c r="G27" s="273"/>
      <c r="H27" s="273"/>
      <c r="I27" s="273"/>
      <c r="J27" s="273"/>
      <c r="K27" s="269"/>
    </row>
    <row r="28" spans="2:11" ht="15" customHeight="1">
      <c r="B28" s="272"/>
      <c r="C28" s="273"/>
      <c r="D28" s="393" t="s">
        <v>725</v>
      </c>
      <c r="E28" s="393"/>
      <c r="F28" s="393"/>
      <c r="G28" s="393"/>
      <c r="H28" s="393"/>
      <c r="I28" s="393"/>
      <c r="J28" s="393"/>
      <c r="K28" s="269"/>
    </row>
    <row r="29" spans="2:11" ht="15" customHeight="1">
      <c r="B29" s="272"/>
      <c r="C29" s="273"/>
      <c r="D29" s="393" t="s">
        <v>726</v>
      </c>
      <c r="E29" s="393"/>
      <c r="F29" s="393"/>
      <c r="G29" s="393"/>
      <c r="H29" s="393"/>
      <c r="I29" s="393"/>
      <c r="J29" s="393"/>
      <c r="K29" s="269"/>
    </row>
    <row r="30" spans="2:11" ht="12.75" customHeight="1">
      <c r="B30" s="272"/>
      <c r="C30" s="273"/>
      <c r="D30" s="273"/>
      <c r="E30" s="273"/>
      <c r="F30" s="273"/>
      <c r="G30" s="273"/>
      <c r="H30" s="273"/>
      <c r="I30" s="273"/>
      <c r="J30" s="273"/>
      <c r="K30" s="269"/>
    </row>
    <row r="31" spans="2:11" ht="15" customHeight="1">
      <c r="B31" s="272"/>
      <c r="C31" s="273"/>
      <c r="D31" s="393" t="s">
        <v>727</v>
      </c>
      <c r="E31" s="393"/>
      <c r="F31" s="393"/>
      <c r="G31" s="393"/>
      <c r="H31" s="393"/>
      <c r="I31" s="393"/>
      <c r="J31" s="393"/>
      <c r="K31" s="269"/>
    </row>
    <row r="32" spans="2:11" ht="15" customHeight="1">
      <c r="B32" s="272"/>
      <c r="C32" s="273"/>
      <c r="D32" s="393" t="s">
        <v>728</v>
      </c>
      <c r="E32" s="393"/>
      <c r="F32" s="393"/>
      <c r="G32" s="393"/>
      <c r="H32" s="393"/>
      <c r="I32" s="393"/>
      <c r="J32" s="393"/>
      <c r="K32" s="269"/>
    </row>
    <row r="33" spans="2:11" ht="15" customHeight="1">
      <c r="B33" s="272"/>
      <c r="C33" s="273"/>
      <c r="D33" s="393" t="s">
        <v>729</v>
      </c>
      <c r="E33" s="393"/>
      <c r="F33" s="393"/>
      <c r="G33" s="393"/>
      <c r="H33" s="393"/>
      <c r="I33" s="393"/>
      <c r="J33" s="393"/>
      <c r="K33" s="269"/>
    </row>
    <row r="34" spans="2:11" ht="15" customHeight="1">
      <c r="B34" s="272"/>
      <c r="C34" s="273"/>
      <c r="D34" s="271"/>
      <c r="E34" s="275" t="s">
        <v>127</v>
      </c>
      <c r="F34" s="271"/>
      <c r="G34" s="393" t="s">
        <v>730</v>
      </c>
      <c r="H34" s="393"/>
      <c r="I34" s="393"/>
      <c r="J34" s="393"/>
      <c r="K34" s="269"/>
    </row>
    <row r="35" spans="2:11" ht="30.75" customHeight="1">
      <c r="B35" s="272"/>
      <c r="C35" s="273"/>
      <c r="D35" s="271"/>
      <c r="E35" s="275" t="s">
        <v>731</v>
      </c>
      <c r="F35" s="271"/>
      <c r="G35" s="393" t="s">
        <v>732</v>
      </c>
      <c r="H35" s="393"/>
      <c r="I35" s="393"/>
      <c r="J35" s="393"/>
      <c r="K35" s="269"/>
    </row>
    <row r="36" spans="2:11" ht="15" customHeight="1">
      <c r="B36" s="272"/>
      <c r="C36" s="273"/>
      <c r="D36" s="271"/>
      <c r="E36" s="275" t="s">
        <v>53</v>
      </c>
      <c r="F36" s="271"/>
      <c r="G36" s="393" t="s">
        <v>733</v>
      </c>
      <c r="H36" s="393"/>
      <c r="I36" s="393"/>
      <c r="J36" s="393"/>
      <c r="K36" s="269"/>
    </row>
    <row r="37" spans="2:11" ht="15" customHeight="1">
      <c r="B37" s="272"/>
      <c r="C37" s="273"/>
      <c r="D37" s="271"/>
      <c r="E37" s="275" t="s">
        <v>128</v>
      </c>
      <c r="F37" s="271"/>
      <c r="G37" s="393" t="s">
        <v>734</v>
      </c>
      <c r="H37" s="393"/>
      <c r="I37" s="393"/>
      <c r="J37" s="393"/>
      <c r="K37" s="269"/>
    </row>
    <row r="38" spans="2:11" ht="15" customHeight="1">
      <c r="B38" s="272"/>
      <c r="C38" s="273"/>
      <c r="D38" s="271"/>
      <c r="E38" s="275" t="s">
        <v>129</v>
      </c>
      <c r="F38" s="271"/>
      <c r="G38" s="393" t="s">
        <v>735</v>
      </c>
      <c r="H38" s="393"/>
      <c r="I38" s="393"/>
      <c r="J38" s="393"/>
      <c r="K38" s="269"/>
    </row>
    <row r="39" spans="2:11" ht="15" customHeight="1">
      <c r="B39" s="272"/>
      <c r="C39" s="273"/>
      <c r="D39" s="271"/>
      <c r="E39" s="275" t="s">
        <v>130</v>
      </c>
      <c r="F39" s="271"/>
      <c r="G39" s="393" t="s">
        <v>736</v>
      </c>
      <c r="H39" s="393"/>
      <c r="I39" s="393"/>
      <c r="J39" s="393"/>
      <c r="K39" s="269"/>
    </row>
    <row r="40" spans="2:11" ht="15" customHeight="1">
      <c r="B40" s="272"/>
      <c r="C40" s="273"/>
      <c r="D40" s="271"/>
      <c r="E40" s="275" t="s">
        <v>737</v>
      </c>
      <c r="F40" s="271"/>
      <c r="G40" s="393" t="s">
        <v>738</v>
      </c>
      <c r="H40" s="393"/>
      <c r="I40" s="393"/>
      <c r="J40" s="393"/>
      <c r="K40" s="269"/>
    </row>
    <row r="41" spans="2:11" ht="15" customHeight="1">
      <c r="B41" s="272"/>
      <c r="C41" s="273"/>
      <c r="D41" s="271"/>
      <c r="E41" s="275"/>
      <c r="F41" s="271"/>
      <c r="G41" s="393" t="s">
        <v>739</v>
      </c>
      <c r="H41" s="393"/>
      <c r="I41" s="393"/>
      <c r="J41" s="393"/>
      <c r="K41" s="269"/>
    </row>
    <row r="42" spans="2:11" ht="15" customHeight="1">
      <c r="B42" s="272"/>
      <c r="C42" s="273"/>
      <c r="D42" s="271"/>
      <c r="E42" s="275" t="s">
        <v>740</v>
      </c>
      <c r="F42" s="271"/>
      <c r="G42" s="393" t="s">
        <v>741</v>
      </c>
      <c r="H42" s="393"/>
      <c r="I42" s="393"/>
      <c r="J42" s="393"/>
      <c r="K42" s="269"/>
    </row>
    <row r="43" spans="2:11" ht="15" customHeight="1">
      <c r="B43" s="272"/>
      <c r="C43" s="273"/>
      <c r="D43" s="271"/>
      <c r="E43" s="275" t="s">
        <v>132</v>
      </c>
      <c r="F43" s="271"/>
      <c r="G43" s="393" t="s">
        <v>742</v>
      </c>
      <c r="H43" s="393"/>
      <c r="I43" s="393"/>
      <c r="J43" s="393"/>
      <c r="K43" s="269"/>
    </row>
    <row r="44" spans="2:11" ht="12.75" customHeight="1">
      <c r="B44" s="272"/>
      <c r="C44" s="273"/>
      <c r="D44" s="271"/>
      <c r="E44" s="271"/>
      <c r="F44" s="271"/>
      <c r="G44" s="271"/>
      <c r="H44" s="271"/>
      <c r="I44" s="271"/>
      <c r="J44" s="271"/>
      <c r="K44" s="269"/>
    </row>
    <row r="45" spans="2:11" ht="15" customHeight="1">
      <c r="B45" s="272"/>
      <c r="C45" s="273"/>
      <c r="D45" s="393" t="s">
        <v>743</v>
      </c>
      <c r="E45" s="393"/>
      <c r="F45" s="393"/>
      <c r="G45" s="393"/>
      <c r="H45" s="393"/>
      <c r="I45" s="393"/>
      <c r="J45" s="393"/>
      <c r="K45" s="269"/>
    </row>
    <row r="46" spans="2:11" ht="15" customHeight="1">
      <c r="B46" s="272"/>
      <c r="C46" s="273"/>
      <c r="D46" s="273"/>
      <c r="E46" s="393" t="s">
        <v>744</v>
      </c>
      <c r="F46" s="393"/>
      <c r="G46" s="393"/>
      <c r="H46" s="393"/>
      <c r="I46" s="393"/>
      <c r="J46" s="393"/>
      <c r="K46" s="269"/>
    </row>
    <row r="47" spans="2:11" ht="15" customHeight="1">
      <c r="B47" s="272"/>
      <c r="C47" s="273"/>
      <c r="D47" s="273"/>
      <c r="E47" s="393" t="s">
        <v>745</v>
      </c>
      <c r="F47" s="393"/>
      <c r="G47" s="393"/>
      <c r="H47" s="393"/>
      <c r="I47" s="393"/>
      <c r="J47" s="393"/>
      <c r="K47" s="269"/>
    </row>
    <row r="48" spans="2:11" ht="15" customHeight="1">
      <c r="B48" s="272"/>
      <c r="C48" s="273"/>
      <c r="D48" s="273"/>
      <c r="E48" s="393" t="s">
        <v>746</v>
      </c>
      <c r="F48" s="393"/>
      <c r="G48" s="393"/>
      <c r="H48" s="393"/>
      <c r="I48" s="393"/>
      <c r="J48" s="393"/>
      <c r="K48" s="269"/>
    </row>
    <row r="49" spans="2:11" ht="15" customHeight="1">
      <c r="B49" s="272"/>
      <c r="C49" s="273"/>
      <c r="D49" s="393" t="s">
        <v>747</v>
      </c>
      <c r="E49" s="393"/>
      <c r="F49" s="393"/>
      <c r="G49" s="393"/>
      <c r="H49" s="393"/>
      <c r="I49" s="393"/>
      <c r="J49" s="393"/>
      <c r="K49" s="269"/>
    </row>
    <row r="50" spans="2:11" ht="25.5" customHeight="1">
      <c r="B50" s="268"/>
      <c r="C50" s="395" t="s">
        <v>748</v>
      </c>
      <c r="D50" s="395"/>
      <c r="E50" s="395"/>
      <c r="F50" s="395"/>
      <c r="G50" s="395"/>
      <c r="H50" s="395"/>
      <c r="I50" s="395"/>
      <c r="J50" s="395"/>
      <c r="K50" s="269"/>
    </row>
    <row r="51" spans="2:11" ht="5.25" customHeight="1">
      <c r="B51" s="268"/>
      <c r="C51" s="270"/>
      <c r="D51" s="270"/>
      <c r="E51" s="270"/>
      <c r="F51" s="270"/>
      <c r="G51" s="270"/>
      <c r="H51" s="270"/>
      <c r="I51" s="270"/>
      <c r="J51" s="270"/>
      <c r="K51" s="269"/>
    </row>
    <row r="52" spans="2:11" ht="15" customHeight="1">
      <c r="B52" s="268"/>
      <c r="C52" s="393" t="s">
        <v>749</v>
      </c>
      <c r="D52" s="393"/>
      <c r="E52" s="393"/>
      <c r="F52" s="393"/>
      <c r="G52" s="393"/>
      <c r="H52" s="393"/>
      <c r="I52" s="393"/>
      <c r="J52" s="393"/>
      <c r="K52" s="269"/>
    </row>
    <row r="53" spans="2:11" ht="15" customHeight="1">
      <c r="B53" s="268"/>
      <c r="C53" s="393" t="s">
        <v>750</v>
      </c>
      <c r="D53" s="393"/>
      <c r="E53" s="393"/>
      <c r="F53" s="393"/>
      <c r="G53" s="393"/>
      <c r="H53" s="393"/>
      <c r="I53" s="393"/>
      <c r="J53" s="393"/>
      <c r="K53" s="269"/>
    </row>
    <row r="54" spans="2:11" ht="12.75" customHeight="1">
      <c r="B54" s="268"/>
      <c r="C54" s="271"/>
      <c r="D54" s="271"/>
      <c r="E54" s="271"/>
      <c r="F54" s="271"/>
      <c r="G54" s="271"/>
      <c r="H54" s="271"/>
      <c r="I54" s="271"/>
      <c r="J54" s="271"/>
      <c r="K54" s="269"/>
    </row>
    <row r="55" spans="2:11" ht="15" customHeight="1">
      <c r="B55" s="268"/>
      <c r="C55" s="393" t="s">
        <v>751</v>
      </c>
      <c r="D55" s="393"/>
      <c r="E55" s="393"/>
      <c r="F55" s="393"/>
      <c r="G55" s="393"/>
      <c r="H55" s="393"/>
      <c r="I55" s="393"/>
      <c r="J55" s="393"/>
      <c r="K55" s="269"/>
    </row>
    <row r="56" spans="2:11" ht="15" customHeight="1">
      <c r="B56" s="268"/>
      <c r="C56" s="273"/>
      <c r="D56" s="393" t="s">
        <v>752</v>
      </c>
      <c r="E56" s="393"/>
      <c r="F56" s="393"/>
      <c r="G56" s="393"/>
      <c r="H56" s="393"/>
      <c r="I56" s="393"/>
      <c r="J56" s="393"/>
      <c r="K56" s="269"/>
    </row>
    <row r="57" spans="2:11" ht="15" customHeight="1">
      <c r="B57" s="268"/>
      <c r="C57" s="273"/>
      <c r="D57" s="393" t="s">
        <v>753</v>
      </c>
      <c r="E57" s="393"/>
      <c r="F57" s="393"/>
      <c r="G57" s="393"/>
      <c r="H57" s="393"/>
      <c r="I57" s="393"/>
      <c r="J57" s="393"/>
      <c r="K57" s="269"/>
    </row>
    <row r="58" spans="2:11" ht="15" customHeight="1">
      <c r="B58" s="268"/>
      <c r="C58" s="273"/>
      <c r="D58" s="393" t="s">
        <v>754</v>
      </c>
      <c r="E58" s="393"/>
      <c r="F58" s="393"/>
      <c r="G58" s="393"/>
      <c r="H58" s="393"/>
      <c r="I58" s="393"/>
      <c r="J58" s="393"/>
      <c r="K58" s="269"/>
    </row>
    <row r="59" spans="2:11" ht="15" customHeight="1">
      <c r="B59" s="268"/>
      <c r="C59" s="273"/>
      <c r="D59" s="393" t="s">
        <v>755</v>
      </c>
      <c r="E59" s="393"/>
      <c r="F59" s="393"/>
      <c r="G59" s="393"/>
      <c r="H59" s="393"/>
      <c r="I59" s="393"/>
      <c r="J59" s="393"/>
      <c r="K59" s="269"/>
    </row>
    <row r="60" spans="2:11" ht="15" customHeight="1">
      <c r="B60" s="268"/>
      <c r="C60" s="273"/>
      <c r="D60" s="397" t="s">
        <v>756</v>
      </c>
      <c r="E60" s="397"/>
      <c r="F60" s="397"/>
      <c r="G60" s="397"/>
      <c r="H60" s="397"/>
      <c r="I60" s="397"/>
      <c r="J60" s="397"/>
      <c r="K60" s="269"/>
    </row>
    <row r="61" spans="2:11" ht="15" customHeight="1">
      <c r="B61" s="268"/>
      <c r="C61" s="273"/>
      <c r="D61" s="393" t="s">
        <v>757</v>
      </c>
      <c r="E61" s="393"/>
      <c r="F61" s="393"/>
      <c r="G61" s="393"/>
      <c r="H61" s="393"/>
      <c r="I61" s="393"/>
      <c r="J61" s="393"/>
      <c r="K61" s="269"/>
    </row>
    <row r="62" spans="2:11" ht="12.75" customHeight="1">
      <c r="B62" s="268"/>
      <c r="C62" s="273"/>
      <c r="D62" s="273"/>
      <c r="E62" s="276"/>
      <c r="F62" s="273"/>
      <c r="G62" s="273"/>
      <c r="H62" s="273"/>
      <c r="I62" s="273"/>
      <c r="J62" s="273"/>
      <c r="K62" s="269"/>
    </row>
    <row r="63" spans="2:11" ht="15" customHeight="1">
      <c r="B63" s="268"/>
      <c r="C63" s="273"/>
      <c r="D63" s="393" t="s">
        <v>758</v>
      </c>
      <c r="E63" s="393"/>
      <c r="F63" s="393"/>
      <c r="G63" s="393"/>
      <c r="H63" s="393"/>
      <c r="I63" s="393"/>
      <c r="J63" s="393"/>
      <c r="K63" s="269"/>
    </row>
    <row r="64" spans="2:11" ht="15" customHeight="1">
      <c r="B64" s="268"/>
      <c r="C64" s="273"/>
      <c r="D64" s="397" t="s">
        <v>759</v>
      </c>
      <c r="E64" s="397"/>
      <c r="F64" s="397"/>
      <c r="G64" s="397"/>
      <c r="H64" s="397"/>
      <c r="I64" s="397"/>
      <c r="J64" s="397"/>
      <c r="K64" s="269"/>
    </row>
    <row r="65" spans="2:11" ht="15" customHeight="1">
      <c r="B65" s="268"/>
      <c r="C65" s="273"/>
      <c r="D65" s="393" t="s">
        <v>760</v>
      </c>
      <c r="E65" s="393"/>
      <c r="F65" s="393"/>
      <c r="G65" s="393"/>
      <c r="H65" s="393"/>
      <c r="I65" s="393"/>
      <c r="J65" s="393"/>
      <c r="K65" s="269"/>
    </row>
    <row r="66" spans="2:11" ht="15" customHeight="1">
      <c r="B66" s="268"/>
      <c r="C66" s="273"/>
      <c r="D66" s="393" t="s">
        <v>761</v>
      </c>
      <c r="E66" s="393"/>
      <c r="F66" s="393"/>
      <c r="G66" s="393"/>
      <c r="H66" s="393"/>
      <c r="I66" s="393"/>
      <c r="J66" s="393"/>
      <c r="K66" s="269"/>
    </row>
    <row r="67" spans="2:11" ht="15" customHeight="1">
      <c r="B67" s="268"/>
      <c r="C67" s="273"/>
      <c r="D67" s="393" t="s">
        <v>762</v>
      </c>
      <c r="E67" s="393"/>
      <c r="F67" s="393"/>
      <c r="G67" s="393"/>
      <c r="H67" s="393"/>
      <c r="I67" s="393"/>
      <c r="J67" s="393"/>
      <c r="K67" s="269"/>
    </row>
    <row r="68" spans="2:11" ht="15" customHeight="1">
      <c r="B68" s="268"/>
      <c r="C68" s="273"/>
      <c r="D68" s="393" t="s">
        <v>763</v>
      </c>
      <c r="E68" s="393"/>
      <c r="F68" s="393"/>
      <c r="G68" s="393"/>
      <c r="H68" s="393"/>
      <c r="I68" s="393"/>
      <c r="J68" s="393"/>
      <c r="K68" s="269"/>
    </row>
    <row r="69" spans="2:11" ht="12.75" customHeight="1">
      <c r="B69" s="277"/>
      <c r="C69" s="278"/>
      <c r="D69" s="278"/>
      <c r="E69" s="278"/>
      <c r="F69" s="278"/>
      <c r="G69" s="278"/>
      <c r="H69" s="278"/>
      <c r="I69" s="278"/>
      <c r="J69" s="278"/>
      <c r="K69" s="279"/>
    </row>
    <row r="70" spans="2:11" ht="18.75" customHeight="1">
      <c r="B70" s="280"/>
      <c r="C70" s="280"/>
      <c r="D70" s="280"/>
      <c r="E70" s="280"/>
      <c r="F70" s="280"/>
      <c r="G70" s="280"/>
      <c r="H70" s="280"/>
      <c r="I70" s="280"/>
      <c r="J70" s="280"/>
      <c r="K70" s="281"/>
    </row>
    <row r="71" spans="2:11" ht="18.75" customHeight="1">
      <c r="B71" s="281"/>
      <c r="C71" s="281"/>
      <c r="D71" s="281"/>
      <c r="E71" s="281"/>
      <c r="F71" s="281"/>
      <c r="G71" s="281"/>
      <c r="H71" s="281"/>
      <c r="I71" s="281"/>
      <c r="J71" s="281"/>
      <c r="K71" s="281"/>
    </row>
    <row r="72" spans="2:11" ht="7.5" customHeight="1">
      <c r="B72" s="282"/>
      <c r="C72" s="283"/>
      <c r="D72" s="283"/>
      <c r="E72" s="283"/>
      <c r="F72" s="283"/>
      <c r="G72" s="283"/>
      <c r="H72" s="283"/>
      <c r="I72" s="283"/>
      <c r="J72" s="283"/>
      <c r="K72" s="284"/>
    </row>
    <row r="73" spans="2:11" ht="45" customHeight="1">
      <c r="B73" s="285"/>
      <c r="C73" s="398" t="s">
        <v>107</v>
      </c>
      <c r="D73" s="398"/>
      <c r="E73" s="398"/>
      <c r="F73" s="398"/>
      <c r="G73" s="398"/>
      <c r="H73" s="398"/>
      <c r="I73" s="398"/>
      <c r="J73" s="398"/>
      <c r="K73" s="286"/>
    </row>
    <row r="74" spans="2:11" ht="17.25" customHeight="1">
      <c r="B74" s="285"/>
      <c r="C74" s="287" t="s">
        <v>764</v>
      </c>
      <c r="D74" s="287"/>
      <c r="E74" s="287"/>
      <c r="F74" s="287" t="s">
        <v>765</v>
      </c>
      <c r="G74" s="288"/>
      <c r="H74" s="287" t="s">
        <v>128</v>
      </c>
      <c r="I74" s="287" t="s">
        <v>57</v>
      </c>
      <c r="J74" s="287" t="s">
        <v>766</v>
      </c>
      <c r="K74" s="286"/>
    </row>
    <row r="75" spans="2:11" ht="17.25" customHeight="1">
      <c r="B75" s="285"/>
      <c r="C75" s="289" t="s">
        <v>767</v>
      </c>
      <c r="D75" s="289"/>
      <c r="E75" s="289"/>
      <c r="F75" s="290" t="s">
        <v>768</v>
      </c>
      <c r="G75" s="291"/>
      <c r="H75" s="289"/>
      <c r="I75" s="289"/>
      <c r="J75" s="289" t="s">
        <v>769</v>
      </c>
      <c r="K75" s="286"/>
    </row>
    <row r="76" spans="2:11" ht="5.25" customHeight="1">
      <c r="B76" s="285"/>
      <c r="C76" s="292"/>
      <c r="D76" s="292"/>
      <c r="E76" s="292"/>
      <c r="F76" s="292"/>
      <c r="G76" s="293"/>
      <c r="H76" s="292"/>
      <c r="I76" s="292"/>
      <c r="J76" s="292"/>
      <c r="K76" s="286"/>
    </row>
    <row r="77" spans="2:11" ht="15" customHeight="1">
      <c r="B77" s="285"/>
      <c r="C77" s="275" t="s">
        <v>53</v>
      </c>
      <c r="D77" s="292"/>
      <c r="E77" s="292"/>
      <c r="F77" s="294" t="s">
        <v>770</v>
      </c>
      <c r="G77" s="293"/>
      <c r="H77" s="275" t="s">
        <v>771</v>
      </c>
      <c r="I77" s="275" t="s">
        <v>772</v>
      </c>
      <c r="J77" s="275">
        <v>20</v>
      </c>
      <c r="K77" s="286"/>
    </row>
    <row r="78" spans="2:11" ht="15" customHeight="1">
      <c r="B78" s="285"/>
      <c r="C78" s="275" t="s">
        <v>773</v>
      </c>
      <c r="D78" s="275"/>
      <c r="E78" s="275"/>
      <c r="F78" s="294" t="s">
        <v>770</v>
      </c>
      <c r="G78" s="293"/>
      <c r="H78" s="275" t="s">
        <v>774</v>
      </c>
      <c r="I78" s="275" t="s">
        <v>772</v>
      </c>
      <c r="J78" s="275">
        <v>120</v>
      </c>
      <c r="K78" s="286"/>
    </row>
    <row r="79" spans="2:11" ht="15" customHeight="1">
      <c r="B79" s="295"/>
      <c r="C79" s="275" t="s">
        <v>775</v>
      </c>
      <c r="D79" s="275"/>
      <c r="E79" s="275"/>
      <c r="F79" s="294" t="s">
        <v>776</v>
      </c>
      <c r="G79" s="293"/>
      <c r="H79" s="275" t="s">
        <v>777</v>
      </c>
      <c r="I79" s="275" t="s">
        <v>772</v>
      </c>
      <c r="J79" s="275">
        <v>50</v>
      </c>
      <c r="K79" s="286"/>
    </row>
    <row r="80" spans="2:11" ht="15" customHeight="1">
      <c r="B80" s="295"/>
      <c r="C80" s="275" t="s">
        <v>778</v>
      </c>
      <c r="D80" s="275"/>
      <c r="E80" s="275"/>
      <c r="F80" s="294" t="s">
        <v>770</v>
      </c>
      <c r="G80" s="293"/>
      <c r="H80" s="275" t="s">
        <v>779</v>
      </c>
      <c r="I80" s="275" t="s">
        <v>780</v>
      </c>
      <c r="J80" s="275"/>
      <c r="K80" s="286"/>
    </row>
    <row r="81" spans="2:11" ht="15" customHeight="1">
      <c r="B81" s="295"/>
      <c r="C81" s="296" t="s">
        <v>781</v>
      </c>
      <c r="D81" s="296"/>
      <c r="E81" s="296"/>
      <c r="F81" s="297" t="s">
        <v>776</v>
      </c>
      <c r="G81" s="296"/>
      <c r="H81" s="296" t="s">
        <v>782</v>
      </c>
      <c r="I81" s="296" t="s">
        <v>772</v>
      </c>
      <c r="J81" s="296">
        <v>15</v>
      </c>
      <c r="K81" s="286"/>
    </row>
    <row r="82" spans="2:11" ht="15" customHeight="1">
      <c r="B82" s="295"/>
      <c r="C82" s="296" t="s">
        <v>783</v>
      </c>
      <c r="D82" s="296"/>
      <c r="E82" s="296"/>
      <c r="F82" s="297" t="s">
        <v>776</v>
      </c>
      <c r="G82" s="296"/>
      <c r="H82" s="296" t="s">
        <v>784</v>
      </c>
      <c r="I82" s="296" t="s">
        <v>772</v>
      </c>
      <c r="J82" s="296">
        <v>15</v>
      </c>
      <c r="K82" s="286"/>
    </row>
    <row r="83" spans="2:11" ht="15" customHeight="1">
      <c r="B83" s="295"/>
      <c r="C83" s="296" t="s">
        <v>785</v>
      </c>
      <c r="D83" s="296"/>
      <c r="E83" s="296"/>
      <c r="F83" s="297" t="s">
        <v>776</v>
      </c>
      <c r="G83" s="296"/>
      <c r="H83" s="296" t="s">
        <v>786</v>
      </c>
      <c r="I83" s="296" t="s">
        <v>772</v>
      </c>
      <c r="J83" s="296">
        <v>20</v>
      </c>
      <c r="K83" s="286"/>
    </row>
    <row r="84" spans="2:11" ht="15" customHeight="1">
      <c r="B84" s="295"/>
      <c r="C84" s="296" t="s">
        <v>787</v>
      </c>
      <c r="D84" s="296"/>
      <c r="E84" s="296"/>
      <c r="F84" s="297" t="s">
        <v>776</v>
      </c>
      <c r="G84" s="296"/>
      <c r="H84" s="296" t="s">
        <v>788</v>
      </c>
      <c r="I84" s="296" t="s">
        <v>772</v>
      </c>
      <c r="J84" s="296">
        <v>20</v>
      </c>
      <c r="K84" s="286"/>
    </row>
    <row r="85" spans="2:11" ht="15" customHeight="1">
      <c r="B85" s="295"/>
      <c r="C85" s="275" t="s">
        <v>789</v>
      </c>
      <c r="D85" s="275"/>
      <c r="E85" s="275"/>
      <c r="F85" s="294" t="s">
        <v>776</v>
      </c>
      <c r="G85" s="293"/>
      <c r="H85" s="275" t="s">
        <v>790</v>
      </c>
      <c r="I85" s="275" t="s">
        <v>772</v>
      </c>
      <c r="J85" s="275">
        <v>50</v>
      </c>
      <c r="K85" s="286"/>
    </row>
    <row r="86" spans="2:11" ht="15" customHeight="1">
      <c r="B86" s="295"/>
      <c r="C86" s="275" t="s">
        <v>791</v>
      </c>
      <c r="D86" s="275"/>
      <c r="E86" s="275"/>
      <c r="F86" s="294" t="s">
        <v>776</v>
      </c>
      <c r="G86" s="293"/>
      <c r="H86" s="275" t="s">
        <v>792</v>
      </c>
      <c r="I86" s="275" t="s">
        <v>772</v>
      </c>
      <c r="J86" s="275">
        <v>20</v>
      </c>
      <c r="K86" s="286"/>
    </row>
    <row r="87" spans="2:11" ht="15" customHeight="1">
      <c r="B87" s="295"/>
      <c r="C87" s="275" t="s">
        <v>793</v>
      </c>
      <c r="D87" s="275"/>
      <c r="E87" s="275"/>
      <c r="F87" s="294" t="s">
        <v>776</v>
      </c>
      <c r="G87" s="293"/>
      <c r="H87" s="275" t="s">
        <v>794</v>
      </c>
      <c r="I87" s="275" t="s">
        <v>772</v>
      </c>
      <c r="J87" s="275">
        <v>20</v>
      </c>
      <c r="K87" s="286"/>
    </row>
    <row r="88" spans="2:11" ht="15" customHeight="1">
      <c r="B88" s="295"/>
      <c r="C88" s="275" t="s">
        <v>795</v>
      </c>
      <c r="D88" s="275"/>
      <c r="E88" s="275"/>
      <c r="F88" s="294" t="s">
        <v>776</v>
      </c>
      <c r="G88" s="293"/>
      <c r="H88" s="275" t="s">
        <v>796</v>
      </c>
      <c r="I88" s="275" t="s">
        <v>772</v>
      </c>
      <c r="J88" s="275">
        <v>50</v>
      </c>
      <c r="K88" s="286"/>
    </row>
    <row r="89" spans="2:11" ht="15" customHeight="1">
      <c r="B89" s="295"/>
      <c r="C89" s="275" t="s">
        <v>797</v>
      </c>
      <c r="D89" s="275"/>
      <c r="E89" s="275"/>
      <c r="F89" s="294" t="s">
        <v>776</v>
      </c>
      <c r="G89" s="293"/>
      <c r="H89" s="275" t="s">
        <v>797</v>
      </c>
      <c r="I89" s="275" t="s">
        <v>772</v>
      </c>
      <c r="J89" s="275">
        <v>50</v>
      </c>
      <c r="K89" s="286"/>
    </row>
    <row r="90" spans="2:11" ht="15" customHeight="1">
      <c r="B90" s="295"/>
      <c r="C90" s="275" t="s">
        <v>133</v>
      </c>
      <c r="D90" s="275"/>
      <c r="E90" s="275"/>
      <c r="F90" s="294" t="s">
        <v>776</v>
      </c>
      <c r="G90" s="293"/>
      <c r="H90" s="275" t="s">
        <v>798</v>
      </c>
      <c r="I90" s="275" t="s">
        <v>772</v>
      </c>
      <c r="J90" s="275">
        <v>255</v>
      </c>
      <c r="K90" s="286"/>
    </row>
    <row r="91" spans="2:11" ht="15" customHeight="1">
      <c r="B91" s="295"/>
      <c r="C91" s="275" t="s">
        <v>799</v>
      </c>
      <c r="D91" s="275"/>
      <c r="E91" s="275"/>
      <c r="F91" s="294" t="s">
        <v>770</v>
      </c>
      <c r="G91" s="293"/>
      <c r="H91" s="275" t="s">
        <v>800</v>
      </c>
      <c r="I91" s="275" t="s">
        <v>801</v>
      </c>
      <c r="J91" s="275"/>
      <c r="K91" s="286"/>
    </row>
    <row r="92" spans="2:11" ht="15" customHeight="1">
      <c r="B92" s="295"/>
      <c r="C92" s="275" t="s">
        <v>802</v>
      </c>
      <c r="D92" s="275"/>
      <c r="E92" s="275"/>
      <c r="F92" s="294" t="s">
        <v>770</v>
      </c>
      <c r="G92" s="293"/>
      <c r="H92" s="275" t="s">
        <v>803</v>
      </c>
      <c r="I92" s="275" t="s">
        <v>804</v>
      </c>
      <c r="J92" s="275"/>
      <c r="K92" s="286"/>
    </row>
    <row r="93" spans="2:11" ht="15" customHeight="1">
      <c r="B93" s="295"/>
      <c r="C93" s="275" t="s">
        <v>805</v>
      </c>
      <c r="D93" s="275"/>
      <c r="E93" s="275"/>
      <c r="F93" s="294" t="s">
        <v>770</v>
      </c>
      <c r="G93" s="293"/>
      <c r="H93" s="275" t="s">
        <v>805</v>
      </c>
      <c r="I93" s="275" t="s">
        <v>804</v>
      </c>
      <c r="J93" s="275"/>
      <c r="K93" s="286"/>
    </row>
    <row r="94" spans="2:11" ht="15" customHeight="1">
      <c r="B94" s="295"/>
      <c r="C94" s="275" t="s">
        <v>38</v>
      </c>
      <c r="D94" s="275"/>
      <c r="E94" s="275"/>
      <c r="F94" s="294" t="s">
        <v>770</v>
      </c>
      <c r="G94" s="293"/>
      <c r="H94" s="275" t="s">
        <v>806</v>
      </c>
      <c r="I94" s="275" t="s">
        <v>804</v>
      </c>
      <c r="J94" s="275"/>
      <c r="K94" s="286"/>
    </row>
    <row r="95" spans="2:11" ht="15" customHeight="1">
      <c r="B95" s="295"/>
      <c r="C95" s="275" t="s">
        <v>48</v>
      </c>
      <c r="D95" s="275"/>
      <c r="E95" s="275"/>
      <c r="F95" s="294" t="s">
        <v>770</v>
      </c>
      <c r="G95" s="293"/>
      <c r="H95" s="275" t="s">
        <v>807</v>
      </c>
      <c r="I95" s="275" t="s">
        <v>804</v>
      </c>
      <c r="J95" s="275"/>
      <c r="K95" s="286"/>
    </row>
    <row r="96" spans="2:11" ht="15" customHeight="1">
      <c r="B96" s="298"/>
      <c r="C96" s="299"/>
      <c r="D96" s="299"/>
      <c r="E96" s="299"/>
      <c r="F96" s="299"/>
      <c r="G96" s="299"/>
      <c r="H96" s="299"/>
      <c r="I96" s="299"/>
      <c r="J96" s="299"/>
      <c r="K96" s="300"/>
    </row>
    <row r="97" spans="2:11" ht="18.75" customHeight="1">
      <c r="B97" s="301"/>
      <c r="C97" s="302"/>
      <c r="D97" s="302"/>
      <c r="E97" s="302"/>
      <c r="F97" s="302"/>
      <c r="G97" s="302"/>
      <c r="H97" s="302"/>
      <c r="I97" s="302"/>
      <c r="J97" s="302"/>
      <c r="K97" s="301"/>
    </row>
    <row r="98" spans="2:11" ht="18.75" customHeight="1">
      <c r="B98" s="281"/>
      <c r="C98" s="281"/>
      <c r="D98" s="281"/>
      <c r="E98" s="281"/>
      <c r="F98" s="281"/>
      <c r="G98" s="281"/>
      <c r="H98" s="281"/>
      <c r="I98" s="281"/>
      <c r="J98" s="281"/>
      <c r="K98" s="281"/>
    </row>
    <row r="99" spans="2:11" ht="7.5" customHeight="1">
      <c r="B99" s="282"/>
      <c r="C99" s="283"/>
      <c r="D99" s="283"/>
      <c r="E99" s="283"/>
      <c r="F99" s="283"/>
      <c r="G99" s="283"/>
      <c r="H99" s="283"/>
      <c r="I99" s="283"/>
      <c r="J99" s="283"/>
      <c r="K99" s="284"/>
    </row>
    <row r="100" spans="2:11" ht="45" customHeight="1">
      <c r="B100" s="285"/>
      <c r="C100" s="398" t="s">
        <v>808</v>
      </c>
      <c r="D100" s="398"/>
      <c r="E100" s="398"/>
      <c r="F100" s="398"/>
      <c r="G100" s="398"/>
      <c r="H100" s="398"/>
      <c r="I100" s="398"/>
      <c r="J100" s="398"/>
      <c r="K100" s="286"/>
    </row>
    <row r="101" spans="2:11" ht="17.25" customHeight="1">
      <c r="B101" s="285"/>
      <c r="C101" s="287" t="s">
        <v>764</v>
      </c>
      <c r="D101" s="287"/>
      <c r="E101" s="287"/>
      <c r="F101" s="287" t="s">
        <v>765</v>
      </c>
      <c r="G101" s="288"/>
      <c r="H101" s="287" t="s">
        <v>128</v>
      </c>
      <c r="I101" s="287" t="s">
        <v>57</v>
      </c>
      <c r="J101" s="287" t="s">
        <v>766</v>
      </c>
      <c r="K101" s="286"/>
    </row>
    <row r="102" spans="2:11" ht="17.25" customHeight="1">
      <c r="B102" s="285"/>
      <c r="C102" s="289" t="s">
        <v>767</v>
      </c>
      <c r="D102" s="289"/>
      <c r="E102" s="289"/>
      <c r="F102" s="290" t="s">
        <v>768</v>
      </c>
      <c r="G102" s="291"/>
      <c r="H102" s="289"/>
      <c r="I102" s="289"/>
      <c r="J102" s="289" t="s">
        <v>769</v>
      </c>
      <c r="K102" s="286"/>
    </row>
    <row r="103" spans="2:11" ht="5.25" customHeight="1">
      <c r="B103" s="285"/>
      <c r="C103" s="287"/>
      <c r="D103" s="287"/>
      <c r="E103" s="287"/>
      <c r="F103" s="287"/>
      <c r="G103" s="303"/>
      <c r="H103" s="287"/>
      <c r="I103" s="287"/>
      <c r="J103" s="287"/>
      <c r="K103" s="286"/>
    </row>
    <row r="104" spans="2:11" ht="15" customHeight="1">
      <c r="B104" s="285"/>
      <c r="C104" s="275" t="s">
        <v>53</v>
      </c>
      <c r="D104" s="292"/>
      <c r="E104" s="292"/>
      <c r="F104" s="294" t="s">
        <v>770</v>
      </c>
      <c r="G104" s="303"/>
      <c r="H104" s="275" t="s">
        <v>809</v>
      </c>
      <c r="I104" s="275" t="s">
        <v>772</v>
      </c>
      <c r="J104" s="275">
        <v>20</v>
      </c>
      <c r="K104" s="286"/>
    </row>
    <row r="105" spans="2:11" ht="15" customHeight="1">
      <c r="B105" s="285"/>
      <c r="C105" s="275" t="s">
        <v>773</v>
      </c>
      <c r="D105" s="275"/>
      <c r="E105" s="275"/>
      <c r="F105" s="294" t="s">
        <v>770</v>
      </c>
      <c r="G105" s="275"/>
      <c r="H105" s="275" t="s">
        <v>809</v>
      </c>
      <c r="I105" s="275" t="s">
        <v>772</v>
      </c>
      <c r="J105" s="275">
        <v>120</v>
      </c>
      <c r="K105" s="286"/>
    </row>
    <row r="106" spans="2:11" ht="15" customHeight="1">
      <c r="B106" s="295"/>
      <c r="C106" s="275" t="s">
        <v>775</v>
      </c>
      <c r="D106" s="275"/>
      <c r="E106" s="275"/>
      <c r="F106" s="294" t="s">
        <v>776</v>
      </c>
      <c r="G106" s="275"/>
      <c r="H106" s="275" t="s">
        <v>809</v>
      </c>
      <c r="I106" s="275" t="s">
        <v>772</v>
      </c>
      <c r="J106" s="275">
        <v>50</v>
      </c>
      <c r="K106" s="286"/>
    </row>
    <row r="107" spans="2:11" ht="15" customHeight="1">
      <c r="B107" s="295"/>
      <c r="C107" s="275" t="s">
        <v>778</v>
      </c>
      <c r="D107" s="275"/>
      <c r="E107" s="275"/>
      <c r="F107" s="294" t="s">
        <v>770</v>
      </c>
      <c r="G107" s="275"/>
      <c r="H107" s="275" t="s">
        <v>809</v>
      </c>
      <c r="I107" s="275" t="s">
        <v>780</v>
      </c>
      <c r="J107" s="275"/>
      <c r="K107" s="286"/>
    </row>
    <row r="108" spans="2:11" ht="15" customHeight="1">
      <c r="B108" s="295"/>
      <c r="C108" s="275" t="s">
        <v>789</v>
      </c>
      <c r="D108" s="275"/>
      <c r="E108" s="275"/>
      <c r="F108" s="294" t="s">
        <v>776</v>
      </c>
      <c r="G108" s="275"/>
      <c r="H108" s="275" t="s">
        <v>809</v>
      </c>
      <c r="I108" s="275" t="s">
        <v>772</v>
      </c>
      <c r="J108" s="275">
        <v>50</v>
      </c>
      <c r="K108" s="286"/>
    </row>
    <row r="109" spans="2:11" ht="15" customHeight="1">
      <c r="B109" s="295"/>
      <c r="C109" s="275" t="s">
        <v>797</v>
      </c>
      <c r="D109" s="275"/>
      <c r="E109" s="275"/>
      <c r="F109" s="294" t="s">
        <v>776</v>
      </c>
      <c r="G109" s="275"/>
      <c r="H109" s="275" t="s">
        <v>809</v>
      </c>
      <c r="I109" s="275" t="s">
        <v>772</v>
      </c>
      <c r="J109" s="275">
        <v>50</v>
      </c>
      <c r="K109" s="286"/>
    </row>
    <row r="110" spans="2:11" ht="15" customHeight="1">
      <c r="B110" s="295"/>
      <c r="C110" s="275" t="s">
        <v>795</v>
      </c>
      <c r="D110" s="275"/>
      <c r="E110" s="275"/>
      <c r="F110" s="294" t="s">
        <v>776</v>
      </c>
      <c r="G110" s="275"/>
      <c r="H110" s="275" t="s">
        <v>809</v>
      </c>
      <c r="I110" s="275" t="s">
        <v>772</v>
      </c>
      <c r="J110" s="275">
        <v>50</v>
      </c>
      <c r="K110" s="286"/>
    </row>
    <row r="111" spans="2:11" ht="15" customHeight="1">
      <c r="B111" s="295"/>
      <c r="C111" s="275" t="s">
        <v>53</v>
      </c>
      <c r="D111" s="275"/>
      <c r="E111" s="275"/>
      <c r="F111" s="294" t="s">
        <v>770</v>
      </c>
      <c r="G111" s="275"/>
      <c r="H111" s="275" t="s">
        <v>810</v>
      </c>
      <c r="I111" s="275" t="s">
        <v>772</v>
      </c>
      <c r="J111" s="275">
        <v>20</v>
      </c>
      <c r="K111" s="286"/>
    </row>
    <row r="112" spans="2:11" ht="15" customHeight="1">
      <c r="B112" s="295"/>
      <c r="C112" s="275" t="s">
        <v>811</v>
      </c>
      <c r="D112" s="275"/>
      <c r="E112" s="275"/>
      <c r="F112" s="294" t="s">
        <v>770</v>
      </c>
      <c r="G112" s="275"/>
      <c r="H112" s="275" t="s">
        <v>812</v>
      </c>
      <c r="I112" s="275" t="s">
        <v>772</v>
      </c>
      <c r="J112" s="275">
        <v>120</v>
      </c>
      <c r="K112" s="286"/>
    </row>
    <row r="113" spans="2:11" ht="15" customHeight="1">
      <c r="B113" s="295"/>
      <c r="C113" s="275" t="s">
        <v>38</v>
      </c>
      <c r="D113" s="275"/>
      <c r="E113" s="275"/>
      <c r="F113" s="294" t="s">
        <v>770</v>
      </c>
      <c r="G113" s="275"/>
      <c r="H113" s="275" t="s">
        <v>813</v>
      </c>
      <c r="I113" s="275" t="s">
        <v>804</v>
      </c>
      <c r="J113" s="275"/>
      <c r="K113" s="286"/>
    </row>
    <row r="114" spans="2:11" ht="15" customHeight="1">
      <c r="B114" s="295"/>
      <c r="C114" s="275" t="s">
        <v>48</v>
      </c>
      <c r="D114" s="275"/>
      <c r="E114" s="275"/>
      <c r="F114" s="294" t="s">
        <v>770</v>
      </c>
      <c r="G114" s="275"/>
      <c r="H114" s="275" t="s">
        <v>814</v>
      </c>
      <c r="I114" s="275" t="s">
        <v>804</v>
      </c>
      <c r="J114" s="275"/>
      <c r="K114" s="286"/>
    </row>
    <row r="115" spans="2:11" ht="15" customHeight="1">
      <c r="B115" s="295"/>
      <c r="C115" s="275" t="s">
        <v>57</v>
      </c>
      <c r="D115" s="275"/>
      <c r="E115" s="275"/>
      <c r="F115" s="294" t="s">
        <v>770</v>
      </c>
      <c r="G115" s="275"/>
      <c r="H115" s="275" t="s">
        <v>815</v>
      </c>
      <c r="I115" s="275" t="s">
        <v>816</v>
      </c>
      <c r="J115" s="275"/>
      <c r="K115" s="286"/>
    </row>
    <row r="116" spans="2:11" ht="15" customHeight="1">
      <c r="B116" s="298"/>
      <c r="C116" s="304"/>
      <c r="D116" s="304"/>
      <c r="E116" s="304"/>
      <c r="F116" s="304"/>
      <c r="G116" s="304"/>
      <c r="H116" s="304"/>
      <c r="I116" s="304"/>
      <c r="J116" s="304"/>
      <c r="K116" s="300"/>
    </row>
    <row r="117" spans="2:11" ht="18.75" customHeight="1">
      <c r="B117" s="305"/>
      <c r="C117" s="271"/>
      <c r="D117" s="271"/>
      <c r="E117" s="271"/>
      <c r="F117" s="306"/>
      <c r="G117" s="271"/>
      <c r="H117" s="271"/>
      <c r="I117" s="271"/>
      <c r="J117" s="271"/>
      <c r="K117" s="305"/>
    </row>
    <row r="118" spans="2:11" ht="18.75" customHeight="1">
      <c r="B118" s="281"/>
      <c r="C118" s="281"/>
      <c r="D118" s="281"/>
      <c r="E118" s="281"/>
      <c r="F118" s="281"/>
      <c r="G118" s="281"/>
      <c r="H118" s="281"/>
      <c r="I118" s="281"/>
      <c r="J118" s="281"/>
      <c r="K118" s="281"/>
    </row>
    <row r="119" spans="2:11" ht="7.5" customHeight="1">
      <c r="B119" s="307"/>
      <c r="C119" s="308"/>
      <c r="D119" s="308"/>
      <c r="E119" s="308"/>
      <c r="F119" s="308"/>
      <c r="G119" s="308"/>
      <c r="H119" s="308"/>
      <c r="I119" s="308"/>
      <c r="J119" s="308"/>
      <c r="K119" s="309"/>
    </row>
    <row r="120" spans="2:11" ht="45" customHeight="1">
      <c r="B120" s="310"/>
      <c r="C120" s="394" t="s">
        <v>817</v>
      </c>
      <c r="D120" s="394"/>
      <c r="E120" s="394"/>
      <c r="F120" s="394"/>
      <c r="G120" s="394"/>
      <c r="H120" s="394"/>
      <c r="I120" s="394"/>
      <c r="J120" s="394"/>
      <c r="K120" s="311"/>
    </row>
    <row r="121" spans="2:11" ht="17.25" customHeight="1">
      <c r="B121" s="312"/>
      <c r="C121" s="287" t="s">
        <v>764</v>
      </c>
      <c r="D121" s="287"/>
      <c r="E121" s="287"/>
      <c r="F121" s="287" t="s">
        <v>765</v>
      </c>
      <c r="G121" s="288"/>
      <c r="H121" s="287" t="s">
        <v>128</v>
      </c>
      <c r="I121" s="287" t="s">
        <v>57</v>
      </c>
      <c r="J121" s="287" t="s">
        <v>766</v>
      </c>
      <c r="K121" s="313"/>
    </row>
    <row r="122" spans="2:11" ht="17.25" customHeight="1">
      <c r="B122" s="312"/>
      <c r="C122" s="289" t="s">
        <v>767</v>
      </c>
      <c r="D122" s="289"/>
      <c r="E122" s="289"/>
      <c r="F122" s="290" t="s">
        <v>768</v>
      </c>
      <c r="G122" s="291"/>
      <c r="H122" s="289"/>
      <c r="I122" s="289"/>
      <c r="J122" s="289" t="s">
        <v>769</v>
      </c>
      <c r="K122" s="313"/>
    </row>
    <row r="123" spans="2:11" ht="5.25" customHeight="1">
      <c r="B123" s="314"/>
      <c r="C123" s="292"/>
      <c r="D123" s="292"/>
      <c r="E123" s="292"/>
      <c r="F123" s="292"/>
      <c r="G123" s="275"/>
      <c r="H123" s="292"/>
      <c r="I123" s="292"/>
      <c r="J123" s="292"/>
      <c r="K123" s="315"/>
    </row>
    <row r="124" spans="2:11" ht="15" customHeight="1">
      <c r="B124" s="314"/>
      <c r="C124" s="275" t="s">
        <v>773</v>
      </c>
      <c r="D124" s="292"/>
      <c r="E124" s="292"/>
      <c r="F124" s="294" t="s">
        <v>770</v>
      </c>
      <c r="G124" s="275"/>
      <c r="H124" s="275" t="s">
        <v>809</v>
      </c>
      <c r="I124" s="275" t="s">
        <v>772</v>
      </c>
      <c r="J124" s="275">
        <v>120</v>
      </c>
      <c r="K124" s="316"/>
    </row>
    <row r="125" spans="2:11" ht="15" customHeight="1">
      <c r="B125" s="314"/>
      <c r="C125" s="275" t="s">
        <v>818</v>
      </c>
      <c r="D125" s="275"/>
      <c r="E125" s="275"/>
      <c r="F125" s="294" t="s">
        <v>770</v>
      </c>
      <c r="G125" s="275"/>
      <c r="H125" s="275" t="s">
        <v>819</v>
      </c>
      <c r="I125" s="275" t="s">
        <v>772</v>
      </c>
      <c r="J125" s="275" t="s">
        <v>820</v>
      </c>
      <c r="K125" s="316"/>
    </row>
    <row r="126" spans="2:11" ht="15" customHeight="1">
      <c r="B126" s="314"/>
      <c r="C126" s="275" t="s">
        <v>82</v>
      </c>
      <c r="D126" s="275"/>
      <c r="E126" s="275"/>
      <c r="F126" s="294" t="s">
        <v>770</v>
      </c>
      <c r="G126" s="275"/>
      <c r="H126" s="275" t="s">
        <v>821</v>
      </c>
      <c r="I126" s="275" t="s">
        <v>772</v>
      </c>
      <c r="J126" s="275" t="s">
        <v>820</v>
      </c>
      <c r="K126" s="316"/>
    </row>
    <row r="127" spans="2:11" ht="15" customHeight="1">
      <c r="B127" s="314"/>
      <c r="C127" s="275" t="s">
        <v>781</v>
      </c>
      <c r="D127" s="275"/>
      <c r="E127" s="275"/>
      <c r="F127" s="294" t="s">
        <v>776</v>
      </c>
      <c r="G127" s="275"/>
      <c r="H127" s="275" t="s">
        <v>782</v>
      </c>
      <c r="I127" s="275" t="s">
        <v>772</v>
      </c>
      <c r="J127" s="275">
        <v>15</v>
      </c>
      <c r="K127" s="316"/>
    </row>
    <row r="128" spans="2:11" ht="15" customHeight="1">
      <c r="B128" s="314"/>
      <c r="C128" s="296" t="s">
        <v>783</v>
      </c>
      <c r="D128" s="296"/>
      <c r="E128" s="296"/>
      <c r="F128" s="297" t="s">
        <v>776</v>
      </c>
      <c r="G128" s="296"/>
      <c r="H128" s="296" t="s">
        <v>784</v>
      </c>
      <c r="I128" s="296" t="s">
        <v>772</v>
      </c>
      <c r="J128" s="296">
        <v>15</v>
      </c>
      <c r="K128" s="316"/>
    </row>
    <row r="129" spans="2:11" ht="15" customHeight="1">
      <c r="B129" s="314"/>
      <c r="C129" s="296" t="s">
        <v>785</v>
      </c>
      <c r="D129" s="296"/>
      <c r="E129" s="296"/>
      <c r="F129" s="297" t="s">
        <v>776</v>
      </c>
      <c r="G129" s="296"/>
      <c r="H129" s="296" t="s">
        <v>786</v>
      </c>
      <c r="I129" s="296" t="s">
        <v>772</v>
      </c>
      <c r="J129" s="296">
        <v>20</v>
      </c>
      <c r="K129" s="316"/>
    </row>
    <row r="130" spans="2:11" ht="15" customHeight="1">
      <c r="B130" s="314"/>
      <c r="C130" s="296" t="s">
        <v>787</v>
      </c>
      <c r="D130" s="296"/>
      <c r="E130" s="296"/>
      <c r="F130" s="297" t="s">
        <v>776</v>
      </c>
      <c r="G130" s="296"/>
      <c r="H130" s="296" t="s">
        <v>788</v>
      </c>
      <c r="I130" s="296" t="s">
        <v>772</v>
      </c>
      <c r="J130" s="296">
        <v>20</v>
      </c>
      <c r="K130" s="316"/>
    </row>
    <row r="131" spans="2:11" ht="15" customHeight="1">
      <c r="B131" s="314"/>
      <c r="C131" s="275" t="s">
        <v>775</v>
      </c>
      <c r="D131" s="275"/>
      <c r="E131" s="275"/>
      <c r="F131" s="294" t="s">
        <v>776</v>
      </c>
      <c r="G131" s="275"/>
      <c r="H131" s="275" t="s">
        <v>809</v>
      </c>
      <c r="I131" s="275" t="s">
        <v>772</v>
      </c>
      <c r="J131" s="275">
        <v>50</v>
      </c>
      <c r="K131" s="316"/>
    </row>
    <row r="132" spans="2:11" ht="15" customHeight="1">
      <c r="B132" s="314"/>
      <c r="C132" s="275" t="s">
        <v>789</v>
      </c>
      <c r="D132" s="275"/>
      <c r="E132" s="275"/>
      <c r="F132" s="294" t="s">
        <v>776</v>
      </c>
      <c r="G132" s="275"/>
      <c r="H132" s="275" t="s">
        <v>809</v>
      </c>
      <c r="I132" s="275" t="s">
        <v>772</v>
      </c>
      <c r="J132" s="275">
        <v>50</v>
      </c>
      <c r="K132" s="316"/>
    </row>
    <row r="133" spans="2:11" ht="15" customHeight="1">
      <c r="B133" s="314"/>
      <c r="C133" s="275" t="s">
        <v>795</v>
      </c>
      <c r="D133" s="275"/>
      <c r="E133" s="275"/>
      <c r="F133" s="294" t="s">
        <v>776</v>
      </c>
      <c r="G133" s="275"/>
      <c r="H133" s="275" t="s">
        <v>809</v>
      </c>
      <c r="I133" s="275" t="s">
        <v>772</v>
      </c>
      <c r="J133" s="275">
        <v>50</v>
      </c>
      <c r="K133" s="316"/>
    </row>
    <row r="134" spans="2:11" ht="15" customHeight="1">
      <c r="B134" s="314"/>
      <c r="C134" s="275" t="s">
        <v>797</v>
      </c>
      <c r="D134" s="275"/>
      <c r="E134" s="275"/>
      <c r="F134" s="294" t="s">
        <v>776</v>
      </c>
      <c r="G134" s="275"/>
      <c r="H134" s="275" t="s">
        <v>809</v>
      </c>
      <c r="I134" s="275" t="s">
        <v>772</v>
      </c>
      <c r="J134" s="275">
        <v>50</v>
      </c>
      <c r="K134" s="316"/>
    </row>
    <row r="135" spans="2:11" ht="15" customHeight="1">
      <c r="B135" s="314"/>
      <c r="C135" s="275" t="s">
        <v>133</v>
      </c>
      <c r="D135" s="275"/>
      <c r="E135" s="275"/>
      <c r="F135" s="294" t="s">
        <v>776</v>
      </c>
      <c r="G135" s="275"/>
      <c r="H135" s="275" t="s">
        <v>822</v>
      </c>
      <c r="I135" s="275" t="s">
        <v>772</v>
      </c>
      <c r="J135" s="275">
        <v>255</v>
      </c>
      <c r="K135" s="316"/>
    </row>
    <row r="136" spans="2:11" ht="15" customHeight="1">
      <c r="B136" s="314"/>
      <c r="C136" s="275" t="s">
        <v>799</v>
      </c>
      <c r="D136" s="275"/>
      <c r="E136" s="275"/>
      <c r="F136" s="294" t="s">
        <v>770</v>
      </c>
      <c r="G136" s="275"/>
      <c r="H136" s="275" t="s">
        <v>823</v>
      </c>
      <c r="I136" s="275" t="s">
        <v>801</v>
      </c>
      <c r="J136" s="275"/>
      <c r="K136" s="316"/>
    </row>
    <row r="137" spans="2:11" ht="15" customHeight="1">
      <c r="B137" s="314"/>
      <c r="C137" s="275" t="s">
        <v>802</v>
      </c>
      <c r="D137" s="275"/>
      <c r="E137" s="275"/>
      <c r="F137" s="294" t="s">
        <v>770</v>
      </c>
      <c r="G137" s="275"/>
      <c r="H137" s="275" t="s">
        <v>824</v>
      </c>
      <c r="I137" s="275" t="s">
        <v>804</v>
      </c>
      <c r="J137" s="275"/>
      <c r="K137" s="316"/>
    </row>
    <row r="138" spans="2:11" ht="15" customHeight="1">
      <c r="B138" s="314"/>
      <c r="C138" s="275" t="s">
        <v>805</v>
      </c>
      <c r="D138" s="275"/>
      <c r="E138" s="275"/>
      <c r="F138" s="294" t="s">
        <v>770</v>
      </c>
      <c r="G138" s="275"/>
      <c r="H138" s="275" t="s">
        <v>805</v>
      </c>
      <c r="I138" s="275" t="s">
        <v>804</v>
      </c>
      <c r="J138" s="275"/>
      <c r="K138" s="316"/>
    </row>
    <row r="139" spans="2:11" ht="15" customHeight="1">
      <c r="B139" s="314"/>
      <c r="C139" s="275" t="s">
        <v>38</v>
      </c>
      <c r="D139" s="275"/>
      <c r="E139" s="275"/>
      <c r="F139" s="294" t="s">
        <v>770</v>
      </c>
      <c r="G139" s="275"/>
      <c r="H139" s="275" t="s">
        <v>825</v>
      </c>
      <c r="I139" s="275" t="s">
        <v>804</v>
      </c>
      <c r="J139" s="275"/>
      <c r="K139" s="316"/>
    </row>
    <row r="140" spans="2:11" ht="15" customHeight="1">
      <c r="B140" s="314"/>
      <c r="C140" s="275" t="s">
        <v>826</v>
      </c>
      <c r="D140" s="275"/>
      <c r="E140" s="275"/>
      <c r="F140" s="294" t="s">
        <v>770</v>
      </c>
      <c r="G140" s="275"/>
      <c r="H140" s="275" t="s">
        <v>827</v>
      </c>
      <c r="I140" s="275" t="s">
        <v>804</v>
      </c>
      <c r="J140" s="275"/>
      <c r="K140" s="316"/>
    </row>
    <row r="141" spans="2:11" ht="15" customHeight="1">
      <c r="B141" s="317"/>
      <c r="C141" s="318"/>
      <c r="D141" s="318"/>
      <c r="E141" s="318"/>
      <c r="F141" s="318"/>
      <c r="G141" s="318"/>
      <c r="H141" s="318"/>
      <c r="I141" s="318"/>
      <c r="J141" s="318"/>
      <c r="K141" s="319"/>
    </row>
    <row r="142" spans="2:11" ht="18.75" customHeight="1">
      <c r="B142" s="271"/>
      <c r="C142" s="271"/>
      <c r="D142" s="271"/>
      <c r="E142" s="271"/>
      <c r="F142" s="306"/>
      <c r="G142" s="271"/>
      <c r="H142" s="271"/>
      <c r="I142" s="271"/>
      <c r="J142" s="271"/>
      <c r="K142" s="271"/>
    </row>
    <row r="143" spans="2:11" ht="18.75" customHeight="1">
      <c r="B143" s="281"/>
      <c r="C143" s="281"/>
      <c r="D143" s="281"/>
      <c r="E143" s="281"/>
      <c r="F143" s="281"/>
      <c r="G143" s="281"/>
      <c r="H143" s="281"/>
      <c r="I143" s="281"/>
      <c r="J143" s="281"/>
      <c r="K143" s="281"/>
    </row>
    <row r="144" spans="2:11" ht="7.5" customHeight="1">
      <c r="B144" s="282"/>
      <c r="C144" s="283"/>
      <c r="D144" s="283"/>
      <c r="E144" s="283"/>
      <c r="F144" s="283"/>
      <c r="G144" s="283"/>
      <c r="H144" s="283"/>
      <c r="I144" s="283"/>
      <c r="J144" s="283"/>
      <c r="K144" s="284"/>
    </row>
    <row r="145" spans="2:11" ht="45" customHeight="1">
      <c r="B145" s="285"/>
      <c r="C145" s="398" t="s">
        <v>828</v>
      </c>
      <c r="D145" s="398"/>
      <c r="E145" s="398"/>
      <c r="F145" s="398"/>
      <c r="G145" s="398"/>
      <c r="H145" s="398"/>
      <c r="I145" s="398"/>
      <c r="J145" s="398"/>
      <c r="K145" s="286"/>
    </row>
    <row r="146" spans="2:11" ht="17.25" customHeight="1">
      <c r="B146" s="285"/>
      <c r="C146" s="287" t="s">
        <v>764</v>
      </c>
      <c r="D146" s="287"/>
      <c r="E146" s="287"/>
      <c r="F146" s="287" t="s">
        <v>765</v>
      </c>
      <c r="G146" s="288"/>
      <c r="H146" s="287" t="s">
        <v>128</v>
      </c>
      <c r="I146" s="287" t="s">
        <v>57</v>
      </c>
      <c r="J146" s="287" t="s">
        <v>766</v>
      </c>
      <c r="K146" s="286"/>
    </row>
    <row r="147" spans="2:11" ht="17.25" customHeight="1">
      <c r="B147" s="285"/>
      <c r="C147" s="289" t="s">
        <v>767</v>
      </c>
      <c r="D147" s="289"/>
      <c r="E147" s="289"/>
      <c r="F147" s="290" t="s">
        <v>768</v>
      </c>
      <c r="G147" s="291"/>
      <c r="H147" s="289"/>
      <c r="I147" s="289"/>
      <c r="J147" s="289" t="s">
        <v>769</v>
      </c>
      <c r="K147" s="286"/>
    </row>
    <row r="148" spans="2:11" ht="5.25" customHeight="1">
      <c r="B148" s="295"/>
      <c r="C148" s="292"/>
      <c r="D148" s="292"/>
      <c r="E148" s="292"/>
      <c r="F148" s="292"/>
      <c r="G148" s="293"/>
      <c r="H148" s="292"/>
      <c r="I148" s="292"/>
      <c r="J148" s="292"/>
      <c r="K148" s="316"/>
    </row>
    <row r="149" spans="2:11" ht="15" customHeight="1">
      <c r="B149" s="295"/>
      <c r="C149" s="320" t="s">
        <v>773</v>
      </c>
      <c r="D149" s="275"/>
      <c r="E149" s="275"/>
      <c r="F149" s="321" t="s">
        <v>770</v>
      </c>
      <c r="G149" s="275"/>
      <c r="H149" s="320" t="s">
        <v>809</v>
      </c>
      <c r="I149" s="320" t="s">
        <v>772</v>
      </c>
      <c r="J149" s="320">
        <v>120</v>
      </c>
      <c r="K149" s="316"/>
    </row>
    <row r="150" spans="2:11" ht="15" customHeight="1">
      <c r="B150" s="295"/>
      <c r="C150" s="320" t="s">
        <v>818</v>
      </c>
      <c r="D150" s="275"/>
      <c r="E150" s="275"/>
      <c r="F150" s="321" t="s">
        <v>770</v>
      </c>
      <c r="G150" s="275"/>
      <c r="H150" s="320" t="s">
        <v>829</v>
      </c>
      <c r="I150" s="320" t="s">
        <v>772</v>
      </c>
      <c r="J150" s="320" t="s">
        <v>820</v>
      </c>
      <c r="K150" s="316"/>
    </row>
    <row r="151" spans="2:11" ht="15" customHeight="1">
      <c r="B151" s="295"/>
      <c r="C151" s="320" t="s">
        <v>82</v>
      </c>
      <c r="D151" s="275"/>
      <c r="E151" s="275"/>
      <c r="F151" s="321" t="s">
        <v>770</v>
      </c>
      <c r="G151" s="275"/>
      <c r="H151" s="320" t="s">
        <v>830</v>
      </c>
      <c r="I151" s="320" t="s">
        <v>772</v>
      </c>
      <c r="J151" s="320" t="s">
        <v>820</v>
      </c>
      <c r="K151" s="316"/>
    </row>
    <row r="152" spans="2:11" ht="15" customHeight="1">
      <c r="B152" s="295"/>
      <c r="C152" s="320" t="s">
        <v>775</v>
      </c>
      <c r="D152" s="275"/>
      <c r="E152" s="275"/>
      <c r="F152" s="321" t="s">
        <v>776</v>
      </c>
      <c r="G152" s="275"/>
      <c r="H152" s="320" t="s">
        <v>809</v>
      </c>
      <c r="I152" s="320" t="s">
        <v>772</v>
      </c>
      <c r="J152" s="320">
        <v>50</v>
      </c>
      <c r="K152" s="316"/>
    </row>
    <row r="153" spans="2:11" ht="15" customHeight="1">
      <c r="B153" s="295"/>
      <c r="C153" s="320" t="s">
        <v>778</v>
      </c>
      <c r="D153" s="275"/>
      <c r="E153" s="275"/>
      <c r="F153" s="321" t="s">
        <v>770</v>
      </c>
      <c r="G153" s="275"/>
      <c r="H153" s="320" t="s">
        <v>809</v>
      </c>
      <c r="I153" s="320" t="s">
        <v>780</v>
      </c>
      <c r="J153" s="320"/>
      <c r="K153" s="316"/>
    </row>
    <row r="154" spans="2:11" ht="15" customHeight="1">
      <c r="B154" s="295"/>
      <c r="C154" s="320" t="s">
        <v>789</v>
      </c>
      <c r="D154" s="275"/>
      <c r="E154" s="275"/>
      <c r="F154" s="321" t="s">
        <v>776</v>
      </c>
      <c r="G154" s="275"/>
      <c r="H154" s="320" t="s">
        <v>809</v>
      </c>
      <c r="I154" s="320" t="s">
        <v>772</v>
      </c>
      <c r="J154" s="320">
        <v>50</v>
      </c>
      <c r="K154" s="316"/>
    </row>
    <row r="155" spans="2:11" ht="15" customHeight="1">
      <c r="B155" s="295"/>
      <c r="C155" s="320" t="s">
        <v>797</v>
      </c>
      <c r="D155" s="275"/>
      <c r="E155" s="275"/>
      <c r="F155" s="321" t="s">
        <v>776</v>
      </c>
      <c r="G155" s="275"/>
      <c r="H155" s="320" t="s">
        <v>809</v>
      </c>
      <c r="I155" s="320" t="s">
        <v>772</v>
      </c>
      <c r="J155" s="320">
        <v>50</v>
      </c>
      <c r="K155" s="316"/>
    </row>
    <row r="156" spans="2:11" ht="15" customHeight="1">
      <c r="B156" s="295"/>
      <c r="C156" s="320" t="s">
        <v>795</v>
      </c>
      <c r="D156" s="275"/>
      <c r="E156" s="275"/>
      <c r="F156" s="321" t="s">
        <v>776</v>
      </c>
      <c r="G156" s="275"/>
      <c r="H156" s="320" t="s">
        <v>809</v>
      </c>
      <c r="I156" s="320" t="s">
        <v>772</v>
      </c>
      <c r="J156" s="320">
        <v>50</v>
      </c>
      <c r="K156" s="316"/>
    </row>
    <row r="157" spans="2:11" ht="15" customHeight="1">
      <c r="B157" s="295"/>
      <c r="C157" s="320" t="s">
        <v>117</v>
      </c>
      <c r="D157" s="275"/>
      <c r="E157" s="275"/>
      <c r="F157" s="321" t="s">
        <v>770</v>
      </c>
      <c r="G157" s="275"/>
      <c r="H157" s="320" t="s">
        <v>831</v>
      </c>
      <c r="I157" s="320" t="s">
        <v>772</v>
      </c>
      <c r="J157" s="320" t="s">
        <v>832</v>
      </c>
      <c r="K157" s="316"/>
    </row>
    <row r="158" spans="2:11" ht="15" customHeight="1">
      <c r="B158" s="295"/>
      <c r="C158" s="320" t="s">
        <v>833</v>
      </c>
      <c r="D158" s="275"/>
      <c r="E158" s="275"/>
      <c r="F158" s="321" t="s">
        <v>770</v>
      </c>
      <c r="G158" s="275"/>
      <c r="H158" s="320" t="s">
        <v>834</v>
      </c>
      <c r="I158" s="320" t="s">
        <v>804</v>
      </c>
      <c r="J158" s="320"/>
      <c r="K158" s="316"/>
    </row>
    <row r="159" spans="2:11" ht="15" customHeight="1">
      <c r="B159" s="322"/>
      <c r="C159" s="304"/>
      <c r="D159" s="304"/>
      <c r="E159" s="304"/>
      <c r="F159" s="304"/>
      <c r="G159" s="304"/>
      <c r="H159" s="304"/>
      <c r="I159" s="304"/>
      <c r="J159" s="304"/>
      <c r="K159" s="323"/>
    </row>
    <row r="160" spans="2:11" ht="18.75" customHeight="1">
      <c r="B160" s="271"/>
      <c r="C160" s="275"/>
      <c r="D160" s="275"/>
      <c r="E160" s="275"/>
      <c r="F160" s="294"/>
      <c r="G160" s="275"/>
      <c r="H160" s="275"/>
      <c r="I160" s="275"/>
      <c r="J160" s="275"/>
      <c r="K160" s="271"/>
    </row>
    <row r="161" spans="2:11" ht="18.75" customHeight="1">
      <c r="B161" s="281"/>
      <c r="C161" s="281"/>
      <c r="D161" s="281"/>
      <c r="E161" s="281"/>
      <c r="F161" s="281"/>
      <c r="G161" s="281"/>
      <c r="H161" s="281"/>
      <c r="I161" s="281"/>
      <c r="J161" s="281"/>
      <c r="K161" s="281"/>
    </row>
    <row r="162" spans="2:11" ht="7.5" customHeight="1">
      <c r="B162" s="263"/>
      <c r="C162" s="264"/>
      <c r="D162" s="264"/>
      <c r="E162" s="264"/>
      <c r="F162" s="264"/>
      <c r="G162" s="264"/>
      <c r="H162" s="264"/>
      <c r="I162" s="264"/>
      <c r="J162" s="264"/>
      <c r="K162" s="265"/>
    </row>
    <row r="163" spans="2:11" ht="45" customHeight="1">
      <c r="B163" s="266"/>
      <c r="C163" s="394" t="s">
        <v>835</v>
      </c>
      <c r="D163" s="394"/>
      <c r="E163" s="394"/>
      <c r="F163" s="394"/>
      <c r="G163" s="394"/>
      <c r="H163" s="394"/>
      <c r="I163" s="394"/>
      <c r="J163" s="394"/>
      <c r="K163" s="267"/>
    </row>
    <row r="164" spans="2:11" ht="17.25" customHeight="1">
      <c r="B164" s="266"/>
      <c r="C164" s="287" t="s">
        <v>764</v>
      </c>
      <c r="D164" s="287"/>
      <c r="E164" s="287"/>
      <c r="F164" s="287" t="s">
        <v>765</v>
      </c>
      <c r="G164" s="324"/>
      <c r="H164" s="325" t="s">
        <v>128</v>
      </c>
      <c r="I164" s="325" t="s">
        <v>57</v>
      </c>
      <c r="J164" s="287" t="s">
        <v>766</v>
      </c>
      <c r="K164" s="267"/>
    </row>
    <row r="165" spans="2:11" ht="17.25" customHeight="1">
      <c r="B165" s="268"/>
      <c r="C165" s="289" t="s">
        <v>767</v>
      </c>
      <c r="D165" s="289"/>
      <c r="E165" s="289"/>
      <c r="F165" s="290" t="s">
        <v>768</v>
      </c>
      <c r="G165" s="326"/>
      <c r="H165" s="327"/>
      <c r="I165" s="327"/>
      <c r="J165" s="289" t="s">
        <v>769</v>
      </c>
      <c r="K165" s="269"/>
    </row>
    <row r="166" spans="2:11" ht="5.25" customHeight="1">
      <c r="B166" s="295"/>
      <c r="C166" s="292"/>
      <c r="D166" s="292"/>
      <c r="E166" s="292"/>
      <c r="F166" s="292"/>
      <c r="G166" s="293"/>
      <c r="H166" s="292"/>
      <c r="I166" s="292"/>
      <c r="J166" s="292"/>
      <c r="K166" s="316"/>
    </row>
    <row r="167" spans="2:11" ht="15" customHeight="1">
      <c r="B167" s="295"/>
      <c r="C167" s="275" t="s">
        <v>773</v>
      </c>
      <c r="D167" s="275"/>
      <c r="E167" s="275"/>
      <c r="F167" s="294" t="s">
        <v>770</v>
      </c>
      <c r="G167" s="275"/>
      <c r="H167" s="275" t="s">
        <v>809</v>
      </c>
      <c r="I167" s="275" t="s">
        <v>772</v>
      </c>
      <c r="J167" s="275">
        <v>120</v>
      </c>
      <c r="K167" s="316"/>
    </row>
    <row r="168" spans="2:11" ht="15" customHeight="1">
      <c r="B168" s="295"/>
      <c r="C168" s="275" t="s">
        <v>818</v>
      </c>
      <c r="D168" s="275"/>
      <c r="E168" s="275"/>
      <c r="F168" s="294" t="s">
        <v>770</v>
      </c>
      <c r="G168" s="275"/>
      <c r="H168" s="275" t="s">
        <v>819</v>
      </c>
      <c r="I168" s="275" t="s">
        <v>772</v>
      </c>
      <c r="J168" s="275" t="s">
        <v>820</v>
      </c>
      <c r="K168" s="316"/>
    </row>
    <row r="169" spans="2:11" ht="15" customHeight="1">
      <c r="B169" s="295"/>
      <c r="C169" s="275" t="s">
        <v>82</v>
      </c>
      <c r="D169" s="275"/>
      <c r="E169" s="275"/>
      <c r="F169" s="294" t="s">
        <v>770</v>
      </c>
      <c r="G169" s="275"/>
      <c r="H169" s="275" t="s">
        <v>836</v>
      </c>
      <c r="I169" s="275" t="s">
        <v>772</v>
      </c>
      <c r="J169" s="275" t="s">
        <v>820</v>
      </c>
      <c r="K169" s="316"/>
    </row>
    <row r="170" spans="2:11" ht="15" customHeight="1">
      <c r="B170" s="295"/>
      <c r="C170" s="275" t="s">
        <v>775</v>
      </c>
      <c r="D170" s="275"/>
      <c r="E170" s="275"/>
      <c r="F170" s="294" t="s">
        <v>776</v>
      </c>
      <c r="G170" s="275"/>
      <c r="H170" s="275" t="s">
        <v>836</v>
      </c>
      <c r="I170" s="275" t="s">
        <v>772</v>
      </c>
      <c r="J170" s="275">
        <v>50</v>
      </c>
      <c r="K170" s="316"/>
    </row>
    <row r="171" spans="2:11" ht="15" customHeight="1">
      <c r="B171" s="295"/>
      <c r="C171" s="275" t="s">
        <v>778</v>
      </c>
      <c r="D171" s="275"/>
      <c r="E171" s="275"/>
      <c r="F171" s="294" t="s">
        <v>770</v>
      </c>
      <c r="G171" s="275"/>
      <c r="H171" s="275" t="s">
        <v>836</v>
      </c>
      <c r="I171" s="275" t="s">
        <v>780</v>
      </c>
      <c r="J171" s="275"/>
      <c r="K171" s="316"/>
    </row>
    <row r="172" spans="2:11" ht="15" customHeight="1">
      <c r="B172" s="295"/>
      <c r="C172" s="275" t="s">
        <v>789</v>
      </c>
      <c r="D172" s="275"/>
      <c r="E172" s="275"/>
      <c r="F172" s="294" t="s">
        <v>776</v>
      </c>
      <c r="G172" s="275"/>
      <c r="H172" s="275" t="s">
        <v>836</v>
      </c>
      <c r="I172" s="275" t="s">
        <v>772</v>
      </c>
      <c r="J172" s="275">
        <v>50</v>
      </c>
      <c r="K172" s="316"/>
    </row>
    <row r="173" spans="2:11" ht="15" customHeight="1">
      <c r="B173" s="295"/>
      <c r="C173" s="275" t="s">
        <v>797</v>
      </c>
      <c r="D173" s="275"/>
      <c r="E173" s="275"/>
      <c r="F173" s="294" t="s">
        <v>776</v>
      </c>
      <c r="G173" s="275"/>
      <c r="H173" s="275" t="s">
        <v>836</v>
      </c>
      <c r="I173" s="275" t="s">
        <v>772</v>
      </c>
      <c r="J173" s="275">
        <v>50</v>
      </c>
      <c r="K173" s="316"/>
    </row>
    <row r="174" spans="2:11" ht="15" customHeight="1">
      <c r="B174" s="295"/>
      <c r="C174" s="275" t="s">
        <v>795</v>
      </c>
      <c r="D174" s="275"/>
      <c r="E174" s="275"/>
      <c r="F174" s="294" t="s">
        <v>776</v>
      </c>
      <c r="G174" s="275"/>
      <c r="H174" s="275" t="s">
        <v>836</v>
      </c>
      <c r="I174" s="275" t="s">
        <v>772</v>
      </c>
      <c r="J174" s="275">
        <v>50</v>
      </c>
      <c r="K174" s="316"/>
    </row>
    <row r="175" spans="2:11" ht="15" customHeight="1">
      <c r="B175" s="295"/>
      <c r="C175" s="275" t="s">
        <v>127</v>
      </c>
      <c r="D175" s="275"/>
      <c r="E175" s="275"/>
      <c r="F175" s="294" t="s">
        <v>770</v>
      </c>
      <c r="G175" s="275"/>
      <c r="H175" s="275" t="s">
        <v>837</v>
      </c>
      <c r="I175" s="275" t="s">
        <v>838</v>
      </c>
      <c r="J175" s="275"/>
      <c r="K175" s="316"/>
    </row>
    <row r="176" spans="2:11" ht="15" customHeight="1">
      <c r="B176" s="295"/>
      <c r="C176" s="275" t="s">
        <v>57</v>
      </c>
      <c r="D176" s="275"/>
      <c r="E176" s="275"/>
      <c r="F176" s="294" t="s">
        <v>770</v>
      </c>
      <c r="G176" s="275"/>
      <c r="H176" s="275" t="s">
        <v>839</v>
      </c>
      <c r="I176" s="275" t="s">
        <v>840</v>
      </c>
      <c r="J176" s="275">
        <v>1</v>
      </c>
      <c r="K176" s="316"/>
    </row>
    <row r="177" spans="2:11" ht="15" customHeight="1">
      <c r="B177" s="295"/>
      <c r="C177" s="275" t="s">
        <v>53</v>
      </c>
      <c r="D177" s="275"/>
      <c r="E177" s="275"/>
      <c r="F177" s="294" t="s">
        <v>770</v>
      </c>
      <c r="G177" s="275"/>
      <c r="H177" s="275" t="s">
        <v>841</v>
      </c>
      <c r="I177" s="275" t="s">
        <v>772</v>
      </c>
      <c r="J177" s="275">
        <v>20</v>
      </c>
      <c r="K177" s="316"/>
    </row>
    <row r="178" spans="2:11" ht="15" customHeight="1">
      <c r="B178" s="295"/>
      <c r="C178" s="275" t="s">
        <v>128</v>
      </c>
      <c r="D178" s="275"/>
      <c r="E178" s="275"/>
      <c r="F178" s="294" t="s">
        <v>770</v>
      </c>
      <c r="G178" s="275"/>
      <c r="H178" s="275" t="s">
        <v>842</v>
      </c>
      <c r="I178" s="275" t="s">
        <v>772</v>
      </c>
      <c r="J178" s="275">
        <v>255</v>
      </c>
      <c r="K178" s="316"/>
    </row>
    <row r="179" spans="2:11" ht="15" customHeight="1">
      <c r="B179" s="295"/>
      <c r="C179" s="275" t="s">
        <v>129</v>
      </c>
      <c r="D179" s="275"/>
      <c r="E179" s="275"/>
      <c r="F179" s="294" t="s">
        <v>770</v>
      </c>
      <c r="G179" s="275"/>
      <c r="H179" s="275" t="s">
        <v>735</v>
      </c>
      <c r="I179" s="275" t="s">
        <v>772</v>
      </c>
      <c r="J179" s="275">
        <v>10</v>
      </c>
      <c r="K179" s="316"/>
    </row>
    <row r="180" spans="2:11" ht="15" customHeight="1">
      <c r="B180" s="295"/>
      <c r="C180" s="275" t="s">
        <v>130</v>
      </c>
      <c r="D180" s="275"/>
      <c r="E180" s="275"/>
      <c r="F180" s="294" t="s">
        <v>770</v>
      </c>
      <c r="G180" s="275"/>
      <c r="H180" s="275" t="s">
        <v>843</v>
      </c>
      <c r="I180" s="275" t="s">
        <v>804</v>
      </c>
      <c r="J180" s="275"/>
      <c r="K180" s="316"/>
    </row>
    <row r="181" spans="2:11" ht="15" customHeight="1">
      <c r="B181" s="295"/>
      <c r="C181" s="275" t="s">
        <v>844</v>
      </c>
      <c r="D181" s="275"/>
      <c r="E181" s="275"/>
      <c r="F181" s="294" t="s">
        <v>770</v>
      </c>
      <c r="G181" s="275"/>
      <c r="H181" s="275" t="s">
        <v>845</v>
      </c>
      <c r="I181" s="275" t="s">
        <v>804</v>
      </c>
      <c r="J181" s="275"/>
      <c r="K181" s="316"/>
    </row>
    <row r="182" spans="2:11" ht="15" customHeight="1">
      <c r="B182" s="295"/>
      <c r="C182" s="275" t="s">
        <v>833</v>
      </c>
      <c r="D182" s="275"/>
      <c r="E182" s="275"/>
      <c r="F182" s="294" t="s">
        <v>770</v>
      </c>
      <c r="G182" s="275"/>
      <c r="H182" s="275" t="s">
        <v>846</v>
      </c>
      <c r="I182" s="275" t="s">
        <v>804</v>
      </c>
      <c r="J182" s="275"/>
      <c r="K182" s="316"/>
    </row>
    <row r="183" spans="2:11" ht="15" customHeight="1">
      <c r="B183" s="295"/>
      <c r="C183" s="275" t="s">
        <v>132</v>
      </c>
      <c r="D183" s="275"/>
      <c r="E183" s="275"/>
      <c r="F183" s="294" t="s">
        <v>776</v>
      </c>
      <c r="G183" s="275"/>
      <c r="H183" s="275" t="s">
        <v>847</v>
      </c>
      <c r="I183" s="275" t="s">
        <v>772</v>
      </c>
      <c r="J183" s="275">
        <v>50</v>
      </c>
      <c r="K183" s="316"/>
    </row>
    <row r="184" spans="2:11" ht="15" customHeight="1">
      <c r="B184" s="295"/>
      <c r="C184" s="275" t="s">
        <v>848</v>
      </c>
      <c r="D184" s="275"/>
      <c r="E184" s="275"/>
      <c r="F184" s="294" t="s">
        <v>776</v>
      </c>
      <c r="G184" s="275"/>
      <c r="H184" s="275" t="s">
        <v>849</v>
      </c>
      <c r="I184" s="275" t="s">
        <v>850</v>
      </c>
      <c r="J184" s="275"/>
      <c r="K184" s="316"/>
    </row>
    <row r="185" spans="2:11" ht="15" customHeight="1">
      <c r="B185" s="295"/>
      <c r="C185" s="275" t="s">
        <v>851</v>
      </c>
      <c r="D185" s="275"/>
      <c r="E185" s="275"/>
      <c r="F185" s="294" t="s">
        <v>776</v>
      </c>
      <c r="G185" s="275"/>
      <c r="H185" s="275" t="s">
        <v>852</v>
      </c>
      <c r="I185" s="275" t="s">
        <v>850</v>
      </c>
      <c r="J185" s="275"/>
      <c r="K185" s="316"/>
    </row>
    <row r="186" spans="2:11" ht="15" customHeight="1">
      <c r="B186" s="295"/>
      <c r="C186" s="275" t="s">
        <v>853</v>
      </c>
      <c r="D186" s="275"/>
      <c r="E186" s="275"/>
      <c r="F186" s="294" t="s">
        <v>776</v>
      </c>
      <c r="G186" s="275"/>
      <c r="H186" s="275" t="s">
        <v>854</v>
      </c>
      <c r="I186" s="275" t="s">
        <v>850</v>
      </c>
      <c r="J186" s="275"/>
      <c r="K186" s="316"/>
    </row>
    <row r="187" spans="2:11" ht="15" customHeight="1">
      <c r="B187" s="295"/>
      <c r="C187" s="328" t="s">
        <v>855</v>
      </c>
      <c r="D187" s="275"/>
      <c r="E187" s="275"/>
      <c r="F187" s="294" t="s">
        <v>776</v>
      </c>
      <c r="G187" s="275"/>
      <c r="H187" s="275" t="s">
        <v>856</v>
      </c>
      <c r="I187" s="275" t="s">
        <v>857</v>
      </c>
      <c r="J187" s="329" t="s">
        <v>858</v>
      </c>
      <c r="K187" s="316"/>
    </row>
    <row r="188" spans="2:11" ht="15" customHeight="1">
      <c r="B188" s="295"/>
      <c r="C188" s="280" t="s">
        <v>42</v>
      </c>
      <c r="D188" s="275"/>
      <c r="E188" s="275"/>
      <c r="F188" s="294" t="s">
        <v>770</v>
      </c>
      <c r="G188" s="275"/>
      <c r="H188" s="271" t="s">
        <v>859</v>
      </c>
      <c r="I188" s="275" t="s">
        <v>860</v>
      </c>
      <c r="J188" s="275"/>
      <c r="K188" s="316"/>
    </row>
    <row r="189" spans="2:11" ht="15" customHeight="1">
      <c r="B189" s="295"/>
      <c r="C189" s="280" t="s">
        <v>861</v>
      </c>
      <c r="D189" s="275"/>
      <c r="E189" s="275"/>
      <c r="F189" s="294" t="s">
        <v>770</v>
      </c>
      <c r="G189" s="275"/>
      <c r="H189" s="275" t="s">
        <v>862</v>
      </c>
      <c r="I189" s="275" t="s">
        <v>804</v>
      </c>
      <c r="J189" s="275"/>
      <c r="K189" s="316"/>
    </row>
    <row r="190" spans="2:11" ht="15" customHeight="1">
      <c r="B190" s="295"/>
      <c r="C190" s="280" t="s">
        <v>863</v>
      </c>
      <c r="D190" s="275"/>
      <c r="E190" s="275"/>
      <c r="F190" s="294" t="s">
        <v>770</v>
      </c>
      <c r="G190" s="275"/>
      <c r="H190" s="275" t="s">
        <v>864</v>
      </c>
      <c r="I190" s="275" t="s">
        <v>804</v>
      </c>
      <c r="J190" s="275"/>
      <c r="K190" s="316"/>
    </row>
    <row r="191" spans="2:11" ht="15" customHeight="1">
      <c r="B191" s="295"/>
      <c r="C191" s="280" t="s">
        <v>865</v>
      </c>
      <c r="D191" s="275"/>
      <c r="E191" s="275"/>
      <c r="F191" s="294" t="s">
        <v>776</v>
      </c>
      <c r="G191" s="275"/>
      <c r="H191" s="275" t="s">
        <v>866</v>
      </c>
      <c r="I191" s="275" t="s">
        <v>804</v>
      </c>
      <c r="J191" s="275"/>
      <c r="K191" s="316"/>
    </row>
    <row r="192" spans="2:11" ht="15" customHeight="1">
      <c r="B192" s="322"/>
      <c r="C192" s="330"/>
      <c r="D192" s="304"/>
      <c r="E192" s="304"/>
      <c r="F192" s="304"/>
      <c r="G192" s="304"/>
      <c r="H192" s="304"/>
      <c r="I192" s="304"/>
      <c r="J192" s="304"/>
      <c r="K192" s="323"/>
    </row>
    <row r="193" spans="2:11" ht="18.75" customHeight="1">
      <c r="B193" s="271"/>
      <c r="C193" s="275"/>
      <c r="D193" s="275"/>
      <c r="E193" s="275"/>
      <c r="F193" s="294"/>
      <c r="G193" s="275"/>
      <c r="H193" s="275"/>
      <c r="I193" s="275"/>
      <c r="J193" s="275"/>
      <c r="K193" s="271"/>
    </row>
    <row r="194" spans="2:11" ht="18.75" customHeight="1">
      <c r="B194" s="271"/>
      <c r="C194" s="275"/>
      <c r="D194" s="275"/>
      <c r="E194" s="275"/>
      <c r="F194" s="294"/>
      <c r="G194" s="275"/>
      <c r="H194" s="275"/>
      <c r="I194" s="275"/>
      <c r="J194" s="275"/>
      <c r="K194" s="271"/>
    </row>
    <row r="195" spans="2:11" ht="18.75" customHeight="1">
      <c r="B195" s="281"/>
      <c r="C195" s="281"/>
      <c r="D195" s="281"/>
      <c r="E195" s="281"/>
      <c r="F195" s="281"/>
      <c r="G195" s="281"/>
      <c r="H195" s="281"/>
      <c r="I195" s="281"/>
      <c r="J195" s="281"/>
      <c r="K195" s="281"/>
    </row>
    <row r="196" spans="2:11" ht="13.5">
      <c r="B196" s="263"/>
      <c r="C196" s="264"/>
      <c r="D196" s="264"/>
      <c r="E196" s="264"/>
      <c r="F196" s="264"/>
      <c r="G196" s="264"/>
      <c r="H196" s="264"/>
      <c r="I196" s="264"/>
      <c r="J196" s="264"/>
      <c r="K196" s="265"/>
    </row>
    <row r="197" spans="2:11" ht="21">
      <c r="B197" s="266"/>
      <c r="C197" s="394" t="s">
        <v>867</v>
      </c>
      <c r="D197" s="394"/>
      <c r="E197" s="394"/>
      <c r="F197" s="394"/>
      <c r="G197" s="394"/>
      <c r="H197" s="394"/>
      <c r="I197" s="394"/>
      <c r="J197" s="394"/>
      <c r="K197" s="267"/>
    </row>
    <row r="198" spans="2:11" ht="25.5" customHeight="1">
      <c r="B198" s="266"/>
      <c r="C198" s="331" t="s">
        <v>868</v>
      </c>
      <c r="D198" s="331"/>
      <c r="E198" s="331"/>
      <c r="F198" s="331" t="s">
        <v>869</v>
      </c>
      <c r="G198" s="332"/>
      <c r="H198" s="399" t="s">
        <v>870</v>
      </c>
      <c r="I198" s="399"/>
      <c r="J198" s="399"/>
      <c r="K198" s="267"/>
    </row>
    <row r="199" spans="2:11" ht="5.25" customHeight="1">
      <c r="B199" s="295"/>
      <c r="C199" s="292"/>
      <c r="D199" s="292"/>
      <c r="E199" s="292"/>
      <c r="F199" s="292"/>
      <c r="G199" s="275"/>
      <c r="H199" s="292"/>
      <c r="I199" s="292"/>
      <c r="J199" s="292"/>
      <c r="K199" s="316"/>
    </row>
    <row r="200" spans="2:11" ht="15" customHeight="1">
      <c r="B200" s="295"/>
      <c r="C200" s="275" t="s">
        <v>860</v>
      </c>
      <c r="D200" s="275"/>
      <c r="E200" s="275"/>
      <c r="F200" s="294" t="s">
        <v>43</v>
      </c>
      <c r="G200" s="275"/>
      <c r="H200" s="396" t="s">
        <v>871</v>
      </c>
      <c r="I200" s="396"/>
      <c r="J200" s="396"/>
      <c r="K200" s="316"/>
    </row>
    <row r="201" spans="2:11" ht="15" customHeight="1">
      <c r="B201" s="295"/>
      <c r="C201" s="301"/>
      <c r="D201" s="275"/>
      <c r="E201" s="275"/>
      <c r="F201" s="294" t="s">
        <v>44</v>
      </c>
      <c r="G201" s="275"/>
      <c r="H201" s="396" t="s">
        <v>872</v>
      </c>
      <c r="I201" s="396"/>
      <c r="J201" s="396"/>
      <c r="K201" s="316"/>
    </row>
    <row r="202" spans="2:11" ht="15" customHeight="1">
      <c r="B202" s="295"/>
      <c r="C202" s="301"/>
      <c r="D202" s="275"/>
      <c r="E202" s="275"/>
      <c r="F202" s="294" t="s">
        <v>47</v>
      </c>
      <c r="G202" s="275"/>
      <c r="H202" s="396" t="s">
        <v>873</v>
      </c>
      <c r="I202" s="396"/>
      <c r="J202" s="396"/>
      <c r="K202" s="316"/>
    </row>
    <row r="203" spans="2:11" ht="15" customHeight="1">
      <c r="B203" s="295"/>
      <c r="C203" s="275"/>
      <c r="D203" s="275"/>
      <c r="E203" s="275"/>
      <c r="F203" s="294" t="s">
        <v>45</v>
      </c>
      <c r="G203" s="275"/>
      <c r="H203" s="396" t="s">
        <v>874</v>
      </c>
      <c r="I203" s="396"/>
      <c r="J203" s="396"/>
      <c r="K203" s="316"/>
    </row>
    <row r="204" spans="2:11" ht="15" customHeight="1">
      <c r="B204" s="295"/>
      <c r="C204" s="275"/>
      <c r="D204" s="275"/>
      <c r="E204" s="275"/>
      <c r="F204" s="294" t="s">
        <v>46</v>
      </c>
      <c r="G204" s="275"/>
      <c r="H204" s="396" t="s">
        <v>875</v>
      </c>
      <c r="I204" s="396"/>
      <c r="J204" s="396"/>
      <c r="K204" s="316"/>
    </row>
    <row r="205" spans="2:11" ht="15" customHeight="1">
      <c r="B205" s="295"/>
      <c r="C205" s="275"/>
      <c r="D205" s="275"/>
      <c r="E205" s="275"/>
      <c r="F205" s="294"/>
      <c r="G205" s="275"/>
      <c r="H205" s="275"/>
      <c r="I205" s="275"/>
      <c r="J205" s="275"/>
      <c r="K205" s="316"/>
    </row>
    <row r="206" spans="2:11" ht="15" customHeight="1">
      <c r="B206" s="295"/>
      <c r="C206" s="275" t="s">
        <v>816</v>
      </c>
      <c r="D206" s="275"/>
      <c r="E206" s="275"/>
      <c r="F206" s="294" t="s">
        <v>77</v>
      </c>
      <c r="G206" s="275"/>
      <c r="H206" s="396" t="s">
        <v>876</v>
      </c>
      <c r="I206" s="396"/>
      <c r="J206" s="396"/>
      <c r="K206" s="316"/>
    </row>
    <row r="207" spans="2:11" ht="15" customHeight="1">
      <c r="B207" s="295"/>
      <c r="C207" s="301"/>
      <c r="D207" s="275"/>
      <c r="E207" s="275"/>
      <c r="F207" s="294" t="s">
        <v>714</v>
      </c>
      <c r="G207" s="275"/>
      <c r="H207" s="396" t="s">
        <v>715</v>
      </c>
      <c r="I207" s="396"/>
      <c r="J207" s="396"/>
      <c r="K207" s="316"/>
    </row>
    <row r="208" spans="2:11" ht="15" customHeight="1">
      <c r="B208" s="295"/>
      <c r="C208" s="275"/>
      <c r="D208" s="275"/>
      <c r="E208" s="275"/>
      <c r="F208" s="294" t="s">
        <v>712</v>
      </c>
      <c r="G208" s="275"/>
      <c r="H208" s="396" t="s">
        <v>877</v>
      </c>
      <c r="I208" s="396"/>
      <c r="J208" s="396"/>
      <c r="K208" s="316"/>
    </row>
    <row r="209" spans="2:11" ht="15" customHeight="1">
      <c r="B209" s="333"/>
      <c r="C209" s="301"/>
      <c r="D209" s="301"/>
      <c r="E209" s="301"/>
      <c r="F209" s="294" t="s">
        <v>716</v>
      </c>
      <c r="G209" s="280"/>
      <c r="H209" s="400" t="s">
        <v>717</v>
      </c>
      <c r="I209" s="400"/>
      <c r="J209" s="400"/>
      <c r="K209" s="334"/>
    </row>
    <row r="210" spans="2:11" ht="15" customHeight="1">
      <c r="B210" s="333"/>
      <c r="C210" s="301"/>
      <c r="D210" s="301"/>
      <c r="E210" s="301"/>
      <c r="F210" s="294" t="s">
        <v>718</v>
      </c>
      <c r="G210" s="280"/>
      <c r="H210" s="400" t="s">
        <v>878</v>
      </c>
      <c r="I210" s="400"/>
      <c r="J210" s="400"/>
      <c r="K210" s="334"/>
    </row>
    <row r="211" spans="2:11" ht="15" customHeight="1">
      <c r="B211" s="333"/>
      <c r="C211" s="301"/>
      <c r="D211" s="301"/>
      <c r="E211" s="301"/>
      <c r="F211" s="335"/>
      <c r="G211" s="280"/>
      <c r="H211" s="336"/>
      <c r="I211" s="336"/>
      <c r="J211" s="336"/>
      <c r="K211" s="334"/>
    </row>
    <row r="212" spans="2:11" ht="15" customHeight="1">
      <c r="B212" s="333"/>
      <c r="C212" s="275" t="s">
        <v>840</v>
      </c>
      <c r="D212" s="301"/>
      <c r="E212" s="301"/>
      <c r="F212" s="294">
        <v>1</v>
      </c>
      <c r="G212" s="280"/>
      <c r="H212" s="400" t="s">
        <v>879</v>
      </c>
      <c r="I212" s="400"/>
      <c r="J212" s="400"/>
      <c r="K212" s="334"/>
    </row>
    <row r="213" spans="2:11" ht="15" customHeight="1">
      <c r="B213" s="333"/>
      <c r="C213" s="301"/>
      <c r="D213" s="301"/>
      <c r="E213" s="301"/>
      <c r="F213" s="294">
        <v>2</v>
      </c>
      <c r="G213" s="280"/>
      <c r="H213" s="400" t="s">
        <v>880</v>
      </c>
      <c r="I213" s="400"/>
      <c r="J213" s="400"/>
      <c r="K213" s="334"/>
    </row>
    <row r="214" spans="2:11" ht="15" customHeight="1">
      <c r="B214" s="333"/>
      <c r="C214" s="301"/>
      <c r="D214" s="301"/>
      <c r="E214" s="301"/>
      <c r="F214" s="294">
        <v>3</v>
      </c>
      <c r="G214" s="280"/>
      <c r="H214" s="400" t="s">
        <v>881</v>
      </c>
      <c r="I214" s="400"/>
      <c r="J214" s="400"/>
      <c r="K214" s="334"/>
    </row>
    <row r="215" spans="2:11" ht="15" customHeight="1">
      <c r="B215" s="333"/>
      <c r="C215" s="301"/>
      <c r="D215" s="301"/>
      <c r="E215" s="301"/>
      <c r="F215" s="294">
        <v>4</v>
      </c>
      <c r="G215" s="280"/>
      <c r="H215" s="400" t="s">
        <v>882</v>
      </c>
      <c r="I215" s="400"/>
      <c r="J215" s="400"/>
      <c r="K215" s="334"/>
    </row>
    <row r="216" spans="2:11" ht="12.75" customHeight="1">
      <c r="B216" s="337"/>
      <c r="C216" s="338"/>
      <c r="D216" s="338"/>
      <c r="E216" s="338"/>
      <c r="F216" s="338"/>
      <c r="G216" s="338"/>
      <c r="H216" s="338"/>
      <c r="I216" s="338"/>
      <c r="J216" s="338"/>
      <c r="K216" s="339"/>
    </row>
  </sheetData>
  <sheetProtection password="CC35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Jannike Genç Sklenářová</cp:lastModifiedBy>
  <dcterms:created xsi:type="dcterms:W3CDTF">2017-01-30T23:19:16Z</dcterms:created>
  <dcterms:modified xsi:type="dcterms:W3CDTF">2017-01-30T23:20:20Z</dcterms:modified>
  <cp:category/>
  <cp:version/>
  <cp:contentType/>
  <cp:contentStatus/>
</cp:coreProperties>
</file>