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SO 001 - Všeobecné položky" sheetId="2" r:id="rId2"/>
    <sheet name="SO 101 - Silnice" sheetId="3" r:id="rId3"/>
    <sheet name="SO 180 - Přechodné doprav..." sheetId="4" r:id="rId4"/>
    <sheet name="SO 190 - Stálé dopravní z..." sheetId="5" r:id="rId5"/>
    <sheet name="Pokyny pro vyplnění" sheetId="6" r:id="rId6"/>
  </sheets>
  <definedNames>
    <definedName name="_xlnm._FilterDatabase" localSheetId="1" hidden="1">'SO 001 - Všeobecné položky'!$C$81:$K$105</definedName>
    <definedName name="_xlnm._FilterDatabase" localSheetId="2" hidden="1">'SO 101 - Silnice'!$C$82:$K$301</definedName>
    <definedName name="_xlnm._FilterDatabase" localSheetId="3" hidden="1">'SO 180 - Přechodné doprav...'!$C$77:$K$82</definedName>
    <definedName name="_xlnm._FilterDatabase" localSheetId="4" hidden="1">'SO 190 - Stálé dopravní z...'!$C$78:$K$147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001 - Všeobecné položky'!$C$4:$J$36,'SO 001 - Všeobecné položky'!$C$42:$J$63,'SO 001 - Všeobecné položky'!$C$69:$K$105</definedName>
    <definedName name="_xlnm.Print_Area" localSheetId="2">'SO 101 - Silnice'!$C$4:$J$36,'SO 101 - Silnice'!$C$42:$J$64,'SO 101 - Silnice'!$C$70:$K$301</definedName>
    <definedName name="_xlnm.Print_Area" localSheetId="3">'SO 180 - Přechodné doprav...'!$C$4:$J$36,'SO 180 - Přechodné doprav...'!$C$42:$J$59,'SO 180 - Přechodné doprav...'!$C$65:$K$82</definedName>
    <definedName name="_xlnm.Print_Area" localSheetId="4">'SO 190 - Stálé dopravní z...'!$C$4:$J$36,'SO 190 - Stálé dopravní z...'!$C$42:$J$60,'SO 190 - Stálé dopravní z...'!$C$66:$K$147</definedName>
    <definedName name="_xlnm.Print_Titles" localSheetId="0">'Rekapitulace stavby'!$49:$49</definedName>
    <definedName name="_xlnm.Print_Titles" localSheetId="1">'SO 001 - Všeobecné položky'!$81:$81</definedName>
    <definedName name="_xlnm.Print_Titles" localSheetId="2">'SO 101 - Silnice'!$82:$82</definedName>
    <definedName name="_xlnm.Print_Titles" localSheetId="3">'SO 180 - Přechodné doprav...'!$77:$77</definedName>
    <definedName name="_xlnm.Print_Titles" localSheetId="4">'SO 190 - Stálé dopravní z...'!$78:$78</definedName>
  </definedNames>
  <calcPr calcId="145621"/>
</workbook>
</file>

<file path=xl/sharedStrings.xml><?xml version="1.0" encoding="utf-8"?>
<sst xmlns="http://schemas.openxmlformats.org/spreadsheetml/2006/main" count="3987" uniqueCount="852">
  <si>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</si>
  <si>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</si>
  <si>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</si>
  <si>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</si>
  <si>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</si>
  <si>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</si>
  <si>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</si>
  <si>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{353cfb60-52db-402e-9155-95e3d6497af4}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</si>
  <si>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</si>
  <si>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</si>
  <si>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</si>
  <si>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</si>
  <si>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</si>
  <si>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</si>
  <si>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</si>
  <si>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</si>
  <si>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</si>
  <si>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</si>
  <si>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</si>
  <si>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II/272 Kounice - Bříství, ověření nové technologie</t>
  </si>
  <si>
    <t>0,1</t>
  </si>
  <si>
    <t>KSO:</t>
  </si>
  <si>
    <t/>
  </si>
  <si>
    <t>CC-CZ:</t>
  </si>
  <si>
    <t>1</t>
  </si>
  <si>
    <t>Místo:</t>
  </si>
  <si>
    <t>Středočeský kraj</t>
  </si>
  <si>
    <t>Datum:</t>
  </si>
  <si>
    <t>6. 1. 2017</t>
  </si>
  <si>
    <t>10</t>
  </si>
  <si>
    <t>100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</si>
  <si>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</si>
  <si>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</si>
  <si>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</si>
  <si>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</si>
  <si>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</si>
  <si>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</si>
  <si>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</si>
  <si>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</si>
  <si>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</si>
  <si>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</si>
  <si>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</si>
  <si>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</si>
  <si>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</si>
  <si>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</si>
  <si>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</si>
  <si>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</si>
  <si>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</si>
  <si>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</si>
  <si>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</si>
  <si>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</si>
  <si>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</si>
  <si>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</si>
  <si>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</si>
  <si>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</si>
  <si>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</si>
  <si>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</si>
  <si>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</si>
  <si>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</si>
  <si>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</si>
  <si>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</si>
  <si>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</si>
  <si>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</si>
  <si>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</si>
  <si>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</si>
  <si>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</si>
  <si>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</si>
  <si>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</si>
  <si>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</si>
  <si>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</si>
  <si>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</si>
  <si>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</si>
  <si>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</si>
  <si>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</si>
  <si>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</si>
  <si>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</si>
  <si>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</si>
  <si>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</si>
  <si>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</si>
  <si>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</si>
  <si>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</si>
  <si>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Všeobecné položky</t>
  </si>
  <si>
    <t>STA</t>
  </si>
  <si>
    <t>{fdde0eeb-f091-4896-aa09-89d744c805bd}</t>
  </si>
  <si>
    <t>2</t>
  </si>
  <si>
    <t>SO 101</t>
  </si>
  <si>
    <t>Silnice</t>
  </si>
  <si>
    <t>{2cc30961-7ab2-417f-8ba6-eff26e8846e8}</t>
  </si>
  <si>
    <t>SO 180</t>
  </si>
  <si>
    <t>Přechodné dopravní značení</t>
  </si>
  <si>
    <t>{ded73907-1dec-4fab-b9f7-536860e90cca}</t>
  </si>
  <si>
    <t>SO 190</t>
  </si>
  <si>
    <t xml:space="preserve">Stálé dopravní značení </t>
  </si>
  <si>
    <t>{1955260b-bcda-45d5-9a17-b9f31094fe8f}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</si>
  <si>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</si>
  <si>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</si>
  <si>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</si>
  <si>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</si>
  <si>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</si>
  <si>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</si>
  <si>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</si>
  <si>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001 - Všeobecné položky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</si>
  <si>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</si>
  <si>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</si>
  <si>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</si>
  <si>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</si>
  <si>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</si>
  <si>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</si>
  <si>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</si>
  <si>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</si>
  <si>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</si>
  <si>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</si>
  <si>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</si>
  <si>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</si>
  <si>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</si>
  <si>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</si>
  <si>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</si>
  <si>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</si>
  <si>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</si>
  <si>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</si>
  <si>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</si>
  <si>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</si>
  <si>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</si>
  <si>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</si>
  <si>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</si>
  <si>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</si>
  <si>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</si>
  <si>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</si>
  <si>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</si>
  <si>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</si>
  <si>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</si>
  <si>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</si>
  <si>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</si>
  <si>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913111111</t>
  </si>
  <si>
    <t>Montáž a demontáž plastového podstavce dočasné dopravní značky</t>
  </si>
  <si>
    <t>kus</t>
  </si>
  <si>
    <t>CS ÚRS 2017 01</t>
  </si>
  <si>
    <t>4</t>
  </si>
  <si>
    <t>-1351361470</t>
  </si>
  <si>
    <t>P</t>
  </si>
  <si>
    <t>Poznámka k položce:
k informačním tabulím</t>
  </si>
  <si>
    <t>913111112</t>
  </si>
  <si>
    <t>Montáž a demontáž sloupku délky do 2 m dočasné dopravní značky</t>
  </si>
  <si>
    <t>1730827274</t>
  </si>
  <si>
    <t>VV</t>
  </si>
  <si>
    <t>2*6   " 2 sloupky na jednu tabuli</t>
  </si>
  <si>
    <t>3</t>
  </si>
  <si>
    <t>914211111</t>
  </si>
  <si>
    <t>Montáž svislé dopravní značky velkoplošné velikosti do 6 m2</t>
  </si>
  <si>
    <t>1323365945</t>
  </si>
  <si>
    <t>Poznámka k položce:
informační tabule</t>
  </si>
  <si>
    <t>3      " informace o příjezdu ke stavbě</t>
  </si>
  <si>
    <t>3      " informace o stavbě - investor, projektant, datum, atd.....</t>
  </si>
  <si>
    <t>Součet</t>
  </si>
  <si>
    <t>M</t>
  </si>
  <si>
    <t>404442710</t>
  </si>
  <si>
    <t>značka svislá reflexní AL- NK 1000 x 1500 mm</t>
  </si>
  <si>
    <t>8</t>
  </si>
  <si>
    <t>1962639361</t>
  </si>
  <si>
    <t>VRN</t>
  </si>
  <si>
    <t>Vedlejší rozpočtové náklady</t>
  </si>
  <si>
    <t>5</t>
  </si>
  <si>
    <t>VRN1</t>
  </si>
  <si>
    <t>Průzkumné, geodetické a projektové práce</t>
  </si>
  <si>
    <t>012303000</t>
  </si>
  <si>
    <t>Geodetické práce po výstavbě</t>
  </si>
  <si>
    <t>Kč</t>
  </si>
  <si>
    <t>1024</t>
  </si>
  <si>
    <t>1351773851</t>
  </si>
  <si>
    <t>Poznámka k položce:
zaměření skutečného provedení</t>
  </si>
  <si>
    <t>6</t>
  </si>
  <si>
    <t>013254000</t>
  </si>
  <si>
    <t>Dokumentace skutečného provedení stavby</t>
  </si>
  <si>
    <t>-787235420</t>
  </si>
  <si>
    <t>7</t>
  </si>
  <si>
    <t>013274000R</t>
  </si>
  <si>
    <t>Aktualizace projektu DIO + zajištění DIR</t>
  </si>
  <si>
    <t>-1077600787</t>
  </si>
  <si>
    <t>VRN2</t>
  </si>
  <si>
    <t>Příprava staveniště</t>
  </si>
  <si>
    <t>020001000</t>
  </si>
  <si>
    <t>-539735225</t>
  </si>
  <si>
    <t>VRN9</t>
  </si>
  <si>
    <t>Ostatní náklady</t>
  </si>
  <si>
    <t>091803000r</t>
  </si>
  <si>
    <t>Sledování a vyhodnocení použité technologie</t>
  </si>
  <si>
    <t>-1434021100</t>
  </si>
  <si>
    <t>SO 101 - Silnice</t>
  </si>
  <si>
    <t xml:space="preserve">    1 - Zemní práce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</si>
  <si>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</si>
  <si>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</si>
  <si>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</si>
  <si>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</si>
  <si>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Zemní práce</t>
  </si>
  <si>
    <t>112201104</t>
  </si>
  <si>
    <t>Odstranění pařezů D do 900 mm</t>
  </si>
  <si>
    <t>-2045636633</t>
  </si>
  <si>
    <t>Poznámka k položce:
odstranění pařezů z příkopů, Kompletní provedení včetně veškeré manipulace a odklizení materiálu</t>
  </si>
  <si>
    <t>113154435</t>
  </si>
  <si>
    <t>Frézování živičného krytu tl 200 mm pruh š 2 m pl přes 10000 m2 bez překážek v trase</t>
  </si>
  <si>
    <t>m2</t>
  </si>
  <si>
    <t>-1530469930</t>
  </si>
  <si>
    <t>Poznámka k položce:
Frézování stáv. asf. vrstev vozovky do hloubky 110 mm pod úroveň nově navržené nivelety, vč.reprofilace příčného sklonu, ZÚ až km -6,260
Frézování stáv. asf. vrstev vozovky do hloubky 110 mm, km -6,26 až KÚ
Včetně veškeré manipulace a naložení na dopravní prostředek. Odfrézovaný materiál odkoupí zhotovitel, doprava materiálu zůstává na zhotoviteli.</t>
  </si>
  <si>
    <t>13144   "ZÚ až km -6,260, plocha odečtena ze situace</t>
  </si>
  <si>
    <t>10307   "km -6,260 až KÚ, plocha odečtena ze situace</t>
  </si>
  <si>
    <t>122101104</t>
  </si>
  <si>
    <t>Odkopávky a prokopávky nezapažené v hornině tř. 1 a 2 objem přes 5000 m3</t>
  </si>
  <si>
    <t>m3</t>
  </si>
  <si>
    <t>-158562029</t>
  </si>
  <si>
    <t xml:space="preserve">Poznámka k položce:
včetně veškeré manipulace a naložení na dopravní prostředek, dle TZ
</t>
  </si>
  <si>
    <t>3346   "výkop (pročištění příkopů)</t>
  </si>
  <si>
    <t>2995   "výměna podloží v aktivní zóně</t>
  </si>
  <si>
    <t>122101403</t>
  </si>
  <si>
    <t>Vykopávky v zemníku na suchu v hornině tř. 1 a 2 objem do 5000 m3</t>
  </si>
  <si>
    <t>-29720748</t>
  </si>
  <si>
    <t>Poznámka k položce:
Vykopání včetně naložení na dopravní prostředek, dle pol. č. 162701105a</t>
  </si>
  <si>
    <t>132151011</t>
  </si>
  <si>
    <t>Hloubení rýh do 15 m3 šířky do 2 m v hornině tř. 1 a 2 při překopech inženýrských sítí</t>
  </si>
  <si>
    <t>764928688</t>
  </si>
  <si>
    <t>Poznámka k položce:
hloubení rýhy pro prodloužení propustku, včetně veškeré manipulace a naložení na dopravní prostředek</t>
  </si>
  <si>
    <t>(10*1,5*1,0)   "délka (pol. č. 919521120))x hloubka x šířka</t>
  </si>
  <si>
    <t>162701105</t>
  </si>
  <si>
    <t>Vodorovné přemístění do 10000 m výkopku/sypaniny z horniny tř. 1 až 4</t>
  </si>
  <si>
    <t>-1165268691</t>
  </si>
  <si>
    <t>Poznámka k položce:
odvoz materiálu na skládku, včetně manipulace a složení z dopr. prostředku</t>
  </si>
  <si>
    <t xml:space="preserve">15        "dle pol. č. 132151011 (rýha pro propustek) </t>
  </si>
  <si>
    <t xml:space="preserve">6341        "dle pol. č. 122101104 (výkop) </t>
  </si>
  <si>
    <t>162701105a</t>
  </si>
  <si>
    <t>1259064152</t>
  </si>
  <si>
    <t>Poznámka k položce:
dovoz nakoupeného materiálu ze zemníkuu, včetně manipulace a složení z dopr. prostředku</t>
  </si>
  <si>
    <t>1132        "ohumusování - dle pol. č. 182301132</t>
  </si>
  <si>
    <t>366          "aktivní zóna - dle pol. č. 171102111</t>
  </si>
  <si>
    <t>162701109</t>
  </si>
  <si>
    <t>Příplatek k vodorovnému přemístění výkopku/sypaniny z horniny tř. 1 až 4 ZKD 1000 m přes 10000 m</t>
  </si>
  <si>
    <t>1591759820</t>
  </si>
  <si>
    <t>Poznámka k položce:
dle pol. č. 162701105 x koef. 15 (vzdálenost 25 km)</t>
  </si>
  <si>
    <t>6356*15 'Přepočtené koeficientem množství</t>
  </si>
  <si>
    <t>162701109a</t>
  </si>
  <si>
    <t>-1619767641</t>
  </si>
  <si>
    <t>Poznámka k položce:
dle pol. č. 162701105a x koef. 15 (vzdálenost 25 km)</t>
  </si>
  <si>
    <t>1498*15 'Přepočtené koeficientem množství</t>
  </si>
  <si>
    <t>171102111</t>
  </si>
  <si>
    <t>Uložení sypaniny z hornin nesoudržných a sypkých do násypů zhutněných v aktivní zóně</t>
  </si>
  <si>
    <t>1015187339</t>
  </si>
  <si>
    <t xml:space="preserve">Poznámka k položce:
Uložení zeminy do násypu v aktivní zóně, dle TZ
</t>
  </si>
  <si>
    <t>11</t>
  </si>
  <si>
    <t>171201201</t>
  </si>
  <si>
    <t>Uložení sypaniny na skládky</t>
  </si>
  <si>
    <t>-1840397639</t>
  </si>
  <si>
    <t>Poznámka k položce:
dle pol. č. 162701105</t>
  </si>
  <si>
    <t>12</t>
  </si>
  <si>
    <t>171201202R</t>
  </si>
  <si>
    <t>Poplatek za zemník</t>
  </si>
  <si>
    <t>399934613</t>
  </si>
  <si>
    <t xml:space="preserve">Poznámka k položce:
poplatek za nakoupení materiálu, dle pol. č. 162701105a
</t>
  </si>
  <si>
    <t>13</t>
  </si>
  <si>
    <t>171201211</t>
  </si>
  <si>
    <t>Poplatek za uložení odpadu ze sypaniny na skládce (skládkovné)</t>
  </si>
  <si>
    <t>t</t>
  </si>
  <si>
    <t>1337885439</t>
  </si>
  <si>
    <t>Poznámka k položce:
dle pol. č. 162701105 x koef. přepočtu na tuny 2,0</t>
  </si>
  <si>
    <t>6356*2 'Přepočtené koeficientem množství</t>
  </si>
  <si>
    <t>14</t>
  </si>
  <si>
    <t>174102101</t>
  </si>
  <si>
    <t>Zásyp jam, šachet a rýh do 30 m3 sypaninou se zhutněním při překopech inženýrských sítí</t>
  </si>
  <si>
    <t>36261622</t>
  </si>
  <si>
    <t>Poznámka k položce:
zásyp rýhy po prodloužení propustku, zásyp bude proveden zeminou vykopanou v místě stavby, včetně veškeré manipulace</t>
  </si>
  <si>
    <t>174201203</t>
  </si>
  <si>
    <t>Zásyp jam po pařezech D pařezů do 700 mm</t>
  </si>
  <si>
    <t>1276830548</t>
  </si>
  <si>
    <t>Poznámka k položce:
dle pol. č. 112201104</t>
  </si>
  <si>
    <t>16</t>
  </si>
  <si>
    <t>181951102</t>
  </si>
  <si>
    <t>Úprava pláně v hornině tř. 1 až 4 se zhutněním</t>
  </si>
  <si>
    <t>-1349281999</t>
  </si>
  <si>
    <t>Poznámka k položce:
přehutnění podloží pod násypem</t>
  </si>
  <si>
    <t>2*2,15*1671   "po obou stranách x šířka pláně ze vzorového řezu x délka dle koor. sit (km -6,26 až KÚ)</t>
  </si>
  <si>
    <t>17</t>
  </si>
  <si>
    <t>182301132</t>
  </si>
  <si>
    <t>Rozprostření ornice pl přes 500 m2 ve svahu přes 1:5 tl vrstvy do 150 mm</t>
  </si>
  <si>
    <t>-1563393733</t>
  </si>
  <si>
    <t xml:space="preserve">Poznámka k položce:
Ohumusování tl. 0,15 m, dle TZ
</t>
  </si>
  <si>
    <t>1132/0,15   "kubatura/tl. 0,15 m</t>
  </si>
  <si>
    <t>18</t>
  </si>
  <si>
    <t>183405211</t>
  </si>
  <si>
    <t>Výsev trávníku hydroosevem na ornici</t>
  </si>
  <si>
    <t>1908953833</t>
  </si>
  <si>
    <t xml:space="preserve">Poznámka k položce:
ohumusování tl. 0,15 m, dle pol. č. 182301132
</t>
  </si>
  <si>
    <t>19</t>
  </si>
  <si>
    <t>005724740</t>
  </si>
  <si>
    <t>osivo směs travní krajinná - svahová</t>
  </si>
  <si>
    <t>kg</t>
  </si>
  <si>
    <t>-504259538</t>
  </si>
  <si>
    <t>Poznámka k položce:
dle pol. č. 183405211 x koef. 0,025</t>
  </si>
  <si>
    <t>7546,667*0,025 'Přepočtené koeficientem množství</t>
  </si>
  <si>
    <t>Komunikace pozemní</t>
  </si>
  <si>
    <t>20</t>
  </si>
  <si>
    <t>564231111</t>
  </si>
  <si>
    <t>Podklad nebo podsyp ze štěrkopísku ŠP tl 100 mm</t>
  </si>
  <si>
    <t>-1524699274</t>
  </si>
  <si>
    <t>Poznámka k položce:
podklad pod dlažbu z lom. kamene, dle pol. č. 594511111</t>
  </si>
  <si>
    <t>564851111</t>
  </si>
  <si>
    <t>Podklad ze štěrkodrtě ŠD tl 150 mm</t>
  </si>
  <si>
    <t>683766769</t>
  </si>
  <si>
    <t>Poznámka k položce:
vrstva ŠD (R-mat) tl. 150 mm</t>
  </si>
  <si>
    <t>(0,207*2*1671)/0,15   "kubatura / tl. 0,15 m</t>
  </si>
  <si>
    <t>22</t>
  </si>
  <si>
    <t>564971415</t>
  </si>
  <si>
    <t>Podklad z asfaltového recyklátu tl 250 mm</t>
  </si>
  <si>
    <t>785810334</t>
  </si>
  <si>
    <t>Poznámka k položce:
Sjezdy na pole, zpevněno R-mat tl. 250 mm, kompletní provedení včetně dodávky a nákupu veškerého materiálu</t>
  </si>
  <si>
    <t>14+29+12+41   "ZÚ až km -6,26, plochy odečteny ze situace</t>
  </si>
  <si>
    <t>36+34+31+59+19   "km -6,26 až KÚ, plochy odečteny ze situace</t>
  </si>
  <si>
    <t>23</t>
  </si>
  <si>
    <t>567521151</t>
  </si>
  <si>
    <t>Recyklace podkladu za studena na místě - rozpojení a reprofilace tl 200 mm plochy přes 10000m2</t>
  </si>
  <si>
    <t>CS ÚRS 2016 01</t>
  </si>
  <si>
    <t>-681193783</t>
  </si>
  <si>
    <t xml:space="preserve">Poznámka k položce:
Recyklace podkladních vrstev za studena RS 0/32 C3/4 AC (na místě) tl. 160 mm (140 mm), 
Rozfrézování a reprofilace do hloubky 160 mm (140 mm) - dle VPR
</t>
  </si>
  <si>
    <t>10975,4    "dle pol. č. 567522152</t>
  </si>
  <si>
    <t>24</t>
  </si>
  <si>
    <t>567522152</t>
  </si>
  <si>
    <t>Recyklace podkladu za studena na místě - promísení s pojivem, kamenivem tl 170 mm přes 10000 m2</t>
  </si>
  <si>
    <t>-1321118259</t>
  </si>
  <si>
    <t>Poznámka k položce:
Recyklace podkladních vrstev za studena RS 0/32 C3/4 AC (na místě) tl. 160 mm (140 mm), kompletní provedení vrstev, dodání pojiva ve specifikaci
Recyklace upraveného (homogenizovaného) konstrukčního souvrství na hloubku 160 mm (140 mm) dle TP 208 technologií za studena na místě s přidáním kombinovaného pojiva asfalt+cement (vlastnosti recyklované směsi před prováděním recyklace budou ověřeny průkazními zkouškami).
V místech vyrovnání podélného a příčného sklonu bude přidám R-mat (v pol. ř. 583441710).
Včetně následného urovnání vrstvy a zhutnění.</t>
  </si>
  <si>
    <t>10307+1671*0,2*2   "km -6,260 až KÚ, plocha odečtena ze situace x rozšíření vrstvy</t>
  </si>
  <si>
    <t>25</t>
  </si>
  <si>
    <t>585221100</t>
  </si>
  <si>
    <t xml:space="preserve">cement </t>
  </si>
  <si>
    <t>-426427390</t>
  </si>
  <si>
    <t>Poznámka k položce:
Vlastnosti recyklované směsi před prováděním recyklace budou ověřeny průkazními zkouškami</t>
  </si>
  <si>
    <t xml:space="preserve">10975,4*0,16*0,092*2,2    "plocha dle pol. č. 567522152 x tl. x doporučené množství 0,092 t/m3 </t>
  </si>
  <si>
    <t>26</t>
  </si>
  <si>
    <t>111621000</t>
  </si>
  <si>
    <t xml:space="preserve">zpěněný asfalt </t>
  </si>
  <si>
    <t>-1301993948</t>
  </si>
  <si>
    <t>10975,4*0,16*0,0575*2,2    "plocha dle pol. č. 567522152 x tl. x doporučené množství 0,0575 t/m3</t>
  </si>
  <si>
    <t>27</t>
  </si>
  <si>
    <t>583441710</t>
  </si>
  <si>
    <t>kamenivo</t>
  </si>
  <si>
    <t>-1616580134</t>
  </si>
  <si>
    <t>Poznámka k položce:
Přidané kamenivo - doplnění vhodného materiálu pro recyklaci vč. rezervy 10%
Vlastnosti recyklované směsi před prováděním recyklace budou ověřeny průkazními zkouškami</t>
  </si>
  <si>
    <t xml:space="preserve">0,75*2*1671*0,16*1,1*2   </t>
  </si>
  <si>
    <t>"šířka vrstvy ze vzorového řezu x po obou stranách x délka úseku (km -6,26 až KÚ)x tl. 0,16m x rezerva x koef. přepočtu na tuny</t>
  </si>
  <si>
    <t>28</t>
  </si>
  <si>
    <t>569903311</t>
  </si>
  <si>
    <t>Zřízení zemních krajnic se zhutněním</t>
  </si>
  <si>
    <t>-1289726278</t>
  </si>
  <si>
    <t>Poznámka k položce:
Dosypávka krajnice z R-mat</t>
  </si>
  <si>
    <t>0,061*1671*2   "plocha ze vzorového řezu - délka (km -6,26 až KÚ) x po obou stranách</t>
  </si>
  <si>
    <t>29</t>
  </si>
  <si>
    <t>589811470a</t>
  </si>
  <si>
    <t>recyklát asfaltový frakce 8/32</t>
  </si>
  <si>
    <t>986460810</t>
  </si>
  <si>
    <t>Poznámka k položce:
pořízení a dodávka materiálu pro pol. č. 569903311</t>
  </si>
  <si>
    <t>30</t>
  </si>
  <si>
    <t>569931132</t>
  </si>
  <si>
    <t>Zpevnění krajnic asfaltovým recyklátem tl 100 mm</t>
  </si>
  <si>
    <t>-90022398</t>
  </si>
  <si>
    <t>Poznámka k položce:
zpevnění zemní krajnice R-mat tl. min. 0,1 m, sníženo o 3 cm oproti zpevněné krajnici</t>
  </si>
  <si>
    <t>1084*0,75*2   "délka x šířka x po obou stranách (ZÚ až km -6,26)</t>
  </si>
  <si>
    <t>1671*0,75*2   "délka x šířka x po obou stranách (km -6,26 až KÚ)</t>
  </si>
  <si>
    <t>31</t>
  </si>
  <si>
    <t>589811470</t>
  </si>
  <si>
    <t>-1789195849</t>
  </si>
  <si>
    <t>Poznámka k položce:
Dodávka a dovoz materiálu na zpevnění krajnic, dle pol. č. 569931132 x tl. 0,1 m</t>
  </si>
  <si>
    <t>4132,5*0,1 'Přepočtené koeficientem množství</t>
  </si>
  <si>
    <t>32</t>
  </si>
  <si>
    <t>572531131</t>
  </si>
  <si>
    <t>Oprava trhlin asfaltovou sanační hmotou š do 40 mm</t>
  </si>
  <si>
    <t>m</t>
  </si>
  <si>
    <t>-1351678328</t>
  </si>
  <si>
    <t>Poznámka k položce:
Oprava podélných a příčných trhlin, vyčištění a zalití polymerem modifikovanou asfaltovou směsí</t>
  </si>
  <si>
    <t>(13144*1,03)*0,3   "plocha dle pol. č. 577186121 x cca 0,3 m/m2</t>
  </si>
  <si>
    <t>33</t>
  </si>
  <si>
    <t>573231000R</t>
  </si>
  <si>
    <t>Pružná membrána SAMI</t>
  </si>
  <si>
    <t>1534276214</t>
  </si>
  <si>
    <t>Poznámka k položce:
dle pol. č. 919721200R</t>
  </si>
  <si>
    <t>34</t>
  </si>
  <si>
    <t>573231107</t>
  </si>
  <si>
    <t>Postřik živičný spojovací ze silniční emulze v množství 0,40 kg/m2</t>
  </si>
  <si>
    <t>1124669818</t>
  </si>
  <si>
    <t>23451   "plocha dle pol. č. 577134121 (ACO) - PS-E C60 B 3až6  0,35 kg/m2</t>
  </si>
  <si>
    <t>35</t>
  </si>
  <si>
    <t>573231109</t>
  </si>
  <si>
    <t>Postřik živičný spojovací ze silniční emulze v množství 0,60 kg/m2</t>
  </si>
  <si>
    <t>714807320</t>
  </si>
  <si>
    <t>23451*1,03   "plocha dle pol. č. 577165122 (FR ACL) - PS-E C60 B 3až6  0,60 kg/m2</t>
  </si>
  <si>
    <t>36</t>
  </si>
  <si>
    <t>577134121</t>
  </si>
  <si>
    <t>Asfaltový beton vrstva obrusná ACO 11 (ABS) tř. I tl 40 mm š přes 3 m z nemodifikovaného asfaltu</t>
  </si>
  <si>
    <t>-364785943</t>
  </si>
  <si>
    <t>Poznámka k položce:
ACO 11 50/70 tl. 40 mm
Do obrusné vrstvy budou přidány rejuvenátory (oživovače) asfaltu do 10% objemu pojiva</t>
  </si>
  <si>
    <t>37</t>
  </si>
  <si>
    <t>577165122</t>
  </si>
  <si>
    <t>Asfaltový beton vrstva ložní ACL 16 (ABH) tl 70 mm š přes 3 m z nemodifikovaného asfaltu</t>
  </si>
  <si>
    <t>-792052008</t>
  </si>
  <si>
    <t>Poznámka k položce:
FR ACL 16+ 50/70 (dle vzorového řezu), dle pol. č. 577134121 x koef. rozšíření vrstvy
(vyztužení dle pol. č. 919721200)
Do ložné vrstvy budou přidány rejuvenátory (oživovače) asfaltu do 10% objemu pojiva</t>
  </si>
  <si>
    <t>23451*1,03 'Přepočtené koeficientem množství</t>
  </si>
  <si>
    <t>38</t>
  </si>
  <si>
    <t>594511111</t>
  </si>
  <si>
    <t>Dlažba z lomového kamene s provedením lože z betonu</t>
  </si>
  <si>
    <t>-345122146</t>
  </si>
  <si>
    <t>Poznámka k položce:
Opevnění dna, vtoku a výtoku lomovým kamenem do cementobetonového lože u propustku; vyplnění spar dle pol. č. 599632111, podklad dle pol. č. 564231111</t>
  </si>
  <si>
    <t>22   " km - 6,508 - dle situace</t>
  </si>
  <si>
    <t>39</t>
  </si>
  <si>
    <t>599632111</t>
  </si>
  <si>
    <t>Vyplnění spár dlažby z lomového kamene MC se zatřením</t>
  </si>
  <si>
    <t>555333728</t>
  </si>
  <si>
    <t>Poznámka k položce:
dle pol. č. 594511111</t>
  </si>
  <si>
    <t>Trubní vedení</t>
  </si>
  <si>
    <t>40</t>
  </si>
  <si>
    <t>895170102R</t>
  </si>
  <si>
    <t>Výměna poškozených částí šachet silniční drenáže</t>
  </si>
  <si>
    <t>-654126030</t>
  </si>
  <si>
    <t xml:space="preserve">Poznámka k položce:
dle TZ
</t>
  </si>
  <si>
    <t>41</t>
  </si>
  <si>
    <t>895170132R</t>
  </si>
  <si>
    <t>Výměna poklopů šachet silniční drenáže</t>
  </si>
  <si>
    <t>37811314</t>
  </si>
  <si>
    <t xml:space="preserve">Poznámka k položce:
dle TZ
</t>
  </si>
  <si>
    <t>42</t>
  </si>
  <si>
    <t>911331135</t>
  </si>
  <si>
    <t>Svodidlo ocelové jednostranné zádržnosti H1 se zaberaněním sloupků v rozmezí do 4 m</t>
  </si>
  <si>
    <t>-1435184896</t>
  </si>
  <si>
    <t>98++68    "osazení nového jednostranného ocelového svodidla s úrovní zadržení H1, dle situace</t>
  </si>
  <si>
    <t>43</t>
  </si>
  <si>
    <t>912211110R</t>
  </si>
  <si>
    <t>Montáž balisety</t>
  </si>
  <si>
    <t>-1125915859</t>
  </si>
  <si>
    <t>Poznámka k položce:
dle pol. č. 404451501R</t>
  </si>
  <si>
    <t>44</t>
  </si>
  <si>
    <t>404451501R</t>
  </si>
  <si>
    <t xml:space="preserve">sloupek silniční plastový červený s retroreflexní fólií směrový </t>
  </si>
  <si>
    <t>-433032370</t>
  </si>
  <si>
    <t>Poznámka k položce:
baliseta červená</t>
  </si>
  <si>
    <t>20   "počet obnovených sjezdů na pole x 2 sloupky na sjezd - dle koor. sit.</t>
  </si>
  <si>
    <t>45</t>
  </si>
  <si>
    <t>912211111</t>
  </si>
  <si>
    <t>Montáž směrového sloupku silničního plastového prosté uložení bez betonového základu</t>
  </si>
  <si>
    <t>602489767</t>
  </si>
  <si>
    <t>Poznámka k položce:
"dle pol. č. 404451500</t>
  </si>
  <si>
    <t>46</t>
  </si>
  <si>
    <t>404451500</t>
  </si>
  <si>
    <t xml:space="preserve">sloupek silniční plastový s retroreflexní fólií směrový </t>
  </si>
  <si>
    <t>1510907303</t>
  </si>
  <si>
    <t xml:space="preserve">Poznámka k položce:
směrový sloupek bílý
</t>
  </si>
  <si>
    <t>2755/45*2   "délka úseku dle TZ / prům. vzdálenost x na obou stranách</t>
  </si>
  <si>
    <t>123   "po zaokrouhlení</t>
  </si>
  <si>
    <t>47</t>
  </si>
  <si>
    <t>912311111</t>
  </si>
  <si>
    <t>Montáž odrazky na ocelové svodidlo</t>
  </si>
  <si>
    <t>2103895428</t>
  </si>
  <si>
    <t>166/45   "délka svodidla (pol. č. 911331111) / prům. vzdálenost po 45 m</t>
  </si>
  <si>
    <t>4   "po zaokrouhlení</t>
  </si>
  <si>
    <t>48</t>
  </si>
  <si>
    <t>404451750</t>
  </si>
  <si>
    <t>odrazka na svodidla</t>
  </si>
  <si>
    <t>-710101986</t>
  </si>
  <si>
    <t>Poznámka k položce:
dle pol. č. 912211121</t>
  </si>
  <si>
    <t>49</t>
  </si>
  <si>
    <t>919112114</t>
  </si>
  <si>
    <t>Řezání dilatačních spár š 4 mm hl do 100 mm příčných nebo podélných v živičném krytu</t>
  </si>
  <si>
    <t>-1707450090</t>
  </si>
  <si>
    <t>37+14+6+7,5   "napojení na stávající stav - dle koor. sit.</t>
  </si>
  <si>
    <t>50</t>
  </si>
  <si>
    <t>919122112</t>
  </si>
  <si>
    <t>Těsnění spár zálivkou za tepla pro komůrky š 10 mm hl 25 mm s těsnicím profilem</t>
  </si>
  <si>
    <t>-1534970016</t>
  </si>
  <si>
    <t>Poznámka k položce:
dle pol. č 919112114</t>
  </si>
  <si>
    <t>51</t>
  </si>
  <si>
    <t>919521120</t>
  </si>
  <si>
    <t>Zřízení silničního propustku z trub betonových nebo ŽB DN 400</t>
  </si>
  <si>
    <t>-1487334545</t>
  </si>
  <si>
    <t>Poznámka k položce:
Prodložení roury propustku - kompletní provedení včetně všech souvisejících prací, včetně podkladní a ložné vrstvy, dle situace, včetně seříznutí čel na vtoku a výtoku</t>
  </si>
  <si>
    <t>52</t>
  </si>
  <si>
    <t>592237120</t>
  </si>
  <si>
    <t xml:space="preserve">trouba betonová </t>
  </si>
  <si>
    <t>153415737</t>
  </si>
  <si>
    <t>10/2,5   "dle pol. č. 919521120 / délka trouby</t>
  </si>
  <si>
    <t>53</t>
  </si>
  <si>
    <t>919535556</t>
  </si>
  <si>
    <t>Obetonování trubního propustku betonem se zvýšenými nároky na prostředí tř. C 25/30</t>
  </si>
  <si>
    <t>-962041876</t>
  </si>
  <si>
    <t>0,2*10   "plocha z řezu x délka dle pol. č. 919521140</t>
  </si>
  <si>
    <t>54</t>
  </si>
  <si>
    <t>919551112</t>
  </si>
  <si>
    <t>Zřízení propustku z trub plastových PE rýhovaných se spojkami nebo s hrdlem DN 400 mm</t>
  </si>
  <si>
    <t>1158292358</t>
  </si>
  <si>
    <t xml:space="preserve">Poznámka k položce:
nové propustky DN 400 korugovaný plast+seříznutí - sjezdy na pole, kompletní provedení včetně všech souvisejících prací </t>
  </si>
  <si>
    <t>55</t>
  </si>
  <si>
    <t>562411110</t>
  </si>
  <si>
    <t>trouba d = 400 mm</t>
  </si>
  <si>
    <t>-2081085933</t>
  </si>
  <si>
    <t>Poznámka k položce:
dle pol. č. 919551112</t>
  </si>
  <si>
    <t>56</t>
  </si>
  <si>
    <t>919721200R</t>
  </si>
  <si>
    <t>Geokompozit pro vyztužení asfaltového povrchu</t>
  </si>
  <si>
    <t>-250660498</t>
  </si>
  <si>
    <t>Poznámka k položce:
překrytí příčných spar geokompozitem</t>
  </si>
  <si>
    <t>4061,496*2    "dle pol. č. 572531131 x šířka 2m</t>
  </si>
  <si>
    <t>57</t>
  </si>
  <si>
    <t>919721220R</t>
  </si>
  <si>
    <t>Vyztužení asfaltové směsi třírozměrnou asfaltovou výztuží z aramidových vláken</t>
  </si>
  <si>
    <t>1645759849</t>
  </si>
  <si>
    <t xml:space="preserve">Poznámka k položce:
FIBER REINFORCED - vlákny vyztužená vrstva v množství 0,5kg na 1t asfaltové směsi (dle VPR)
</t>
  </si>
  <si>
    <t>13144*1,03  "ZÚ až km -6,260, plocha x koef. rozšíření vrstvy (dle pol. č. 577165122)</t>
  </si>
  <si>
    <t>10307*1,03   "km -6,260 až KÚ, plocha x koef. rozšíření vrstvy (dle pol. č. 577165122)</t>
  </si>
  <si>
    <t>58</t>
  </si>
  <si>
    <t>938902111</t>
  </si>
  <si>
    <t>Čištění příkopů komunikací příkopovým rypadlem objem nánosu do 0,15 m3/m</t>
  </si>
  <si>
    <t>826324402</t>
  </si>
  <si>
    <t>Poznámka k položce:
Pročištění silničního příkopu s úpravou dna a svahů do předepsaného profilu včetně naložení na dopravní prostředek a veškeré manipulace, odvoz dle pol. č. 997221551</t>
  </si>
  <si>
    <t>559+403    "dle situace</t>
  </si>
  <si>
    <t>59</t>
  </si>
  <si>
    <t>938902422</t>
  </si>
  <si>
    <t>Čištění propustků strojně tlakovou vodou D do 1000 mm při tl nánosu do 50% DN</t>
  </si>
  <si>
    <t>196700637</t>
  </si>
  <si>
    <t>Poznámka k položce:
Kompletní provedení včetně nákladů na vodu, včetně naložení materiálu na dopravní prostředek, odvoz dle pol. č. 997221551</t>
  </si>
  <si>
    <t>"délky dle koor. situace</t>
  </si>
  <si>
    <t>5       "DN500</t>
  </si>
  <si>
    <t>10     "DN600</t>
  </si>
  <si>
    <t>22     "DN1000</t>
  </si>
  <si>
    <t>20,5   "DN600</t>
  </si>
  <si>
    <t>9,5     "DN600</t>
  </si>
  <si>
    <t>60</t>
  </si>
  <si>
    <t>938902499</t>
  </si>
  <si>
    <t>Příplatek k čištění propustků delších než 8 m za každý další 1 m délky</t>
  </si>
  <si>
    <t>348045472</t>
  </si>
  <si>
    <t>"délky dle pol. č. 938902422 s odečtem délky 8m</t>
  </si>
  <si>
    <t>10-8     "DN600</t>
  </si>
  <si>
    <t>22 -8    "DN1000</t>
  </si>
  <si>
    <t>20,5-8   "DN600</t>
  </si>
  <si>
    <t>9,5-8     "DN600</t>
  </si>
  <si>
    <t>61</t>
  </si>
  <si>
    <t>938906143</t>
  </si>
  <si>
    <t>Pročištění drenážního potrubí DN 130 a 160</t>
  </si>
  <si>
    <t>1492951565</t>
  </si>
  <si>
    <t>Poznámka k položce:
Pročištění silniční drenáže - kompletní provedení včetně veškeré manipulace a včetně naložení na dopravní prostředek, doprave je uvedena v pol. č. 997221551</t>
  </si>
  <si>
    <t>237+501   "dle situace</t>
  </si>
  <si>
    <t>62</t>
  </si>
  <si>
    <t>938909311</t>
  </si>
  <si>
    <t>Čištění vozovek metením strojně podkladu nebo krytu betonového nebo živičného</t>
  </si>
  <si>
    <t>488987211</t>
  </si>
  <si>
    <t>Poznámka k položce:
zametení povrchu po odfrézování</t>
  </si>
  <si>
    <t>63</t>
  </si>
  <si>
    <t>938909612</t>
  </si>
  <si>
    <t>Odstranění nánosu na krajnicích tl do 200 mm</t>
  </si>
  <si>
    <t>-752587065</t>
  </si>
  <si>
    <t>Poznámka k položce:
Odtěžení drnu na krajnici, ubourání stávající konstrukce do předepsaného sklonu, včetně veškeré manipulace a naložení na dopravní prostředek, odvoz dle pol. č. 997221551</t>
  </si>
  <si>
    <t>1084*0,75*2    "délka krajnice (délka ZÚ až km -6,26) x šířka 0,75 m x po obou stranách</t>
  </si>
  <si>
    <t>997</t>
  </si>
  <si>
    <t>Přesun sutě</t>
  </si>
  <si>
    <t>64</t>
  </si>
  <si>
    <t>997221551</t>
  </si>
  <si>
    <t>Vodorovná doprava suti ze sypkých materiálů do 1 km</t>
  </si>
  <si>
    <t>1149586144</t>
  </si>
  <si>
    <t>962*0,1*2           "délka dle pol. č. 938902111 (příkop) x 0,1m3/m nánosu x koef. přepočtu na tuny</t>
  </si>
  <si>
    <t>1626*0,13*2   "plocha dle pol. č. 938909612 (nános na krajnicích) x tl. 0,13 m x koef. přepočtu na tuny</t>
  </si>
  <si>
    <t>738*(3,14*0,15*0,15/4)*0,3*2   "délka dle pol. č. 938906143 (silniční drenáž) x profil trubky x 30%nánosu x koef. přepočtu na tuny</t>
  </si>
  <si>
    <t>"délka dle pol. č. 938902422 (čištění propustků) x 50% nánosu v ploše trouby x koef. přepočtu na tuny</t>
  </si>
  <si>
    <t>((5*(3,14*0,5*0,5/4)*0,5)+((10+20,5+9,5)*(3,14*0,6*0,6/4)*0,5)+(22*(3,14*1*1/4)*0,5))*2,0</t>
  </si>
  <si>
    <t>65</t>
  </si>
  <si>
    <t>997221559</t>
  </si>
  <si>
    <t>Příplatek ZKD 1 km u vodorovné dopravy suti ze sypkých materiálů</t>
  </si>
  <si>
    <t>2058903804</t>
  </si>
  <si>
    <t>Poznámka k položce:
dle pol. č. 997221551 x koef. 24 (vzdálenost 25 km)</t>
  </si>
  <si>
    <t>652,536*24 'Přepočtené koeficientem množství</t>
  </si>
  <si>
    <t>66</t>
  </si>
  <si>
    <t>997221855</t>
  </si>
  <si>
    <t>Poplatek za uložení odpadu z kameniva na skládce (skládkovné)</t>
  </si>
  <si>
    <t>-1031118938</t>
  </si>
  <si>
    <t>998</t>
  </si>
  <si>
    <t>Přesun hmot</t>
  </si>
  <si>
    <t>67</t>
  </si>
  <si>
    <t>998225111</t>
  </si>
  <si>
    <t>Přesun hmot pro pozemní komunikace s krytem z kamene, monolitickým betonovým nebo živičným</t>
  </si>
  <si>
    <t>415670126</t>
  </si>
  <si>
    <t>68</t>
  </si>
  <si>
    <t>998225191</t>
  </si>
  <si>
    <t>Příplatek k přesunu hmot pro pozemní komunikace s krytem z kamene, živičným, betonovým do 1000 m</t>
  </si>
  <si>
    <t>-1455051960</t>
  </si>
  <si>
    <t>Poznámka k položce:
dle pol. č. 998225111</t>
  </si>
  <si>
    <t>3543,669*2 'Přepočtené koeficientem množství</t>
  </si>
  <si>
    <t>SO 180 - Přechodné dopravní značení</t>
  </si>
  <si>
    <t>913000001R</t>
  </si>
  <si>
    <t>Provedení DIO stavby</t>
  </si>
  <si>
    <t>kpl</t>
  </si>
  <si>
    <t>1475742846</t>
  </si>
  <si>
    <t>Poznámka k položce:
Kompletní provedení DIO, včetně kontroly a údržby po dobu výstavby. Vyznačení objízdné trasy, označení uzavírky na obou koncích úseku,..)</t>
  </si>
  <si>
    <t xml:space="preserve">SO 190 - Stálé dopravní značení </t>
  </si>
  <si>
    <t>914111000 R</t>
  </si>
  <si>
    <t>Výměna svislé dopravní značky</t>
  </si>
  <si>
    <t>2098471322</t>
  </si>
  <si>
    <t>Poznámka k položce:
Výměna poškozených dopravních značek za nové, včetně demontáže značky a sloupku, odvozu a uložení na předepsané místo a dodávky a montáže nové značky a sloupku, kompletní provedení včetně veškeré manipulace</t>
  </si>
  <si>
    <t>914111111</t>
  </si>
  <si>
    <t>Montáž svislé dopravní značky do velikosti 1 m2 objímkami na sloupek nebo konzolu</t>
  </si>
  <si>
    <t>-923693617</t>
  </si>
  <si>
    <t>Poznámka k položce:
přesazení dopravní značky, dle pol. č. 966006132</t>
  </si>
  <si>
    <t>"přesazení stávajících dopravních značek (dle situace SO190)</t>
  </si>
  <si>
    <t>12    "Z3</t>
  </si>
  <si>
    <t>3      "SDZ</t>
  </si>
  <si>
    <t>1      "dodatková</t>
  </si>
  <si>
    <t>914511112</t>
  </si>
  <si>
    <t>Montáž sloupku dopravních značek délky do 3,5 m s betonovým základem a patkou</t>
  </si>
  <si>
    <t>-754540630</t>
  </si>
  <si>
    <t>Poznámka k položce:
dle pol. č. 914111111</t>
  </si>
  <si>
    <t>915111112</t>
  </si>
  <si>
    <t>Vodorovné dopravní značení šířky 125 mm retroreflexní bílou barvou dělící čáry souvislé</t>
  </si>
  <si>
    <t>2080077787</t>
  </si>
  <si>
    <t>Poznámka k položce:
1. fáze VDZ</t>
  </si>
  <si>
    <t>4490   "V1a (0,125) a V4 (0,125) - délka dle situace</t>
  </si>
  <si>
    <t>915111122</t>
  </si>
  <si>
    <t>Vodorovné dopravní značení šířky 125 mm retroreflexní bílou barvou dělící čáry přerušované</t>
  </si>
  <si>
    <t>-943971559</t>
  </si>
  <si>
    <t>594           "V2b (3/1,5/0,125) - délka dle situace</t>
  </si>
  <si>
    <t>199*2      "V2b (1,5/1,5/0,25) - délka dle situace x 2 (tl. 0,25m)</t>
  </si>
  <si>
    <t>915121112</t>
  </si>
  <si>
    <t>Vodorovné dopravní značení šířky 250 mm retroreflexní bílou barvou vodící čáry</t>
  </si>
  <si>
    <t>1215263811</t>
  </si>
  <si>
    <t xml:space="preserve">1664   "V4 (0,25) - délka dle situace </t>
  </si>
  <si>
    <t xml:space="preserve">166   "V1a (0,25) - délka dle situace </t>
  </si>
  <si>
    <t>3,5*2   "V5 (0,50) - délka dle situace x 2 (tl. 0,5 m)</t>
  </si>
  <si>
    <t>915131112</t>
  </si>
  <si>
    <t>Vodorovné dopravní značení retroreflexní bílou barvou přechody pro chodce, šipky nebo symboly</t>
  </si>
  <si>
    <t>147888092</t>
  </si>
  <si>
    <t>"dle situace SO 190</t>
  </si>
  <si>
    <t>25,5  "V9a</t>
  </si>
  <si>
    <t>4,0   "V9b</t>
  </si>
  <si>
    <t>0,5*188,5   "V13 (0,5/1,0) - šířka x délka</t>
  </si>
  <si>
    <t>0,5*183,7   "V13 (0,5/1,5) - šířka x délka</t>
  </si>
  <si>
    <t>915211112</t>
  </si>
  <si>
    <t>Vodorovné dopravní značení retroreflexním bílým plastem dělící čáry souvislé šířky 125 mm</t>
  </si>
  <si>
    <t>-1466351534</t>
  </si>
  <si>
    <t>Poznámka k položce:
2. fáze VDZ (dle pol. č. 915111112)</t>
  </si>
  <si>
    <t>915211122</t>
  </si>
  <si>
    <t>Vodorovné dopravní značení retroreflexním bílým plastem dělící čáry přerušované šířky 125 mm</t>
  </si>
  <si>
    <t>1966071445</t>
  </si>
  <si>
    <t>Poznámka k položce:
2. fáze VDZ (dle pol. č. 915111122)</t>
  </si>
  <si>
    <t>915221112</t>
  </si>
  <si>
    <t>Vodorovné dopravní značení bílým plastem vodící čáry šířky 250 mm retroreflexní</t>
  </si>
  <si>
    <t>-1550628152</t>
  </si>
  <si>
    <t>Poznámka k položce:
2. fáze VDZ (dle pol. č. 915121112)</t>
  </si>
  <si>
    <t>915231112</t>
  </si>
  <si>
    <t>Vodorovné dopravní značení retroreflexním bílým plastem přechody pro chodce, šipky nebo symboly</t>
  </si>
  <si>
    <t>866997339</t>
  </si>
  <si>
    <t>Poznámka k položce:
2. fáze VDZ (dle pol. č. 915131112)</t>
  </si>
  <si>
    <t>915611111</t>
  </si>
  <si>
    <t>Předznačení vodorovného liniového značení</t>
  </si>
  <si>
    <t>-1568424043</t>
  </si>
  <si>
    <t>4490        "dle pol. č. 915111112</t>
  </si>
  <si>
    <t>992          "dle pol. č. 915111122</t>
  </si>
  <si>
    <t>1837        "dle pol. č. 915221112</t>
  </si>
  <si>
    <t>915621111</t>
  </si>
  <si>
    <t>Předznačení vodorovného plošného značení</t>
  </si>
  <si>
    <t>-1194071646</t>
  </si>
  <si>
    <t>215,6   "dle pol. č. 915231112</t>
  </si>
  <si>
    <t>938908411</t>
  </si>
  <si>
    <t>Čištění vozovek splachováním vodou</t>
  </si>
  <si>
    <t>-279954549</t>
  </si>
  <si>
    <t>Poznámka k položce:
očištění vozovky, kompletní provedení včetně veškerého odklizení materiálu, plocha odečtena ze situace</t>
  </si>
  <si>
    <t>966006132</t>
  </si>
  <si>
    <t>Odstranění značek dopravních nebo orientačních se sloupky s betonovými patkami</t>
  </si>
  <si>
    <t>-48564402</t>
  </si>
  <si>
    <t>Poznámka k položce:
Demontáž svislých dopravních značek včetně sloupků, kompletní provedení včetně veškeré manipulace a uložení na předepsané místo, včetně zemních prací</t>
  </si>
  <si>
    <t>"odstranění bez náhrady - na stejném sloupku (dle situace SO190)</t>
  </si>
  <si>
    <t>1207297545</t>
  </si>
  <si>
    <t>2094037522</t>
  </si>
  <si>
    <t>6,261*2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</si>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</sst>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50" t="s">
        <v>16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8"/>
      <c r="AQ5" s="30"/>
      <c r="BE5" s="348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52" t="s">
        <v>19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8"/>
      <c r="AQ6" s="30"/>
      <c r="BE6" s="349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49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49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9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22</v>
      </c>
      <c r="AO10" s="28"/>
      <c r="AP10" s="28"/>
      <c r="AQ10" s="30"/>
      <c r="BE10" s="349"/>
      <c r="BS10" s="23" t="s">
        <v>20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22</v>
      </c>
      <c r="AO11" s="28"/>
      <c r="AP11" s="28"/>
      <c r="AQ11" s="30"/>
      <c r="BE11" s="349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9"/>
      <c r="BS12" s="23" t="s">
        <v>20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49"/>
      <c r="BS13" s="23" t="s">
        <v>20</v>
      </c>
    </row>
    <row r="14" spans="2:71" ht="13.5">
      <c r="B14" s="27"/>
      <c r="C14" s="28"/>
      <c r="D14" s="28"/>
      <c r="E14" s="353" t="s">
        <v>36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49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9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22</v>
      </c>
      <c r="AO16" s="28"/>
      <c r="AP16" s="28"/>
      <c r="AQ16" s="30"/>
      <c r="BE16" s="349"/>
      <c r="BS16" s="23" t="s">
        <v>6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22</v>
      </c>
      <c r="AO17" s="28"/>
      <c r="AP17" s="28"/>
      <c r="AQ17" s="30"/>
      <c r="BE17" s="349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9"/>
      <c r="BS18" s="23" t="s">
        <v>8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9"/>
      <c r="BS19" s="23" t="s">
        <v>8</v>
      </c>
    </row>
    <row r="20" spans="2:71" ht="22.5" customHeight="1">
      <c r="B20" s="27"/>
      <c r="C20" s="28"/>
      <c r="D20" s="28"/>
      <c r="E20" s="355" t="s">
        <v>22</v>
      </c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28"/>
      <c r="AP20" s="28"/>
      <c r="AQ20" s="30"/>
      <c r="BE20" s="349"/>
      <c r="BS20" s="23" t="s">
        <v>39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9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6">
        <f>ROUND(AG51,2)</f>
        <v>0</v>
      </c>
      <c r="AL23" s="357"/>
      <c r="AM23" s="357"/>
      <c r="AN23" s="357"/>
      <c r="AO23" s="357"/>
      <c r="AP23" s="41"/>
      <c r="AQ23" s="44"/>
      <c r="BE23" s="34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8" t="s">
        <v>42</v>
      </c>
      <c r="M25" s="358"/>
      <c r="N25" s="358"/>
      <c r="O25" s="358"/>
      <c r="P25" s="41"/>
      <c r="Q25" s="41"/>
      <c r="R25" s="41"/>
      <c r="S25" s="41"/>
      <c r="T25" s="41"/>
      <c r="U25" s="41"/>
      <c r="V25" s="41"/>
      <c r="W25" s="358" t="s">
        <v>43</v>
      </c>
      <c r="X25" s="358"/>
      <c r="Y25" s="358"/>
      <c r="Z25" s="358"/>
      <c r="AA25" s="358"/>
      <c r="AB25" s="358"/>
      <c r="AC25" s="358"/>
      <c r="AD25" s="358"/>
      <c r="AE25" s="358"/>
      <c r="AF25" s="41"/>
      <c r="AG25" s="41"/>
      <c r="AH25" s="41"/>
      <c r="AI25" s="41"/>
      <c r="AJ25" s="41"/>
      <c r="AK25" s="358" t="s">
        <v>44</v>
      </c>
      <c r="AL25" s="358"/>
      <c r="AM25" s="358"/>
      <c r="AN25" s="358"/>
      <c r="AO25" s="358"/>
      <c r="AP25" s="41"/>
      <c r="AQ25" s="44"/>
      <c r="BE25" s="349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59">
        <v>0.21</v>
      </c>
      <c r="M26" s="360"/>
      <c r="N26" s="360"/>
      <c r="O26" s="360"/>
      <c r="P26" s="47"/>
      <c r="Q26" s="47"/>
      <c r="R26" s="47"/>
      <c r="S26" s="47"/>
      <c r="T26" s="47"/>
      <c r="U26" s="47"/>
      <c r="V26" s="47"/>
      <c r="W26" s="361">
        <f>ROUND(AZ51,2)</f>
        <v>0</v>
      </c>
      <c r="X26" s="360"/>
      <c r="Y26" s="360"/>
      <c r="Z26" s="360"/>
      <c r="AA26" s="360"/>
      <c r="AB26" s="360"/>
      <c r="AC26" s="360"/>
      <c r="AD26" s="360"/>
      <c r="AE26" s="360"/>
      <c r="AF26" s="47"/>
      <c r="AG26" s="47"/>
      <c r="AH26" s="47"/>
      <c r="AI26" s="47"/>
      <c r="AJ26" s="47"/>
      <c r="AK26" s="361">
        <f>ROUND(AV51,2)</f>
        <v>0</v>
      </c>
      <c r="AL26" s="360"/>
      <c r="AM26" s="360"/>
      <c r="AN26" s="360"/>
      <c r="AO26" s="360"/>
      <c r="AP26" s="47"/>
      <c r="AQ26" s="49"/>
      <c r="BE26" s="349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59">
        <v>0.15</v>
      </c>
      <c r="M27" s="360"/>
      <c r="N27" s="360"/>
      <c r="O27" s="360"/>
      <c r="P27" s="47"/>
      <c r="Q27" s="47"/>
      <c r="R27" s="47"/>
      <c r="S27" s="47"/>
      <c r="T27" s="47"/>
      <c r="U27" s="47"/>
      <c r="V27" s="47"/>
      <c r="W27" s="361">
        <f>ROUND(BA51,2)</f>
        <v>0</v>
      </c>
      <c r="X27" s="360"/>
      <c r="Y27" s="360"/>
      <c r="Z27" s="360"/>
      <c r="AA27" s="360"/>
      <c r="AB27" s="360"/>
      <c r="AC27" s="360"/>
      <c r="AD27" s="360"/>
      <c r="AE27" s="360"/>
      <c r="AF27" s="47"/>
      <c r="AG27" s="47"/>
      <c r="AH27" s="47"/>
      <c r="AI27" s="47"/>
      <c r="AJ27" s="47"/>
      <c r="AK27" s="361">
        <f>ROUND(AW51,2)</f>
        <v>0</v>
      </c>
      <c r="AL27" s="360"/>
      <c r="AM27" s="360"/>
      <c r="AN27" s="360"/>
      <c r="AO27" s="360"/>
      <c r="AP27" s="47"/>
      <c r="AQ27" s="49"/>
      <c r="BE27" s="349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59">
        <v>0.21</v>
      </c>
      <c r="M28" s="360"/>
      <c r="N28" s="360"/>
      <c r="O28" s="360"/>
      <c r="P28" s="47"/>
      <c r="Q28" s="47"/>
      <c r="R28" s="47"/>
      <c r="S28" s="47"/>
      <c r="T28" s="47"/>
      <c r="U28" s="47"/>
      <c r="V28" s="47"/>
      <c r="W28" s="361">
        <f>ROUND(BB51,2)</f>
        <v>0</v>
      </c>
      <c r="X28" s="360"/>
      <c r="Y28" s="360"/>
      <c r="Z28" s="360"/>
      <c r="AA28" s="360"/>
      <c r="AB28" s="360"/>
      <c r="AC28" s="360"/>
      <c r="AD28" s="360"/>
      <c r="AE28" s="360"/>
      <c r="AF28" s="47"/>
      <c r="AG28" s="47"/>
      <c r="AH28" s="47"/>
      <c r="AI28" s="47"/>
      <c r="AJ28" s="47"/>
      <c r="AK28" s="361">
        <v>0</v>
      </c>
      <c r="AL28" s="360"/>
      <c r="AM28" s="360"/>
      <c r="AN28" s="360"/>
      <c r="AO28" s="360"/>
      <c r="AP28" s="47"/>
      <c r="AQ28" s="49"/>
      <c r="BE28" s="349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59">
        <v>0.15</v>
      </c>
      <c r="M29" s="360"/>
      <c r="N29" s="360"/>
      <c r="O29" s="360"/>
      <c r="P29" s="47"/>
      <c r="Q29" s="47"/>
      <c r="R29" s="47"/>
      <c r="S29" s="47"/>
      <c r="T29" s="47"/>
      <c r="U29" s="47"/>
      <c r="V29" s="47"/>
      <c r="W29" s="361">
        <f>ROUND(BC51,2)</f>
        <v>0</v>
      </c>
      <c r="X29" s="360"/>
      <c r="Y29" s="360"/>
      <c r="Z29" s="360"/>
      <c r="AA29" s="360"/>
      <c r="AB29" s="360"/>
      <c r="AC29" s="360"/>
      <c r="AD29" s="360"/>
      <c r="AE29" s="360"/>
      <c r="AF29" s="47"/>
      <c r="AG29" s="47"/>
      <c r="AH29" s="47"/>
      <c r="AI29" s="47"/>
      <c r="AJ29" s="47"/>
      <c r="AK29" s="361">
        <v>0</v>
      </c>
      <c r="AL29" s="360"/>
      <c r="AM29" s="360"/>
      <c r="AN29" s="360"/>
      <c r="AO29" s="360"/>
      <c r="AP29" s="47"/>
      <c r="AQ29" s="49"/>
      <c r="BE29" s="349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59">
        <v>0</v>
      </c>
      <c r="M30" s="360"/>
      <c r="N30" s="360"/>
      <c r="O30" s="360"/>
      <c r="P30" s="47"/>
      <c r="Q30" s="47"/>
      <c r="R30" s="47"/>
      <c r="S30" s="47"/>
      <c r="T30" s="47"/>
      <c r="U30" s="47"/>
      <c r="V30" s="47"/>
      <c r="W30" s="361">
        <f>ROUND(BD51,2)</f>
        <v>0</v>
      </c>
      <c r="X30" s="360"/>
      <c r="Y30" s="360"/>
      <c r="Z30" s="360"/>
      <c r="AA30" s="360"/>
      <c r="AB30" s="360"/>
      <c r="AC30" s="360"/>
      <c r="AD30" s="360"/>
      <c r="AE30" s="360"/>
      <c r="AF30" s="47"/>
      <c r="AG30" s="47"/>
      <c r="AH30" s="47"/>
      <c r="AI30" s="47"/>
      <c r="AJ30" s="47"/>
      <c r="AK30" s="361">
        <v>0</v>
      </c>
      <c r="AL30" s="360"/>
      <c r="AM30" s="360"/>
      <c r="AN30" s="360"/>
      <c r="AO30" s="360"/>
      <c r="AP30" s="47"/>
      <c r="AQ30" s="49"/>
      <c r="BE30" s="34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9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62" t="s">
        <v>53</v>
      </c>
      <c r="Y32" s="363"/>
      <c r="Z32" s="363"/>
      <c r="AA32" s="363"/>
      <c r="AB32" s="363"/>
      <c r="AC32" s="52"/>
      <c r="AD32" s="52"/>
      <c r="AE32" s="52"/>
      <c r="AF32" s="52"/>
      <c r="AG32" s="52"/>
      <c r="AH32" s="52"/>
      <c r="AI32" s="52"/>
      <c r="AJ32" s="52"/>
      <c r="AK32" s="364">
        <f>SUM(AK23:AK30)</f>
        <v>0</v>
      </c>
      <c r="AL32" s="363"/>
      <c r="AM32" s="363"/>
      <c r="AN32" s="363"/>
      <c r="AO32" s="365"/>
      <c r="AP32" s="50"/>
      <c r="AQ32" s="54"/>
      <c r="BE32" s="34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012017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66" t="str">
        <f>K6</f>
        <v>II/272 Kounice - Bříství, ověření nové technologie</v>
      </c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Středočeský kraj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68" t="str">
        <f>IF(AN8="","",AN8)</f>
        <v>6. 1. 2017</v>
      </c>
      <c r="AN44" s="368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31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Krajská správa a údržba silnic Středočeského kraje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369" t="str">
        <f>IF(E17="","",E17)</f>
        <v xml:space="preserve"> </v>
      </c>
      <c r="AN46" s="369"/>
      <c r="AO46" s="369"/>
      <c r="AP46" s="369"/>
      <c r="AQ46" s="62"/>
      <c r="AR46" s="60"/>
      <c r="AS46" s="370" t="s">
        <v>55</v>
      </c>
      <c r="AT46" s="371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72"/>
      <c r="AT47" s="373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74"/>
      <c r="AT48" s="375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76" t="s">
        <v>56</v>
      </c>
      <c r="D49" s="377"/>
      <c r="E49" s="377"/>
      <c r="F49" s="377"/>
      <c r="G49" s="377"/>
      <c r="H49" s="78"/>
      <c r="I49" s="378" t="s">
        <v>57</v>
      </c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9" t="s">
        <v>58</v>
      </c>
      <c r="AH49" s="377"/>
      <c r="AI49" s="377"/>
      <c r="AJ49" s="377"/>
      <c r="AK49" s="377"/>
      <c r="AL49" s="377"/>
      <c r="AM49" s="377"/>
      <c r="AN49" s="378" t="s">
        <v>59</v>
      </c>
      <c r="AO49" s="377"/>
      <c r="AP49" s="377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83">
        <f>ROUND(SUM(AG52:AG55),2)</f>
        <v>0</v>
      </c>
      <c r="AH51" s="383"/>
      <c r="AI51" s="383"/>
      <c r="AJ51" s="383"/>
      <c r="AK51" s="383"/>
      <c r="AL51" s="383"/>
      <c r="AM51" s="383"/>
      <c r="AN51" s="384">
        <f>SUM(AG51,AT51)</f>
        <v>0</v>
      </c>
      <c r="AO51" s="384"/>
      <c r="AP51" s="384"/>
      <c r="AQ51" s="88" t="s">
        <v>22</v>
      </c>
      <c r="AR51" s="70"/>
      <c r="AS51" s="89">
        <f>ROUND(SUM(AS52:AS55),2)</f>
        <v>0</v>
      </c>
      <c r="AT51" s="90">
        <f>ROUND(SUM(AV51:AW51),2)</f>
        <v>0</v>
      </c>
      <c r="AU51" s="91">
        <f>ROUND(SUM(AU52:AU55),5)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ROUND(SUM(AZ52:AZ55),2)</f>
        <v>0</v>
      </c>
      <c r="BA51" s="90">
        <f>ROUND(SUM(BA52:BA55),2)</f>
        <v>0</v>
      </c>
      <c r="BB51" s="90">
        <f>ROUND(SUM(BB52:BB55),2)</f>
        <v>0</v>
      </c>
      <c r="BC51" s="90">
        <f>ROUND(SUM(BC52:BC55),2)</f>
        <v>0</v>
      </c>
      <c r="BD51" s="92">
        <f>ROUND(SUM(BD52:BD55),2)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22</v>
      </c>
    </row>
    <row r="52" spans="1:91" s="5" customFormat="1" ht="22.5" customHeight="1">
      <c r="A52" s="95" t="s">
        <v>79</v>
      </c>
      <c r="B52" s="96"/>
      <c r="C52" s="97"/>
      <c r="D52" s="382" t="s">
        <v>80</v>
      </c>
      <c r="E52" s="382"/>
      <c r="F52" s="382"/>
      <c r="G52" s="382"/>
      <c r="H52" s="382"/>
      <c r="I52" s="98"/>
      <c r="J52" s="382" t="s">
        <v>81</v>
      </c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0">
        <f>'SO 001 - Všeobecné položky'!J27</f>
        <v>0</v>
      </c>
      <c r="AH52" s="381"/>
      <c r="AI52" s="381"/>
      <c r="AJ52" s="381"/>
      <c r="AK52" s="381"/>
      <c r="AL52" s="381"/>
      <c r="AM52" s="381"/>
      <c r="AN52" s="380">
        <f>SUM(AG52,AT52)</f>
        <v>0</v>
      </c>
      <c r="AO52" s="381"/>
      <c r="AP52" s="381"/>
      <c r="AQ52" s="99" t="s">
        <v>82</v>
      </c>
      <c r="AR52" s="100"/>
      <c r="AS52" s="101">
        <v>0</v>
      </c>
      <c r="AT52" s="102">
        <f>ROUND(SUM(AV52:AW52),2)</f>
        <v>0</v>
      </c>
      <c r="AU52" s="103">
        <f>'SO 001 - Všeobecné položky'!P82</f>
        <v>0</v>
      </c>
      <c r="AV52" s="102">
        <f>'SO 001 - Všeobecné položky'!J30</f>
        <v>0</v>
      </c>
      <c r="AW52" s="102">
        <f>'SO 001 - Všeobecné položky'!J31</f>
        <v>0</v>
      </c>
      <c r="AX52" s="102">
        <f>'SO 001 - Všeobecné položky'!J32</f>
        <v>0</v>
      </c>
      <c r="AY52" s="102">
        <f>'SO 001 - Všeobecné položky'!J33</f>
        <v>0</v>
      </c>
      <c r="AZ52" s="102">
        <f>'SO 001 - Všeobecné položky'!F30</f>
        <v>0</v>
      </c>
      <c r="BA52" s="102">
        <f>'SO 001 - Všeobecné položky'!F31</f>
        <v>0</v>
      </c>
      <c r="BB52" s="102">
        <f>'SO 001 - Všeobecné položky'!F32</f>
        <v>0</v>
      </c>
      <c r="BC52" s="102">
        <f>'SO 001 - Všeobecné položky'!F33</f>
        <v>0</v>
      </c>
      <c r="BD52" s="104">
        <f>'SO 001 - Všeobecné položky'!F34</f>
        <v>0</v>
      </c>
      <c r="BT52" s="105" t="s">
        <v>24</v>
      </c>
      <c r="BV52" s="105" t="s">
        <v>77</v>
      </c>
      <c r="BW52" s="105" t="s">
        <v>83</v>
      </c>
      <c r="BX52" s="105" t="s">
        <v>7</v>
      </c>
      <c r="CL52" s="105" t="s">
        <v>22</v>
      </c>
      <c r="CM52" s="105" t="s">
        <v>84</v>
      </c>
    </row>
    <row r="53" spans="1:91" s="5" customFormat="1" ht="22.5" customHeight="1">
      <c r="A53" s="95" t="s">
        <v>79</v>
      </c>
      <c r="B53" s="96"/>
      <c r="C53" s="97"/>
      <c r="D53" s="382" t="s">
        <v>85</v>
      </c>
      <c r="E53" s="382"/>
      <c r="F53" s="382"/>
      <c r="G53" s="382"/>
      <c r="H53" s="382"/>
      <c r="I53" s="98"/>
      <c r="J53" s="382" t="s">
        <v>86</v>
      </c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0">
        <f>'SO 101 - Silnice'!J27</f>
        <v>0</v>
      </c>
      <c r="AH53" s="381"/>
      <c r="AI53" s="381"/>
      <c r="AJ53" s="381"/>
      <c r="AK53" s="381"/>
      <c r="AL53" s="381"/>
      <c r="AM53" s="381"/>
      <c r="AN53" s="380">
        <f>SUM(AG53,AT53)</f>
        <v>0</v>
      </c>
      <c r="AO53" s="381"/>
      <c r="AP53" s="381"/>
      <c r="AQ53" s="99" t="s">
        <v>82</v>
      </c>
      <c r="AR53" s="100"/>
      <c r="AS53" s="101">
        <v>0</v>
      </c>
      <c r="AT53" s="102">
        <f>ROUND(SUM(AV53:AW53),2)</f>
        <v>0</v>
      </c>
      <c r="AU53" s="103">
        <f>'SO 101 - Silnice'!P83</f>
        <v>0</v>
      </c>
      <c r="AV53" s="102">
        <f>'SO 101 - Silnice'!J30</f>
        <v>0</v>
      </c>
      <c r="AW53" s="102">
        <f>'SO 101 - Silnice'!J31</f>
        <v>0</v>
      </c>
      <c r="AX53" s="102">
        <f>'SO 101 - Silnice'!J32</f>
        <v>0</v>
      </c>
      <c r="AY53" s="102">
        <f>'SO 101 - Silnice'!J33</f>
        <v>0</v>
      </c>
      <c r="AZ53" s="102">
        <f>'SO 101 - Silnice'!F30</f>
        <v>0</v>
      </c>
      <c r="BA53" s="102">
        <f>'SO 101 - Silnice'!F31</f>
        <v>0</v>
      </c>
      <c r="BB53" s="102">
        <f>'SO 101 - Silnice'!F32</f>
        <v>0</v>
      </c>
      <c r="BC53" s="102">
        <f>'SO 101 - Silnice'!F33</f>
        <v>0</v>
      </c>
      <c r="BD53" s="104">
        <f>'SO 101 - Silnice'!F34</f>
        <v>0</v>
      </c>
      <c r="BT53" s="105" t="s">
        <v>24</v>
      </c>
      <c r="BV53" s="105" t="s">
        <v>77</v>
      </c>
      <c r="BW53" s="105" t="s">
        <v>87</v>
      </c>
      <c r="BX53" s="105" t="s">
        <v>7</v>
      </c>
      <c r="CL53" s="105" t="s">
        <v>22</v>
      </c>
      <c r="CM53" s="105" t="s">
        <v>84</v>
      </c>
    </row>
    <row r="54" spans="1:91" s="5" customFormat="1" ht="22.5" customHeight="1">
      <c r="A54" s="95" t="s">
        <v>79</v>
      </c>
      <c r="B54" s="96"/>
      <c r="C54" s="97"/>
      <c r="D54" s="382" t="s">
        <v>88</v>
      </c>
      <c r="E54" s="382"/>
      <c r="F54" s="382"/>
      <c r="G54" s="382"/>
      <c r="H54" s="382"/>
      <c r="I54" s="98"/>
      <c r="J54" s="382" t="s">
        <v>89</v>
      </c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0">
        <f>'SO 180 - Přechodné doprav...'!J27</f>
        <v>0</v>
      </c>
      <c r="AH54" s="381"/>
      <c r="AI54" s="381"/>
      <c r="AJ54" s="381"/>
      <c r="AK54" s="381"/>
      <c r="AL54" s="381"/>
      <c r="AM54" s="381"/>
      <c r="AN54" s="380">
        <f>SUM(AG54,AT54)</f>
        <v>0</v>
      </c>
      <c r="AO54" s="381"/>
      <c r="AP54" s="381"/>
      <c r="AQ54" s="99" t="s">
        <v>82</v>
      </c>
      <c r="AR54" s="100"/>
      <c r="AS54" s="101">
        <v>0</v>
      </c>
      <c r="AT54" s="102">
        <f>ROUND(SUM(AV54:AW54),2)</f>
        <v>0</v>
      </c>
      <c r="AU54" s="103">
        <f>'SO 180 - Přechodné doprav...'!P78</f>
        <v>0</v>
      </c>
      <c r="AV54" s="102">
        <f>'SO 180 - Přechodné doprav...'!J30</f>
        <v>0</v>
      </c>
      <c r="AW54" s="102">
        <f>'SO 180 - Přechodné doprav...'!J31</f>
        <v>0</v>
      </c>
      <c r="AX54" s="102">
        <f>'SO 180 - Přechodné doprav...'!J32</f>
        <v>0</v>
      </c>
      <c r="AY54" s="102">
        <f>'SO 180 - Přechodné doprav...'!J33</f>
        <v>0</v>
      </c>
      <c r="AZ54" s="102">
        <f>'SO 180 - Přechodné doprav...'!F30</f>
        <v>0</v>
      </c>
      <c r="BA54" s="102">
        <f>'SO 180 - Přechodné doprav...'!F31</f>
        <v>0</v>
      </c>
      <c r="BB54" s="102">
        <f>'SO 180 - Přechodné doprav...'!F32</f>
        <v>0</v>
      </c>
      <c r="BC54" s="102">
        <f>'SO 180 - Přechodné doprav...'!F33</f>
        <v>0</v>
      </c>
      <c r="BD54" s="104">
        <f>'SO 180 - Přechodné doprav...'!F34</f>
        <v>0</v>
      </c>
      <c r="BT54" s="105" t="s">
        <v>24</v>
      </c>
      <c r="BV54" s="105" t="s">
        <v>77</v>
      </c>
      <c r="BW54" s="105" t="s">
        <v>90</v>
      </c>
      <c r="BX54" s="105" t="s">
        <v>7</v>
      </c>
      <c r="CL54" s="105" t="s">
        <v>22</v>
      </c>
      <c r="CM54" s="105" t="s">
        <v>84</v>
      </c>
    </row>
    <row r="55" spans="1:91" s="5" customFormat="1" ht="22.5" customHeight="1">
      <c r="A55" s="95" t="s">
        <v>79</v>
      </c>
      <c r="B55" s="96"/>
      <c r="C55" s="97"/>
      <c r="D55" s="382" t="s">
        <v>91</v>
      </c>
      <c r="E55" s="382"/>
      <c r="F55" s="382"/>
      <c r="G55" s="382"/>
      <c r="H55" s="382"/>
      <c r="I55" s="98"/>
      <c r="J55" s="382" t="s">
        <v>92</v>
      </c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0">
        <f>'SO 190 - Stálé dopravní z...'!J27</f>
        <v>0</v>
      </c>
      <c r="AH55" s="381"/>
      <c r="AI55" s="381"/>
      <c r="AJ55" s="381"/>
      <c r="AK55" s="381"/>
      <c r="AL55" s="381"/>
      <c r="AM55" s="381"/>
      <c r="AN55" s="380">
        <f>SUM(AG55,AT55)</f>
        <v>0</v>
      </c>
      <c r="AO55" s="381"/>
      <c r="AP55" s="381"/>
      <c r="AQ55" s="99" t="s">
        <v>82</v>
      </c>
      <c r="AR55" s="100"/>
      <c r="AS55" s="106">
        <v>0</v>
      </c>
      <c r="AT55" s="107">
        <f>ROUND(SUM(AV55:AW55),2)</f>
        <v>0</v>
      </c>
      <c r="AU55" s="108">
        <f>'SO 190 - Stálé dopravní z...'!P79</f>
        <v>0</v>
      </c>
      <c r="AV55" s="107">
        <f>'SO 190 - Stálé dopravní z...'!J30</f>
        <v>0</v>
      </c>
      <c r="AW55" s="107">
        <f>'SO 190 - Stálé dopravní z...'!J31</f>
        <v>0</v>
      </c>
      <c r="AX55" s="107">
        <f>'SO 190 - Stálé dopravní z...'!J32</f>
        <v>0</v>
      </c>
      <c r="AY55" s="107">
        <f>'SO 190 - Stálé dopravní z...'!J33</f>
        <v>0</v>
      </c>
      <c r="AZ55" s="107">
        <f>'SO 190 - Stálé dopravní z...'!F30</f>
        <v>0</v>
      </c>
      <c r="BA55" s="107">
        <f>'SO 190 - Stálé dopravní z...'!F31</f>
        <v>0</v>
      </c>
      <c r="BB55" s="107">
        <f>'SO 190 - Stálé dopravní z...'!F32</f>
        <v>0</v>
      </c>
      <c r="BC55" s="107">
        <f>'SO 190 - Stálé dopravní z...'!F33</f>
        <v>0</v>
      </c>
      <c r="BD55" s="109">
        <f>'SO 190 - Stálé dopravní z...'!F34</f>
        <v>0</v>
      </c>
      <c r="BT55" s="105" t="s">
        <v>24</v>
      </c>
      <c r="BV55" s="105" t="s">
        <v>77</v>
      </c>
      <c r="BW55" s="105" t="s">
        <v>93</v>
      </c>
      <c r="BX55" s="105" t="s">
        <v>7</v>
      </c>
      <c r="CL55" s="105" t="s">
        <v>22</v>
      </c>
      <c r="CM55" s="105" t="s">
        <v>84</v>
      </c>
    </row>
    <row r="56" spans="2:44" s="1" customFormat="1" ht="30" customHeight="1">
      <c r="B56" s="4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60"/>
    </row>
  </sheetData>
  <sheetProtection password="CC35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01 - Všeobecné položky'!C2" display="/"/>
    <hyperlink ref="A53" location="'SO 101 - Silnice'!C2" display="/"/>
    <hyperlink ref="A54" location="'SO 180 - Přechodné doprav...'!C2" display="/"/>
    <hyperlink ref="A55" location="'SO 190 - Stálé dopravní z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93" t="s">
        <v>95</v>
      </c>
      <c r="H1" s="393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6" t="str">
        <f>'Rekapitulace stavby'!K6</f>
        <v>II/272 Kounice - Bříství, ověření nové technologie</v>
      </c>
      <c r="F7" s="387"/>
      <c r="G7" s="387"/>
      <c r="H7" s="387"/>
      <c r="I7" s="116"/>
      <c r="J7" s="28"/>
      <c r="K7" s="30"/>
    </row>
    <row r="8" spans="2:11" s="1" customFormat="1" ht="13.5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8" t="s">
        <v>101</v>
      </c>
      <c r="F9" s="389"/>
      <c r="G9" s="389"/>
      <c r="H9" s="38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6. 1. 2017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34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5" t="s">
        <v>22</v>
      </c>
      <c r="F24" s="355"/>
      <c r="G24" s="355"/>
      <c r="H24" s="355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ROUND(SUM(BE82:BE105),2)</f>
        <v>0</v>
      </c>
      <c r="G30" s="41"/>
      <c r="H30" s="41"/>
      <c r="I30" s="130">
        <v>0.21</v>
      </c>
      <c r="J30" s="129">
        <f>ROUND(ROUND((SUM(BE82:BE105)),2)*I30,2)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ROUND(SUM(BF82:BF105),2)</f>
        <v>0</v>
      </c>
      <c r="G31" s="41"/>
      <c r="H31" s="41"/>
      <c r="I31" s="130">
        <v>0.15</v>
      </c>
      <c r="J31" s="129">
        <f>ROUND(ROUND((SUM(BF82:BF105)),2)*I31,2)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ROUND(SUM(BG82:BG105),2)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ROUND(SUM(BH82:BH105),2)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ROUND(SUM(BI82:BI105),2)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II/272 Kounice - Bříství, ověření nové technologie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SO 001 - Všeobecné položky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Středočeský kraj</v>
      </c>
      <c r="G49" s="41"/>
      <c r="H49" s="41"/>
      <c r="I49" s="118" t="s">
        <v>27</v>
      </c>
      <c r="J49" s="119" t="str">
        <f>IF(J12="","",J12)</f>
        <v>6. 1. 2017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37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J82</f>
        <v>0</v>
      </c>
      <c r="K56" s="44"/>
      <c r="AU56" s="23" t="s">
        <v>106</v>
      </c>
    </row>
    <row r="57" spans="2:11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J83</f>
        <v>0</v>
      </c>
      <c r="K57" s="154"/>
    </row>
    <row r="58" spans="2:11" s="8" customFormat="1" ht="19.9" customHeight="1">
      <c r="B58" s="155"/>
      <c r="C58" s="156"/>
      <c r="D58" s="157" t="s">
        <v>108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11" s="7" customFormat="1" ht="24.95" customHeight="1">
      <c r="B59" s="148"/>
      <c r="C59" s="149"/>
      <c r="D59" s="150" t="s">
        <v>109</v>
      </c>
      <c r="E59" s="151"/>
      <c r="F59" s="151"/>
      <c r="G59" s="151"/>
      <c r="H59" s="151"/>
      <c r="I59" s="152"/>
      <c r="J59" s="153">
        <f>J96</f>
        <v>0</v>
      </c>
      <c r="K59" s="154"/>
    </row>
    <row r="60" spans="2:11" s="8" customFormat="1" ht="19.9" customHeight="1">
      <c r="B60" s="155"/>
      <c r="C60" s="156"/>
      <c r="D60" s="157" t="s">
        <v>110</v>
      </c>
      <c r="E60" s="158"/>
      <c r="F60" s="158"/>
      <c r="G60" s="158"/>
      <c r="H60" s="158"/>
      <c r="I60" s="159"/>
      <c r="J60" s="160">
        <f>J97</f>
        <v>0</v>
      </c>
      <c r="K60" s="161"/>
    </row>
    <row r="61" spans="2:11" s="8" customFormat="1" ht="19.9" customHeight="1">
      <c r="B61" s="155"/>
      <c r="C61" s="156"/>
      <c r="D61" s="157" t="s">
        <v>111</v>
      </c>
      <c r="E61" s="158"/>
      <c r="F61" s="158"/>
      <c r="G61" s="158"/>
      <c r="H61" s="158"/>
      <c r="I61" s="159"/>
      <c r="J61" s="160">
        <f>J102</f>
        <v>0</v>
      </c>
      <c r="K61" s="161"/>
    </row>
    <row r="62" spans="2:11" s="8" customFormat="1" ht="19.9" customHeight="1">
      <c r="B62" s="155"/>
      <c r="C62" s="156"/>
      <c r="D62" s="157" t="s">
        <v>112</v>
      </c>
      <c r="E62" s="158"/>
      <c r="F62" s="158"/>
      <c r="G62" s="158"/>
      <c r="H62" s="158"/>
      <c r="I62" s="159"/>
      <c r="J62" s="160">
        <f>J104</f>
        <v>0</v>
      </c>
      <c r="K62" s="161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95" customHeight="1">
      <c r="B69" s="40"/>
      <c r="C69" s="61" t="s">
        <v>113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22.5" customHeight="1">
      <c r="B72" s="40"/>
      <c r="C72" s="62"/>
      <c r="D72" s="62"/>
      <c r="E72" s="390" t="str">
        <f>E7</f>
        <v>II/272 Kounice - Bříství, ověření nové technologie</v>
      </c>
      <c r="F72" s="391"/>
      <c r="G72" s="391"/>
      <c r="H72" s="391"/>
      <c r="I72" s="162"/>
      <c r="J72" s="62"/>
      <c r="K72" s="62"/>
      <c r="L72" s="60"/>
    </row>
    <row r="73" spans="2:12" s="1" customFormat="1" ht="14.45" customHeight="1">
      <c r="B73" s="40"/>
      <c r="C73" s="64" t="s">
        <v>100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23.25" customHeight="1">
      <c r="B74" s="40"/>
      <c r="C74" s="62"/>
      <c r="D74" s="62"/>
      <c r="E74" s="366" t="str">
        <f>E9</f>
        <v>SO 001 - Všeobecné položky</v>
      </c>
      <c r="F74" s="392"/>
      <c r="G74" s="392"/>
      <c r="H74" s="392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>
      <c r="B76" s="40"/>
      <c r="C76" s="64" t="s">
        <v>25</v>
      </c>
      <c r="D76" s="62"/>
      <c r="E76" s="62"/>
      <c r="F76" s="163" t="str">
        <f>F12</f>
        <v>Středočeský kraj</v>
      </c>
      <c r="G76" s="62"/>
      <c r="H76" s="62"/>
      <c r="I76" s="164" t="s">
        <v>27</v>
      </c>
      <c r="J76" s="72" t="str">
        <f>IF(J12="","",J12)</f>
        <v>6. 1. 2017</v>
      </c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3.5">
      <c r="B78" s="40"/>
      <c r="C78" s="64" t="s">
        <v>31</v>
      </c>
      <c r="D78" s="62"/>
      <c r="E78" s="62"/>
      <c r="F78" s="163" t="str">
        <f>E15</f>
        <v>Krajská správa a údržba silnic Středočeského kraje</v>
      </c>
      <c r="G78" s="62"/>
      <c r="H78" s="62"/>
      <c r="I78" s="164" t="s">
        <v>37</v>
      </c>
      <c r="J78" s="163" t="str">
        <f>E21</f>
        <v xml:space="preserve"> </v>
      </c>
      <c r="K78" s="62"/>
      <c r="L78" s="60"/>
    </row>
    <row r="79" spans="2:12" s="1" customFormat="1" ht="14.45" customHeight="1">
      <c r="B79" s="40"/>
      <c r="C79" s="64" t="s">
        <v>35</v>
      </c>
      <c r="D79" s="62"/>
      <c r="E79" s="62"/>
      <c r="F79" s="163" t="str">
        <f>IF(E18="","",E18)</f>
        <v/>
      </c>
      <c r="G79" s="62"/>
      <c r="H79" s="62"/>
      <c r="I79" s="162"/>
      <c r="J79" s="62"/>
      <c r="K79" s="62"/>
      <c r="L79" s="60"/>
    </row>
    <row r="80" spans="2:12" s="1" customFormat="1" ht="10.3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20" s="9" customFormat="1" ht="29.25" customHeight="1">
      <c r="B81" s="165"/>
      <c r="C81" s="166" t="s">
        <v>114</v>
      </c>
      <c r="D81" s="167" t="s">
        <v>60</v>
      </c>
      <c r="E81" s="167" t="s">
        <v>56</v>
      </c>
      <c r="F81" s="167" t="s">
        <v>115</v>
      </c>
      <c r="G81" s="167" t="s">
        <v>116</v>
      </c>
      <c r="H81" s="167" t="s">
        <v>117</v>
      </c>
      <c r="I81" s="168" t="s">
        <v>118</v>
      </c>
      <c r="J81" s="167" t="s">
        <v>104</v>
      </c>
      <c r="K81" s="169" t="s">
        <v>119</v>
      </c>
      <c r="L81" s="170"/>
      <c r="M81" s="80" t="s">
        <v>120</v>
      </c>
      <c r="N81" s="81" t="s">
        <v>45</v>
      </c>
      <c r="O81" s="81" t="s">
        <v>121</v>
      </c>
      <c r="P81" s="81" t="s">
        <v>122</v>
      </c>
      <c r="Q81" s="81" t="s">
        <v>123</v>
      </c>
      <c r="R81" s="81" t="s">
        <v>124</v>
      </c>
      <c r="S81" s="81" t="s">
        <v>125</v>
      </c>
      <c r="T81" s="82" t="s">
        <v>126</v>
      </c>
    </row>
    <row r="82" spans="2:63" s="1" customFormat="1" ht="29.25" customHeight="1">
      <c r="B82" s="40"/>
      <c r="C82" s="86" t="s">
        <v>105</v>
      </c>
      <c r="D82" s="62"/>
      <c r="E82" s="62"/>
      <c r="F82" s="62"/>
      <c r="G82" s="62"/>
      <c r="H82" s="62"/>
      <c r="I82" s="162"/>
      <c r="J82" s="171">
        <f>BK82</f>
        <v>0</v>
      </c>
      <c r="K82" s="62"/>
      <c r="L82" s="60"/>
      <c r="M82" s="83"/>
      <c r="N82" s="84"/>
      <c r="O82" s="84"/>
      <c r="P82" s="172">
        <f>P83+P96</f>
        <v>0</v>
      </c>
      <c r="Q82" s="84"/>
      <c r="R82" s="172">
        <f>R83+R96</f>
        <v>15.047279999999999</v>
      </c>
      <c r="S82" s="84"/>
      <c r="T82" s="173">
        <f>T83+T96</f>
        <v>0</v>
      </c>
      <c r="AT82" s="23" t="s">
        <v>74</v>
      </c>
      <c r="AU82" s="23" t="s">
        <v>106</v>
      </c>
      <c r="BK82" s="174">
        <f>BK83+BK96</f>
        <v>0</v>
      </c>
    </row>
    <row r="83" spans="2:63" s="10" customFormat="1" ht="37.35" customHeight="1">
      <c r="B83" s="175"/>
      <c r="C83" s="176"/>
      <c r="D83" s="177" t="s">
        <v>74</v>
      </c>
      <c r="E83" s="178" t="s">
        <v>127</v>
      </c>
      <c r="F83" s="178" t="s">
        <v>128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</f>
        <v>0</v>
      </c>
      <c r="Q83" s="183"/>
      <c r="R83" s="184">
        <f>R84</f>
        <v>15.047279999999999</v>
      </c>
      <c r="S83" s="183"/>
      <c r="T83" s="185">
        <f>T84</f>
        <v>0</v>
      </c>
      <c r="AR83" s="186" t="s">
        <v>24</v>
      </c>
      <c r="AT83" s="187" t="s">
        <v>74</v>
      </c>
      <c r="AU83" s="187" t="s">
        <v>75</v>
      </c>
      <c r="AY83" s="186" t="s">
        <v>129</v>
      </c>
      <c r="BK83" s="188">
        <f>BK84</f>
        <v>0</v>
      </c>
    </row>
    <row r="84" spans="2:63" s="10" customFormat="1" ht="19.9" customHeight="1">
      <c r="B84" s="175"/>
      <c r="C84" s="176"/>
      <c r="D84" s="189" t="s">
        <v>74</v>
      </c>
      <c r="E84" s="190" t="s">
        <v>130</v>
      </c>
      <c r="F84" s="190" t="s">
        <v>131</v>
      </c>
      <c r="G84" s="176"/>
      <c r="H84" s="176"/>
      <c r="I84" s="179"/>
      <c r="J84" s="191">
        <f>BK84</f>
        <v>0</v>
      </c>
      <c r="K84" s="176"/>
      <c r="L84" s="181"/>
      <c r="M84" s="182"/>
      <c r="N84" s="183"/>
      <c r="O84" s="183"/>
      <c r="P84" s="184">
        <f>SUM(P85:P95)</f>
        <v>0</v>
      </c>
      <c r="Q84" s="183"/>
      <c r="R84" s="184">
        <f>SUM(R85:R95)</f>
        <v>15.047279999999999</v>
      </c>
      <c r="S84" s="183"/>
      <c r="T84" s="185">
        <f>SUM(T85:T95)</f>
        <v>0</v>
      </c>
      <c r="AR84" s="186" t="s">
        <v>24</v>
      </c>
      <c r="AT84" s="187" t="s">
        <v>74</v>
      </c>
      <c r="AU84" s="187" t="s">
        <v>24</v>
      </c>
      <c r="AY84" s="186" t="s">
        <v>129</v>
      </c>
      <c r="BK84" s="188">
        <f>SUM(BK85:BK95)</f>
        <v>0</v>
      </c>
    </row>
    <row r="85" spans="2:65" s="1" customFormat="1" ht="22.5" customHeight="1">
      <c r="B85" s="40"/>
      <c r="C85" s="192" t="s">
        <v>24</v>
      </c>
      <c r="D85" s="192" t="s">
        <v>132</v>
      </c>
      <c r="E85" s="193" t="s">
        <v>133</v>
      </c>
      <c r="F85" s="194" t="s">
        <v>134</v>
      </c>
      <c r="G85" s="195" t="s">
        <v>135</v>
      </c>
      <c r="H85" s="196">
        <v>6</v>
      </c>
      <c r="I85" s="197"/>
      <c r="J85" s="198">
        <f>ROUND(I85*H85,2)</f>
        <v>0</v>
      </c>
      <c r="K85" s="194" t="s">
        <v>136</v>
      </c>
      <c r="L85" s="60"/>
      <c r="M85" s="199" t="s">
        <v>22</v>
      </c>
      <c r="N85" s="200" t="s">
        <v>46</v>
      </c>
      <c r="O85" s="41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137</v>
      </c>
      <c r="AT85" s="23" t="s">
        <v>132</v>
      </c>
      <c r="AU85" s="23" t="s">
        <v>84</v>
      </c>
      <c r="AY85" s="23" t="s">
        <v>129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24</v>
      </c>
      <c r="BK85" s="203">
        <f>ROUND(I85*H85,2)</f>
        <v>0</v>
      </c>
      <c r="BL85" s="23" t="s">
        <v>137</v>
      </c>
      <c r="BM85" s="23" t="s">
        <v>138</v>
      </c>
    </row>
    <row r="86" spans="2:47" s="1" customFormat="1" ht="27">
      <c r="B86" s="40"/>
      <c r="C86" s="62"/>
      <c r="D86" s="204" t="s">
        <v>139</v>
      </c>
      <c r="E86" s="62"/>
      <c r="F86" s="205" t="s">
        <v>140</v>
      </c>
      <c r="G86" s="62"/>
      <c r="H86" s="62"/>
      <c r="I86" s="162"/>
      <c r="J86" s="62"/>
      <c r="K86" s="62"/>
      <c r="L86" s="60"/>
      <c r="M86" s="206"/>
      <c r="N86" s="41"/>
      <c r="O86" s="41"/>
      <c r="P86" s="41"/>
      <c r="Q86" s="41"/>
      <c r="R86" s="41"/>
      <c r="S86" s="41"/>
      <c r="T86" s="77"/>
      <c r="AT86" s="23" t="s">
        <v>139</v>
      </c>
      <c r="AU86" s="23" t="s">
        <v>84</v>
      </c>
    </row>
    <row r="87" spans="2:65" s="1" customFormat="1" ht="22.5" customHeight="1">
      <c r="B87" s="40"/>
      <c r="C87" s="192" t="s">
        <v>84</v>
      </c>
      <c r="D87" s="192" t="s">
        <v>132</v>
      </c>
      <c r="E87" s="193" t="s">
        <v>141</v>
      </c>
      <c r="F87" s="194" t="s">
        <v>142</v>
      </c>
      <c r="G87" s="195" t="s">
        <v>135</v>
      </c>
      <c r="H87" s="196">
        <v>12</v>
      </c>
      <c r="I87" s="197"/>
      <c r="J87" s="198">
        <f>ROUND(I87*H87,2)</f>
        <v>0</v>
      </c>
      <c r="K87" s="194" t="s">
        <v>136</v>
      </c>
      <c r="L87" s="60"/>
      <c r="M87" s="199" t="s">
        <v>22</v>
      </c>
      <c r="N87" s="200" t="s">
        <v>46</v>
      </c>
      <c r="O87" s="41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137</v>
      </c>
      <c r="AT87" s="23" t="s">
        <v>132</v>
      </c>
      <c r="AU87" s="23" t="s">
        <v>84</v>
      </c>
      <c r="AY87" s="23" t="s">
        <v>129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24</v>
      </c>
      <c r="BK87" s="203">
        <f>ROUND(I87*H87,2)</f>
        <v>0</v>
      </c>
      <c r="BL87" s="23" t="s">
        <v>137</v>
      </c>
      <c r="BM87" s="23" t="s">
        <v>143</v>
      </c>
    </row>
    <row r="88" spans="2:47" s="1" customFormat="1" ht="27">
      <c r="B88" s="40"/>
      <c r="C88" s="62"/>
      <c r="D88" s="207" t="s">
        <v>139</v>
      </c>
      <c r="E88" s="62"/>
      <c r="F88" s="208" t="s">
        <v>140</v>
      </c>
      <c r="G88" s="62"/>
      <c r="H88" s="62"/>
      <c r="I88" s="162"/>
      <c r="J88" s="62"/>
      <c r="K88" s="62"/>
      <c r="L88" s="60"/>
      <c r="M88" s="206"/>
      <c r="N88" s="41"/>
      <c r="O88" s="41"/>
      <c r="P88" s="41"/>
      <c r="Q88" s="41"/>
      <c r="R88" s="41"/>
      <c r="S88" s="41"/>
      <c r="T88" s="77"/>
      <c r="AT88" s="23" t="s">
        <v>139</v>
      </c>
      <c r="AU88" s="23" t="s">
        <v>84</v>
      </c>
    </row>
    <row r="89" spans="2:51" s="11" customFormat="1" ht="13.5">
      <c r="B89" s="209"/>
      <c r="C89" s="210"/>
      <c r="D89" s="204" t="s">
        <v>144</v>
      </c>
      <c r="E89" s="211" t="s">
        <v>22</v>
      </c>
      <c r="F89" s="212" t="s">
        <v>145</v>
      </c>
      <c r="G89" s="210"/>
      <c r="H89" s="213">
        <v>12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144</v>
      </c>
      <c r="AU89" s="219" t="s">
        <v>84</v>
      </c>
      <c r="AV89" s="11" t="s">
        <v>84</v>
      </c>
      <c r="AW89" s="11" t="s">
        <v>39</v>
      </c>
      <c r="AX89" s="11" t="s">
        <v>24</v>
      </c>
      <c r="AY89" s="219" t="s">
        <v>129</v>
      </c>
    </row>
    <row r="90" spans="2:65" s="1" customFormat="1" ht="22.5" customHeight="1">
      <c r="B90" s="40"/>
      <c r="C90" s="192" t="s">
        <v>146</v>
      </c>
      <c r="D90" s="192" t="s">
        <v>132</v>
      </c>
      <c r="E90" s="193" t="s">
        <v>147</v>
      </c>
      <c r="F90" s="194" t="s">
        <v>148</v>
      </c>
      <c r="G90" s="195" t="s">
        <v>135</v>
      </c>
      <c r="H90" s="196">
        <v>6</v>
      </c>
      <c r="I90" s="197"/>
      <c r="J90" s="198">
        <f>ROUND(I90*H90,2)</f>
        <v>0</v>
      </c>
      <c r="K90" s="194" t="s">
        <v>136</v>
      </c>
      <c r="L90" s="60"/>
      <c r="M90" s="199" t="s">
        <v>22</v>
      </c>
      <c r="N90" s="200" t="s">
        <v>46</v>
      </c>
      <c r="O90" s="41"/>
      <c r="P90" s="201">
        <f>O90*H90</f>
        <v>0</v>
      </c>
      <c r="Q90" s="201">
        <v>2.50188</v>
      </c>
      <c r="R90" s="201">
        <f>Q90*H90</f>
        <v>15.01128</v>
      </c>
      <c r="S90" s="201">
        <v>0</v>
      </c>
      <c r="T90" s="202">
        <f>S90*H90</f>
        <v>0</v>
      </c>
      <c r="AR90" s="23" t="s">
        <v>137</v>
      </c>
      <c r="AT90" s="23" t="s">
        <v>132</v>
      </c>
      <c r="AU90" s="23" t="s">
        <v>84</v>
      </c>
      <c r="AY90" s="23" t="s">
        <v>129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24</v>
      </c>
      <c r="BK90" s="203">
        <f>ROUND(I90*H90,2)</f>
        <v>0</v>
      </c>
      <c r="BL90" s="23" t="s">
        <v>137</v>
      </c>
      <c r="BM90" s="23" t="s">
        <v>149</v>
      </c>
    </row>
    <row r="91" spans="2:47" s="1" customFormat="1" ht="27">
      <c r="B91" s="40"/>
      <c r="C91" s="62"/>
      <c r="D91" s="207" t="s">
        <v>139</v>
      </c>
      <c r="E91" s="62"/>
      <c r="F91" s="208" t="s">
        <v>150</v>
      </c>
      <c r="G91" s="62"/>
      <c r="H91" s="62"/>
      <c r="I91" s="162"/>
      <c r="J91" s="62"/>
      <c r="K91" s="62"/>
      <c r="L91" s="60"/>
      <c r="M91" s="206"/>
      <c r="N91" s="41"/>
      <c r="O91" s="41"/>
      <c r="P91" s="41"/>
      <c r="Q91" s="41"/>
      <c r="R91" s="41"/>
      <c r="S91" s="41"/>
      <c r="T91" s="77"/>
      <c r="AT91" s="23" t="s">
        <v>139</v>
      </c>
      <c r="AU91" s="23" t="s">
        <v>84</v>
      </c>
    </row>
    <row r="92" spans="2:51" s="11" customFormat="1" ht="13.5">
      <c r="B92" s="209"/>
      <c r="C92" s="210"/>
      <c r="D92" s="207" t="s">
        <v>144</v>
      </c>
      <c r="E92" s="220" t="s">
        <v>22</v>
      </c>
      <c r="F92" s="221" t="s">
        <v>151</v>
      </c>
      <c r="G92" s="210"/>
      <c r="H92" s="222">
        <v>3</v>
      </c>
      <c r="I92" s="214"/>
      <c r="J92" s="210"/>
      <c r="K92" s="210"/>
      <c r="L92" s="215"/>
      <c r="M92" s="216"/>
      <c r="N92" s="217"/>
      <c r="O92" s="217"/>
      <c r="P92" s="217"/>
      <c r="Q92" s="217"/>
      <c r="R92" s="217"/>
      <c r="S92" s="217"/>
      <c r="T92" s="218"/>
      <c r="AT92" s="219" t="s">
        <v>144</v>
      </c>
      <c r="AU92" s="219" t="s">
        <v>84</v>
      </c>
      <c r="AV92" s="11" t="s">
        <v>84</v>
      </c>
      <c r="AW92" s="11" t="s">
        <v>39</v>
      </c>
      <c r="AX92" s="11" t="s">
        <v>75</v>
      </c>
      <c r="AY92" s="219" t="s">
        <v>129</v>
      </c>
    </row>
    <row r="93" spans="2:51" s="11" customFormat="1" ht="13.5">
      <c r="B93" s="209"/>
      <c r="C93" s="210"/>
      <c r="D93" s="207" t="s">
        <v>144</v>
      </c>
      <c r="E93" s="220" t="s">
        <v>22</v>
      </c>
      <c r="F93" s="221" t="s">
        <v>152</v>
      </c>
      <c r="G93" s="210"/>
      <c r="H93" s="222">
        <v>3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144</v>
      </c>
      <c r="AU93" s="219" t="s">
        <v>84</v>
      </c>
      <c r="AV93" s="11" t="s">
        <v>84</v>
      </c>
      <c r="AW93" s="11" t="s">
        <v>39</v>
      </c>
      <c r="AX93" s="11" t="s">
        <v>75</v>
      </c>
      <c r="AY93" s="219" t="s">
        <v>129</v>
      </c>
    </row>
    <row r="94" spans="2:51" s="12" customFormat="1" ht="13.5">
      <c r="B94" s="223"/>
      <c r="C94" s="224"/>
      <c r="D94" s="204" t="s">
        <v>144</v>
      </c>
      <c r="E94" s="225" t="s">
        <v>22</v>
      </c>
      <c r="F94" s="226" t="s">
        <v>153</v>
      </c>
      <c r="G94" s="224"/>
      <c r="H94" s="227">
        <v>6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AT94" s="233" t="s">
        <v>144</v>
      </c>
      <c r="AU94" s="233" t="s">
        <v>84</v>
      </c>
      <c r="AV94" s="12" t="s">
        <v>137</v>
      </c>
      <c r="AW94" s="12" t="s">
        <v>39</v>
      </c>
      <c r="AX94" s="12" t="s">
        <v>24</v>
      </c>
      <c r="AY94" s="233" t="s">
        <v>129</v>
      </c>
    </row>
    <row r="95" spans="2:65" s="1" customFormat="1" ht="22.5" customHeight="1">
      <c r="B95" s="40"/>
      <c r="C95" s="234" t="s">
        <v>137</v>
      </c>
      <c r="D95" s="234" t="s">
        <v>154</v>
      </c>
      <c r="E95" s="235" t="s">
        <v>155</v>
      </c>
      <c r="F95" s="236" t="s">
        <v>156</v>
      </c>
      <c r="G95" s="237" t="s">
        <v>135</v>
      </c>
      <c r="H95" s="238">
        <v>6</v>
      </c>
      <c r="I95" s="239"/>
      <c r="J95" s="240">
        <f>ROUND(I95*H95,2)</f>
        <v>0</v>
      </c>
      <c r="K95" s="236" t="s">
        <v>136</v>
      </c>
      <c r="L95" s="241"/>
      <c r="M95" s="242" t="s">
        <v>22</v>
      </c>
      <c r="N95" s="243" t="s">
        <v>46</v>
      </c>
      <c r="O95" s="41"/>
      <c r="P95" s="201">
        <f>O95*H95</f>
        <v>0</v>
      </c>
      <c r="Q95" s="201">
        <v>0.006</v>
      </c>
      <c r="R95" s="201">
        <f>Q95*H95</f>
        <v>0.036000000000000004</v>
      </c>
      <c r="S95" s="201">
        <v>0</v>
      </c>
      <c r="T95" s="202">
        <f>S95*H95</f>
        <v>0</v>
      </c>
      <c r="AR95" s="23" t="s">
        <v>157</v>
      </c>
      <c r="AT95" s="23" t="s">
        <v>154</v>
      </c>
      <c r="AU95" s="23" t="s">
        <v>84</v>
      </c>
      <c r="AY95" s="23" t="s">
        <v>129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24</v>
      </c>
      <c r="BK95" s="203">
        <f>ROUND(I95*H95,2)</f>
        <v>0</v>
      </c>
      <c r="BL95" s="23" t="s">
        <v>137</v>
      </c>
      <c r="BM95" s="23" t="s">
        <v>158</v>
      </c>
    </row>
    <row r="96" spans="2:63" s="10" customFormat="1" ht="37.35" customHeight="1">
      <c r="B96" s="175"/>
      <c r="C96" s="176"/>
      <c r="D96" s="177" t="s">
        <v>74</v>
      </c>
      <c r="E96" s="178" t="s">
        <v>159</v>
      </c>
      <c r="F96" s="178" t="s">
        <v>160</v>
      </c>
      <c r="G96" s="176"/>
      <c r="H96" s="176"/>
      <c r="I96" s="179"/>
      <c r="J96" s="180">
        <f>BK96</f>
        <v>0</v>
      </c>
      <c r="K96" s="176"/>
      <c r="L96" s="181"/>
      <c r="M96" s="182"/>
      <c r="N96" s="183"/>
      <c r="O96" s="183"/>
      <c r="P96" s="184">
        <f>P97+P102+P104</f>
        <v>0</v>
      </c>
      <c r="Q96" s="183"/>
      <c r="R96" s="184">
        <f>R97+R102+R104</f>
        <v>0</v>
      </c>
      <c r="S96" s="183"/>
      <c r="T96" s="185">
        <f>T97+T102+T104</f>
        <v>0</v>
      </c>
      <c r="AR96" s="186" t="s">
        <v>161</v>
      </c>
      <c r="AT96" s="187" t="s">
        <v>74</v>
      </c>
      <c r="AU96" s="187" t="s">
        <v>75</v>
      </c>
      <c r="AY96" s="186" t="s">
        <v>129</v>
      </c>
      <c r="BK96" s="188">
        <f>BK97+BK102+BK104</f>
        <v>0</v>
      </c>
    </row>
    <row r="97" spans="2:63" s="10" customFormat="1" ht="19.9" customHeight="1">
      <c r="B97" s="175"/>
      <c r="C97" s="176"/>
      <c r="D97" s="189" t="s">
        <v>74</v>
      </c>
      <c r="E97" s="190" t="s">
        <v>162</v>
      </c>
      <c r="F97" s="190" t="s">
        <v>163</v>
      </c>
      <c r="G97" s="176"/>
      <c r="H97" s="176"/>
      <c r="I97" s="179"/>
      <c r="J97" s="191">
        <f>BK97</f>
        <v>0</v>
      </c>
      <c r="K97" s="176"/>
      <c r="L97" s="181"/>
      <c r="M97" s="182"/>
      <c r="N97" s="183"/>
      <c r="O97" s="183"/>
      <c r="P97" s="184">
        <f>SUM(P98:P101)</f>
        <v>0</v>
      </c>
      <c r="Q97" s="183"/>
      <c r="R97" s="184">
        <f>SUM(R98:R101)</f>
        <v>0</v>
      </c>
      <c r="S97" s="183"/>
      <c r="T97" s="185">
        <f>SUM(T98:T101)</f>
        <v>0</v>
      </c>
      <c r="AR97" s="186" t="s">
        <v>161</v>
      </c>
      <c r="AT97" s="187" t="s">
        <v>74</v>
      </c>
      <c r="AU97" s="187" t="s">
        <v>24</v>
      </c>
      <c r="AY97" s="186" t="s">
        <v>129</v>
      </c>
      <c r="BK97" s="188">
        <f>SUM(BK98:BK101)</f>
        <v>0</v>
      </c>
    </row>
    <row r="98" spans="2:65" s="1" customFormat="1" ht="22.5" customHeight="1">
      <c r="B98" s="40"/>
      <c r="C98" s="192" t="s">
        <v>161</v>
      </c>
      <c r="D98" s="192" t="s">
        <v>132</v>
      </c>
      <c r="E98" s="193" t="s">
        <v>164</v>
      </c>
      <c r="F98" s="194" t="s">
        <v>165</v>
      </c>
      <c r="G98" s="195" t="s">
        <v>166</v>
      </c>
      <c r="H98" s="196">
        <v>1</v>
      </c>
      <c r="I98" s="197"/>
      <c r="J98" s="198">
        <f>ROUND(I98*H98,2)</f>
        <v>0</v>
      </c>
      <c r="K98" s="194" t="s">
        <v>22</v>
      </c>
      <c r="L98" s="60"/>
      <c r="M98" s="199" t="s">
        <v>22</v>
      </c>
      <c r="N98" s="200" t="s">
        <v>46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167</v>
      </c>
      <c r="AT98" s="23" t="s">
        <v>132</v>
      </c>
      <c r="AU98" s="23" t="s">
        <v>84</v>
      </c>
      <c r="AY98" s="23" t="s">
        <v>129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24</v>
      </c>
      <c r="BK98" s="203">
        <f>ROUND(I98*H98,2)</f>
        <v>0</v>
      </c>
      <c r="BL98" s="23" t="s">
        <v>167</v>
      </c>
      <c r="BM98" s="23" t="s">
        <v>168</v>
      </c>
    </row>
    <row r="99" spans="2:47" s="1" customFormat="1" ht="27">
      <c r="B99" s="40"/>
      <c r="C99" s="62"/>
      <c r="D99" s="204" t="s">
        <v>139</v>
      </c>
      <c r="E99" s="62"/>
      <c r="F99" s="205" t="s">
        <v>169</v>
      </c>
      <c r="G99" s="62"/>
      <c r="H99" s="62"/>
      <c r="I99" s="162"/>
      <c r="J99" s="62"/>
      <c r="K99" s="62"/>
      <c r="L99" s="60"/>
      <c r="M99" s="206"/>
      <c r="N99" s="41"/>
      <c r="O99" s="41"/>
      <c r="P99" s="41"/>
      <c r="Q99" s="41"/>
      <c r="R99" s="41"/>
      <c r="S99" s="41"/>
      <c r="T99" s="77"/>
      <c r="AT99" s="23" t="s">
        <v>139</v>
      </c>
      <c r="AU99" s="23" t="s">
        <v>84</v>
      </c>
    </row>
    <row r="100" spans="2:65" s="1" customFormat="1" ht="22.5" customHeight="1">
      <c r="B100" s="40"/>
      <c r="C100" s="192" t="s">
        <v>170</v>
      </c>
      <c r="D100" s="192" t="s">
        <v>132</v>
      </c>
      <c r="E100" s="193" t="s">
        <v>171</v>
      </c>
      <c r="F100" s="194" t="s">
        <v>172</v>
      </c>
      <c r="G100" s="195" t="s">
        <v>166</v>
      </c>
      <c r="H100" s="196">
        <v>1</v>
      </c>
      <c r="I100" s="197"/>
      <c r="J100" s="198">
        <f>ROUND(I100*H100,2)</f>
        <v>0</v>
      </c>
      <c r="K100" s="194" t="s">
        <v>22</v>
      </c>
      <c r="L100" s="60"/>
      <c r="M100" s="199" t="s">
        <v>22</v>
      </c>
      <c r="N100" s="200" t="s">
        <v>46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167</v>
      </c>
      <c r="AT100" s="23" t="s">
        <v>132</v>
      </c>
      <c r="AU100" s="23" t="s">
        <v>84</v>
      </c>
      <c r="AY100" s="23" t="s">
        <v>129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24</v>
      </c>
      <c r="BK100" s="203">
        <f>ROUND(I100*H100,2)</f>
        <v>0</v>
      </c>
      <c r="BL100" s="23" t="s">
        <v>167</v>
      </c>
      <c r="BM100" s="23" t="s">
        <v>173</v>
      </c>
    </row>
    <row r="101" spans="2:65" s="1" customFormat="1" ht="22.5" customHeight="1">
      <c r="B101" s="40"/>
      <c r="C101" s="192" t="s">
        <v>174</v>
      </c>
      <c r="D101" s="192" t="s">
        <v>132</v>
      </c>
      <c r="E101" s="193" t="s">
        <v>175</v>
      </c>
      <c r="F101" s="194" t="s">
        <v>176</v>
      </c>
      <c r="G101" s="195" t="s">
        <v>166</v>
      </c>
      <c r="H101" s="196">
        <v>1</v>
      </c>
      <c r="I101" s="197"/>
      <c r="J101" s="198">
        <f>ROUND(I101*H101,2)</f>
        <v>0</v>
      </c>
      <c r="K101" s="194" t="s">
        <v>22</v>
      </c>
      <c r="L101" s="60"/>
      <c r="M101" s="199" t="s">
        <v>22</v>
      </c>
      <c r="N101" s="200" t="s">
        <v>46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167</v>
      </c>
      <c r="AT101" s="23" t="s">
        <v>132</v>
      </c>
      <c r="AU101" s="23" t="s">
        <v>84</v>
      </c>
      <c r="AY101" s="23" t="s">
        <v>129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24</v>
      </c>
      <c r="BK101" s="203">
        <f>ROUND(I101*H101,2)</f>
        <v>0</v>
      </c>
      <c r="BL101" s="23" t="s">
        <v>167</v>
      </c>
      <c r="BM101" s="23" t="s">
        <v>177</v>
      </c>
    </row>
    <row r="102" spans="2:63" s="10" customFormat="1" ht="29.85" customHeight="1">
      <c r="B102" s="175"/>
      <c r="C102" s="176"/>
      <c r="D102" s="189" t="s">
        <v>74</v>
      </c>
      <c r="E102" s="190" t="s">
        <v>178</v>
      </c>
      <c r="F102" s="190" t="s">
        <v>179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P103</f>
        <v>0</v>
      </c>
      <c r="Q102" s="183"/>
      <c r="R102" s="184">
        <f>R103</f>
        <v>0</v>
      </c>
      <c r="S102" s="183"/>
      <c r="T102" s="185">
        <f>T103</f>
        <v>0</v>
      </c>
      <c r="AR102" s="186" t="s">
        <v>161</v>
      </c>
      <c r="AT102" s="187" t="s">
        <v>74</v>
      </c>
      <c r="AU102" s="187" t="s">
        <v>24</v>
      </c>
      <c r="AY102" s="186" t="s">
        <v>129</v>
      </c>
      <c r="BK102" s="188">
        <f>BK103</f>
        <v>0</v>
      </c>
    </row>
    <row r="103" spans="2:65" s="1" customFormat="1" ht="22.5" customHeight="1">
      <c r="B103" s="40"/>
      <c r="C103" s="192" t="s">
        <v>157</v>
      </c>
      <c r="D103" s="192" t="s">
        <v>132</v>
      </c>
      <c r="E103" s="193" t="s">
        <v>180</v>
      </c>
      <c r="F103" s="194" t="s">
        <v>179</v>
      </c>
      <c r="G103" s="195" t="s">
        <v>166</v>
      </c>
      <c r="H103" s="196">
        <v>1</v>
      </c>
      <c r="I103" s="197"/>
      <c r="J103" s="198">
        <f>ROUND(I103*H103,2)</f>
        <v>0</v>
      </c>
      <c r="K103" s="194" t="s">
        <v>22</v>
      </c>
      <c r="L103" s="60"/>
      <c r="M103" s="199" t="s">
        <v>22</v>
      </c>
      <c r="N103" s="200" t="s">
        <v>46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167</v>
      </c>
      <c r="AT103" s="23" t="s">
        <v>132</v>
      </c>
      <c r="AU103" s="23" t="s">
        <v>84</v>
      </c>
      <c r="AY103" s="23" t="s">
        <v>129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24</v>
      </c>
      <c r="BK103" s="203">
        <f>ROUND(I103*H103,2)</f>
        <v>0</v>
      </c>
      <c r="BL103" s="23" t="s">
        <v>167</v>
      </c>
      <c r="BM103" s="23" t="s">
        <v>181</v>
      </c>
    </row>
    <row r="104" spans="2:63" s="10" customFormat="1" ht="29.85" customHeight="1">
      <c r="B104" s="175"/>
      <c r="C104" s="176"/>
      <c r="D104" s="189" t="s">
        <v>74</v>
      </c>
      <c r="E104" s="190" t="s">
        <v>182</v>
      </c>
      <c r="F104" s="190" t="s">
        <v>183</v>
      </c>
      <c r="G104" s="176"/>
      <c r="H104" s="176"/>
      <c r="I104" s="179"/>
      <c r="J104" s="191">
        <f>BK104</f>
        <v>0</v>
      </c>
      <c r="K104" s="176"/>
      <c r="L104" s="181"/>
      <c r="M104" s="182"/>
      <c r="N104" s="183"/>
      <c r="O104" s="183"/>
      <c r="P104" s="184">
        <f>P105</f>
        <v>0</v>
      </c>
      <c r="Q104" s="183"/>
      <c r="R104" s="184">
        <f>R105</f>
        <v>0</v>
      </c>
      <c r="S104" s="183"/>
      <c r="T104" s="185">
        <f>T105</f>
        <v>0</v>
      </c>
      <c r="AR104" s="186" t="s">
        <v>161</v>
      </c>
      <c r="AT104" s="187" t="s">
        <v>74</v>
      </c>
      <c r="AU104" s="187" t="s">
        <v>24</v>
      </c>
      <c r="AY104" s="186" t="s">
        <v>129</v>
      </c>
      <c r="BK104" s="188">
        <f>BK105</f>
        <v>0</v>
      </c>
    </row>
    <row r="105" spans="2:65" s="1" customFormat="1" ht="22.5" customHeight="1">
      <c r="B105" s="40"/>
      <c r="C105" s="192" t="s">
        <v>130</v>
      </c>
      <c r="D105" s="192" t="s">
        <v>132</v>
      </c>
      <c r="E105" s="193" t="s">
        <v>184</v>
      </c>
      <c r="F105" s="194" t="s">
        <v>185</v>
      </c>
      <c r="G105" s="195" t="s">
        <v>166</v>
      </c>
      <c r="H105" s="196">
        <v>1</v>
      </c>
      <c r="I105" s="197"/>
      <c r="J105" s="198">
        <f>ROUND(I105*H105,2)</f>
        <v>0</v>
      </c>
      <c r="K105" s="194" t="s">
        <v>22</v>
      </c>
      <c r="L105" s="60"/>
      <c r="M105" s="199" t="s">
        <v>22</v>
      </c>
      <c r="N105" s="244" t="s">
        <v>46</v>
      </c>
      <c r="O105" s="245"/>
      <c r="P105" s="246">
        <f>O105*H105</f>
        <v>0</v>
      </c>
      <c r="Q105" s="246">
        <v>0</v>
      </c>
      <c r="R105" s="246">
        <f>Q105*H105</f>
        <v>0</v>
      </c>
      <c r="S105" s="246">
        <v>0</v>
      </c>
      <c r="T105" s="247">
        <f>S105*H105</f>
        <v>0</v>
      </c>
      <c r="AR105" s="23" t="s">
        <v>167</v>
      </c>
      <c r="AT105" s="23" t="s">
        <v>132</v>
      </c>
      <c r="AU105" s="23" t="s">
        <v>84</v>
      </c>
      <c r="AY105" s="23" t="s">
        <v>129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24</v>
      </c>
      <c r="BK105" s="203">
        <f>ROUND(I105*H105,2)</f>
        <v>0</v>
      </c>
      <c r="BL105" s="23" t="s">
        <v>167</v>
      </c>
      <c r="BM105" s="23" t="s">
        <v>186</v>
      </c>
    </row>
    <row r="106" spans="2:12" s="1" customFormat="1" ht="6.95" customHeight="1">
      <c r="B106" s="55"/>
      <c r="C106" s="56"/>
      <c r="D106" s="56"/>
      <c r="E106" s="56"/>
      <c r="F106" s="56"/>
      <c r="G106" s="56"/>
      <c r="H106" s="56"/>
      <c r="I106" s="138"/>
      <c r="J106" s="56"/>
      <c r="K106" s="56"/>
      <c r="L106" s="60"/>
    </row>
  </sheetData>
  <sheetProtection password="CC35" sheet="1" objects="1" scenarios="1" formatCells="0" formatColumns="0" formatRows="0" sort="0" autoFilter="0"/>
  <autoFilter ref="C81:K105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93" t="s">
        <v>95</v>
      </c>
      <c r="H1" s="393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6" t="str">
        <f>'Rekapitulace stavby'!K6</f>
        <v>II/272 Kounice - Bříství, ověření nové technologie</v>
      </c>
      <c r="F7" s="387"/>
      <c r="G7" s="387"/>
      <c r="H7" s="387"/>
      <c r="I7" s="116"/>
      <c r="J7" s="28"/>
      <c r="K7" s="30"/>
    </row>
    <row r="8" spans="2:11" s="1" customFormat="1" ht="13.5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8" t="s">
        <v>187</v>
      </c>
      <c r="F9" s="389"/>
      <c r="G9" s="389"/>
      <c r="H9" s="38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6. 1. 2017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34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5" t="s">
        <v>22</v>
      </c>
      <c r="F24" s="355"/>
      <c r="G24" s="355"/>
      <c r="H24" s="355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ROUND(SUM(BE83:BE301),2)</f>
        <v>0</v>
      </c>
      <c r="G30" s="41"/>
      <c r="H30" s="41"/>
      <c r="I30" s="130">
        <v>0.21</v>
      </c>
      <c r="J30" s="129">
        <f>ROUND(ROUND((SUM(BE83:BE301)),2)*I30,2)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ROUND(SUM(BF83:BF301),2)</f>
        <v>0</v>
      </c>
      <c r="G31" s="41"/>
      <c r="H31" s="41"/>
      <c r="I31" s="130">
        <v>0.15</v>
      </c>
      <c r="J31" s="129">
        <f>ROUND(ROUND((SUM(BF83:BF301)),2)*I31,2)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ROUND(SUM(BG83:BG301),2)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ROUND(SUM(BH83:BH301),2)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ROUND(SUM(BI83:BI301),2)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II/272 Kounice - Bříství, ověření nové technologie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SO 101 - Silnice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Středočeský kraj</v>
      </c>
      <c r="G49" s="41"/>
      <c r="H49" s="41"/>
      <c r="I49" s="118" t="s">
        <v>27</v>
      </c>
      <c r="J49" s="119" t="str">
        <f>IF(J12="","",J12)</f>
        <v>6. 1. 2017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37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106</v>
      </c>
    </row>
    <row r="57" spans="2:11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11" s="8" customFormat="1" ht="19.9" customHeight="1">
      <c r="B58" s="155"/>
      <c r="C58" s="156"/>
      <c r="D58" s="157" t="s">
        <v>188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11" s="8" customFormat="1" ht="19.9" customHeight="1">
      <c r="B59" s="155"/>
      <c r="C59" s="156"/>
      <c r="D59" s="157" t="s">
        <v>189</v>
      </c>
      <c r="E59" s="158"/>
      <c r="F59" s="158"/>
      <c r="G59" s="158"/>
      <c r="H59" s="158"/>
      <c r="I59" s="159"/>
      <c r="J59" s="160">
        <f>J143</f>
        <v>0</v>
      </c>
      <c r="K59" s="161"/>
    </row>
    <row r="60" spans="2:11" s="8" customFormat="1" ht="19.9" customHeight="1">
      <c r="B60" s="155"/>
      <c r="C60" s="156"/>
      <c r="D60" s="157" t="s">
        <v>190</v>
      </c>
      <c r="E60" s="158"/>
      <c r="F60" s="158"/>
      <c r="G60" s="158"/>
      <c r="H60" s="158"/>
      <c r="I60" s="159"/>
      <c r="J60" s="160">
        <f>J205</f>
        <v>0</v>
      </c>
      <c r="K60" s="161"/>
    </row>
    <row r="61" spans="2:11" s="8" customFormat="1" ht="19.9" customHeight="1">
      <c r="B61" s="155"/>
      <c r="C61" s="156"/>
      <c r="D61" s="157" t="s">
        <v>108</v>
      </c>
      <c r="E61" s="158"/>
      <c r="F61" s="158"/>
      <c r="G61" s="158"/>
      <c r="H61" s="158"/>
      <c r="I61" s="159"/>
      <c r="J61" s="160">
        <f>J210</f>
        <v>0</v>
      </c>
      <c r="K61" s="161"/>
    </row>
    <row r="62" spans="2:11" s="8" customFormat="1" ht="19.9" customHeight="1">
      <c r="B62" s="155"/>
      <c r="C62" s="156"/>
      <c r="D62" s="157" t="s">
        <v>191</v>
      </c>
      <c r="E62" s="158"/>
      <c r="F62" s="158"/>
      <c r="G62" s="158"/>
      <c r="H62" s="158"/>
      <c r="I62" s="159"/>
      <c r="J62" s="160">
        <f>J279</f>
        <v>0</v>
      </c>
      <c r="K62" s="161"/>
    </row>
    <row r="63" spans="2:11" s="8" customFormat="1" ht="19.9" customHeight="1">
      <c r="B63" s="155"/>
      <c r="C63" s="156"/>
      <c r="D63" s="157" t="s">
        <v>192</v>
      </c>
      <c r="E63" s="158"/>
      <c r="F63" s="158"/>
      <c r="G63" s="158"/>
      <c r="H63" s="158"/>
      <c r="I63" s="159"/>
      <c r="J63" s="160">
        <f>J297</f>
        <v>0</v>
      </c>
      <c r="K63" s="161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" customHeight="1">
      <c r="B70" s="40"/>
      <c r="C70" s="61" t="s">
        <v>113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22.5" customHeight="1">
      <c r="B73" s="40"/>
      <c r="C73" s="62"/>
      <c r="D73" s="62"/>
      <c r="E73" s="390" t="str">
        <f>E7</f>
        <v>II/272 Kounice - Bříství, ověření nové technologie</v>
      </c>
      <c r="F73" s="391"/>
      <c r="G73" s="391"/>
      <c r="H73" s="391"/>
      <c r="I73" s="162"/>
      <c r="J73" s="62"/>
      <c r="K73" s="62"/>
      <c r="L73" s="60"/>
    </row>
    <row r="74" spans="2:12" s="1" customFormat="1" ht="14.45" customHeight="1">
      <c r="B74" s="40"/>
      <c r="C74" s="64" t="s">
        <v>100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23.25" customHeight="1">
      <c r="B75" s="40"/>
      <c r="C75" s="62"/>
      <c r="D75" s="62"/>
      <c r="E75" s="366" t="str">
        <f>E9</f>
        <v>SO 101 - Silnice</v>
      </c>
      <c r="F75" s="392"/>
      <c r="G75" s="392"/>
      <c r="H75" s="39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>
      <c r="B77" s="40"/>
      <c r="C77" s="64" t="s">
        <v>25</v>
      </c>
      <c r="D77" s="62"/>
      <c r="E77" s="62"/>
      <c r="F77" s="163" t="str">
        <f>F12</f>
        <v>Středočeský kraj</v>
      </c>
      <c r="G77" s="62"/>
      <c r="H77" s="62"/>
      <c r="I77" s="164" t="s">
        <v>27</v>
      </c>
      <c r="J77" s="72" t="str">
        <f>IF(J12="","",J12)</f>
        <v>6. 1. 2017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3.5">
      <c r="B79" s="40"/>
      <c r="C79" s="64" t="s">
        <v>31</v>
      </c>
      <c r="D79" s="62"/>
      <c r="E79" s="62"/>
      <c r="F79" s="163" t="str">
        <f>E15</f>
        <v>Krajská správa a údržba silnic Středočeského kraje</v>
      </c>
      <c r="G79" s="62"/>
      <c r="H79" s="62"/>
      <c r="I79" s="164" t="s">
        <v>37</v>
      </c>
      <c r="J79" s="163" t="str">
        <f>E21</f>
        <v xml:space="preserve"> </v>
      </c>
      <c r="K79" s="62"/>
      <c r="L79" s="60"/>
    </row>
    <row r="80" spans="2:12" s="1" customFormat="1" ht="14.45" customHeight="1">
      <c r="B80" s="40"/>
      <c r="C80" s="64" t="s">
        <v>35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12" s="1" customFormat="1" ht="10.3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20" s="9" customFormat="1" ht="29.25" customHeight="1">
      <c r="B82" s="165"/>
      <c r="C82" s="166" t="s">
        <v>114</v>
      </c>
      <c r="D82" s="167" t="s">
        <v>60</v>
      </c>
      <c r="E82" s="167" t="s">
        <v>56</v>
      </c>
      <c r="F82" s="167" t="s">
        <v>115</v>
      </c>
      <c r="G82" s="167" t="s">
        <v>116</v>
      </c>
      <c r="H82" s="167" t="s">
        <v>117</v>
      </c>
      <c r="I82" s="168" t="s">
        <v>118</v>
      </c>
      <c r="J82" s="167" t="s">
        <v>104</v>
      </c>
      <c r="K82" s="169" t="s">
        <v>119</v>
      </c>
      <c r="L82" s="170"/>
      <c r="M82" s="80" t="s">
        <v>120</v>
      </c>
      <c r="N82" s="81" t="s">
        <v>45</v>
      </c>
      <c r="O82" s="81" t="s">
        <v>121</v>
      </c>
      <c r="P82" s="81" t="s">
        <v>122</v>
      </c>
      <c r="Q82" s="81" t="s">
        <v>123</v>
      </c>
      <c r="R82" s="81" t="s">
        <v>124</v>
      </c>
      <c r="S82" s="81" t="s">
        <v>125</v>
      </c>
      <c r="T82" s="82" t="s">
        <v>126</v>
      </c>
    </row>
    <row r="83" spans="2:63" s="1" customFormat="1" ht="29.25" customHeight="1">
      <c r="B83" s="40"/>
      <c r="C83" s="86" t="s">
        <v>105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</f>
        <v>0</v>
      </c>
      <c r="Q83" s="84"/>
      <c r="R83" s="172">
        <f>R84</f>
        <v>3543.66889861</v>
      </c>
      <c r="S83" s="84"/>
      <c r="T83" s="173">
        <f>T84</f>
        <v>12782.791000000001</v>
      </c>
      <c r="AT83" s="23" t="s">
        <v>74</v>
      </c>
      <c r="AU83" s="23" t="s">
        <v>106</v>
      </c>
      <c r="BK83" s="174">
        <f>BK84</f>
        <v>0</v>
      </c>
    </row>
    <row r="84" spans="2:63" s="10" customFormat="1" ht="37.35" customHeight="1">
      <c r="B84" s="175"/>
      <c r="C84" s="176"/>
      <c r="D84" s="177" t="s">
        <v>74</v>
      </c>
      <c r="E84" s="178" t="s">
        <v>127</v>
      </c>
      <c r="F84" s="178" t="s">
        <v>128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P85+P143+P205+P210+P279+P297</f>
        <v>0</v>
      </c>
      <c r="Q84" s="183"/>
      <c r="R84" s="184">
        <f>R85+R143+R205+R210+R279+R297</f>
        <v>3543.66889861</v>
      </c>
      <c r="S84" s="183"/>
      <c r="T84" s="185">
        <f>T85+T143+T205+T210+T279+T297</f>
        <v>12782.791000000001</v>
      </c>
      <c r="AR84" s="186" t="s">
        <v>24</v>
      </c>
      <c r="AT84" s="187" t="s">
        <v>74</v>
      </c>
      <c r="AU84" s="187" t="s">
        <v>75</v>
      </c>
      <c r="AY84" s="186" t="s">
        <v>129</v>
      </c>
      <c r="BK84" s="188">
        <f>BK85+BK143+BK205+BK210+BK279+BK297</f>
        <v>0</v>
      </c>
    </row>
    <row r="85" spans="2:63" s="10" customFormat="1" ht="19.9" customHeight="1">
      <c r="B85" s="175"/>
      <c r="C85" s="176"/>
      <c r="D85" s="189" t="s">
        <v>74</v>
      </c>
      <c r="E85" s="190" t="s">
        <v>24</v>
      </c>
      <c r="F85" s="190" t="s">
        <v>193</v>
      </c>
      <c r="G85" s="176"/>
      <c r="H85" s="176"/>
      <c r="I85" s="179"/>
      <c r="J85" s="191">
        <f>BK85</f>
        <v>0</v>
      </c>
      <c r="K85" s="176"/>
      <c r="L85" s="181"/>
      <c r="M85" s="182"/>
      <c r="N85" s="183"/>
      <c r="O85" s="183"/>
      <c r="P85" s="184">
        <f>SUM(P86:P142)</f>
        <v>0</v>
      </c>
      <c r="Q85" s="183"/>
      <c r="R85" s="184">
        <f>SUM(R86:R142)</f>
        <v>15.404504090000001</v>
      </c>
      <c r="S85" s="183"/>
      <c r="T85" s="185">
        <f>SUM(T86:T142)</f>
        <v>12006.912</v>
      </c>
      <c r="AR85" s="186" t="s">
        <v>24</v>
      </c>
      <c r="AT85" s="187" t="s">
        <v>74</v>
      </c>
      <c r="AU85" s="187" t="s">
        <v>24</v>
      </c>
      <c r="AY85" s="186" t="s">
        <v>129</v>
      </c>
      <c r="BK85" s="188">
        <f>SUM(BK86:BK142)</f>
        <v>0</v>
      </c>
    </row>
    <row r="86" spans="2:65" s="1" customFormat="1" ht="22.5" customHeight="1">
      <c r="B86" s="40"/>
      <c r="C86" s="192" t="s">
        <v>24</v>
      </c>
      <c r="D86" s="192" t="s">
        <v>132</v>
      </c>
      <c r="E86" s="193" t="s">
        <v>194</v>
      </c>
      <c r="F86" s="194" t="s">
        <v>195</v>
      </c>
      <c r="G86" s="195" t="s">
        <v>135</v>
      </c>
      <c r="H86" s="196">
        <v>37</v>
      </c>
      <c r="I86" s="197"/>
      <c r="J86" s="198">
        <f>ROUND(I86*H86,2)</f>
        <v>0</v>
      </c>
      <c r="K86" s="194" t="s">
        <v>136</v>
      </c>
      <c r="L86" s="60"/>
      <c r="M86" s="199" t="s">
        <v>22</v>
      </c>
      <c r="N86" s="200" t="s">
        <v>46</v>
      </c>
      <c r="O86" s="41"/>
      <c r="P86" s="201">
        <f>O86*H86</f>
        <v>0</v>
      </c>
      <c r="Q86" s="201">
        <v>9E-05</v>
      </c>
      <c r="R86" s="201">
        <f>Q86*H86</f>
        <v>0.00333</v>
      </c>
      <c r="S86" s="201">
        <v>0</v>
      </c>
      <c r="T86" s="202">
        <f>S86*H86</f>
        <v>0</v>
      </c>
      <c r="AR86" s="23" t="s">
        <v>137</v>
      </c>
      <c r="AT86" s="23" t="s">
        <v>132</v>
      </c>
      <c r="AU86" s="23" t="s">
        <v>84</v>
      </c>
      <c r="AY86" s="23" t="s">
        <v>129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3" t="s">
        <v>24</v>
      </c>
      <c r="BK86" s="203">
        <f>ROUND(I86*H86,2)</f>
        <v>0</v>
      </c>
      <c r="BL86" s="23" t="s">
        <v>137</v>
      </c>
      <c r="BM86" s="23" t="s">
        <v>196</v>
      </c>
    </row>
    <row r="87" spans="2:47" s="1" customFormat="1" ht="40.5">
      <c r="B87" s="40"/>
      <c r="C87" s="62"/>
      <c r="D87" s="204" t="s">
        <v>139</v>
      </c>
      <c r="E87" s="62"/>
      <c r="F87" s="205" t="s">
        <v>197</v>
      </c>
      <c r="G87" s="62"/>
      <c r="H87" s="62"/>
      <c r="I87" s="162"/>
      <c r="J87" s="62"/>
      <c r="K87" s="62"/>
      <c r="L87" s="60"/>
      <c r="M87" s="206"/>
      <c r="N87" s="41"/>
      <c r="O87" s="41"/>
      <c r="P87" s="41"/>
      <c r="Q87" s="41"/>
      <c r="R87" s="41"/>
      <c r="S87" s="41"/>
      <c r="T87" s="77"/>
      <c r="AT87" s="23" t="s">
        <v>139</v>
      </c>
      <c r="AU87" s="23" t="s">
        <v>84</v>
      </c>
    </row>
    <row r="88" spans="2:65" s="1" customFormat="1" ht="22.5" customHeight="1">
      <c r="B88" s="40"/>
      <c r="C88" s="192" t="s">
        <v>84</v>
      </c>
      <c r="D88" s="192" t="s">
        <v>132</v>
      </c>
      <c r="E88" s="193" t="s">
        <v>198</v>
      </c>
      <c r="F88" s="194" t="s">
        <v>199</v>
      </c>
      <c r="G88" s="195" t="s">
        <v>200</v>
      </c>
      <c r="H88" s="196">
        <v>23451</v>
      </c>
      <c r="I88" s="197"/>
      <c r="J88" s="198">
        <f>ROUND(I88*H88,2)</f>
        <v>0</v>
      </c>
      <c r="K88" s="194" t="s">
        <v>136</v>
      </c>
      <c r="L88" s="60"/>
      <c r="M88" s="199" t="s">
        <v>22</v>
      </c>
      <c r="N88" s="200" t="s">
        <v>46</v>
      </c>
      <c r="O88" s="41"/>
      <c r="P88" s="201">
        <f>O88*H88</f>
        <v>0</v>
      </c>
      <c r="Q88" s="201">
        <v>0.00024</v>
      </c>
      <c r="R88" s="201">
        <f>Q88*H88</f>
        <v>5.62824</v>
      </c>
      <c r="S88" s="201">
        <v>0.512</v>
      </c>
      <c r="T88" s="202">
        <f>S88*H88</f>
        <v>12006.912</v>
      </c>
      <c r="AR88" s="23" t="s">
        <v>137</v>
      </c>
      <c r="AT88" s="23" t="s">
        <v>132</v>
      </c>
      <c r="AU88" s="23" t="s">
        <v>84</v>
      </c>
      <c r="AY88" s="23" t="s">
        <v>129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24</v>
      </c>
      <c r="BK88" s="203">
        <f>ROUND(I88*H88,2)</f>
        <v>0</v>
      </c>
      <c r="BL88" s="23" t="s">
        <v>137</v>
      </c>
      <c r="BM88" s="23" t="s">
        <v>201</v>
      </c>
    </row>
    <row r="89" spans="2:47" s="1" customFormat="1" ht="81">
      <c r="B89" s="40"/>
      <c r="C89" s="62"/>
      <c r="D89" s="207" t="s">
        <v>139</v>
      </c>
      <c r="E89" s="62"/>
      <c r="F89" s="208" t="s">
        <v>202</v>
      </c>
      <c r="G89" s="62"/>
      <c r="H89" s="62"/>
      <c r="I89" s="162"/>
      <c r="J89" s="62"/>
      <c r="K89" s="62"/>
      <c r="L89" s="60"/>
      <c r="M89" s="206"/>
      <c r="N89" s="41"/>
      <c r="O89" s="41"/>
      <c r="P89" s="41"/>
      <c r="Q89" s="41"/>
      <c r="R89" s="41"/>
      <c r="S89" s="41"/>
      <c r="T89" s="77"/>
      <c r="AT89" s="23" t="s">
        <v>139</v>
      </c>
      <c r="AU89" s="23" t="s">
        <v>84</v>
      </c>
    </row>
    <row r="90" spans="2:51" s="11" customFormat="1" ht="13.5">
      <c r="B90" s="209"/>
      <c r="C90" s="210"/>
      <c r="D90" s="207" t="s">
        <v>144</v>
      </c>
      <c r="E90" s="220" t="s">
        <v>22</v>
      </c>
      <c r="F90" s="221" t="s">
        <v>203</v>
      </c>
      <c r="G90" s="210"/>
      <c r="H90" s="222">
        <v>13144</v>
      </c>
      <c r="I90" s="214"/>
      <c r="J90" s="210"/>
      <c r="K90" s="210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144</v>
      </c>
      <c r="AU90" s="219" t="s">
        <v>84</v>
      </c>
      <c r="AV90" s="11" t="s">
        <v>84</v>
      </c>
      <c r="AW90" s="11" t="s">
        <v>39</v>
      </c>
      <c r="AX90" s="11" t="s">
        <v>75</v>
      </c>
      <c r="AY90" s="219" t="s">
        <v>129</v>
      </c>
    </row>
    <row r="91" spans="2:51" s="11" customFormat="1" ht="13.5">
      <c r="B91" s="209"/>
      <c r="C91" s="210"/>
      <c r="D91" s="207" t="s">
        <v>144</v>
      </c>
      <c r="E91" s="220" t="s">
        <v>22</v>
      </c>
      <c r="F91" s="221" t="s">
        <v>204</v>
      </c>
      <c r="G91" s="210"/>
      <c r="H91" s="222">
        <v>10307</v>
      </c>
      <c r="I91" s="214"/>
      <c r="J91" s="210"/>
      <c r="K91" s="210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144</v>
      </c>
      <c r="AU91" s="219" t="s">
        <v>84</v>
      </c>
      <c r="AV91" s="11" t="s">
        <v>84</v>
      </c>
      <c r="AW91" s="11" t="s">
        <v>39</v>
      </c>
      <c r="AX91" s="11" t="s">
        <v>75</v>
      </c>
      <c r="AY91" s="219" t="s">
        <v>129</v>
      </c>
    </row>
    <row r="92" spans="2:51" s="12" customFormat="1" ht="13.5">
      <c r="B92" s="223"/>
      <c r="C92" s="224"/>
      <c r="D92" s="204" t="s">
        <v>144</v>
      </c>
      <c r="E92" s="225" t="s">
        <v>22</v>
      </c>
      <c r="F92" s="226" t="s">
        <v>153</v>
      </c>
      <c r="G92" s="224"/>
      <c r="H92" s="227">
        <v>23451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AT92" s="233" t="s">
        <v>144</v>
      </c>
      <c r="AU92" s="233" t="s">
        <v>84</v>
      </c>
      <c r="AV92" s="12" t="s">
        <v>137</v>
      </c>
      <c r="AW92" s="12" t="s">
        <v>39</v>
      </c>
      <c r="AX92" s="12" t="s">
        <v>24</v>
      </c>
      <c r="AY92" s="233" t="s">
        <v>129</v>
      </c>
    </row>
    <row r="93" spans="2:65" s="1" customFormat="1" ht="22.5" customHeight="1">
      <c r="B93" s="40"/>
      <c r="C93" s="192" t="s">
        <v>146</v>
      </c>
      <c r="D93" s="192" t="s">
        <v>132</v>
      </c>
      <c r="E93" s="193" t="s">
        <v>205</v>
      </c>
      <c r="F93" s="194" t="s">
        <v>206</v>
      </c>
      <c r="G93" s="195" t="s">
        <v>207</v>
      </c>
      <c r="H93" s="196">
        <v>6341</v>
      </c>
      <c r="I93" s="197"/>
      <c r="J93" s="198">
        <f>ROUND(I93*H93,2)</f>
        <v>0</v>
      </c>
      <c r="K93" s="194" t="s">
        <v>136</v>
      </c>
      <c r="L93" s="60"/>
      <c r="M93" s="199" t="s">
        <v>22</v>
      </c>
      <c r="N93" s="200" t="s">
        <v>46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137</v>
      </c>
      <c r="AT93" s="23" t="s">
        <v>132</v>
      </c>
      <c r="AU93" s="23" t="s">
        <v>84</v>
      </c>
      <c r="AY93" s="23" t="s">
        <v>129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24</v>
      </c>
      <c r="BK93" s="203">
        <f>ROUND(I93*H93,2)</f>
        <v>0</v>
      </c>
      <c r="BL93" s="23" t="s">
        <v>137</v>
      </c>
      <c r="BM93" s="23" t="s">
        <v>208</v>
      </c>
    </row>
    <row r="94" spans="2:47" s="1" customFormat="1" ht="40.5">
      <c r="B94" s="40"/>
      <c r="C94" s="62"/>
      <c r="D94" s="207" t="s">
        <v>139</v>
      </c>
      <c r="E94" s="62"/>
      <c r="F94" s="208" t="s">
        <v>209</v>
      </c>
      <c r="G94" s="62"/>
      <c r="H94" s="62"/>
      <c r="I94" s="162"/>
      <c r="J94" s="62"/>
      <c r="K94" s="62"/>
      <c r="L94" s="60"/>
      <c r="M94" s="206"/>
      <c r="N94" s="41"/>
      <c r="O94" s="41"/>
      <c r="P94" s="41"/>
      <c r="Q94" s="41"/>
      <c r="R94" s="41"/>
      <c r="S94" s="41"/>
      <c r="T94" s="77"/>
      <c r="AT94" s="23" t="s">
        <v>139</v>
      </c>
      <c r="AU94" s="23" t="s">
        <v>84</v>
      </c>
    </row>
    <row r="95" spans="2:51" s="11" customFormat="1" ht="13.5">
      <c r="B95" s="209"/>
      <c r="C95" s="210"/>
      <c r="D95" s="207" t="s">
        <v>144</v>
      </c>
      <c r="E95" s="220" t="s">
        <v>22</v>
      </c>
      <c r="F95" s="221" t="s">
        <v>210</v>
      </c>
      <c r="G95" s="210"/>
      <c r="H95" s="222">
        <v>3346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144</v>
      </c>
      <c r="AU95" s="219" t="s">
        <v>84</v>
      </c>
      <c r="AV95" s="11" t="s">
        <v>84</v>
      </c>
      <c r="AW95" s="11" t="s">
        <v>39</v>
      </c>
      <c r="AX95" s="11" t="s">
        <v>75</v>
      </c>
      <c r="AY95" s="219" t="s">
        <v>129</v>
      </c>
    </row>
    <row r="96" spans="2:51" s="11" customFormat="1" ht="13.5">
      <c r="B96" s="209"/>
      <c r="C96" s="210"/>
      <c r="D96" s="207" t="s">
        <v>144</v>
      </c>
      <c r="E96" s="220" t="s">
        <v>22</v>
      </c>
      <c r="F96" s="221" t="s">
        <v>211</v>
      </c>
      <c r="G96" s="210"/>
      <c r="H96" s="222">
        <v>2995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144</v>
      </c>
      <c r="AU96" s="219" t="s">
        <v>84</v>
      </c>
      <c r="AV96" s="11" t="s">
        <v>84</v>
      </c>
      <c r="AW96" s="11" t="s">
        <v>39</v>
      </c>
      <c r="AX96" s="11" t="s">
        <v>75</v>
      </c>
      <c r="AY96" s="219" t="s">
        <v>129</v>
      </c>
    </row>
    <row r="97" spans="2:51" s="12" customFormat="1" ht="13.5">
      <c r="B97" s="223"/>
      <c r="C97" s="224"/>
      <c r="D97" s="204" t="s">
        <v>144</v>
      </c>
      <c r="E97" s="225" t="s">
        <v>22</v>
      </c>
      <c r="F97" s="226" t="s">
        <v>153</v>
      </c>
      <c r="G97" s="224"/>
      <c r="H97" s="227">
        <v>6341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AT97" s="233" t="s">
        <v>144</v>
      </c>
      <c r="AU97" s="233" t="s">
        <v>84</v>
      </c>
      <c r="AV97" s="12" t="s">
        <v>137</v>
      </c>
      <c r="AW97" s="12" t="s">
        <v>39</v>
      </c>
      <c r="AX97" s="12" t="s">
        <v>24</v>
      </c>
      <c r="AY97" s="233" t="s">
        <v>129</v>
      </c>
    </row>
    <row r="98" spans="2:65" s="1" customFormat="1" ht="22.5" customHeight="1">
      <c r="B98" s="40"/>
      <c r="C98" s="192" t="s">
        <v>137</v>
      </c>
      <c r="D98" s="192" t="s">
        <v>132</v>
      </c>
      <c r="E98" s="193" t="s">
        <v>212</v>
      </c>
      <c r="F98" s="194" t="s">
        <v>213</v>
      </c>
      <c r="G98" s="195" t="s">
        <v>207</v>
      </c>
      <c r="H98" s="196">
        <v>1498</v>
      </c>
      <c r="I98" s="197"/>
      <c r="J98" s="198">
        <f>ROUND(I98*H98,2)</f>
        <v>0</v>
      </c>
      <c r="K98" s="194" t="s">
        <v>136</v>
      </c>
      <c r="L98" s="60"/>
      <c r="M98" s="199" t="s">
        <v>22</v>
      </c>
      <c r="N98" s="200" t="s">
        <v>46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137</v>
      </c>
      <c r="AT98" s="23" t="s">
        <v>132</v>
      </c>
      <c r="AU98" s="23" t="s">
        <v>84</v>
      </c>
      <c r="AY98" s="23" t="s">
        <v>129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24</v>
      </c>
      <c r="BK98" s="203">
        <f>ROUND(I98*H98,2)</f>
        <v>0</v>
      </c>
      <c r="BL98" s="23" t="s">
        <v>137</v>
      </c>
      <c r="BM98" s="23" t="s">
        <v>214</v>
      </c>
    </row>
    <row r="99" spans="2:47" s="1" customFormat="1" ht="27">
      <c r="B99" s="40"/>
      <c r="C99" s="62"/>
      <c r="D99" s="204" t="s">
        <v>139</v>
      </c>
      <c r="E99" s="62"/>
      <c r="F99" s="205" t="s">
        <v>215</v>
      </c>
      <c r="G99" s="62"/>
      <c r="H99" s="62"/>
      <c r="I99" s="162"/>
      <c r="J99" s="62"/>
      <c r="K99" s="62"/>
      <c r="L99" s="60"/>
      <c r="M99" s="206"/>
      <c r="N99" s="41"/>
      <c r="O99" s="41"/>
      <c r="P99" s="41"/>
      <c r="Q99" s="41"/>
      <c r="R99" s="41"/>
      <c r="S99" s="41"/>
      <c r="T99" s="77"/>
      <c r="AT99" s="23" t="s">
        <v>139</v>
      </c>
      <c r="AU99" s="23" t="s">
        <v>84</v>
      </c>
    </row>
    <row r="100" spans="2:65" s="1" customFormat="1" ht="22.5" customHeight="1">
      <c r="B100" s="40"/>
      <c r="C100" s="192" t="s">
        <v>161</v>
      </c>
      <c r="D100" s="192" t="s">
        <v>132</v>
      </c>
      <c r="E100" s="193" t="s">
        <v>216</v>
      </c>
      <c r="F100" s="194" t="s">
        <v>217</v>
      </c>
      <c r="G100" s="195" t="s">
        <v>207</v>
      </c>
      <c r="H100" s="196">
        <v>15</v>
      </c>
      <c r="I100" s="197"/>
      <c r="J100" s="198">
        <f>ROUND(I100*H100,2)</f>
        <v>0</v>
      </c>
      <c r="K100" s="194" t="s">
        <v>136</v>
      </c>
      <c r="L100" s="60"/>
      <c r="M100" s="199" t="s">
        <v>22</v>
      </c>
      <c r="N100" s="200" t="s">
        <v>46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137</v>
      </c>
      <c r="AT100" s="23" t="s">
        <v>132</v>
      </c>
      <c r="AU100" s="23" t="s">
        <v>84</v>
      </c>
      <c r="AY100" s="23" t="s">
        <v>129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24</v>
      </c>
      <c r="BK100" s="203">
        <f>ROUND(I100*H100,2)</f>
        <v>0</v>
      </c>
      <c r="BL100" s="23" t="s">
        <v>137</v>
      </c>
      <c r="BM100" s="23" t="s">
        <v>218</v>
      </c>
    </row>
    <row r="101" spans="2:47" s="1" customFormat="1" ht="40.5">
      <c r="B101" s="40"/>
      <c r="C101" s="62"/>
      <c r="D101" s="207" t="s">
        <v>139</v>
      </c>
      <c r="E101" s="62"/>
      <c r="F101" s="208" t="s">
        <v>219</v>
      </c>
      <c r="G101" s="62"/>
      <c r="H101" s="62"/>
      <c r="I101" s="162"/>
      <c r="J101" s="62"/>
      <c r="K101" s="62"/>
      <c r="L101" s="60"/>
      <c r="M101" s="206"/>
      <c r="N101" s="41"/>
      <c r="O101" s="41"/>
      <c r="P101" s="41"/>
      <c r="Q101" s="41"/>
      <c r="R101" s="41"/>
      <c r="S101" s="41"/>
      <c r="T101" s="77"/>
      <c r="AT101" s="23" t="s">
        <v>139</v>
      </c>
      <c r="AU101" s="23" t="s">
        <v>84</v>
      </c>
    </row>
    <row r="102" spans="2:51" s="11" customFormat="1" ht="13.5">
      <c r="B102" s="209"/>
      <c r="C102" s="210"/>
      <c r="D102" s="204" t="s">
        <v>144</v>
      </c>
      <c r="E102" s="211" t="s">
        <v>22</v>
      </c>
      <c r="F102" s="212" t="s">
        <v>220</v>
      </c>
      <c r="G102" s="210"/>
      <c r="H102" s="213">
        <v>15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144</v>
      </c>
      <c r="AU102" s="219" t="s">
        <v>84</v>
      </c>
      <c r="AV102" s="11" t="s">
        <v>84</v>
      </c>
      <c r="AW102" s="11" t="s">
        <v>39</v>
      </c>
      <c r="AX102" s="11" t="s">
        <v>24</v>
      </c>
      <c r="AY102" s="219" t="s">
        <v>129</v>
      </c>
    </row>
    <row r="103" spans="2:65" s="1" customFormat="1" ht="22.5" customHeight="1">
      <c r="B103" s="40"/>
      <c r="C103" s="192" t="s">
        <v>170</v>
      </c>
      <c r="D103" s="192" t="s">
        <v>132</v>
      </c>
      <c r="E103" s="193" t="s">
        <v>221</v>
      </c>
      <c r="F103" s="194" t="s">
        <v>222</v>
      </c>
      <c r="G103" s="195" t="s">
        <v>207</v>
      </c>
      <c r="H103" s="196">
        <v>6356</v>
      </c>
      <c r="I103" s="197"/>
      <c r="J103" s="198">
        <f>ROUND(I103*H103,2)</f>
        <v>0</v>
      </c>
      <c r="K103" s="194" t="s">
        <v>136</v>
      </c>
      <c r="L103" s="60"/>
      <c r="M103" s="199" t="s">
        <v>22</v>
      </c>
      <c r="N103" s="200" t="s">
        <v>46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137</v>
      </c>
      <c r="AT103" s="23" t="s">
        <v>132</v>
      </c>
      <c r="AU103" s="23" t="s">
        <v>84</v>
      </c>
      <c r="AY103" s="23" t="s">
        <v>129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24</v>
      </c>
      <c r="BK103" s="203">
        <f>ROUND(I103*H103,2)</f>
        <v>0</v>
      </c>
      <c r="BL103" s="23" t="s">
        <v>137</v>
      </c>
      <c r="BM103" s="23" t="s">
        <v>223</v>
      </c>
    </row>
    <row r="104" spans="2:47" s="1" customFormat="1" ht="27">
      <c r="B104" s="40"/>
      <c r="C104" s="62"/>
      <c r="D104" s="207" t="s">
        <v>139</v>
      </c>
      <c r="E104" s="62"/>
      <c r="F104" s="208" t="s">
        <v>224</v>
      </c>
      <c r="G104" s="62"/>
      <c r="H104" s="62"/>
      <c r="I104" s="162"/>
      <c r="J104" s="62"/>
      <c r="K104" s="62"/>
      <c r="L104" s="60"/>
      <c r="M104" s="206"/>
      <c r="N104" s="41"/>
      <c r="O104" s="41"/>
      <c r="P104" s="41"/>
      <c r="Q104" s="41"/>
      <c r="R104" s="41"/>
      <c r="S104" s="41"/>
      <c r="T104" s="77"/>
      <c r="AT104" s="23" t="s">
        <v>139</v>
      </c>
      <c r="AU104" s="23" t="s">
        <v>84</v>
      </c>
    </row>
    <row r="105" spans="2:51" s="11" customFormat="1" ht="13.5">
      <c r="B105" s="209"/>
      <c r="C105" s="210"/>
      <c r="D105" s="207" t="s">
        <v>144</v>
      </c>
      <c r="E105" s="220" t="s">
        <v>22</v>
      </c>
      <c r="F105" s="221" t="s">
        <v>225</v>
      </c>
      <c r="G105" s="210"/>
      <c r="H105" s="222">
        <v>15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144</v>
      </c>
      <c r="AU105" s="219" t="s">
        <v>84</v>
      </c>
      <c r="AV105" s="11" t="s">
        <v>84</v>
      </c>
      <c r="AW105" s="11" t="s">
        <v>39</v>
      </c>
      <c r="AX105" s="11" t="s">
        <v>75</v>
      </c>
      <c r="AY105" s="219" t="s">
        <v>129</v>
      </c>
    </row>
    <row r="106" spans="2:51" s="11" customFormat="1" ht="13.5">
      <c r="B106" s="209"/>
      <c r="C106" s="210"/>
      <c r="D106" s="207" t="s">
        <v>144</v>
      </c>
      <c r="E106" s="220" t="s">
        <v>22</v>
      </c>
      <c r="F106" s="221" t="s">
        <v>226</v>
      </c>
      <c r="G106" s="210"/>
      <c r="H106" s="222">
        <v>6341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144</v>
      </c>
      <c r="AU106" s="219" t="s">
        <v>84</v>
      </c>
      <c r="AV106" s="11" t="s">
        <v>84</v>
      </c>
      <c r="AW106" s="11" t="s">
        <v>39</v>
      </c>
      <c r="AX106" s="11" t="s">
        <v>75</v>
      </c>
      <c r="AY106" s="219" t="s">
        <v>129</v>
      </c>
    </row>
    <row r="107" spans="2:51" s="12" customFormat="1" ht="13.5">
      <c r="B107" s="223"/>
      <c r="C107" s="224"/>
      <c r="D107" s="204" t="s">
        <v>144</v>
      </c>
      <c r="E107" s="225" t="s">
        <v>22</v>
      </c>
      <c r="F107" s="226" t="s">
        <v>153</v>
      </c>
      <c r="G107" s="224"/>
      <c r="H107" s="227">
        <v>6356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AT107" s="233" t="s">
        <v>144</v>
      </c>
      <c r="AU107" s="233" t="s">
        <v>84</v>
      </c>
      <c r="AV107" s="12" t="s">
        <v>137</v>
      </c>
      <c r="AW107" s="12" t="s">
        <v>39</v>
      </c>
      <c r="AX107" s="12" t="s">
        <v>24</v>
      </c>
      <c r="AY107" s="233" t="s">
        <v>129</v>
      </c>
    </row>
    <row r="108" spans="2:65" s="1" customFormat="1" ht="22.5" customHeight="1">
      <c r="B108" s="40"/>
      <c r="C108" s="192" t="s">
        <v>174</v>
      </c>
      <c r="D108" s="192" t="s">
        <v>132</v>
      </c>
      <c r="E108" s="193" t="s">
        <v>227</v>
      </c>
      <c r="F108" s="194" t="s">
        <v>222</v>
      </c>
      <c r="G108" s="195" t="s">
        <v>207</v>
      </c>
      <c r="H108" s="196">
        <v>1498</v>
      </c>
      <c r="I108" s="197"/>
      <c r="J108" s="198">
        <f>ROUND(I108*H108,2)</f>
        <v>0</v>
      </c>
      <c r="K108" s="194" t="s">
        <v>136</v>
      </c>
      <c r="L108" s="60"/>
      <c r="M108" s="199" t="s">
        <v>22</v>
      </c>
      <c r="N108" s="200" t="s">
        <v>46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137</v>
      </c>
      <c r="AT108" s="23" t="s">
        <v>132</v>
      </c>
      <c r="AU108" s="23" t="s">
        <v>84</v>
      </c>
      <c r="AY108" s="23" t="s">
        <v>129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24</v>
      </c>
      <c r="BK108" s="203">
        <f>ROUND(I108*H108,2)</f>
        <v>0</v>
      </c>
      <c r="BL108" s="23" t="s">
        <v>137</v>
      </c>
      <c r="BM108" s="23" t="s">
        <v>228</v>
      </c>
    </row>
    <row r="109" spans="2:47" s="1" customFormat="1" ht="27">
      <c r="B109" s="40"/>
      <c r="C109" s="62"/>
      <c r="D109" s="207" t="s">
        <v>139</v>
      </c>
      <c r="E109" s="62"/>
      <c r="F109" s="208" t="s">
        <v>229</v>
      </c>
      <c r="G109" s="62"/>
      <c r="H109" s="62"/>
      <c r="I109" s="162"/>
      <c r="J109" s="62"/>
      <c r="K109" s="62"/>
      <c r="L109" s="60"/>
      <c r="M109" s="206"/>
      <c r="N109" s="41"/>
      <c r="O109" s="41"/>
      <c r="P109" s="41"/>
      <c r="Q109" s="41"/>
      <c r="R109" s="41"/>
      <c r="S109" s="41"/>
      <c r="T109" s="77"/>
      <c r="AT109" s="23" t="s">
        <v>139</v>
      </c>
      <c r="AU109" s="23" t="s">
        <v>84</v>
      </c>
    </row>
    <row r="110" spans="2:51" s="11" customFormat="1" ht="13.5">
      <c r="B110" s="209"/>
      <c r="C110" s="210"/>
      <c r="D110" s="207" t="s">
        <v>144</v>
      </c>
      <c r="E110" s="220" t="s">
        <v>22</v>
      </c>
      <c r="F110" s="221" t="s">
        <v>230</v>
      </c>
      <c r="G110" s="210"/>
      <c r="H110" s="222">
        <v>1132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144</v>
      </c>
      <c r="AU110" s="219" t="s">
        <v>84</v>
      </c>
      <c r="AV110" s="11" t="s">
        <v>84</v>
      </c>
      <c r="AW110" s="11" t="s">
        <v>39</v>
      </c>
      <c r="AX110" s="11" t="s">
        <v>75</v>
      </c>
      <c r="AY110" s="219" t="s">
        <v>129</v>
      </c>
    </row>
    <row r="111" spans="2:51" s="11" customFormat="1" ht="13.5">
      <c r="B111" s="209"/>
      <c r="C111" s="210"/>
      <c r="D111" s="207" t="s">
        <v>144</v>
      </c>
      <c r="E111" s="220" t="s">
        <v>22</v>
      </c>
      <c r="F111" s="221" t="s">
        <v>231</v>
      </c>
      <c r="G111" s="210"/>
      <c r="H111" s="222">
        <v>366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144</v>
      </c>
      <c r="AU111" s="219" t="s">
        <v>84</v>
      </c>
      <c r="AV111" s="11" t="s">
        <v>84</v>
      </c>
      <c r="AW111" s="11" t="s">
        <v>39</v>
      </c>
      <c r="AX111" s="11" t="s">
        <v>75</v>
      </c>
      <c r="AY111" s="219" t="s">
        <v>129</v>
      </c>
    </row>
    <row r="112" spans="2:51" s="12" customFormat="1" ht="13.5">
      <c r="B112" s="223"/>
      <c r="C112" s="224"/>
      <c r="D112" s="204" t="s">
        <v>144</v>
      </c>
      <c r="E112" s="225" t="s">
        <v>22</v>
      </c>
      <c r="F112" s="226" t="s">
        <v>153</v>
      </c>
      <c r="G112" s="224"/>
      <c r="H112" s="227">
        <v>1498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AT112" s="233" t="s">
        <v>144</v>
      </c>
      <c r="AU112" s="233" t="s">
        <v>84</v>
      </c>
      <c r="AV112" s="12" t="s">
        <v>137</v>
      </c>
      <c r="AW112" s="12" t="s">
        <v>39</v>
      </c>
      <c r="AX112" s="12" t="s">
        <v>24</v>
      </c>
      <c r="AY112" s="233" t="s">
        <v>129</v>
      </c>
    </row>
    <row r="113" spans="2:65" s="1" customFormat="1" ht="31.5" customHeight="1">
      <c r="B113" s="40"/>
      <c r="C113" s="192" t="s">
        <v>157</v>
      </c>
      <c r="D113" s="192" t="s">
        <v>132</v>
      </c>
      <c r="E113" s="193" t="s">
        <v>232</v>
      </c>
      <c r="F113" s="194" t="s">
        <v>233</v>
      </c>
      <c r="G113" s="195" t="s">
        <v>207</v>
      </c>
      <c r="H113" s="196">
        <v>95340</v>
      </c>
      <c r="I113" s="197"/>
      <c r="J113" s="198">
        <f>ROUND(I113*H113,2)</f>
        <v>0</v>
      </c>
      <c r="K113" s="194" t="s">
        <v>136</v>
      </c>
      <c r="L113" s="60"/>
      <c r="M113" s="199" t="s">
        <v>22</v>
      </c>
      <c r="N113" s="200" t="s">
        <v>46</v>
      </c>
      <c r="O113" s="41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137</v>
      </c>
      <c r="AT113" s="23" t="s">
        <v>132</v>
      </c>
      <c r="AU113" s="23" t="s">
        <v>84</v>
      </c>
      <c r="AY113" s="23" t="s">
        <v>129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24</v>
      </c>
      <c r="BK113" s="203">
        <f>ROUND(I113*H113,2)</f>
        <v>0</v>
      </c>
      <c r="BL113" s="23" t="s">
        <v>137</v>
      </c>
      <c r="BM113" s="23" t="s">
        <v>234</v>
      </c>
    </row>
    <row r="114" spans="2:47" s="1" customFormat="1" ht="27">
      <c r="B114" s="40"/>
      <c r="C114" s="62"/>
      <c r="D114" s="207" t="s">
        <v>139</v>
      </c>
      <c r="E114" s="62"/>
      <c r="F114" s="208" t="s">
        <v>235</v>
      </c>
      <c r="G114" s="62"/>
      <c r="H114" s="62"/>
      <c r="I114" s="162"/>
      <c r="J114" s="62"/>
      <c r="K114" s="62"/>
      <c r="L114" s="60"/>
      <c r="M114" s="206"/>
      <c r="N114" s="41"/>
      <c r="O114" s="41"/>
      <c r="P114" s="41"/>
      <c r="Q114" s="41"/>
      <c r="R114" s="41"/>
      <c r="S114" s="41"/>
      <c r="T114" s="77"/>
      <c r="AT114" s="23" t="s">
        <v>139</v>
      </c>
      <c r="AU114" s="23" t="s">
        <v>84</v>
      </c>
    </row>
    <row r="115" spans="2:51" s="11" customFormat="1" ht="13.5">
      <c r="B115" s="209"/>
      <c r="C115" s="210"/>
      <c r="D115" s="204" t="s">
        <v>144</v>
      </c>
      <c r="E115" s="210"/>
      <c r="F115" s="212" t="s">
        <v>236</v>
      </c>
      <c r="G115" s="210"/>
      <c r="H115" s="213">
        <v>95340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144</v>
      </c>
      <c r="AU115" s="219" t="s">
        <v>84</v>
      </c>
      <c r="AV115" s="11" t="s">
        <v>84</v>
      </c>
      <c r="AW115" s="11" t="s">
        <v>6</v>
      </c>
      <c r="AX115" s="11" t="s">
        <v>24</v>
      </c>
      <c r="AY115" s="219" t="s">
        <v>129</v>
      </c>
    </row>
    <row r="116" spans="2:65" s="1" customFormat="1" ht="31.5" customHeight="1">
      <c r="B116" s="40"/>
      <c r="C116" s="192" t="s">
        <v>130</v>
      </c>
      <c r="D116" s="192" t="s">
        <v>132</v>
      </c>
      <c r="E116" s="193" t="s">
        <v>237</v>
      </c>
      <c r="F116" s="194" t="s">
        <v>233</v>
      </c>
      <c r="G116" s="195" t="s">
        <v>207</v>
      </c>
      <c r="H116" s="196">
        <v>22470</v>
      </c>
      <c r="I116" s="197"/>
      <c r="J116" s="198">
        <f>ROUND(I116*H116,2)</f>
        <v>0</v>
      </c>
      <c r="K116" s="194" t="s">
        <v>136</v>
      </c>
      <c r="L116" s="60"/>
      <c r="M116" s="199" t="s">
        <v>22</v>
      </c>
      <c r="N116" s="200" t="s">
        <v>46</v>
      </c>
      <c r="O116" s="41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137</v>
      </c>
      <c r="AT116" s="23" t="s">
        <v>132</v>
      </c>
      <c r="AU116" s="23" t="s">
        <v>84</v>
      </c>
      <c r="AY116" s="23" t="s">
        <v>129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24</v>
      </c>
      <c r="BK116" s="203">
        <f>ROUND(I116*H116,2)</f>
        <v>0</v>
      </c>
      <c r="BL116" s="23" t="s">
        <v>137</v>
      </c>
      <c r="BM116" s="23" t="s">
        <v>238</v>
      </c>
    </row>
    <row r="117" spans="2:47" s="1" customFormat="1" ht="27">
      <c r="B117" s="40"/>
      <c r="C117" s="62"/>
      <c r="D117" s="207" t="s">
        <v>139</v>
      </c>
      <c r="E117" s="62"/>
      <c r="F117" s="208" t="s">
        <v>239</v>
      </c>
      <c r="G117" s="62"/>
      <c r="H117" s="62"/>
      <c r="I117" s="162"/>
      <c r="J117" s="62"/>
      <c r="K117" s="62"/>
      <c r="L117" s="60"/>
      <c r="M117" s="206"/>
      <c r="N117" s="41"/>
      <c r="O117" s="41"/>
      <c r="P117" s="41"/>
      <c r="Q117" s="41"/>
      <c r="R117" s="41"/>
      <c r="S117" s="41"/>
      <c r="T117" s="77"/>
      <c r="AT117" s="23" t="s">
        <v>139</v>
      </c>
      <c r="AU117" s="23" t="s">
        <v>84</v>
      </c>
    </row>
    <row r="118" spans="2:51" s="11" customFormat="1" ht="13.5">
      <c r="B118" s="209"/>
      <c r="C118" s="210"/>
      <c r="D118" s="204" t="s">
        <v>144</v>
      </c>
      <c r="E118" s="210"/>
      <c r="F118" s="212" t="s">
        <v>240</v>
      </c>
      <c r="G118" s="210"/>
      <c r="H118" s="213">
        <v>22470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144</v>
      </c>
      <c r="AU118" s="219" t="s">
        <v>84</v>
      </c>
      <c r="AV118" s="11" t="s">
        <v>84</v>
      </c>
      <c r="AW118" s="11" t="s">
        <v>6</v>
      </c>
      <c r="AX118" s="11" t="s">
        <v>24</v>
      </c>
      <c r="AY118" s="219" t="s">
        <v>129</v>
      </c>
    </row>
    <row r="119" spans="2:65" s="1" customFormat="1" ht="22.5" customHeight="1">
      <c r="B119" s="40"/>
      <c r="C119" s="192" t="s">
        <v>29</v>
      </c>
      <c r="D119" s="192" t="s">
        <v>132</v>
      </c>
      <c r="E119" s="193" t="s">
        <v>241</v>
      </c>
      <c r="F119" s="194" t="s">
        <v>242</v>
      </c>
      <c r="G119" s="195" t="s">
        <v>207</v>
      </c>
      <c r="H119" s="196">
        <v>366</v>
      </c>
      <c r="I119" s="197"/>
      <c r="J119" s="198">
        <f>ROUND(I119*H119,2)</f>
        <v>0</v>
      </c>
      <c r="K119" s="194" t="s">
        <v>136</v>
      </c>
      <c r="L119" s="60"/>
      <c r="M119" s="199" t="s">
        <v>22</v>
      </c>
      <c r="N119" s="200" t="s">
        <v>46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137</v>
      </c>
      <c r="AT119" s="23" t="s">
        <v>132</v>
      </c>
      <c r="AU119" s="23" t="s">
        <v>84</v>
      </c>
      <c r="AY119" s="23" t="s">
        <v>129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24</v>
      </c>
      <c r="BK119" s="203">
        <f>ROUND(I119*H119,2)</f>
        <v>0</v>
      </c>
      <c r="BL119" s="23" t="s">
        <v>137</v>
      </c>
      <c r="BM119" s="23" t="s">
        <v>243</v>
      </c>
    </row>
    <row r="120" spans="2:47" s="1" customFormat="1" ht="40.5">
      <c r="B120" s="40"/>
      <c r="C120" s="62"/>
      <c r="D120" s="204" t="s">
        <v>139</v>
      </c>
      <c r="E120" s="62"/>
      <c r="F120" s="205" t="s">
        <v>244</v>
      </c>
      <c r="G120" s="62"/>
      <c r="H120" s="62"/>
      <c r="I120" s="162"/>
      <c r="J120" s="62"/>
      <c r="K120" s="62"/>
      <c r="L120" s="60"/>
      <c r="M120" s="206"/>
      <c r="N120" s="41"/>
      <c r="O120" s="41"/>
      <c r="P120" s="41"/>
      <c r="Q120" s="41"/>
      <c r="R120" s="41"/>
      <c r="S120" s="41"/>
      <c r="T120" s="77"/>
      <c r="AT120" s="23" t="s">
        <v>139</v>
      </c>
      <c r="AU120" s="23" t="s">
        <v>84</v>
      </c>
    </row>
    <row r="121" spans="2:65" s="1" customFormat="1" ht="22.5" customHeight="1">
      <c r="B121" s="40"/>
      <c r="C121" s="192" t="s">
        <v>245</v>
      </c>
      <c r="D121" s="192" t="s">
        <v>132</v>
      </c>
      <c r="E121" s="193" t="s">
        <v>246</v>
      </c>
      <c r="F121" s="194" t="s">
        <v>247</v>
      </c>
      <c r="G121" s="195" t="s">
        <v>207</v>
      </c>
      <c r="H121" s="196">
        <v>6356</v>
      </c>
      <c r="I121" s="197"/>
      <c r="J121" s="198">
        <f>ROUND(I121*H121,2)</f>
        <v>0</v>
      </c>
      <c r="K121" s="194" t="s">
        <v>136</v>
      </c>
      <c r="L121" s="60"/>
      <c r="M121" s="199" t="s">
        <v>22</v>
      </c>
      <c r="N121" s="200" t="s">
        <v>46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137</v>
      </c>
      <c r="AT121" s="23" t="s">
        <v>132</v>
      </c>
      <c r="AU121" s="23" t="s">
        <v>84</v>
      </c>
      <c r="AY121" s="23" t="s">
        <v>129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24</v>
      </c>
      <c r="BK121" s="203">
        <f>ROUND(I121*H121,2)</f>
        <v>0</v>
      </c>
      <c r="BL121" s="23" t="s">
        <v>137</v>
      </c>
      <c r="BM121" s="23" t="s">
        <v>248</v>
      </c>
    </row>
    <row r="122" spans="2:47" s="1" customFormat="1" ht="27">
      <c r="B122" s="40"/>
      <c r="C122" s="62"/>
      <c r="D122" s="204" t="s">
        <v>139</v>
      </c>
      <c r="E122" s="62"/>
      <c r="F122" s="205" t="s">
        <v>249</v>
      </c>
      <c r="G122" s="62"/>
      <c r="H122" s="62"/>
      <c r="I122" s="162"/>
      <c r="J122" s="62"/>
      <c r="K122" s="62"/>
      <c r="L122" s="60"/>
      <c r="M122" s="206"/>
      <c r="N122" s="41"/>
      <c r="O122" s="41"/>
      <c r="P122" s="41"/>
      <c r="Q122" s="41"/>
      <c r="R122" s="41"/>
      <c r="S122" s="41"/>
      <c r="T122" s="77"/>
      <c r="AT122" s="23" t="s">
        <v>139</v>
      </c>
      <c r="AU122" s="23" t="s">
        <v>84</v>
      </c>
    </row>
    <row r="123" spans="2:65" s="1" customFormat="1" ht="22.5" customHeight="1">
      <c r="B123" s="40"/>
      <c r="C123" s="192" t="s">
        <v>250</v>
      </c>
      <c r="D123" s="192" t="s">
        <v>132</v>
      </c>
      <c r="E123" s="193" t="s">
        <v>251</v>
      </c>
      <c r="F123" s="194" t="s">
        <v>252</v>
      </c>
      <c r="G123" s="195" t="s">
        <v>207</v>
      </c>
      <c r="H123" s="196">
        <v>1498</v>
      </c>
      <c r="I123" s="197"/>
      <c r="J123" s="198">
        <f>ROUND(I123*H123,2)</f>
        <v>0</v>
      </c>
      <c r="K123" s="194" t="s">
        <v>22</v>
      </c>
      <c r="L123" s="60"/>
      <c r="M123" s="199" t="s">
        <v>22</v>
      </c>
      <c r="N123" s="200" t="s">
        <v>46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137</v>
      </c>
      <c r="AT123" s="23" t="s">
        <v>132</v>
      </c>
      <c r="AU123" s="23" t="s">
        <v>84</v>
      </c>
      <c r="AY123" s="23" t="s">
        <v>129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24</v>
      </c>
      <c r="BK123" s="203">
        <f>ROUND(I123*H123,2)</f>
        <v>0</v>
      </c>
      <c r="BL123" s="23" t="s">
        <v>137</v>
      </c>
      <c r="BM123" s="23" t="s">
        <v>253</v>
      </c>
    </row>
    <row r="124" spans="2:47" s="1" customFormat="1" ht="40.5">
      <c r="B124" s="40"/>
      <c r="C124" s="62"/>
      <c r="D124" s="204" t="s">
        <v>139</v>
      </c>
      <c r="E124" s="62"/>
      <c r="F124" s="205" t="s">
        <v>254</v>
      </c>
      <c r="G124" s="62"/>
      <c r="H124" s="62"/>
      <c r="I124" s="162"/>
      <c r="J124" s="62"/>
      <c r="K124" s="62"/>
      <c r="L124" s="60"/>
      <c r="M124" s="206"/>
      <c r="N124" s="41"/>
      <c r="O124" s="41"/>
      <c r="P124" s="41"/>
      <c r="Q124" s="41"/>
      <c r="R124" s="41"/>
      <c r="S124" s="41"/>
      <c r="T124" s="77"/>
      <c r="AT124" s="23" t="s">
        <v>139</v>
      </c>
      <c r="AU124" s="23" t="s">
        <v>84</v>
      </c>
    </row>
    <row r="125" spans="2:65" s="1" customFormat="1" ht="22.5" customHeight="1">
      <c r="B125" s="40"/>
      <c r="C125" s="192" t="s">
        <v>255</v>
      </c>
      <c r="D125" s="192" t="s">
        <v>132</v>
      </c>
      <c r="E125" s="193" t="s">
        <v>256</v>
      </c>
      <c r="F125" s="194" t="s">
        <v>257</v>
      </c>
      <c r="G125" s="195" t="s">
        <v>258</v>
      </c>
      <c r="H125" s="196">
        <v>12712</v>
      </c>
      <c r="I125" s="197"/>
      <c r="J125" s="198">
        <f>ROUND(I125*H125,2)</f>
        <v>0</v>
      </c>
      <c r="K125" s="194" t="s">
        <v>136</v>
      </c>
      <c r="L125" s="60"/>
      <c r="M125" s="199" t="s">
        <v>22</v>
      </c>
      <c r="N125" s="200" t="s">
        <v>46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137</v>
      </c>
      <c r="AT125" s="23" t="s">
        <v>132</v>
      </c>
      <c r="AU125" s="23" t="s">
        <v>84</v>
      </c>
      <c r="AY125" s="23" t="s">
        <v>129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24</v>
      </c>
      <c r="BK125" s="203">
        <f>ROUND(I125*H125,2)</f>
        <v>0</v>
      </c>
      <c r="BL125" s="23" t="s">
        <v>137</v>
      </c>
      <c r="BM125" s="23" t="s">
        <v>259</v>
      </c>
    </row>
    <row r="126" spans="2:47" s="1" customFormat="1" ht="27">
      <c r="B126" s="40"/>
      <c r="C126" s="62"/>
      <c r="D126" s="207" t="s">
        <v>139</v>
      </c>
      <c r="E126" s="62"/>
      <c r="F126" s="208" t="s">
        <v>260</v>
      </c>
      <c r="G126" s="62"/>
      <c r="H126" s="62"/>
      <c r="I126" s="162"/>
      <c r="J126" s="62"/>
      <c r="K126" s="62"/>
      <c r="L126" s="60"/>
      <c r="M126" s="206"/>
      <c r="N126" s="41"/>
      <c r="O126" s="41"/>
      <c r="P126" s="41"/>
      <c r="Q126" s="41"/>
      <c r="R126" s="41"/>
      <c r="S126" s="41"/>
      <c r="T126" s="77"/>
      <c r="AT126" s="23" t="s">
        <v>139</v>
      </c>
      <c r="AU126" s="23" t="s">
        <v>84</v>
      </c>
    </row>
    <row r="127" spans="2:51" s="11" customFormat="1" ht="13.5">
      <c r="B127" s="209"/>
      <c r="C127" s="210"/>
      <c r="D127" s="204" t="s">
        <v>144</v>
      </c>
      <c r="E127" s="210"/>
      <c r="F127" s="212" t="s">
        <v>261</v>
      </c>
      <c r="G127" s="210"/>
      <c r="H127" s="213">
        <v>12712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144</v>
      </c>
      <c r="AU127" s="219" t="s">
        <v>84</v>
      </c>
      <c r="AV127" s="11" t="s">
        <v>84</v>
      </c>
      <c r="AW127" s="11" t="s">
        <v>6</v>
      </c>
      <c r="AX127" s="11" t="s">
        <v>24</v>
      </c>
      <c r="AY127" s="219" t="s">
        <v>129</v>
      </c>
    </row>
    <row r="128" spans="2:65" s="1" customFormat="1" ht="31.5" customHeight="1">
      <c r="B128" s="40"/>
      <c r="C128" s="192" t="s">
        <v>262</v>
      </c>
      <c r="D128" s="192" t="s">
        <v>132</v>
      </c>
      <c r="E128" s="193" t="s">
        <v>263</v>
      </c>
      <c r="F128" s="194" t="s">
        <v>264</v>
      </c>
      <c r="G128" s="195" t="s">
        <v>207</v>
      </c>
      <c r="H128" s="196">
        <v>10</v>
      </c>
      <c r="I128" s="197"/>
      <c r="J128" s="198">
        <f>ROUND(I128*H128,2)</f>
        <v>0</v>
      </c>
      <c r="K128" s="194" t="s">
        <v>136</v>
      </c>
      <c r="L128" s="60"/>
      <c r="M128" s="199" t="s">
        <v>22</v>
      </c>
      <c r="N128" s="200" t="s">
        <v>46</v>
      </c>
      <c r="O128" s="4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137</v>
      </c>
      <c r="AT128" s="23" t="s">
        <v>132</v>
      </c>
      <c r="AU128" s="23" t="s">
        <v>84</v>
      </c>
      <c r="AY128" s="23" t="s">
        <v>129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24</v>
      </c>
      <c r="BK128" s="203">
        <f>ROUND(I128*H128,2)</f>
        <v>0</v>
      </c>
      <c r="BL128" s="23" t="s">
        <v>137</v>
      </c>
      <c r="BM128" s="23" t="s">
        <v>265</v>
      </c>
    </row>
    <row r="129" spans="2:47" s="1" customFormat="1" ht="40.5">
      <c r="B129" s="40"/>
      <c r="C129" s="62"/>
      <c r="D129" s="204" t="s">
        <v>139</v>
      </c>
      <c r="E129" s="62"/>
      <c r="F129" s="205" t="s">
        <v>266</v>
      </c>
      <c r="G129" s="62"/>
      <c r="H129" s="62"/>
      <c r="I129" s="162"/>
      <c r="J129" s="62"/>
      <c r="K129" s="62"/>
      <c r="L129" s="60"/>
      <c r="M129" s="206"/>
      <c r="N129" s="41"/>
      <c r="O129" s="41"/>
      <c r="P129" s="41"/>
      <c r="Q129" s="41"/>
      <c r="R129" s="41"/>
      <c r="S129" s="41"/>
      <c r="T129" s="77"/>
      <c r="AT129" s="23" t="s">
        <v>139</v>
      </c>
      <c r="AU129" s="23" t="s">
        <v>84</v>
      </c>
    </row>
    <row r="130" spans="2:65" s="1" customFormat="1" ht="22.5" customHeight="1">
      <c r="B130" s="40"/>
      <c r="C130" s="192" t="s">
        <v>10</v>
      </c>
      <c r="D130" s="192" t="s">
        <v>132</v>
      </c>
      <c r="E130" s="193" t="s">
        <v>267</v>
      </c>
      <c r="F130" s="194" t="s">
        <v>268</v>
      </c>
      <c r="G130" s="195" t="s">
        <v>135</v>
      </c>
      <c r="H130" s="196">
        <v>37</v>
      </c>
      <c r="I130" s="197"/>
      <c r="J130" s="198">
        <f>ROUND(I130*H130,2)</f>
        <v>0</v>
      </c>
      <c r="K130" s="194" t="s">
        <v>136</v>
      </c>
      <c r="L130" s="60"/>
      <c r="M130" s="199" t="s">
        <v>22</v>
      </c>
      <c r="N130" s="200" t="s">
        <v>46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137</v>
      </c>
      <c r="AT130" s="23" t="s">
        <v>132</v>
      </c>
      <c r="AU130" s="23" t="s">
        <v>84</v>
      </c>
      <c r="AY130" s="23" t="s">
        <v>129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24</v>
      </c>
      <c r="BK130" s="203">
        <f>ROUND(I130*H130,2)</f>
        <v>0</v>
      </c>
      <c r="BL130" s="23" t="s">
        <v>137</v>
      </c>
      <c r="BM130" s="23" t="s">
        <v>269</v>
      </c>
    </row>
    <row r="131" spans="2:47" s="1" customFormat="1" ht="27">
      <c r="B131" s="40"/>
      <c r="C131" s="62"/>
      <c r="D131" s="204" t="s">
        <v>139</v>
      </c>
      <c r="E131" s="62"/>
      <c r="F131" s="205" t="s">
        <v>270</v>
      </c>
      <c r="G131" s="62"/>
      <c r="H131" s="62"/>
      <c r="I131" s="162"/>
      <c r="J131" s="62"/>
      <c r="K131" s="62"/>
      <c r="L131" s="60"/>
      <c r="M131" s="206"/>
      <c r="N131" s="41"/>
      <c r="O131" s="41"/>
      <c r="P131" s="41"/>
      <c r="Q131" s="41"/>
      <c r="R131" s="41"/>
      <c r="S131" s="41"/>
      <c r="T131" s="77"/>
      <c r="AT131" s="23" t="s">
        <v>139</v>
      </c>
      <c r="AU131" s="23" t="s">
        <v>84</v>
      </c>
    </row>
    <row r="132" spans="2:65" s="1" customFormat="1" ht="22.5" customHeight="1">
      <c r="B132" s="40"/>
      <c r="C132" s="192" t="s">
        <v>271</v>
      </c>
      <c r="D132" s="192" t="s">
        <v>132</v>
      </c>
      <c r="E132" s="193" t="s">
        <v>272</v>
      </c>
      <c r="F132" s="194" t="s">
        <v>273</v>
      </c>
      <c r="G132" s="195" t="s">
        <v>200</v>
      </c>
      <c r="H132" s="196">
        <v>7185.3</v>
      </c>
      <c r="I132" s="197"/>
      <c r="J132" s="198">
        <f>ROUND(I132*H132,2)</f>
        <v>0</v>
      </c>
      <c r="K132" s="194" t="s">
        <v>136</v>
      </c>
      <c r="L132" s="60"/>
      <c r="M132" s="199" t="s">
        <v>22</v>
      </c>
      <c r="N132" s="200" t="s">
        <v>46</v>
      </c>
      <c r="O132" s="4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137</v>
      </c>
      <c r="AT132" s="23" t="s">
        <v>132</v>
      </c>
      <c r="AU132" s="23" t="s">
        <v>84</v>
      </c>
      <c r="AY132" s="23" t="s">
        <v>129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24</v>
      </c>
      <c r="BK132" s="203">
        <f>ROUND(I132*H132,2)</f>
        <v>0</v>
      </c>
      <c r="BL132" s="23" t="s">
        <v>137</v>
      </c>
      <c r="BM132" s="23" t="s">
        <v>274</v>
      </c>
    </row>
    <row r="133" spans="2:47" s="1" customFormat="1" ht="27">
      <c r="B133" s="40"/>
      <c r="C133" s="62"/>
      <c r="D133" s="207" t="s">
        <v>139</v>
      </c>
      <c r="E133" s="62"/>
      <c r="F133" s="208" t="s">
        <v>275</v>
      </c>
      <c r="G133" s="62"/>
      <c r="H133" s="62"/>
      <c r="I133" s="162"/>
      <c r="J133" s="62"/>
      <c r="K133" s="62"/>
      <c r="L133" s="60"/>
      <c r="M133" s="206"/>
      <c r="N133" s="41"/>
      <c r="O133" s="41"/>
      <c r="P133" s="41"/>
      <c r="Q133" s="41"/>
      <c r="R133" s="41"/>
      <c r="S133" s="41"/>
      <c r="T133" s="77"/>
      <c r="AT133" s="23" t="s">
        <v>139</v>
      </c>
      <c r="AU133" s="23" t="s">
        <v>84</v>
      </c>
    </row>
    <row r="134" spans="2:51" s="11" customFormat="1" ht="27">
      <c r="B134" s="209"/>
      <c r="C134" s="210"/>
      <c r="D134" s="204" t="s">
        <v>144</v>
      </c>
      <c r="E134" s="211" t="s">
        <v>22</v>
      </c>
      <c r="F134" s="212" t="s">
        <v>276</v>
      </c>
      <c r="G134" s="210"/>
      <c r="H134" s="213">
        <v>7185.3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144</v>
      </c>
      <c r="AU134" s="219" t="s">
        <v>84</v>
      </c>
      <c r="AV134" s="11" t="s">
        <v>84</v>
      </c>
      <c r="AW134" s="11" t="s">
        <v>39</v>
      </c>
      <c r="AX134" s="11" t="s">
        <v>24</v>
      </c>
      <c r="AY134" s="219" t="s">
        <v>129</v>
      </c>
    </row>
    <row r="135" spans="2:65" s="1" customFormat="1" ht="22.5" customHeight="1">
      <c r="B135" s="40"/>
      <c r="C135" s="192" t="s">
        <v>277</v>
      </c>
      <c r="D135" s="192" t="s">
        <v>132</v>
      </c>
      <c r="E135" s="193" t="s">
        <v>278</v>
      </c>
      <c r="F135" s="194" t="s">
        <v>279</v>
      </c>
      <c r="G135" s="195" t="s">
        <v>200</v>
      </c>
      <c r="H135" s="196">
        <v>7546.667</v>
      </c>
      <c r="I135" s="197"/>
      <c r="J135" s="198">
        <f>ROUND(I135*H135,2)</f>
        <v>0</v>
      </c>
      <c r="K135" s="194" t="s">
        <v>136</v>
      </c>
      <c r="L135" s="60"/>
      <c r="M135" s="199" t="s">
        <v>22</v>
      </c>
      <c r="N135" s="200" t="s">
        <v>46</v>
      </c>
      <c r="O135" s="41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137</v>
      </c>
      <c r="AT135" s="23" t="s">
        <v>132</v>
      </c>
      <c r="AU135" s="23" t="s">
        <v>84</v>
      </c>
      <c r="AY135" s="23" t="s">
        <v>129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24</v>
      </c>
      <c r="BK135" s="203">
        <f>ROUND(I135*H135,2)</f>
        <v>0</v>
      </c>
      <c r="BL135" s="23" t="s">
        <v>137</v>
      </c>
      <c r="BM135" s="23" t="s">
        <v>280</v>
      </c>
    </row>
    <row r="136" spans="2:47" s="1" customFormat="1" ht="40.5">
      <c r="B136" s="40"/>
      <c r="C136" s="62"/>
      <c r="D136" s="207" t="s">
        <v>139</v>
      </c>
      <c r="E136" s="62"/>
      <c r="F136" s="208" t="s">
        <v>281</v>
      </c>
      <c r="G136" s="62"/>
      <c r="H136" s="62"/>
      <c r="I136" s="162"/>
      <c r="J136" s="62"/>
      <c r="K136" s="62"/>
      <c r="L136" s="60"/>
      <c r="M136" s="206"/>
      <c r="N136" s="41"/>
      <c r="O136" s="41"/>
      <c r="P136" s="41"/>
      <c r="Q136" s="41"/>
      <c r="R136" s="41"/>
      <c r="S136" s="41"/>
      <c r="T136" s="77"/>
      <c r="AT136" s="23" t="s">
        <v>139</v>
      </c>
      <c r="AU136" s="23" t="s">
        <v>84</v>
      </c>
    </row>
    <row r="137" spans="2:51" s="11" customFormat="1" ht="13.5">
      <c r="B137" s="209"/>
      <c r="C137" s="210"/>
      <c r="D137" s="204" t="s">
        <v>144</v>
      </c>
      <c r="E137" s="211" t="s">
        <v>22</v>
      </c>
      <c r="F137" s="212" t="s">
        <v>282</v>
      </c>
      <c r="G137" s="210"/>
      <c r="H137" s="213">
        <v>7546.667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144</v>
      </c>
      <c r="AU137" s="219" t="s">
        <v>84</v>
      </c>
      <c r="AV137" s="11" t="s">
        <v>84</v>
      </c>
      <c r="AW137" s="11" t="s">
        <v>39</v>
      </c>
      <c r="AX137" s="11" t="s">
        <v>24</v>
      </c>
      <c r="AY137" s="219" t="s">
        <v>129</v>
      </c>
    </row>
    <row r="138" spans="2:65" s="1" customFormat="1" ht="22.5" customHeight="1">
      <c r="B138" s="40"/>
      <c r="C138" s="192" t="s">
        <v>283</v>
      </c>
      <c r="D138" s="192" t="s">
        <v>132</v>
      </c>
      <c r="E138" s="193" t="s">
        <v>284</v>
      </c>
      <c r="F138" s="194" t="s">
        <v>285</v>
      </c>
      <c r="G138" s="195" t="s">
        <v>200</v>
      </c>
      <c r="H138" s="196">
        <v>7546.667</v>
      </c>
      <c r="I138" s="197"/>
      <c r="J138" s="198">
        <f>ROUND(I138*H138,2)</f>
        <v>0</v>
      </c>
      <c r="K138" s="194" t="s">
        <v>136</v>
      </c>
      <c r="L138" s="60"/>
      <c r="M138" s="199" t="s">
        <v>22</v>
      </c>
      <c r="N138" s="200" t="s">
        <v>46</v>
      </c>
      <c r="O138" s="41"/>
      <c r="P138" s="201">
        <f>O138*H138</f>
        <v>0</v>
      </c>
      <c r="Q138" s="201">
        <v>0.00127</v>
      </c>
      <c r="R138" s="201">
        <f>Q138*H138</f>
        <v>9.58426709</v>
      </c>
      <c r="S138" s="201">
        <v>0</v>
      </c>
      <c r="T138" s="202">
        <f>S138*H138</f>
        <v>0</v>
      </c>
      <c r="AR138" s="23" t="s">
        <v>137</v>
      </c>
      <c r="AT138" s="23" t="s">
        <v>132</v>
      </c>
      <c r="AU138" s="23" t="s">
        <v>84</v>
      </c>
      <c r="AY138" s="23" t="s">
        <v>129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24</v>
      </c>
      <c r="BK138" s="203">
        <f>ROUND(I138*H138,2)</f>
        <v>0</v>
      </c>
      <c r="BL138" s="23" t="s">
        <v>137</v>
      </c>
      <c r="BM138" s="23" t="s">
        <v>286</v>
      </c>
    </row>
    <row r="139" spans="2:47" s="1" customFormat="1" ht="40.5">
      <c r="B139" s="40"/>
      <c r="C139" s="62"/>
      <c r="D139" s="204" t="s">
        <v>139</v>
      </c>
      <c r="E139" s="62"/>
      <c r="F139" s="205" t="s">
        <v>287</v>
      </c>
      <c r="G139" s="62"/>
      <c r="H139" s="62"/>
      <c r="I139" s="162"/>
      <c r="J139" s="62"/>
      <c r="K139" s="62"/>
      <c r="L139" s="60"/>
      <c r="M139" s="206"/>
      <c r="N139" s="41"/>
      <c r="O139" s="41"/>
      <c r="P139" s="41"/>
      <c r="Q139" s="41"/>
      <c r="R139" s="41"/>
      <c r="S139" s="41"/>
      <c r="T139" s="77"/>
      <c r="AT139" s="23" t="s">
        <v>139</v>
      </c>
      <c r="AU139" s="23" t="s">
        <v>84</v>
      </c>
    </row>
    <row r="140" spans="2:65" s="1" customFormat="1" ht="22.5" customHeight="1">
      <c r="B140" s="40"/>
      <c r="C140" s="234" t="s">
        <v>288</v>
      </c>
      <c r="D140" s="234" t="s">
        <v>154</v>
      </c>
      <c r="E140" s="235" t="s">
        <v>289</v>
      </c>
      <c r="F140" s="236" t="s">
        <v>290</v>
      </c>
      <c r="G140" s="237" t="s">
        <v>291</v>
      </c>
      <c r="H140" s="238">
        <v>188.667</v>
      </c>
      <c r="I140" s="239"/>
      <c r="J140" s="240">
        <f>ROUND(I140*H140,2)</f>
        <v>0</v>
      </c>
      <c r="K140" s="236" t="s">
        <v>136</v>
      </c>
      <c r="L140" s="241"/>
      <c r="M140" s="242" t="s">
        <v>22</v>
      </c>
      <c r="N140" s="243" t="s">
        <v>46</v>
      </c>
      <c r="O140" s="41"/>
      <c r="P140" s="201">
        <f>O140*H140</f>
        <v>0</v>
      </c>
      <c r="Q140" s="201">
        <v>0.001</v>
      </c>
      <c r="R140" s="201">
        <f>Q140*H140</f>
        <v>0.188667</v>
      </c>
      <c r="S140" s="201">
        <v>0</v>
      </c>
      <c r="T140" s="202">
        <f>S140*H140</f>
        <v>0</v>
      </c>
      <c r="AR140" s="23" t="s">
        <v>157</v>
      </c>
      <c r="AT140" s="23" t="s">
        <v>154</v>
      </c>
      <c r="AU140" s="23" t="s">
        <v>84</v>
      </c>
      <c r="AY140" s="23" t="s">
        <v>129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24</v>
      </c>
      <c r="BK140" s="203">
        <f>ROUND(I140*H140,2)</f>
        <v>0</v>
      </c>
      <c r="BL140" s="23" t="s">
        <v>137</v>
      </c>
      <c r="BM140" s="23" t="s">
        <v>292</v>
      </c>
    </row>
    <row r="141" spans="2:47" s="1" customFormat="1" ht="27">
      <c r="B141" s="40"/>
      <c r="C141" s="62"/>
      <c r="D141" s="207" t="s">
        <v>139</v>
      </c>
      <c r="E141" s="62"/>
      <c r="F141" s="208" t="s">
        <v>293</v>
      </c>
      <c r="G141" s="62"/>
      <c r="H141" s="62"/>
      <c r="I141" s="162"/>
      <c r="J141" s="62"/>
      <c r="K141" s="62"/>
      <c r="L141" s="60"/>
      <c r="M141" s="206"/>
      <c r="N141" s="41"/>
      <c r="O141" s="41"/>
      <c r="P141" s="41"/>
      <c r="Q141" s="41"/>
      <c r="R141" s="41"/>
      <c r="S141" s="41"/>
      <c r="T141" s="77"/>
      <c r="AT141" s="23" t="s">
        <v>139</v>
      </c>
      <c r="AU141" s="23" t="s">
        <v>84</v>
      </c>
    </row>
    <row r="142" spans="2:51" s="11" customFormat="1" ht="13.5">
      <c r="B142" s="209"/>
      <c r="C142" s="210"/>
      <c r="D142" s="207" t="s">
        <v>144</v>
      </c>
      <c r="E142" s="210"/>
      <c r="F142" s="221" t="s">
        <v>294</v>
      </c>
      <c r="G142" s="210"/>
      <c r="H142" s="222">
        <v>188.667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144</v>
      </c>
      <c r="AU142" s="219" t="s">
        <v>84</v>
      </c>
      <c r="AV142" s="11" t="s">
        <v>84</v>
      </c>
      <c r="AW142" s="11" t="s">
        <v>6</v>
      </c>
      <c r="AX142" s="11" t="s">
        <v>24</v>
      </c>
      <c r="AY142" s="219" t="s">
        <v>129</v>
      </c>
    </row>
    <row r="143" spans="2:63" s="10" customFormat="1" ht="29.85" customHeight="1">
      <c r="B143" s="175"/>
      <c r="C143" s="176"/>
      <c r="D143" s="189" t="s">
        <v>74</v>
      </c>
      <c r="E143" s="190" t="s">
        <v>161</v>
      </c>
      <c r="F143" s="190" t="s">
        <v>295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SUM(P144:P204)</f>
        <v>0</v>
      </c>
      <c r="Q143" s="183"/>
      <c r="R143" s="184">
        <f>SUM(R144:R204)</f>
        <v>3059.59329872</v>
      </c>
      <c r="S143" s="183"/>
      <c r="T143" s="185">
        <f>SUM(T144:T204)</f>
        <v>0</v>
      </c>
      <c r="AR143" s="186" t="s">
        <v>24</v>
      </c>
      <c r="AT143" s="187" t="s">
        <v>74</v>
      </c>
      <c r="AU143" s="187" t="s">
        <v>24</v>
      </c>
      <c r="AY143" s="186" t="s">
        <v>129</v>
      </c>
      <c r="BK143" s="188">
        <f>SUM(BK144:BK204)</f>
        <v>0</v>
      </c>
    </row>
    <row r="144" spans="2:65" s="1" customFormat="1" ht="22.5" customHeight="1">
      <c r="B144" s="40"/>
      <c r="C144" s="192" t="s">
        <v>296</v>
      </c>
      <c r="D144" s="192" t="s">
        <v>132</v>
      </c>
      <c r="E144" s="193" t="s">
        <v>297</v>
      </c>
      <c r="F144" s="194" t="s">
        <v>298</v>
      </c>
      <c r="G144" s="195" t="s">
        <v>200</v>
      </c>
      <c r="H144" s="196">
        <v>22</v>
      </c>
      <c r="I144" s="197"/>
      <c r="J144" s="198">
        <f>ROUND(I144*H144,2)</f>
        <v>0</v>
      </c>
      <c r="K144" s="194" t="s">
        <v>136</v>
      </c>
      <c r="L144" s="60"/>
      <c r="M144" s="199" t="s">
        <v>22</v>
      </c>
      <c r="N144" s="200" t="s">
        <v>46</v>
      </c>
      <c r="O144" s="4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137</v>
      </c>
      <c r="AT144" s="23" t="s">
        <v>132</v>
      </c>
      <c r="AU144" s="23" t="s">
        <v>84</v>
      </c>
      <c r="AY144" s="23" t="s">
        <v>129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24</v>
      </c>
      <c r="BK144" s="203">
        <f>ROUND(I144*H144,2)</f>
        <v>0</v>
      </c>
      <c r="BL144" s="23" t="s">
        <v>137</v>
      </c>
      <c r="BM144" s="23" t="s">
        <v>299</v>
      </c>
    </row>
    <row r="145" spans="2:47" s="1" customFormat="1" ht="27">
      <c r="B145" s="40"/>
      <c r="C145" s="62"/>
      <c r="D145" s="204" t="s">
        <v>139</v>
      </c>
      <c r="E145" s="62"/>
      <c r="F145" s="205" t="s">
        <v>300</v>
      </c>
      <c r="G145" s="62"/>
      <c r="H145" s="62"/>
      <c r="I145" s="162"/>
      <c r="J145" s="62"/>
      <c r="K145" s="62"/>
      <c r="L145" s="60"/>
      <c r="M145" s="206"/>
      <c r="N145" s="41"/>
      <c r="O145" s="41"/>
      <c r="P145" s="41"/>
      <c r="Q145" s="41"/>
      <c r="R145" s="41"/>
      <c r="S145" s="41"/>
      <c r="T145" s="77"/>
      <c r="AT145" s="23" t="s">
        <v>139</v>
      </c>
      <c r="AU145" s="23" t="s">
        <v>84</v>
      </c>
    </row>
    <row r="146" spans="2:65" s="1" customFormat="1" ht="22.5" customHeight="1">
      <c r="B146" s="40"/>
      <c r="C146" s="192" t="s">
        <v>9</v>
      </c>
      <c r="D146" s="192" t="s">
        <v>132</v>
      </c>
      <c r="E146" s="193" t="s">
        <v>301</v>
      </c>
      <c r="F146" s="194" t="s">
        <v>302</v>
      </c>
      <c r="G146" s="195" t="s">
        <v>200</v>
      </c>
      <c r="H146" s="196">
        <v>4611.96</v>
      </c>
      <c r="I146" s="197"/>
      <c r="J146" s="198">
        <f>ROUND(I146*H146,2)</f>
        <v>0</v>
      </c>
      <c r="K146" s="194" t="s">
        <v>136</v>
      </c>
      <c r="L146" s="60"/>
      <c r="M146" s="199" t="s">
        <v>22</v>
      </c>
      <c r="N146" s="200" t="s">
        <v>46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137</v>
      </c>
      <c r="AT146" s="23" t="s">
        <v>132</v>
      </c>
      <c r="AU146" s="23" t="s">
        <v>84</v>
      </c>
      <c r="AY146" s="23" t="s">
        <v>129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24</v>
      </c>
      <c r="BK146" s="203">
        <f>ROUND(I146*H146,2)</f>
        <v>0</v>
      </c>
      <c r="BL146" s="23" t="s">
        <v>137</v>
      </c>
      <c r="BM146" s="23" t="s">
        <v>303</v>
      </c>
    </row>
    <row r="147" spans="2:47" s="1" customFormat="1" ht="27">
      <c r="B147" s="40"/>
      <c r="C147" s="62"/>
      <c r="D147" s="207" t="s">
        <v>139</v>
      </c>
      <c r="E147" s="62"/>
      <c r="F147" s="208" t="s">
        <v>304</v>
      </c>
      <c r="G147" s="62"/>
      <c r="H147" s="62"/>
      <c r="I147" s="162"/>
      <c r="J147" s="62"/>
      <c r="K147" s="62"/>
      <c r="L147" s="60"/>
      <c r="M147" s="206"/>
      <c r="N147" s="41"/>
      <c r="O147" s="41"/>
      <c r="P147" s="41"/>
      <c r="Q147" s="41"/>
      <c r="R147" s="41"/>
      <c r="S147" s="41"/>
      <c r="T147" s="77"/>
      <c r="AT147" s="23" t="s">
        <v>139</v>
      </c>
      <c r="AU147" s="23" t="s">
        <v>84</v>
      </c>
    </row>
    <row r="148" spans="2:51" s="11" customFormat="1" ht="13.5">
      <c r="B148" s="209"/>
      <c r="C148" s="210"/>
      <c r="D148" s="204" t="s">
        <v>144</v>
      </c>
      <c r="E148" s="211" t="s">
        <v>22</v>
      </c>
      <c r="F148" s="212" t="s">
        <v>305</v>
      </c>
      <c r="G148" s="210"/>
      <c r="H148" s="213">
        <v>4611.96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144</v>
      </c>
      <c r="AU148" s="219" t="s">
        <v>84</v>
      </c>
      <c r="AV148" s="11" t="s">
        <v>84</v>
      </c>
      <c r="AW148" s="11" t="s">
        <v>39</v>
      </c>
      <c r="AX148" s="11" t="s">
        <v>24</v>
      </c>
      <c r="AY148" s="219" t="s">
        <v>129</v>
      </c>
    </row>
    <row r="149" spans="2:65" s="1" customFormat="1" ht="22.5" customHeight="1">
      <c r="B149" s="40"/>
      <c r="C149" s="192" t="s">
        <v>306</v>
      </c>
      <c r="D149" s="192" t="s">
        <v>132</v>
      </c>
      <c r="E149" s="193" t="s">
        <v>307</v>
      </c>
      <c r="F149" s="194" t="s">
        <v>308</v>
      </c>
      <c r="G149" s="195" t="s">
        <v>200</v>
      </c>
      <c r="H149" s="196">
        <v>275</v>
      </c>
      <c r="I149" s="197"/>
      <c r="J149" s="198">
        <f>ROUND(I149*H149,2)</f>
        <v>0</v>
      </c>
      <c r="K149" s="194" t="s">
        <v>136</v>
      </c>
      <c r="L149" s="60"/>
      <c r="M149" s="199" t="s">
        <v>22</v>
      </c>
      <c r="N149" s="200" t="s">
        <v>46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137</v>
      </c>
      <c r="AT149" s="23" t="s">
        <v>132</v>
      </c>
      <c r="AU149" s="23" t="s">
        <v>84</v>
      </c>
      <c r="AY149" s="23" t="s">
        <v>129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24</v>
      </c>
      <c r="BK149" s="203">
        <f>ROUND(I149*H149,2)</f>
        <v>0</v>
      </c>
      <c r="BL149" s="23" t="s">
        <v>137</v>
      </c>
      <c r="BM149" s="23" t="s">
        <v>309</v>
      </c>
    </row>
    <row r="150" spans="2:47" s="1" customFormat="1" ht="40.5">
      <c r="B150" s="40"/>
      <c r="C150" s="62"/>
      <c r="D150" s="207" t="s">
        <v>139</v>
      </c>
      <c r="E150" s="62"/>
      <c r="F150" s="208" t="s">
        <v>310</v>
      </c>
      <c r="G150" s="62"/>
      <c r="H150" s="62"/>
      <c r="I150" s="162"/>
      <c r="J150" s="62"/>
      <c r="K150" s="62"/>
      <c r="L150" s="60"/>
      <c r="M150" s="206"/>
      <c r="N150" s="41"/>
      <c r="O150" s="41"/>
      <c r="P150" s="41"/>
      <c r="Q150" s="41"/>
      <c r="R150" s="41"/>
      <c r="S150" s="41"/>
      <c r="T150" s="77"/>
      <c r="AT150" s="23" t="s">
        <v>139</v>
      </c>
      <c r="AU150" s="23" t="s">
        <v>84</v>
      </c>
    </row>
    <row r="151" spans="2:51" s="11" customFormat="1" ht="13.5">
      <c r="B151" s="209"/>
      <c r="C151" s="210"/>
      <c r="D151" s="207" t="s">
        <v>144</v>
      </c>
      <c r="E151" s="220" t="s">
        <v>22</v>
      </c>
      <c r="F151" s="221" t="s">
        <v>311</v>
      </c>
      <c r="G151" s="210"/>
      <c r="H151" s="222">
        <v>96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144</v>
      </c>
      <c r="AU151" s="219" t="s">
        <v>84</v>
      </c>
      <c r="AV151" s="11" t="s">
        <v>84</v>
      </c>
      <c r="AW151" s="11" t="s">
        <v>39</v>
      </c>
      <c r="AX151" s="11" t="s">
        <v>75</v>
      </c>
      <c r="AY151" s="219" t="s">
        <v>129</v>
      </c>
    </row>
    <row r="152" spans="2:51" s="11" customFormat="1" ht="13.5">
      <c r="B152" s="209"/>
      <c r="C152" s="210"/>
      <c r="D152" s="207" t="s">
        <v>144</v>
      </c>
      <c r="E152" s="220" t="s">
        <v>22</v>
      </c>
      <c r="F152" s="221" t="s">
        <v>312</v>
      </c>
      <c r="G152" s="210"/>
      <c r="H152" s="222">
        <v>179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144</v>
      </c>
      <c r="AU152" s="219" t="s">
        <v>84</v>
      </c>
      <c r="AV152" s="11" t="s">
        <v>84</v>
      </c>
      <c r="AW152" s="11" t="s">
        <v>39</v>
      </c>
      <c r="AX152" s="11" t="s">
        <v>75</v>
      </c>
      <c r="AY152" s="219" t="s">
        <v>129</v>
      </c>
    </row>
    <row r="153" spans="2:51" s="12" customFormat="1" ht="13.5">
      <c r="B153" s="223"/>
      <c r="C153" s="224"/>
      <c r="D153" s="204" t="s">
        <v>144</v>
      </c>
      <c r="E153" s="225" t="s">
        <v>22</v>
      </c>
      <c r="F153" s="226" t="s">
        <v>153</v>
      </c>
      <c r="G153" s="224"/>
      <c r="H153" s="227">
        <v>275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144</v>
      </c>
      <c r="AU153" s="233" t="s">
        <v>84</v>
      </c>
      <c r="AV153" s="12" t="s">
        <v>137</v>
      </c>
      <c r="AW153" s="12" t="s">
        <v>39</v>
      </c>
      <c r="AX153" s="12" t="s">
        <v>24</v>
      </c>
      <c r="AY153" s="233" t="s">
        <v>129</v>
      </c>
    </row>
    <row r="154" spans="2:65" s="1" customFormat="1" ht="31.5" customHeight="1">
      <c r="B154" s="40"/>
      <c r="C154" s="192" t="s">
        <v>313</v>
      </c>
      <c r="D154" s="192" t="s">
        <v>132</v>
      </c>
      <c r="E154" s="193" t="s">
        <v>314</v>
      </c>
      <c r="F154" s="194" t="s">
        <v>315</v>
      </c>
      <c r="G154" s="195" t="s">
        <v>200</v>
      </c>
      <c r="H154" s="196">
        <v>10975.4</v>
      </c>
      <c r="I154" s="197"/>
      <c r="J154" s="198">
        <f>ROUND(I154*H154,2)</f>
        <v>0</v>
      </c>
      <c r="K154" s="194" t="s">
        <v>316</v>
      </c>
      <c r="L154" s="60"/>
      <c r="M154" s="199" t="s">
        <v>22</v>
      </c>
      <c r="N154" s="200" t="s">
        <v>46</v>
      </c>
      <c r="O154" s="4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137</v>
      </c>
      <c r="AT154" s="23" t="s">
        <v>132</v>
      </c>
      <c r="AU154" s="23" t="s">
        <v>84</v>
      </c>
      <c r="AY154" s="23" t="s">
        <v>129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24</v>
      </c>
      <c r="BK154" s="203">
        <f>ROUND(I154*H154,2)</f>
        <v>0</v>
      </c>
      <c r="BL154" s="23" t="s">
        <v>137</v>
      </c>
      <c r="BM154" s="23" t="s">
        <v>317</v>
      </c>
    </row>
    <row r="155" spans="2:47" s="1" customFormat="1" ht="54">
      <c r="B155" s="40"/>
      <c r="C155" s="62"/>
      <c r="D155" s="207" t="s">
        <v>139</v>
      </c>
      <c r="E155" s="62"/>
      <c r="F155" s="208" t="s">
        <v>318</v>
      </c>
      <c r="G155" s="62"/>
      <c r="H155" s="62"/>
      <c r="I155" s="162"/>
      <c r="J155" s="62"/>
      <c r="K155" s="62"/>
      <c r="L155" s="60"/>
      <c r="M155" s="206"/>
      <c r="N155" s="41"/>
      <c r="O155" s="41"/>
      <c r="P155" s="41"/>
      <c r="Q155" s="41"/>
      <c r="R155" s="41"/>
      <c r="S155" s="41"/>
      <c r="T155" s="77"/>
      <c r="AT155" s="23" t="s">
        <v>139</v>
      </c>
      <c r="AU155" s="23" t="s">
        <v>84</v>
      </c>
    </row>
    <row r="156" spans="2:51" s="11" customFormat="1" ht="13.5">
      <c r="B156" s="209"/>
      <c r="C156" s="210"/>
      <c r="D156" s="204" t="s">
        <v>144</v>
      </c>
      <c r="E156" s="211" t="s">
        <v>22</v>
      </c>
      <c r="F156" s="212" t="s">
        <v>319</v>
      </c>
      <c r="G156" s="210"/>
      <c r="H156" s="213">
        <v>10975.4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144</v>
      </c>
      <c r="AU156" s="219" t="s">
        <v>84</v>
      </c>
      <c r="AV156" s="11" t="s">
        <v>84</v>
      </c>
      <c r="AW156" s="11" t="s">
        <v>39</v>
      </c>
      <c r="AX156" s="11" t="s">
        <v>24</v>
      </c>
      <c r="AY156" s="219" t="s">
        <v>129</v>
      </c>
    </row>
    <row r="157" spans="2:65" s="1" customFormat="1" ht="31.5" customHeight="1">
      <c r="B157" s="40"/>
      <c r="C157" s="192" t="s">
        <v>320</v>
      </c>
      <c r="D157" s="192" t="s">
        <v>132</v>
      </c>
      <c r="E157" s="193" t="s">
        <v>321</v>
      </c>
      <c r="F157" s="194" t="s">
        <v>322</v>
      </c>
      <c r="G157" s="195" t="s">
        <v>200</v>
      </c>
      <c r="H157" s="196">
        <v>10975.4</v>
      </c>
      <c r="I157" s="197"/>
      <c r="J157" s="198">
        <f>ROUND(I157*H157,2)</f>
        <v>0</v>
      </c>
      <c r="K157" s="194" t="s">
        <v>136</v>
      </c>
      <c r="L157" s="60"/>
      <c r="M157" s="199" t="s">
        <v>22</v>
      </c>
      <c r="N157" s="200" t="s">
        <v>46</v>
      </c>
      <c r="O157" s="41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137</v>
      </c>
      <c r="AT157" s="23" t="s">
        <v>132</v>
      </c>
      <c r="AU157" s="23" t="s">
        <v>84</v>
      </c>
      <c r="AY157" s="23" t="s">
        <v>129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24</v>
      </c>
      <c r="BK157" s="203">
        <f>ROUND(I157*H157,2)</f>
        <v>0</v>
      </c>
      <c r="BL157" s="23" t="s">
        <v>137</v>
      </c>
      <c r="BM157" s="23" t="s">
        <v>323</v>
      </c>
    </row>
    <row r="158" spans="2:47" s="1" customFormat="1" ht="108">
      <c r="B158" s="40"/>
      <c r="C158" s="62"/>
      <c r="D158" s="207" t="s">
        <v>139</v>
      </c>
      <c r="E158" s="62"/>
      <c r="F158" s="208" t="s">
        <v>324</v>
      </c>
      <c r="G158" s="62"/>
      <c r="H158" s="62"/>
      <c r="I158" s="162"/>
      <c r="J158" s="62"/>
      <c r="K158" s="62"/>
      <c r="L158" s="60"/>
      <c r="M158" s="206"/>
      <c r="N158" s="41"/>
      <c r="O158" s="41"/>
      <c r="P158" s="41"/>
      <c r="Q158" s="41"/>
      <c r="R158" s="41"/>
      <c r="S158" s="41"/>
      <c r="T158" s="77"/>
      <c r="AT158" s="23" t="s">
        <v>139</v>
      </c>
      <c r="AU158" s="23" t="s">
        <v>84</v>
      </c>
    </row>
    <row r="159" spans="2:51" s="11" customFormat="1" ht="13.5">
      <c r="B159" s="209"/>
      <c r="C159" s="210"/>
      <c r="D159" s="204" t="s">
        <v>144</v>
      </c>
      <c r="E159" s="211" t="s">
        <v>22</v>
      </c>
      <c r="F159" s="212" t="s">
        <v>325</v>
      </c>
      <c r="G159" s="210"/>
      <c r="H159" s="213">
        <v>10975.4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144</v>
      </c>
      <c r="AU159" s="219" t="s">
        <v>84</v>
      </c>
      <c r="AV159" s="11" t="s">
        <v>84</v>
      </c>
      <c r="AW159" s="11" t="s">
        <v>39</v>
      </c>
      <c r="AX159" s="11" t="s">
        <v>24</v>
      </c>
      <c r="AY159" s="219" t="s">
        <v>129</v>
      </c>
    </row>
    <row r="160" spans="2:65" s="1" customFormat="1" ht="22.5" customHeight="1">
      <c r="B160" s="40"/>
      <c r="C160" s="234" t="s">
        <v>326</v>
      </c>
      <c r="D160" s="234" t="s">
        <v>154</v>
      </c>
      <c r="E160" s="235" t="s">
        <v>327</v>
      </c>
      <c r="F160" s="236" t="s">
        <v>328</v>
      </c>
      <c r="G160" s="237" t="s">
        <v>258</v>
      </c>
      <c r="H160" s="238">
        <v>355.427</v>
      </c>
      <c r="I160" s="239"/>
      <c r="J160" s="240">
        <f>ROUND(I160*H160,2)</f>
        <v>0</v>
      </c>
      <c r="K160" s="236" t="s">
        <v>136</v>
      </c>
      <c r="L160" s="241"/>
      <c r="M160" s="242" t="s">
        <v>22</v>
      </c>
      <c r="N160" s="243" t="s">
        <v>46</v>
      </c>
      <c r="O160" s="41"/>
      <c r="P160" s="201">
        <f>O160*H160</f>
        <v>0</v>
      </c>
      <c r="Q160" s="201">
        <v>1</v>
      </c>
      <c r="R160" s="201">
        <f>Q160*H160</f>
        <v>355.427</v>
      </c>
      <c r="S160" s="201">
        <v>0</v>
      </c>
      <c r="T160" s="202">
        <f>S160*H160</f>
        <v>0</v>
      </c>
      <c r="AR160" s="23" t="s">
        <v>157</v>
      </c>
      <c r="AT160" s="23" t="s">
        <v>154</v>
      </c>
      <c r="AU160" s="23" t="s">
        <v>84</v>
      </c>
      <c r="AY160" s="23" t="s">
        <v>129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24</v>
      </c>
      <c r="BK160" s="203">
        <f>ROUND(I160*H160,2)</f>
        <v>0</v>
      </c>
      <c r="BL160" s="23" t="s">
        <v>137</v>
      </c>
      <c r="BM160" s="23" t="s">
        <v>329</v>
      </c>
    </row>
    <row r="161" spans="2:47" s="1" customFormat="1" ht="27">
      <c r="B161" s="40"/>
      <c r="C161" s="62"/>
      <c r="D161" s="207" t="s">
        <v>139</v>
      </c>
      <c r="E161" s="62"/>
      <c r="F161" s="208" t="s">
        <v>330</v>
      </c>
      <c r="G161" s="62"/>
      <c r="H161" s="62"/>
      <c r="I161" s="162"/>
      <c r="J161" s="62"/>
      <c r="K161" s="62"/>
      <c r="L161" s="60"/>
      <c r="M161" s="206"/>
      <c r="N161" s="41"/>
      <c r="O161" s="41"/>
      <c r="P161" s="41"/>
      <c r="Q161" s="41"/>
      <c r="R161" s="41"/>
      <c r="S161" s="41"/>
      <c r="T161" s="77"/>
      <c r="AT161" s="23" t="s">
        <v>139</v>
      </c>
      <c r="AU161" s="23" t="s">
        <v>84</v>
      </c>
    </row>
    <row r="162" spans="2:51" s="11" customFormat="1" ht="27">
      <c r="B162" s="209"/>
      <c r="C162" s="210"/>
      <c r="D162" s="204" t="s">
        <v>144</v>
      </c>
      <c r="E162" s="211" t="s">
        <v>22</v>
      </c>
      <c r="F162" s="212" t="s">
        <v>331</v>
      </c>
      <c r="G162" s="210"/>
      <c r="H162" s="213">
        <v>355.427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144</v>
      </c>
      <c r="AU162" s="219" t="s">
        <v>84</v>
      </c>
      <c r="AV162" s="11" t="s">
        <v>84</v>
      </c>
      <c r="AW162" s="11" t="s">
        <v>39</v>
      </c>
      <c r="AX162" s="11" t="s">
        <v>24</v>
      </c>
      <c r="AY162" s="219" t="s">
        <v>129</v>
      </c>
    </row>
    <row r="163" spans="2:65" s="1" customFormat="1" ht="22.5" customHeight="1">
      <c r="B163" s="40"/>
      <c r="C163" s="234" t="s">
        <v>332</v>
      </c>
      <c r="D163" s="234" t="s">
        <v>154</v>
      </c>
      <c r="E163" s="235" t="s">
        <v>333</v>
      </c>
      <c r="F163" s="236" t="s">
        <v>334</v>
      </c>
      <c r="G163" s="237" t="s">
        <v>258</v>
      </c>
      <c r="H163" s="238">
        <v>222.142</v>
      </c>
      <c r="I163" s="239"/>
      <c r="J163" s="240">
        <f>ROUND(I163*H163,2)</f>
        <v>0</v>
      </c>
      <c r="K163" s="236" t="s">
        <v>136</v>
      </c>
      <c r="L163" s="241"/>
      <c r="M163" s="242" t="s">
        <v>22</v>
      </c>
      <c r="N163" s="243" t="s">
        <v>46</v>
      </c>
      <c r="O163" s="41"/>
      <c r="P163" s="201">
        <f>O163*H163</f>
        <v>0</v>
      </c>
      <c r="Q163" s="201">
        <v>1</v>
      </c>
      <c r="R163" s="201">
        <f>Q163*H163</f>
        <v>222.142</v>
      </c>
      <c r="S163" s="201">
        <v>0</v>
      </c>
      <c r="T163" s="202">
        <f>S163*H163</f>
        <v>0</v>
      </c>
      <c r="AR163" s="23" t="s">
        <v>157</v>
      </c>
      <c r="AT163" s="23" t="s">
        <v>154</v>
      </c>
      <c r="AU163" s="23" t="s">
        <v>84</v>
      </c>
      <c r="AY163" s="23" t="s">
        <v>129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24</v>
      </c>
      <c r="BK163" s="203">
        <f>ROUND(I163*H163,2)</f>
        <v>0</v>
      </c>
      <c r="BL163" s="23" t="s">
        <v>137</v>
      </c>
      <c r="BM163" s="23" t="s">
        <v>335</v>
      </c>
    </row>
    <row r="164" spans="2:47" s="1" customFormat="1" ht="27">
      <c r="B164" s="40"/>
      <c r="C164" s="62"/>
      <c r="D164" s="207" t="s">
        <v>139</v>
      </c>
      <c r="E164" s="62"/>
      <c r="F164" s="208" t="s">
        <v>330</v>
      </c>
      <c r="G164" s="62"/>
      <c r="H164" s="62"/>
      <c r="I164" s="162"/>
      <c r="J164" s="62"/>
      <c r="K164" s="62"/>
      <c r="L164" s="60"/>
      <c r="M164" s="206"/>
      <c r="N164" s="41"/>
      <c r="O164" s="41"/>
      <c r="P164" s="41"/>
      <c r="Q164" s="41"/>
      <c r="R164" s="41"/>
      <c r="S164" s="41"/>
      <c r="T164" s="77"/>
      <c r="AT164" s="23" t="s">
        <v>139</v>
      </c>
      <c r="AU164" s="23" t="s">
        <v>84</v>
      </c>
    </row>
    <row r="165" spans="2:51" s="11" customFormat="1" ht="27">
      <c r="B165" s="209"/>
      <c r="C165" s="210"/>
      <c r="D165" s="204" t="s">
        <v>144</v>
      </c>
      <c r="E165" s="211" t="s">
        <v>22</v>
      </c>
      <c r="F165" s="212" t="s">
        <v>336</v>
      </c>
      <c r="G165" s="210"/>
      <c r="H165" s="213">
        <v>222.142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144</v>
      </c>
      <c r="AU165" s="219" t="s">
        <v>84</v>
      </c>
      <c r="AV165" s="11" t="s">
        <v>84</v>
      </c>
      <c r="AW165" s="11" t="s">
        <v>39</v>
      </c>
      <c r="AX165" s="11" t="s">
        <v>24</v>
      </c>
      <c r="AY165" s="219" t="s">
        <v>129</v>
      </c>
    </row>
    <row r="166" spans="2:65" s="1" customFormat="1" ht="22.5" customHeight="1">
      <c r="B166" s="40"/>
      <c r="C166" s="234" t="s">
        <v>337</v>
      </c>
      <c r="D166" s="234" t="s">
        <v>154</v>
      </c>
      <c r="E166" s="235" t="s">
        <v>338</v>
      </c>
      <c r="F166" s="236" t="s">
        <v>339</v>
      </c>
      <c r="G166" s="237" t="s">
        <v>258</v>
      </c>
      <c r="H166" s="238">
        <v>882.288</v>
      </c>
      <c r="I166" s="239"/>
      <c r="J166" s="240">
        <f>ROUND(I166*H166,2)</f>
        <v>0</v>
      </c>
      <c r="K166" s="236" t="s">
        <v>136</v>
      </c>
      <c r="L166" s="241"/>
      <c r="M166" s="242" t="s">
        <v>22</v>
      </c>
      <c r="N166" s="243" t="s">
        <v>46</v>
      </c>
      <c r="O166" s="41"/>
      <c r="P166" s="201">
        <f>O166*H166</f>
        <v>0</v>
      </c>
      <c r="Q166" s="201">
        <v>1</v>
      </c>
      <c r="R166" s="201">
        <f>Q166*H166</f>
        <v>882.288</v>
      </c>
      <c r="S166" s="201">
        <v>0</v>
      </c>
      <c r="T166" s="202">
        <f>S166*H166</f>
        <v>0</v>
      </c>
      <c r="AR166" s="23" t="s">
        <v>157</v>
      </c>
      <c r="AT166" s="23" t="s">
        <v>154</v>
      </c>
      <c r="AU166" s="23" t="s">
        <v>84</v>
      </c>
      <c r="AY166" s="23" t="s">
        <v>129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24</v>
      </c>
      <c r="BK166" s="203">
        <f>ROUND(I166*H166,2)</f>
        <v>0</v>
      </c>
      <c r="BL166" s="23" t="s">
        <v>137</v>
      </c>
      <c r="BM166" s="23" t="s">
        <v>340</v>
      </c>
    </row>
    <row r="167" spans="2:47" s="1" customFormat="1" ht="40.5">
      <c r="B167" s="40"/>
      <c r="C167" s="62"/>
      <c r="D167" s="207" t="s">
        <v>139</v>
      </c>
      <c r="E167" s="62"/>
      <c r="F167" s="208" t="s">
        <v>341</v>
      </c>
      <c r="G167" s="62"/>
      <c r="H167" s="62"/>
      <c r="I167" s="162"/>
      <c r="J167" s="62"/>
      <c r="K167" s="62"/>
      <c r="L167" s="60"/>
      <c r="M167" s="206"/>
      <c r="N167" s="41"/>
      <c r="O167" s="41"/>
      <c r="P167" s="41"/>
      <c r="Q167" s="41"/>
      <c r="R167" s="41"/>
      <c r="S167" s="41"/>
      <c r="T167" s="77"/>
      <c r="AT167" s="23" t="s">
        <v>139</v>
      </c>
      <c r="AU167" s="23" t="s">
        <v>84</v>
      </c>
    </row>
    <row r="168" spans="2:51" s="11" customFormat="1" ht="13.5">
      <c r="B168" s="209"/>
      <c r="C168" s="210"/>
      <c r="D168" s="207" t="s">
        <v>144</v>
      </c>
      <c r="E168" s="220" t="s">
        <v>22</v>
      </c>
      <c r="F168" s="221" t="s">
        <v>342</v>
      </c>
      <c r="G168" s="210"/>
      <c r="H168" s="222">
        <v>882.288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144</v>
      </c>
      <c r="AU168" s="219" t="s">
        <v>84</v>
      </c>
      <c r="AV168" s="11" t="s">
        <v>84</v>
      </c>
      <c r="AW168" s="11" t="s">
        <v>39</v>
      </c>
      <c r="AX168" s="11" t="s">
        <v>24</v>
      </c>
      <c r="AY168" s="219" t="s">
        <v>129</v>
      </c>
    </row>
    <row r="169" spans="2:51" s="13" customFormat="1" ht="27">
      <c r="B169" s="248"/>
      <c r="C169" s="249"/>
      <c r="D169" s="204" t="s">
        <v>144</v>
      </c>
      <c r="E169" s="250" t="s">
        <v>22</v>
      </c>
      <c r="F169" s="251" t="s">
        <v>343</v>
      </c>
      <c r="G169" s="249"/>
      <c r="H169" s="252" t="s">
        <v>22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144</v>
      </c>
      <c r="AU169" s="258" t="s">
        <v>84</v>
      </c>
      <c r="AV169" s="13" t="s">
        <v>24</v>
      </c>
      <c r="AW169" s="13" t="s">
        <v>39</v>
      </c>
      <c r="AX169" s="13" t="s">
        <v>75</v>
      </c>
      <c r="AY169" s="258" t="s">
        <v>129</v>
      </c>
    </row>
    <row r="170" spans="2:65" s="1" customFormat="1" ht="22.5" customHeight="1">
      <c r="B170" s="40"/>
      <c r="C170" s="192" t="s">
        <v>344</v>
      </c>
      <c r="D170" s="192" t="s">
        <v>132</v>
      </c>
      <c r="E170" s="193" t="s">
        <v>345</v>
      </c>
      <c r="F170" s="194" t="s">
        <v>346</v>
      </c>
      <c r="G170" s="195" t="s">
        <v>207</v>
      </c>
      <c r="H170" s="196">
        <v>203.862</v>
      </c>
      <c r="I170" s="197"/>
      <c r="J170" s="198">
        <f>ROUND(I170*H170,2)</f>
        <v>0</v>
      </c>
      <c r="K170" s="194" t="s">
        <v>136</v>
      </c>
      <c r="L170" s="60"/>
      <c r="M170" s="199" t="s">
        <v>22</v>
      </c>
      <c r="N170" s="200" t="s">
        <v>46</v>
      </c>
      <c r="O170" s="4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137</v>
      </c>
      <c r="AT170" s="23" t="s">
        <v>132</v>
      </c>
      <c r="AU170" s="23" t="s">
        <v>84</v>
      </c>
      <c r="AY170" s="23" t="s">
        <v>129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24</v>
      </c>
      <c r="BK170" s="203">
        <f>ROUND(I170*H170,2)</f>
        <v>0</v>
      </c>
      <c r="BL170" s="23" t="s">
        <v>137</v>
      </c>
      <c r="BM170" s="23" t="s">
        <v>347</v>
      </c>
    </row>
    <row r="171" spans="2:47" s="1" customFormat="1" ht="27">
      <c r="B171" s="40"/>
      <c r="C171" s="62"/>
      <c r="D171" s="207" t="s">
        <v>139</v>
      </c>
      <c r="E171" s="62"/>
      <c r="F171" s="208" t="s">
        <v>348</v>
      </c>
      <c r="G171" s="62"/>
      <c r="H171" s="62"/>
      <c r="I171" s="162"/>
      <c r="J171" s="62"/>
      <c r="K171" s="62"/>
      <c r="L171" s="60"/>
      <c r="M171" s="206"/>
      <c r="N171" s="41"/>
      <c r="O171" s="41"/>
      <c r="P171" s="41"/>
      <c r="Q171" s="41"/>
      <c r="R171" s="41"/>
      <c r="S171" s="41"/>
      <c r="T171" s="77"/>
      <c r="AT171" s="23" t="s">
        <v>139</v>
      </c>
      <c r="AU171" s="23" t="s">
        <v>84</v>
      </c>
    </row>
    <row r="172" spans="2:51" s="11" customFormat="1" ht="13.5">
      <c r="B172" s="209"/>
      <c r="C172" s="210"/>
      <c r="D172" s="204" t="s">
        <v>144</v>
      </c>
      <c r="E172" s="211" t="s">
        <v>22</v>
      </c>
      <c r="F172" s="212" t="s">
        <v>349</v>
      </c>
      <c r="G172" s="210"/>
      <c r="H172" s="213">
        <v>203.862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144</v>
      </c>
      <c r="AU172" s="219" t="s">
        <v>84</v>
      </c>
      <c r="AV172" s="11" t="s">
        <v>84</v>
      </c>
      <c r="AW172" s="11" t="s">
        <v>39</v>
      </c>
      <c r="AX172" s="11" t="s">
        <v>24</v>
      </c>
      <c r="AY172" s="219" t="s">
        <v>129</v>
      </c>
    </row>
    <row r="173" spans="2:65" s="1" customFormat="1" ht="22.5" customHeight="1">
      <c r="B173" s="40"/>
      <c r="C173" s="234" t="s">
        <v>350</v>
      </c>
      <c r="D173" s="234" t="s">
        <v>154</v>
      </c>
      <c r="E173" s="235" t="s">
        <v>351</v>
      </c>
      <c r="F173" s="236" t="s">
        <v>352</v>
      </c>
      <c r="G173" s="237" t="s">
        <v>207</v>
      </c>
      <c r="H173" s="238">
        <v>203.862</v>
      </c>
      <c r="I173" s="239"/>
      <c r="J173" s="240">
        <f>ROUND(I173*H173,2)</f>
        <v>0</v>
      </c>
      <c r="K173" s="236" t="s">
        <v>136</v>
      </c>
      <c r="L173" s="241"/>
      <c r="M173" s="242" t="s">
        <v>22</v>
      </c>
      <c r="N173" s="243" t="s">
        <v>46</v>
      </c>
      <c r="O173" s="41"/>
      <c r="P173" s="201">
        <f>O173*H173</f>
        <v>0</v>
      </c>
      <c r="Q173" s="201">
        <v>1.1</v>
      </c>
      <c r="R173" s="201">
        <f>Q173*H173</f>
        <v>224.24820000000003</v>
      </c>
      <c r="S173" s="201">
        <v>0</v>
      </c>
      <c r="T173" s="202">
        <f>S173*H173</f>
        <v>0</v>
      </c>
      <c r="AR173" s="23" t="s">
        <v>157</v>
      </c>
      <c r="AT173" s="23" t="s">
        <v>154</v>
      </c>
      <c r="AU173" s="23" t="s">
        <v>84</v>
      </c>
      <c r="AY173" s="23" t="s">
        <v>129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24</v>
      </c>
      <c r="BK173" s="203">
        <f>ROUND(I173*H173,2)</f>
        <v>0</v>
      </c>
      <c r="BL173" s="23" t="s">
        <v>137</v>
      </c>
      <c r="BM173" s="23" t="s">
        <v>353</v>
      </c>
    </row>
    <row r="174" spans="2:47" s="1" customFormat="1" ht="27">
      <c r="B174" s="40"/>
      <c r="C174" s="62"/>
      <c r="D174" s="204" t="s">
        <v>139</v>
      </c>
      <c r="E174" s="62"/>
      <c r="F174" s="205" t="s">
        <v>354</v>
      </c>
      <c r="G174" s="62"/>
      <c r="H174" s="62"/>
      <c r="I174" s="162"/>
      <c r="J174" s="62"/>
      <c r="K174" s="62"/>
      <c r="L174" s="60"/>
      <c r="M174" s="206"/>
      <c r="N174" s="41"/>
      <c r="O174" s="41"/>
      <c r="P174" s="41"/>
      <c r="Q174" s="41"/>
      <c r="R174" s="41"/>
      <c r="S174" s="41"/>
      <c r="T174" s="77"/>
      <c r="AT174" s="23" t="s">
        <v>139</v>
      </c>
      <c r="AU174" s="23" t="s">
        <v>84</v>
      </c>
    </row>
    <row r="175" spans="2:65" s="1" customFormat="1" ht="22.5" customHeight="1">
      <c r="B175" s="40"/>
      <c r="C175" s="192" t="s">
        <v>355</v>
      </c>
      <c r="D175" s="192" t="s">
        <v>132</v>
      </c>
      <c r="E175" s="193" t="s">
        <v>356</v>
      </c>
      <c r="F175" s="194" t="s">
        <v>357</v>
      </c>
      <c r="G175" s="195" t="s">
        <v>200</v>
      </c>
      <c r="H175" s="196">
        <v>4132.5</v>
      </c>
      <c r="I175" s="197"/>
      <c r="J175" s="198">
        <f>ROUND(I175*H175,2)</f>
        <v>0</v>
      </c>
      <c r="K175" s="194" t="s">
        <v>136</v>
      </c>
      <c r="L175" s="60"/>
      <c r="M175" s="199" t="s">
        <v>22</v>
      </c>
      <c r="N175" s="200" t="s">
        <v>46</v>
      </c>
      <c r="O175" s="41"/>
      <c r="P175" s="201">
        <f>O175*H175</f>
        <v>0</v>
      </c>
      <c r="Q175" s="201">
        <v>0.216</v>
      </c>
      <c r="R175" s="201">
        <f>Q175*H175</f>
        <v>892.62</v>
      </c>
      <c r="S175" s="201">
        <v>0</v>
      </c>
      <c r="T175" s="202">
        <f>S175*H175</f>
        <v>0</v>
      </c>
      <c r="AR175" s="23" t="s">
        <v>137</v>
      </c>
      <c r="AT175" s="23" t="s">
        <v>132</v>
      </c>
      <c r="AU175" s="23" t="s">
        <v>84</v>
      </c>
      <c r="AY175" s="23" t="s">
        <v>129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24</v>
      </c>
      <c r="BK175" s="203">
        <f>ROUND(I175*H175,2)</f>
        <v>0</v>
      </c>
      <c r="BL175" s="23" t="s">
        <v>137</v>
      </c>
      <c r="BM175" s="23" t="s">
        <v>358</v>
      </c>
    </row>
    <row r="176" spans="2:47" s="1" customFormat="1" ht="27">
      <c r="B176" s="40"/>
      <c r="C176" s="62"/>
      <c r="D176" s="207" t="s">
        <v>139</v>
      </c>
      <c r="E176" s="62"/>
      <c r="F176" s="208" t="s">
        <v>359</v>
      </c>
      <c r="G176" s="62"/>
      <c r="H176" s="62"/>
      <c r="I176" s="162"/>
      <c r="J176" s="62"/>
      <c r="K176" s="62"/>
      <c r="L176" s="60"/>
      <c r="M176" s="206"/>
      <c r="N176" s="41"/>
      <c r="O176" s="41"/>
      <c r="P176" s="41"/>
      <c r="Q176" s="41"/>
      <c r="R176" s="41"/>
      <c r="S176" s="41"/>
      <c r="T176" s="77"/>
      <c r="AT176" s="23" t="s">
        <v>139</v>
      </c>
      <c r="AU176" s="23" t="s">
        <v>84</v>
      </c>
    </row>
    <row r="177" spans="2:51" s="11" customFormat="1" ht="13.5">
      <c r="B177" s="209"/>
      <c r="C177" s="210"/>
      <c r="D177" s="207" t="s">
        <v>144</v>
      </c>
      <c r="E177" s="220" t="s">
        <v>22</v>
      </c>
      <c r="F177" s="221" t="s">
        <v>360</v>
      </c>
      <c r="G177" s="210"/>
      <c r="H177" s="222">
        <v>1626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144</v>
      </c>
      <c r="AU177" s="219" t="s">
        <v>84</v>
      </c>
      <c r="AV177" s="11" t="s">
        <v>84</v>
      </c>
      <c r="AW177" s="11" t="s">
        <v>39</v>
      </c>
      <c r="AX177" s="11" t="s">
        <v>75</v>
      </c>
      <c r="AY177" s="219" t="s">
        <v>129</v>
      </c>
    </row>
    <row r="178" spans="2:51" s="11" customFormat="1" ht="13.5">
      <c r="B178" s="209"/>
      <c r="C178" s="210"/>
      <c r="D178" s="207" t="s">
        <v>144</v>
      </c>
      <c r="E178" s="220" t="s">
        <v>22</v>
      </c>
      <c r="F178" s="221" t="s">
        <v>361</v>
      </c>
      <c r="G178" s="210"/>
      <c r="H178" s="222">
        <v>2506.5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144</v>
      </c>
      <c r="AU178" s="219" t="s">
        <v>84</v>
      </c>
      <c r="AV178" s="11" t="s">
        <v>84</v>
      </c>
      <c r="AW178" s="11" t="s">
        <v>39</v>
      </c>
      <c r="AX178" s="11" t="s">
        <v>75</v>
      </c>
      <c r="AY178" s="219" t="s">
        <v>129</v>
      </c>
    </row>
    <row r="179" spans="2:51" s="12" customFormat="1" ht="13.5">
      <c r="B179" s="223"/>
      <c r="C179" s="224"/>
      <c r="D179" s="204" t="s">
        <v>144</v>
      </c>
      <c r="E179" s="225" t="s">
        <v>22</v>
      </c>
      <c r="F179" s="226" t="s">
        <v>153</v>
      </c>
      <c r="G179" s="224"/>
      <c r="H179" s="227">
        <v>4132.5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144</v>
      </c>
      <c r="AU179" s="233" t="s">
        <v>84</v>
      </c>
      <c r="AV179" s="12" t="s">
        <v>137</v>
      </c>
      <c r="AW179" s="12" t="s">
        <v>39</v>
      </c>
      <c r="AX179" s="12" t="s">
        <v>24</v>
      </c>
      <c r="AY179" s="233" t="s">
        <v>129</v>
      </c>
    </row>
    <row r="180" spans="2:65" s="1" customFormat="1" ht="22.5" customHeight="1">
      <c r="B180" s="40"/>
      <c r="C180" s="234" t="s">
        <v>362</v>
      </c>
      <c r="D180" s="234" t="s">
        <v>154</v>
      </c>
      <c r="E180" s="235" t="s">
        <v>363</v>
      </c>
      <c r="F180" s="236" t="s">
        <v>352</v>
      </c>
      <c r="G180" s="237" t="s">
        <v>207</v>
      </c>
      <c r="H180" s="238">
        <v>413.25</v>
      </c>
      <c r="I180" s="239"/>
      <c r="J180" s="240">
        <f>ROUND(I180*H180,2)</f>
        <v>0</v>
      </c>
      <c r="K180" s="236" t="s">
        <v>136</v>
      </c>
      <c r="L180" s="241"/>
      <c r="M180" s="242" t="s">
        <v>22</v>
      </c>
      <c r="N180" s="243" t="s">
        <v>46</v>
      </c>
      <c r="O180" s="41"/>
      <c r="P180" s="201">
        <f>O180*H180</f>
        <v>0</v>
      </c>
      <c r="Q180" s="201">
        <v>1.1</v>
      </c>
      <c r="R180" s="201">
        <f>Q180*H180</f>
        <v>454.57500000000005</v>
      </c>
      <c r="S180" s="201">
        <v>0</v>
      </c>
      <c r="T180" s="202">
        <f>S180*H180</f>
        <v>0</v>
      </c>
      <c r="AR180" s="23" t="s">
        <v>157</v>
      </c>
      <c r="AT180" s="23" t="s">
        <v>154</v>
      </c>
      <c r="AU180" s="23" t="s">
        <v>84</v>
      </c>
      <c r="AY180" s="23" t="s">
        <v>129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24</v>
      </c>
      <c r="BK180" s="203">
        <f>ROUND(I180*H180,2)</f>
        <v>0</v>
      </c>
      <c r="BL180" s="23" t="s">
        <v>137</v>
      </c>
      <c r="BM180" s="23" t="s">
        <v>364</v>
      </c>
    </row>
    <row r="181" spans="2:47" s="1" customFormat="1" ht="27">
      <c r="B181" s="40"/>
      <c r="C181" s="62"/>
      <c r="D181" s="207" t="s">
        <v>139</v>
      </c>
      <c r="E181" s="62"/>
      <c r="F181" s="208" t="s">
        <v>365</v>
      </c>
      <c r="G181" s="62"/>
      <c r="H181" s="62"/>
      <c r="I181" s="162"/>
      <c r="J181" s="62"/>
      <c r="K181" s="62"/>
      <c r="L181" s="60"/>
      <c r="M181" s="206"/>
      <c r="N181" s="41"/>
      <c r="O181" s="41"/>
      <c r="P181" s="41"/>
      <c r="Q181" s="41"/>
      <c r="R181" s="41"/>
      <c r="S181" s="41"/>
      <c r="T181" s="77"/>
      <c r="AT181" s="23" t="s">
        <v>139</v>
      </c>
      <c r="AU181" s="23" t="s">
        <v>84</v>
      </c>
    </row>
    <row r="182" spans="2:51" s="11" customFormat="1" ht="13.5">
      <c r="B182" s="209"/>
      <c r="C182" s="210"/>
      <c r="D182" s="204" t="s">
        <v>144</v>
      </c>
      <c r="E182" s="210"/>
      <c r="F182" s="212" t="s">
        <v>366</v>
      </c>
      <c r="G182" s="210"/>
      <c r="H182" s="213">
        <v>413.25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144</v>
      </c>
      <c r="AU182" s="219" t="s">
        <v>84</v>
      </c>
      <c r="AV182" s="11" t="s">
        <v>84</v>
      </c>
      <c r="AW182" s="11" t="s">
        <v>6</v>
      </c>
      <c r="AX182" s="11" t="s">
        <v>24</v>
      </c>
      <c r="AY182" s="219" t="s">
        <v>129</v>
      </c>
    </row>
    <row r="183" spans="2:65" s="1" customFormat="1" ht="22.5" customHeight="1">
      <c r="B183" s="40"/>
      <c r="C183" s="192" t="s">
        <v>367</v>
      </c>
      <c r="D183" s="192" t="s">
        <v>132</v>
      </c>
      <c r="E183" s="193" t="s">
        <v>368</v>
      </c>
      <c r="F183" s="194" t="s">
        <v>369</v>
      </c>
      <c r="G183" s="195" t="s">
        <v>370</v>
      </c>
      <c r="H183" s="196">
        <v>4061.496</v>
      </c>
      <c r="I183" s="197"/>
      <c r="J183" s="198">
        <f>ROUND(I183*H183,2)</f>
        <v>0</v>
      </c>
      <c r="K183" s="194" t="s">
        <v>136</v>
      </c>
      <c r="L183" s="60"/>
      <c r="M183" s="199" t="s">
        <v>22</v>
      </c>
      <c r="N183" s="200" t="s">
        <v>46</v>
      </c>
      <c r="O183" s="41"/>
      <c r="P183" s="201">
        <f>O183*H183</f>
        <v>0</v>
      </c>
      <c r="Q183" s="201">
        <v>0.00282</v>
      </c>
      <c r="R183" s="201">
        <f>Q183*H183</f>
        <v>11.45341872</v>
      </c>
      <c r="S183" s="201">
        <v>0</v>
      </c>
      <c r="T183" s="202">
        <f>S183*H183</f>
        <v>0</v>
      </c>
      <c r="AR183" s="23" t="s">
        <v>137</v>
      </c>
      <c r="AT183" s="23" t="s">
        <v>132</v>
      </c>
      <c r="AU183" s="23" t="s">
        <v>84</v>
      </c>
      <c r="AY183" s="23" t="s">
        <v>129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24</v>
      </c>
      <c r="BK183" s="203">
        <f>ROUND(I183*H183,2)</f>
        <v>0</v>
      </c>
      <c r="BL183" s="23" t="s">
        <v>137</v>
      </c>
      <c r="BM183" s="23" t="s">
        <v>371</v>
      </c>
    </row>
    <row r="184" spans="2:47" s="1" customFormat="1" ht="27">
      <c r="B184" s="40"/>
      <c r="C184" s="62"/>
      <c r="D184" s="207" t="s">
        <v>139</v>
      </c>
      <c r="E184" s="62"/>
      <c r="F184" s="208" t="s">
        <v>372</v>
      </c>
      <c r="G184" s="62"/>
      <c r="H184" s="62"/>
      <c r="I184" s="162"/>
      <c r="J184" s="62"/>
      <c r="K184" s="62"/>
      <c r="L184" s="60"/>
      <c r="M184" s="206"/>
      <c r="N184" s="41"/>
      <c r="O184" s="41"/>
      <c r="P184" s="41"/>
      <c r="Q184" s="41"/>
      <c r="R184" s="41"/>
      <c r="S184" s="41"/>
      <c r="T184" s="77"/>
      <c r="AT184" s="23" t="s">
        <v>139</v>
      </c>
      <c r="AU184" s="23" t="s">
        <v>84</v>
      </c>
    </row>
    <row r="185" spans="2:51" s="11" customFormat="1" ht="13.5">
      <c r="B185" s="209"/>
      <c r="C185" s="210"/>
      <c r="D185" s="204" t="s">
        <v>144</v>
      </c>
      <c r="E185" s="211" t="s">
        <v>22</v>
      </c>
      <c r="F185" s="212" t="s">
        <v>373</v>
      </c>
      <c r="G185" s="210"/>
      <c r="H185" s="213">
        <v>4061.496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144</v>
      </c>
      <c r="AU185" s="219" t="s">
        <v>84</v>
      </c>
      <c r="AV185" s="11" t="s">
        <v>84</v>
      </c>
      <c r="AW185" s="11" t="s">
        <v>39</v>
      </c>
      <c r="AX185" s="11" t="s">
        <v>24</v>
      </c>
      <c r="AY185" s="219" t="s">
        <v>129</v>
      </c>
    </row>
    <row r="186" spans="2:65" s="1" customFormat="1" ht="22.5" customHeight="1">
      <c r="B186" s="40"/>
      <c r="C186" s="192" t="s">
        <v>374</v>
      </c>
      <c r="D186" s="192" t="s">
        <v>132</v>
      </c>
      <c r="E186" s="193" t="s">
        <v>375</v>
      </c>
      <c r="F186" s="194" t="s">
        <v>376</v>
      </c>
      <c r="G186" s="195" t="s">
        <v>200</v>
      </c>
      <c r="H186" s="196">
        <v>8122.992</v>
      </c>
      <c r="I186" s="197"/>
      <c r="J186" s="198">
        <f>ROUND(I186*H186,2)</f>
        <v>0</v>
      </c>
      <c r="K186" s="194" t="s">
        <v>22</v>
      </c>
      <c r="L186" s="60"/>
      <c r="M186" s="199" t="s">
        <v>22</v>
      </c>
      <c r="N186" s="200" t="s">
        <v>46</v>
      </c>
      <c r="O186" s="41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137</v>
      </c>
      <c r="AT186" s="23" t="s">
        <v>132</v>
      </c>
      <c r="AU186" s="23" t="s">
        <v>84</v>
      </c>
      <c r="AY186" s="23" t="s">
        <v>129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24</v>
      </c>
      <c r="BK186" s="203">
        <f>ROUND(I186*H186,2)</f>
        <v>0</v>
      </c>
      <c r="BL186" s="23" t="s">
        <v>137</v>
      </c>
      <c r="BM186" s="23" t="s">
        <v>377</v>
      </c>
    </row>
    <row r="187" spans="2:47" s="1" customFormat="1" ht="27">
      <c r="B187" s="40"/>
      <c r="C187" s="62"/>
      <c r="D187" s="204" t="s">
        <v>139</v>
      </c>
      <c r="E187" s="62"/>
      <c r="F187" s="205" t="s">
        <v>378</v>
      </c>
      <c r="G187" s="62"/>
      <c r="H187" s="62"/>
      <c r="I187" s="162"/>
      <c r="J187" s="62"/>
      <c r="K187" s="62"/>
      <c r="L187" s="60"/>
      <c r="M187" s="206"/>
      <c r="N187" s="41"/>
      <c r="O187" s="41"/>
      <c r="P187" s="41"/>
      <c r="Q187" s="41"/>
      <c r="R187" s="41"/>
      <c r="S187" s="41"/>
      <c r="T187" s="77"/>
      <c r="AT187" s="23" t="s">
        <v>139</v>
      </c>
      <c r="AU187" s="23" t="s">
        <v>84</v>
      </c>
    </row>
    <row r="188" spans="2:65" s="1" customFormat="1" ht="22.5" customHeight="1">
      <c r="B188" s="40"/>
      <c r="C188" s="192" t="s">
        <v>379</v>
      </c>
      <c r="D188" s="192" t="s">
        <v>132</v>
      </c>
      <c r="E188" s="193" t="s">
        <v>380</v>
      </c>
      <c r="F188" s="194" t="s">
        <v>381</v>
      </c>
      <c r="G188" s="195" t="s">
        <v>200</v>
      </c>
      <c r="H188" s="196">
        <v>23451</v>
      </c>
      <c r="I188" s="197"/>
      <c r="J188" s="198">
        <f>ROUND(I188*H188,2)</f>
        <v>0</v>
      </c>
      <c r="K188" s="194" t="s">
        <v>136</v>
      </c>
      <c r="L188" s="60"/>
      <c r="M188" s="199" t="s">
        <v>22</v>
      </c>
      <c r="N188" s="200" t="s">
        <v>46</v>
      </c>
      <c r="O188" s="41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3" t="s">
        <v>137</v>
      </c>
      <c r="AT188" s="23" t="s">
        <v>132</v>
      </c>
      <c r="AU188" s="23" t="s">
        <v>84</v>
      </c>
      <c r="AY188" s="23" t="s">
        <v>129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24</v>
      </c>
      <c r="BK188" s="203">
        <f>ROUND(I188*H188,2)</f>
        <v>0</v>
      </c>
      <c r="BL188" s="23" t="s">
        <v>137</v>
      </c>
      <c r="BM188" s="23" t="s">
        <v>382</v>
      </c>
    </row>
    <row r="189" spans="2:51" s="11" customFormat="1" ht="13.5">
      <c r="B189" s="209"/>
      <c r="C189" s="210"/>
      <c r="D189" s="204" t="s">
        <v>144</v>
      </c>
      <c r="E189" s="211" t="s">
        <v>22</v>
      </c>
      <c r="F189" s="212" t="s">
        <v>383</v>
      </c>
      <c r="G189" s="210"/>
      <c r="H189" s="213">
        <v>23451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144</v>
      </c>
      <c r="AU189" s="219" t="s">
        <v>84</v>
      </c>
      <c r="AV189" s="11" t="s">
        <v>84</v>
      </c>
      <c r="AW189" s="11" t="s">
        <v>39</v>
      </c>
      <c r="AX189" s="11" t="s">
        <v>24</v>
      </c>
      <c r="AY189" s="219" t="s">
        <v>129</v>
      </c>
    </row>
    <row r="190" spans="2:65" s="1" customFormat="1" ht="22.5" customHeight="1">
      <c r="B190" s="40"/>
      <c r="C190" s="192" t="s">
        <v>384</v>
      </c>
      <c r="D190" s="192" t="s">
        <v>132</v>
      </c>
      <c r="E190" s="193" t="s">
        <v>385</v>
      </c>
      <c r="F190" s="194" t="s">
        <v>386</v>
      </c>
      <c r="G190" s="195" t="s">
        <v>200</v>
      </c>
      <c r="H190" s="196">
        <v>24154.53</v>
      </c>
      <c r="I190" s="197"/>
      <c r="J190" s="198">
        <f>ROUND(I190*H190,2)</f>
        <v>0</v>
      </c>
      <c r="K190" s="194" t="s">
        <v>136</v>
      </c>
      <c r="L190" s="60"/>
      <c r="M190" s="199" t="s">
        <v>22</v>
      </c>
      <c r="N190" s="200" t="s">
        <v>46</v>
      </c>
      <c r="O190" s="4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137</v>
      </c>
      <c r="AT190" s="23" t="s">
        <v>132</v>
      </c>
      <c r="AU190" s="23" t="s">
        <v>84</v>
      </c>
      <c r="AY190" s="23" t="s">
        <v>129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24</v>
      </c>
      <c r="BK190" s="203">
        <f>ROUND(I190*H190,2)</f>
        <v>0</v>
      </c>
      <c r="BL190" s="23" t="s">
        <v>137</v>
      </c>
      <c r="BM190" s="23" t="s">
        <v>387</v>
      </c>
    </row>
    <row r="191" spans="2:51" s="11" customFormat="1" ht="13.5">
      <c r="B191" s="209"/>
      <c r="C191" s="210"/>
      <c r="D191" s="204" t="s">
        <v>144</v>
      </c>
      <c r="E191" s="211" t="s">
        <v>22</v>
      </c>
      <c r="F191" s="212" t="s">
        <v>388</v>
      </c>
      <c r="G191" s="210"/>
      <c r="H191" s="213">
        <v>24154.53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144</v>
      </c>
      <c r="AU191" s="219" t="s">
        <v>84</v>
      </c>
      <c r="AV191" s="11" t="s">
        <v>84</v>
      </c>
      <c r="AW191" s="11" t="s">
        <v>39</v>
      </c>
      <c r="AX191" s="11" t="s">
        <v>24</v>
      </c>
      <c r="AY191" s="219" t="s">
        <v>129</v>
      </c>
    </row>
    <row r="192" spans="2:65" s="1" customFormat="1" ht="31.5" customHeight="1">
      <c r="B192" s="40"/>
      <c r="C192" s="192" t="s">
        <v>389</v>
      </c>
      <c r="D192" s="192" t="s">
        <v>132</v>
      </c>
      <c r="E192" s="193" t="s">
        <v>390</v>
      </c>
      <c r="F192" s="194" t="s">
        <v>391</v>
      </c>
      <c r="G192" s="195" t="s">
        <v>200</v>
      </c>
      <c r="H192" s="196">
        <v>23451</v>
      </c>
      <c r="I192" s="197"/>
      <c r="J192" s="198">
        <f>ROUND(I192*H192,2)</f>
        <v>0</v>
      </c>
      <c r="K192" s="194" t="s">
        <v>136</v>
      </c>
      <c r="L192" s="60"/>
      <c r="M192" s="199" t="s">
        <v>22</v>
      </c>
      <c r="N192" s="200" t="s">
        <v>46</v>
      </c>
      <c r="O192" s="41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137</v>
      </c>
      <c r="AT192" s="23" t="s">
        <v>132</v>
      </c>
      <c r="AU192" s="23" t="s">
        <v>84</v>
      </c>
      <c r="AY192" s="23" t="s">
        <v>129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24</v>
      </c>
      <c r="BK192" s="203">
        <f>ROUND(I192*H192,2)</f>
        <v>0</v>
      </c>
      <c r="BL192" s="23" t="s">
        <v>137</v>
      </c>
      <c r="BM192" s="23" t="s">
        <v>392</v>
      </c>
    </row>
    <row r="193" spans="2:47" s="1" customFormat="1" ht="40.5">
      <c r="B193" s="40"/>
      <c r="C193" s="62"/>
      <c r="D193" s="207" t="s">
        <v>139</v>
      </c>
      <c r="E193" s="62"/>
      <c r="F193" s="208" t="s">
        <v>393</v>
      </c>
      <c r="G193" s="62"/>
      <c r="H193" s="62"/>
      <c r="I193" s="162"/>
      <c r="J193" s="62"/>
      <c r="K193" s="62"/>
      <c r="L193" s="60"/>
      <c r="M193" s="206"/>
      <c r="N193" s="41"/>
      <c r="O193" s="41"/>
      <c r="P193" s="41"/>
      <c r="Q193" s="41"/>
      <c r="R193" s="41"/>
      <c r="S193" s="41"/>
      <c r="T193" s="77"/>
      <c r="AT193" s="23" t="s">
        <v>139</v>
      </c>
      <c r="AU193" s="23" t="s">
        <v>84</v>
      </c>
    </row>
    <row r="194" spans="2:51" s="11" customFormat="1" ht="13.5">
      <c r="B194" s="209"/>
      <c r="C194" s="210"/>
      <c r="D194" s="207" t="s">
        <v>144</v>
      </c>
      <c r="E194" s="220" t="s">
        <v>22</v>
      </c>
      <c r="F194" s="221" t="s">
        <v>203</v>
      </c>
      <c r="G194" s="210"/>
      <c r="H194" s="222">
        <v>13144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144</v>
      </c>
      <c r="AU194" s="219" t="s">
        <v>84</v>
      </c>
      <c r="AV194" s="11" t="s">
        <v>84</v>
      </c>
      <c r="AW194" s="11" t="s">
        <v>39</v>
      </c>
      <c r="AX194" s="11" t="s">
        <v>75</v>
      </c>
      <c r="AY194" s="219" t="s">
        <v>129</v>
      </c>
    </row>
    <row r="195" spans="2:51" s="11" customFormat="1" ht="13.5">
      <c r="B195" s="209"/>
      <c r="C195" s="210"/>
      <c r="D195" s="207" t="s">
        <v>144</v>
      </c>
      <c r="E195" s="220" t="s">
        <v>22</v>
      </c>
      <c r="F195" s="221" t="s">
        <v>204</v>
      </c>
      <c r="G195" s="210"/>
      <c r="H195" s="222">
        <v>10307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144</v>
      </c>
      <c r="AU195" s="219" t="s">
        <v>84</v>
      </c>
      <c r="AV195" s="11" t="s">
        <v>84</v>
      </c>
      <c r="AW195" s="11" t="s">
        <v>39</v>
      </c>
      <c r="AX195" s="11" t="s">
        <v>75</v>
      </c>
      <c r="AY195" s="219" t="s">
        <v>129</v>
      </c>
    </row>
    <row r="196" spans="2:51" s="12" customFormat="1" ht="13.5">
      <c r="B196" s="223"/>
      <c r="C196" s="224"/>
      <c r="D196" s="204" t="s">
        <v>144</v>
      </c>
      <c r="E196" s="225" t="s">
        <v>22</v>
      </c>
      <c r="F196" s="226" t="s">
        <v>153</v>
      </c>
      <c r="G196" s="224"/>
      <c r="H196" s="227">
        <v>23451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144</v>
      </c>
      <c r="AU196" s="233" t="s">
        <v>84</v>
      </c>
      <c r="AV196" s="12" t="s">
        <v>137</v>
      </c>
      <c r="AW196" s="12" t="s">
        <v>39</v>
      </c>
      <c r="AX196" s="12" t="s">
        <v>24</v>
      </c>
      <c r="AY196" s="233" t="s">
        <v>129</v>
      </c>
    </row>
    <row r="197" spans="2:65" s="1" customFormat="1" ht="22.5" customHeight="1">
      <c r="B197" s="40"/>
      <c r="C197" s="192" t="s">
        <v>394</v>
      </c>
      <c r="D197" s="192" t="s">
        <v>132</v>
      </c>
      <c r="E197" s="193" t="s">
        <v>395</v>
      </c>
      <c r="F197" s="194" t="s">
        <v>396</v>
      </c>
      <c r="G197" s="195" t="s">
        <v>200</v>
      </c>
      <c r="H197" s="196">
        <v>24154.53</v>
      </c>
      <c r="I197" s="197"/>
      <c r="J197" s="198">
        <f>ROUND(I197*H197,2)</f>
        <v>0</v>
      </c>
      <c r="K197" s="194" t="s">
        <v>136</v>
      </c>
      <c r="L197" s="60"/>
      <c r="M197" s="199" t="s">
        <v>22</v>
      </c>
      <c r="N197" s="200" t="s">
        <v>46</v>
      </c>
      <c r="O197" s="41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137</v>
      </c>
      <c r="AT197" s="23" t="s">
        <v>132</v>
      </c>
      <c r="AU197" s="23" t="s">
        <v>84</v>
      </c>
      <c r="AY197" s="23" t="s">
        <v>129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24</v>
      </c>
      <c r="BK197" s="203">
        <f>ROUND(I197*H197,2)</f>
        <v>0</v>
      </c>
      <c r="BL197" s="23" t="s">
        <v>137</v>
      </c>
      <c r="BM197" s="23" t="s">
        <v>397</v>
      </c>
    </row>
    <row r="198" spans="2:47" s="1" customFormat="1" ht="54">
      <c r="B198" s="40"/>
      <c r="C198" s="62"/>
      <c r="D198" s="207" t="s">
        <v>139</v>
      </c>
      <c r="E198" s="62"/>
      <c r="F198" s="208" t="s">
        <v>398</v>
      </c>
      <c r="G198" s="62"/>
      <c r="H198" s="62"/>
      <c r="I198" s="162"/>
      <c r="J198" s="62"/>
      <c r="K198" s="62"/>
      <c r="L198" s="60"/>
      <c r="M198" s="206"/>
      <c r="N198" s="41"/>
      <c r="O198" s="41"/>
      <c r="P198" s="41"/>
      <c r="Q198" s="41"/>
      <c r="R198" s="41"/>
      <c r="S198" s="41"/>
      <c r="T198" s="77"/>
      <c r="AT198" s="23" t="s">
        <v>139</v>
      </c>
      <c r="AU198" s="23" t="s">
        <v>84</v>
      </c>
    </row>
    <row r="199" spans="2:51" s="11" customFormat="1" ht="13.5">
      <c r="B199" s="209"/>
      <c r="C199" s="210"/>
      <c r="D199" s="204" t="s">
        <v>144</v>
      </c>
      <c r="E199" s="210"/>
      <c r="F199" s="212" t="s">
        <v>399</v>
      </c>
      <c r="G199" s="210"/>
      <c r="H199" s="213">
        <v>24154.53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144</v>
      </c>
      <c r="AU199" s="219" t="s">
        <v>84</v>
      </c>
      <c r="AV199" s="11" t="s">
        <v>84</v>
      </c>
      <c r="AW199" s="11" t="s">
        <v>6</v>
      </c>
      <c r="AX199" s="11" t="s">
        <v>24</v>
      </c>
      <c r="AY199" s="219" t="s">
        <v>129</v>
      </c>
    </row>
    <row r="200" spans="2:65" s="1" customFormat="1" ht="22.5" customHeight="1">
      <c r="B200" s="40"/>
      <c r="C200" s="192" t="s">
        <v>400</v>
      </c>
      <c r="D200" s="192" t="s">
        <v>132</v>
      </c>
      <c r="E200" s="193" t="s">
        <v>401</v>
      </c>
      <c r="F200" s="194" t="s">
        <v>402</v>
      </c>
      <c r="G200" s="195" t="s">
        <v>200</v>
      </c>
      <c r="H200" s="196">
        <v>22</v>
      </c>
      <c r="I200" s="197"/>
      <c r="J200" s="198">
        <f>ROUND(I200*H200,2)</f>
        <v>0</v>
      </c>
      <c r="K200" s="194" t="s">
        <v>136</v>
      </c>
      <c r="L200" s="60"/>
      <c r="M200" s="199" t="s">
        <v>22</v>
      </c>
      <c r="N200" s="200" t="s">
        <v>46</v>
      </c>
      <c r="O200" s="41"/>
      <c r="P200" s="201">
        <f>O200*H200</f>
        <v>0</v>
      </c>
      <c r="Q200" s="201">
        <v>0.61404</v>
      </c>
      <c r="R200" s="201">
        <f>Q200*H200</f>
        <v>13.508880000000001</v>
      </c>
      <c r="S200" s="201">
        <v>0</v>
      </c>
      <c r="T200" s="202">
        <f>S200*H200</f>
        <v>0</v>
      </c>
      <c r="AR200" s="23" t="s">
        <v>137</v>
      </c>
      <c r="AT200" s="23" t="s">
        <v>132</v>
      </c>
      <c r="AU200" s="23" t="s">
        <v>84</v>
      </c>
      <c r="AY200" s="23" t="s">
        <v>129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24</v>
      </c>
      <c r="BK200" s="203">
        <f>ROUND(I200*H200,2)</f>
        <v>0</v>
      </c>
      <c r="BL200" s="23" t="s">
        <v>137</v>
      </c>
      <c r="BM200" s="23" t="s">
        <v>403</v>
      </c>
    </row>
    <row r="201" spans="2:47" s="1" customFormat="1" ht="40.5">
      <c r="B201" s="40"/>
      <c r="C201" s="62"/>
      <c r="D201" s="207" t="s">
        <v>139</v>
      </c>
      <c r="E201" s="62"/>
      <c r="F201" s="208" t="s">
        <v>404</v>
      </c>
      <c r="G201" s="62"/>
      <c r="H201" s="62"/>
      <c r="I201" s="162"/>
      <c r="J201" s="62"/>
      <c r="K201" s="62"/>
      <c r="L201" s="60"/>
      <c r="M201" s="206"/>
      <c r="N201" s="41"/>
      <c r="O201" s="41"/>
      <c r="P201" s="41"/>
      <c r="Q201" s="41"/>
      <c r="R201" s="41"/>
      <c r="S201" s="41"/>
      <c r="T201" s="77"/>
      <c r="AT201" s="23" t="s">
        <v>139</v>
      </c>
      <c r="AU201" s="23" t="s">
        <v>84</v>
      </c>
    </row>
    <row r="202" spans="2:51" s="11" customFormat="1" ht="13.5">
      <c r="B202" s="209"/>
      <c r="C202" s="210"/>
      <c r="D202" s="204" t="s">
        <v>144</v>
      </c>
      <c r="E202" s="211" t="s">
        <v>22</v>
      </c>
      <c r="F202" s="212" t="s">
        <v>405</v>
      </c>
      <c r="G202" s="210"/>
      <c r="H202" s="213">
        <v>22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144</v>
      </c>
      <c r="AU202" s="219" t="s">
        <v>84</v>
      </c>
      <c r="AV202" s="11" t="s">
        <v>84</v>
      </c>
      <c r="AW202" s="11" t="s">
        <v>39</v>
      </c>
      <c r="AX202" s="11" t="s">
        <v>24</v>
      </c>
      <c r="AY202" s="219" t="s">
        <v>129</v>
      </c>
    </row>
    <row r="203" spans="2:65" s="1" customFormat="1" ht="22.5" customHeight="1">
      <c r="B203" s="40"/>
      <c r="C203" s="192" t="s">
        <v>406</v>
      </c>
      <c r="D203" s="192" t="s">
        <v>132</v>
      </c>
      <c r="E203" s="193" t="s">
        <v>407</v>
      </c>
      <c r="F203" s="194" t="s">
        <v>408</v>
      </c>
      <c r="G203" s="195" t="s">
        <v>200</v>
      </c>
      <c r="H203" s="196">
        <v>22</v>
      </c>
      <c r="I203" s="197"/>
      <c r="J203" s="198">
        <f>ROUND(I203*H203,2)</f>
        <v>0</v>
      </c>
      <c r="K203" s="194" t="s">
        <v>136</v>
      </c>
      <c r="L203" s="60"/>
      <c r="M203" s="199" t="s">
        <v>22</v>
      </c>
      <c r="N203" s="200" t="s">
        <v>46</v>
      </c>
      <c r="O203" s="41"/>
      <c r="P203" s="201">
        <f>O203*H203</f>
        <v>0</v>
      </c>
      <c r="Q203" s="201">
        <v>0.1514</v>
      </c>
      <c r="R203" s="201">
        <f>Q203*H203</f>
        <v>3.3308</v>
      </c>
      <c r="S203" s="201">
        <v>0</v>
      </c>
      <c r="T203" s="202">
        <f>S203*H203</f>
        <v>0</v>
      </c>
      <c r="AR203" s="23" t="s">
        <v>137</v>
      </c>
      <c r="AT203" s="23" t="s">
        <v>132</v>
      </c>
      <c r="AU203" s="23" t="s">
        <v>84</v>
      </c>
      <c r="AY203" s="23" t="s">
        <v>129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24</v>
      </c>
      <c r="BK203" s="203">
        <f>ROUND(I203*H203,2)</f>
        <v>0</v>
      </c>
      <c r="BL203" s="23" t="s">
        <v>137</v>
      </c>
      <c r="BM203" s="23" t="s">
        <v>409</v>
      </c>
    </row>
    <row r="204" spans="2:47" s="1" customFormat="1" ht="27">
      <c r="B204" s="40"/>
      <c r="C204" s="62"/>
      <c r="D204" s="207" t="s">
        <v>139</v>
      </c>
      <c r="E204" s="62"/>
      <c r="F204" s="208" t="s">
        <v>410</v>
      </c>
      <c r="G204" s="62"/>
      <c r="H204" s="62"/>
      <c r="I204" s="162"/>
      <c r="J204" s="62"/>
      <c r="K204" s="62"/>
      <c r="L204" s="60"/>
      <c r="M204" s="206"/>
      <c r="N204" s="41"/>
      <c r="O204" s="41"/>
      <c r="P204" s="41"/>
      <c r="Q204" s="41"/>
      <c r="R204" s="41"/>
      <c r="S204" s="41"/>
      <c r="T204" s="77"/>
      <c r="AT204" s="23" t="s">
        <v>139</v>
      </c>
      <c r="AU204" s="23" t="s">
        <v>84</v>
      </c>
    </row>
    <row r="205" spans="2:63" s="10" customFormat="1" ht="29.85" customHeight="1">
      <c r="B205" s="175"/>
      <c r="C205" s="176"/>
      <c r="D205" s="189" t="s">
        <v>74</v>
      </c>
      <c r="E205" s="190" t="s">
        <v>157</v>
      </c>
      <c r="F205" s="190" t="s">
        <v>411</v>
      </c>
      <c r="G205" s="176"/>
      <c r="H205" s="176"/>
      <c r="I205" s="179"/>
      <c r="J205" s="191">
        <f>BK205</f>
        <v>0</v>
      </c>
      <c r="K205" s="176"/>
      <c r="L205" s="181"/>
      <c r="M205" s="182"/>
      <c r="N205" s="183"/>
      <c r="O205" s="183"/>
      <c r="P205" s="184">
        <f>SUM(P206:P209)</f>
        <v>0</v>
      </c>
      <c r="Q205" s="183"/>
      <c r="R205" s="184">
        <f>SUM(R206:R209)</f>
        <v>0.11624999999999999</v>
      </c>
      <c r="S205" s="183"/>
      <c r="T205" s="185">
        <f>SUM(T206:T209)</f>
        <v>0</v>
      </c>
      <c r="AR205" s="186" t="s">
        <v>24</v>
      </c>
      <c r="AT205" s="187" t="s">
        <v>74</v>
      </c>
      <c r="AU205" s="187" t="s">
        <v>24</v>
      </c>
      <c r="AY205" s="186" t="s">
        <v>129</v>
      </c>
      <c r="BK205" s="188">
        <f>SUM(BK206:BK209)</f>
        <v>0</v>
      </c>
    </row>
    <row r="206" spans="2:65" s="1" customFormat="1" ht="22.5" customHeight="1">
      <c r="B206" s="40"/>
      <c r="C206" s="192" t="s">
        <v>412</v>
      </c>
      <c r="D206" s="192" t="s">
        <v>132</v>
      </c>
      <c r="E206" s="193" t="s">
        <v>413</v>
      </c>
      <c r="F206" s="194" t="s">
        <v>414</v>
      </c>
      <c r="G206" s="195" t="s">
        <v>135</v>
      </c>
      <c r="H206" s="196">
        <v>10</v>
      </c>
      <c r="I206" s="197"/>
      <c r="J206" s="198">
        <f>ROUND(I206*H206,2)</f>
        <v>0</v>
      </c>
      <c r="K206" s="194" t="s">
        <v>22</v>
      </c>
      <c r="L206" s="60"/>
      <c r="M206" s="199" t="s">
        <v>22</v>
      </c>
      <c r="N206" s="200" t="s">
        <v>46</v>
      </c>
      <c r="O206" s="41"/>
      <c r="P206" s="201">
        <f>O206*H206</f>
        <v>0</v>
      </c>
      <c r="Q206" s="201">
        <v>0.01011</v>
      </c>
      <c r="R206" s="201">
        <f>Q206*H206</f>
        <v>0.1011</v>
      </c>
      <c r="S206" s="201">
        <v>0</v>
      </c>
      <c r="T206" s="202">
        <f>S206*H206</f>
        <v>0</v>
      </c>
      <c r="AR206" s="23" t="s">
        <v>137</v>
      </c>
      <c r="AT206" s="23" t="s">
        <v>132</v>
      </c>
      <c r="AU206" s="23" t="s">
        <v>84</v>
      </c>
      <c r="AY206" s="23" t="s">
        <v>129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24</v>
      </c>
      <c r="BK206" s="203">
        <f>ROUND(I206*H206,2)</f>
        <v>0</v>
      </c>
      <c r="BL206" s="23" t="s">
        <v>137</v>
      </c>
      <c r="BM206" s="23" t="s">
        <v>415</v>
      </c>
    </row>
    <row r="207" spans="2:47" s="1" customFormat="1" ht="40.5">
      <c r="B207" s="40"/>
      <c r="C207" s="62"/>
      <c r="D207" s="204" t="s">
        <v>139</v>
      </c>
      <c r="E207" s="62"/>
      <c r="F207" s="205" t="s">
        <v>416</v>
      </c>
      <c r="G207" s="62"/>
      <c r="H207" s="62"/>
      <c r="I207" s="162"/>
      <c r="J207" s="62"/>
      <c r="K207" s="62"/>
      <c r="L207" s="60"/>
      <c r="M207" s="206"/>
      <c r="N207" s="41"/>
      <c r="O207" s="41"/>
      <c r="P207" s="41"/>
      <c r="Q207" s="41"/>
      <c r="R207" s="41"/>
      <c r="S207" s="41"/>
      <c r="T207" s="77"/>
      <c r="AT207" s="23" t="s">
        <v>139</v>
      </c>
      <c r="AU207" s="23" t="s">
        <v>84</v>
      </c>
    </row>
    <row r="208" spans="2:65" s="1" customFormat="1" ht="22.5" customHeight="1">
      <c r="B208" s="40"/>
      <c r="C208" s="192" t="s">
        <v>417</v>
      </c>
      <c r="D208" s="192" t="s">
        <v>132</v>
      </c>
      <c r="E208" s="193" t="s">
        <v>418</v>
      </c>
      <c r="F208" s="194" t="s">
        <v>419</v>
      </c>
      <c r="G208" s="195" t="s">
        <v>135</v>
      </c>
      <c r="H208" s="196">
        <v>15</v>
      </c>
      <c r="I208" s="197"/>
      <c r="J208" s="198">
        <f>ROUND(I208*H208,2)</f>
        <v>0</v>
      </c>
      <c r="K208" s="194" t="s">
        <v>22</v>
      </c>
      <c r="L208" s="60"/>
      <c r="M208" s="199" t="s">
        <v>22</v>
      </c>
      <c r="N208" s="200" t="s">
        <v>46</v>
      </c>
      <c r="O208" s="41"/>
      <c r="P208" s="201">
        <f>O208*H208</f>
        <v>0</v>
      </c>
      <c r="Q208" s="201">
        <v>0.00101</v>
      </c>
      <c r="R208" s="201">
        <f>Q208*H208</f>
        <v>0.01515</v>
      </c>
      <c r="S208" s="201">
        <v>0</v>
      </c>
      <c r="T208" s="202">
        <f>S208*H208</f>
        <v>0</v>
      </c>
      <c r="AR208" s="23" t="s">
        <v>137</v>
      </c>
      <c r="AT208" s="23" t="s">
        <v>132</v>
      </c>
      <c r="AU208" s="23" t="s">
        <v>84</v>
      </c>
      <c r="AY208" s="23" t="s">
        <v>129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24</v>
      </c>
      <c r="BK208" s="203">
        <f>ROUND(I208*H208,2)</f>
        <v>0</v>
      </c>
      <c r="BL208" s="23" t="s">
        <v>137</v>
      </c>
      <c r="BM208" s="23" t="s">
        <v>420</v>
      </c>
    </row>
    <row r="209" spans="2:47" s="1" customFormat="1" ht="54">
      <c r="B209" s="40"/>
      <c r="C209" s="62"/>
      <c r="D209" s="207" t="s">
        <v>139</v>
      </c>
      <c r="E209" s="62"/>
      <c r="F209" s="208" t="s">
        <v>421</v>
      </c>
      <c r="G209" s="62"/>
      <c r="H209" s="62"/>
      <c r="I209" s="162"/>
      <c r="J209" s="62"/>
      <c r="K209" s="62"/>
      <c r="L209" s="60"/>
      <c r="M209" s="206"/>
      <c r="N209" s="41"/>
      <c r="O209" s="41"/>
      <c r="P209" s="41"/>
      <c r="Q209" s="41"/>
      <c r="R209" s="41"/>
      <c r="S209" s="41"/>
      <c r="T209" s="77"/>
      <c r="AT209" s="23" t="s">
        <v>139</v>
      </c>
      <c r="AU209" s="23" t="s">
        <v>84</v>
      </c>
    </row>
    <row r="210" spans="2:63" s="10" customFormat="1" ht="29.85" customHeight="1">
      <c r="B210" s="175"/>
      <c r="C210" s="176"/>
      <c r="D210" s="189" t="s">
        <v>74</v>
      </c>
      <c r="E210" s="190" t="s">
        <v>130</v>
      </c>
      <c r="F210" s="190" t="s">
        <v>131</v>
      </c>
      <c r="G210" s="176"/>
      <c r="H210" s="176"/>
      <c r="I210" s="179"/>
      <c r="J210" s="191">
        <f>BK210</f>
        <v>0</v>
      </c>
      <c r="K210" s="176"/>
      <c r="L210" s="181"/>
      <c r="M210" s="182"/>
      <c r="N210" s="183"/>
      <c r="O210" s="183"/>
      <c r="P210" s="184">
        <f>SUM(P211:P278)</f>
        <v>0</v>
      </c>
      <c r="Q210" s="183"/>
      <c r="R210" s="184">
        <f>SUM(R211:R278)</f>
        <v>468.5548458</v>
      </c>
      <c r="S210" s="183"/>
      <c r="T210" s="185">
        <f>SUM(T211:T278)</f>
        <v>775.879</v>
      </c>
      <c r="AR210" s="186" t="s">
        <v>24</v>
      </c>
      <c r="AT210" s="187" t="s">
        <v>74</v>
      </c>
      <c r="AU210" s="187" t="s">
        <v>24</v>
      </c>
      <c r="AY210" s="186" t="s">
        <v>129</v>
      </c>
      <c r="BK210" s="188">
        <f>SUM(BK211:BK278)</f>
        <v>0</v>
      </c>
    </row>
    <row r="211" spans="2:65" s="1" customFormat="1" ht="22.5" customHeight="1">
      <c r="B211" s="40"/>
      <c r="C211" s="192" t="s">
        <v>422</v>
      </c>
      <c r="D211" s="192" t="s">
        <v>132</v>
      </c>
      <c r="E211" s="193" t="s">
        <v>423</v>
      </c>
      <c r="F211" s="194" t="s">
        <v>424</v>
      </c>
      <c r="G211" s="195" t="s">
        <v>370</v>
      </c>
      <c r="H211" s="196">
        <v>166</v>
      </c>
      <c r="I211" s="197"/>
      <c r="J211" s="198">
        <f>ROUND(I211*H211,2)</f>
        <v>0</v>
      </c>
      <c r="K211" s="194" t="s">
        <v>136</v>
      </c>
      <c r="L211" s="60"/>
      <c r="M211" s="199" t="s">
        <v>22</v>
      </c>
      <c r="N211" s="200" t="s">
        <v>46</v>
      </c>
      <c r="O211" s="41"/>
      <c r="P211" s="201">
        <f>O211*H211</f>
        <v>0</v>
      </c>
      <c r="Q211" s="201">
        <v>0.0443</v>
      </c>
      <c r="R211" s="201">
        <f>Q211*H211</f>
        <v>7.3538</v>
      </c>
      <c r="S211" s="201">
        <v>0</v>
      </c>
      <c r="T211" s="202">
        <f>S211*H211</f>
        <v>0</v>
      </c>
      <c r="AR211" s="23" t="s">
        <v>137</v>
      </c>
      <c r="AT211" s="23" t="s">
        <v>132</v>
      </c>
      <c r="AU211" s="23" t="s">
        <v>84</v>
      </c>
      <c r="AY211" s="23" t="s">
        <v>129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3" t="s">
        <v>24</v>
      </c>
      <c r="BK211" s="203">
        <f>ROUND(I211*H211,2)</f>
        <v>0</v>
      </c>
      <c r="BL211" s="23" t="s">
        <v>137</v>
      </c>
      <c r="BM211" s="23" t="s">
        <v>425</v>
      </c>
    </row>
    <row r="212" spans="2:51" s="11" customFormat="1" ht="27">
      <c r="B212" s="209"/>
      <c r="C212" s="210"/>
      <c r="D212" s="204" t="s">
        <v>144</v>
      </c>
      <c r="E212" s="211" t="s">
        <v>22</v>
      </c>
      <c r="F212" s="212" t="s">
        <v>426</v>
      </c>
      <c r="G212" s="210"/>
      <c r="H212" s="213">
        <v>166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144</v>
      </c>
      <c r="AU212" s="219" t="s">
        <v>84</v>
      </c>
      <c r="AV212" s="11" t="s">
        <v>84</v>
      </c>
      <c r="AW212" s="11" t="s">
        <v>39</v>
      </c>
      <c r="AX212" s="11" t="s">
        <v>24</v>
      </c>
      <c r="AY212" s="219" t="s">
        <v>129</v>
      </c>
    </row>
    <row r="213" spans="2:65" s="1" customFormat="1" ht="22.5" customHeight="1">
      <c r="B213" s="40"/>
      <c r="C213" s="192" t="s">
        <v>427</v>
      </c>
      <c r="D213" s="192" t="s">
        <v>132</v>
      </c>
      <c r="E213" s="193" t="s">
        <v>428</v>
      </c>
      <c r="F213" s="194" t="s">
        <v>429</v>
      </c>
      <c r="G213" s="195" t="s">
        <v>135</v>
      </c>
      <c r="H213" s="196">
        <v>20</v>
      </c>
      <c r="I213" s="197"/>
      <c r="J213" s="198">
        <f>ROUND(I213*H213,2)</f>
        <v>0</v>
      </c>
      <c r="K213" s="194" t="s">
        <v>22</v>
      </c>
      <c r="L213" s="60"/>
      <c r="M213" s="199" t="s">
        <v>22</v>
      </c>
      <c r="N213" s="200" t="s">
        <v>46</v>
      </c>
      <c r="O213" s="41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137</v>
      </c>
      <c r="AT213" s="23" t="s">
        <v>132</v>
      </c>
      <c r="AU213" s="23" t="s">
        <v>84</v>
      </c>
      <c r="AY213" s="23" t="s">
        <v>129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24</v>
      </c>
      <c r="BK213" s="203">
        <f>ROUND(I213*H213,2)</f>
        <v>0</v>
      </c>
      <c r="BL213" s="23" t="s">
        <v>137</v>
      </c>
      <c r="BM213" s="23" t="s">
        <v>430</v>
      </c>
    </row>
    <row r="214" spans="2:47" s="1" customFormat="1" ht="27">
      <c r="B214" s="40"/>
      <c r="C214" s="62"/>
      <c r="D214" s="204" t="s">
        <v>139</v>
      </c>
      <c r="E214" s="62"/>
      <c r="F214" s="205" t="s">
        <v>431</v>
      </c>
      <c r="G214" s="62"/>
      <c r="H214" s="62"/>
      <c r="I214" s="162"/>
      <c r="J214" s="62"/>
      <c r="K214" s="62"/>
      <c r="L214" s="60"/>
      <c r="M214" s="206"/>
      <c r="N214" s="41"/>
      <c r="O214" s="41"/>
      <c r="P214" s="41"/>
      <c r="Q214" s="41"/>
      <c r="R214" s="41"/>
      <c r="S214" s="41"/>
      <c r="T214" s="77"/>
      <c r="AT214" s="23" t="s">
        <v>139</v>
      </c>
      <c r="AU214" s="23" t="s">
        <v>84</v>
      </c>
    </row>
    <row r="215" spans="2:65" s="1" customFormat="1" ht="22.5" customHeight="1">
      <c r="B215" s="40"/>
      <c r="C215" s="234" t="s">
        <v>432</v>
      </c>
      <c r="D215" s="234" t="s">
        <v>154</v>
      </c>
      <c r="E215" s="235" t="s">
        <v>433</v>
      </c>
      <c r="F215" s="236" t="s">
        <v>434</v>
      </c>
      <c r="G215" s="237" t="s">
        <v>135</v>
      </c>
      <c r="H215" s="238">
        <v>20</v>
      </c>
      <c r="I215" s="239"/>
      <c r="J215" s="240">
        <f>ROUND(I215*H215,2)</f>
        <v>0</v>
      </c>
      <c r="K215" s="236" t="s">
        <v>22</v>
      </c>
      <c r="L215" s="241"/>
      <c r="M215" s="242" t="s">
        <v>22</v>
      </c>
      <c r="N215" s="243" t="s">
        <v>46</v>
      </c>
      <c r="O215" s="41"/>
      <c r="P215" s="201">
        <f>O215*H215</f>
        <v>0</v>
      </c>
      <c r="Q215" s="201">
        <v>0.0022</v>
      </c>
      <c r="R215" s="201">
        <f>Q215*H215</f>
        <v>0.044000000000000004</v>
      </c>
      <c r="S215" s="201">
        <v>0</v>
      </c>
      <c r="T215" s="202">
        <f>S215*H215</f>
        <v>0</v>
      </c>
      <c r="AR215" s="23" t="s">
        <v>157</v>
      </c>
      <c r="AT215" s="23" t="s">
        <v>154</v>
      </c>
      <c r="AU215" s="23" t="s">
        <v>84</v>
      </c>
      <c r="AY215" s="23" t="s">
        <v>129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24</v>
      </c>
      <c r="BK215" s="203">
        <f>ROUND(I215*H215,2)</f>
        <v>0</v>
      </c>
      <c r="BL215" s="23" t="s">
        <v>137</v>
      </c>
      <c r="BM215" s="23" t="s">
        <v>435</v>
      </c>
    </row>
    <row r="216" spans="2:47" s="1" customFormat="1" ht="27">
      <c r="B216" s="40"/>
      <c r="C216" s="62"/>
      <c r="D216" s="207" t="s">
        <v>139</v>
      </c>
      <c r="E216" s="62"/>
      <c r="F216" s="208" t="s">
        <v>436</v>
      </c>
      <c r="G216" s="62"/>
      <c r="H216" s="62"/>
      <c r="I216" s="162"/>
      <c r="J216" s="62"/>
      <c r="K216" s="62"/>
      <c r="L216" s="60"/>
      <c r="M216" s="206"/>
      <c r="N216" s="41"/>
      <c r="O216" s="41"/>
      <c r="P216" s="41"/>
      <c r="Q216" s="41"/>
      <c r="R216" s="41"/>
      <c r="S216" s="41"/>
      <c r="T216" s="77"/>
      <c r="AT216" s="23" t="s">
        <v>139</v>
      </c>
      <c r="AU216" s="23" t="s">
        <v>84</v>
      </c>
    </row>
    <row r="217" spans="2:51" s="11" customFormat="1" ht="13.5">
      <c r="B217" s="209"/>
      <c r="C217" s="210"/>
      <c r="D217" s="204" t="s">
        <v>144</v>
      </c>
      <c r="E217" s="211" t="s">
        <v>22</v>
      </c>
      <c r="F217" s="212" t="s">
        <v>437</v>
      </c>
      <c r="G217" s="210"/>
      <c r="H217" s="213">
        <v>20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144</v>
      </c>
      <c r="AU217" s="219" t="s">
        <v>84</v>
      </c>
      <c r="AV217" s="11" t="s">
        <v>84</v>
      </c>
      <c r="AW217" s="11" t="s">
        <v>39</v>
      </c>
      <c r="AX217" s="11" t="s">
        <v>24</v>
      </c>
      <c r="AY217" s="219" t="s">
        <v>129</v>
      </c>
    </row>
    <row r="218" spans="2:65" s="1" customFormat="1" ht="22.5" customHeight="1">
      <c r="B218" s="40"/>
      <c r="C218" s="192" t="s">
        <v>438</v>
      </c>
      <c r="D218" s="192" t="s">
        <v>132</v>
      </c>
      <c r="E218" s="193" t="s">
        <v>439</v>
      </c>
      <c r="F218" s="194" t="s">
        <v>440</v>
      </c>
      <c r="G218" s="195" t="s">
        <v>135</v>
      </c>
      <c r="H218" s="196">
        <v>123</v>
      </c>
      <c r="I218" s="197"/>
      <c r="J218" s="198">
        <f>ROUND(I218*H218,2)</f>
        <v>0</v>
      </c>
      <c r="K218" s="194" t="s">
        <v>136</v>
      </c>
      <c r="L218" s="60"/>
      <c r="M218" s="199" t="s">
        <v>22</v>
      </c>
      <c r="N218" s="200" t="s">
        <v>46</v>
      </c>
      <c r="O218" s="41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3" t="s">
        <v>137</v>
      </c>
      <c r="AT218" s="23" t="s">
        <v>132</v>
      </c>
      <c r="AU218" s="23" t="s">
        <v>84</v>
      </c>
      <c r="AY218" s="23" t="s">
        <v>129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24</v>
      </c>
      <c r="BK218" s="203">
        <f>ROUND(I218*H218,2)</f>
        <v>0</v>
      </c>
      <c r="BL218" s="23" t="s">
        <v>137</v>
      </c>
      <c r="BM218" s="23" t="s">
        <v>441</v>
      </c>
    </row>
    <row r="219" spans="2:47" s="1" customFormat="1" ht="27">
      <c r="B219" s="40"/>
      <c r="C219" s="62"/>
      <c r="D219" s="204" t="s">
        <v>139</v>
      </c>
      <c r="E219" s="62"/>
      <c r="F219" s="205" t="s">
        <v>442</v>
      </c>
      <c r="G219" s="62"/>
      <c r="H219" s="62"/>
      <c r="I219" s="162"/>
      <c r="J219" s="62"/>
      <c r="K219" s="62"/>
      <c r="L219" s="60"/>
      <c r="M219" s="206"/>
      <c r="N219" s="41"/>
      <c r="O219" s="41"/>
      <c r="P219" s="41"/>
      <c r="Q219" s="41"/>
      <c r="R219" s="41"/>
      <c r="S219" s="41"/>
      <c r="T219" s="77"/>
      <c r="AT219" s="23" t="s">
        <v>139</v>
      </c>
      <c r="AU219" s="23" t="s">
        <v>84</v>
      </c>
    </row>
    <row r="220" spans="2:65" s="1" customFormat="1" ht="22.5" customHeight="1">
      <c r="B220" s="40"/>
      <c r="C220" s="234" t="s">
        <v>443</v>
      </c>
      <c r="D220" s="234" t="s">
        <v>154</v>
      </c>
      <c r="E220" s="235" t="s">
        <v>444</v>
      </c>
      <c r="F220" s="236" t="s">
        <v>445</v>
      </c>
      <c r="G220" s="237" t="s">
        <v>135</v>
      </c>
      <c r="H220" s="238">
        <v>123</v>
      </c>
      <c r="I220" s="239"/>
      <c r="J220" s="240">
        <f>ROUND(I220*H220,2)</f>
        <v>0</v>
      </c>
      <c r="K220" s="236" t="s">
        <v>136</v>
      </c>
      <c r="L220" s="241"/>
      <c r="M220" s="242" t="s">
        <v>22</v>
      </c>
      <c r="N220" s="243" t="s">
        <v>46</v>
      </c>
      <c r="O220" s="41"/>
      <c r="P220" s="201">
        <f>O220*H220</f>
        <v>0</v>
      </c>
      <c r="Q220" s="201">
        <v>0.0022</v>
      </c>
      <c r="R220" s="201">
        <f>Q220*H220</f>
        <v>0.2706</v>
      </c>
      <c r="S220" s="201">
        <v>0</v>
      </c>
      <c r="T220" s="202">
        <f>S220*H220</f>
        <v>0</v>
      </c>
      <c r="AR220" s="23" t="s">
        <v>157</v>
      </c>
      <c r="AT220" s="23" t="s">
        <v>154</v>
      </c>
      <c r="AU220" s="23" t="s">
        <v>84</v>
      </c>
      <c r="AY220" s="23" t="s">
        <v>129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3" t="s">
        <v>24</v>
      </c>
      <c r="BK220" s="203">
        <f>ROUND(I220*H220,2)</f>
        <v>0</v>
      </c>
      <c r="BL220" s="23" t="s">
        <v>137</v>
      </c>
      <c r="BM220" s="23" t="s">
        <v>446</v>
      </c>
    </row>
    <row r="221" spans="2:47" s="1" customFormat="1" ht="40.5">
      <c r="B221" s="40"/>
      <c r="C221" s="62"/>
      <c r="D221" s="207" t="s">
        <v>139</v>
      </c>
      <c r="E221" s="62"/>
      <c r="F221" s="208" t="s">
        <v>447</v>
      </c>
      <c r="G221" s="62"/>
      <c r="H221" s="62"/>
      <c r="I221" s="162"/>
      <c r="J221" s="62"/>
      <c r="K221" s="62"/>
      <c r="L221" s="60"/>
      <c r="M221" s="206"/>
      <c r="N221" s="41"/>
      <c r="O221" s="41"/>
      <c r="P221" s="41"/>
      <c r="Q221" s="41"/>
      <c r="R221" s="41"/>
      <c r="S221" s="41"/>
      <c r="T221" s="77"/>
      <c r="AT221" s="23" t="s">
        <v>139</v>
      </c>
      <c r="AU221" s="23" t="s">
        <v>84</v>
      </c>
    </row>
    <row r="222" spans="2:51" s="11" customFormat="1" ht="13.5">
      <c r="B222" s="209"/>
      <c r="C222" s="210"/>
      <c r="D222" s="207" t="s">
        <v>144</v>
      </c>
      <c r="E222" s="220" t="s">
        <v>22</v>
      </c>
      <c r="F222" s="221" t="s">
        <v>448</v>
      </c>
      <c r="G222" s="210"/>
      <c r="H222" s="222">
        <v>122.444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144</v>
      </c>
      <c r="AU222" s="219" t="s">
        <v>84</v>
      </c>
      <c r="AV222" s="11" t="s">
        <v>84</v>
      </c>
      <c r="AW222" s="11" t="s">
        <v>39</v>
      </c>
      <c r="AX222" s="11" t="s">
        <v>75</v>
      </c>
      <c r="AY222" s="219" t="s">
        <v>129</v>
      </c>
    </row>
    <row r="223" spans="2:51" s="11" customFormat="1" ht="13.5">
      <c r="B223" s="209"/>
      <c r="C223" s="210"/>
      <c r="D223" s="204" t="s">
        <v>144</v>
      </c>
      <c r="E223" s="211" t="s">
        <v>22</v>
      </c>
      <c r="F223" s="212" t="s">
        <v>449</v>
      </c>
      <c r="G223" s="210"/>
      <c r="H223" s="213">
        <v>123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144</v>
      </c>
      <c r="AU223" s="219" t="s">
        <v>84</v>
      </c>
      <c r="AV223" s="11" t="s">
        <v>84</v>
      </c>
      <c r="AW223" s="11" t="s">
        <v>39</v>
      </c>
      <c r="AX223" s="11" t="s">
        <v>24</v>
      </c>
      <c r="AY223" s="219" t="s">
        <v>129</v>
      </c>
    </row>
    <row r="224" spans="2:65" s="1" customFormat="1" ht="22.5" customHeight="1">
      <c r="B224" s="40"/>
      <c r="C224" s="192" t="s">
        <v>450</v>
      </c>
      <c r="D224" s="192" t="s">
        <v>132</v>
      </c>
      <c r="E224" s="193" t="s">
        <v>451</v>
      </c>
      <c r="F224" s="194" t="s">
        <v>452</v>
      </c>
      <c r="G224" s="195" t="s">
        <v>135</v>
      </c>
      <c r="H224" s="196">
        <v>4</v>
      </c>
      <c r="I224" s="197"/>
      <c r="J224" s="198">
        <f>ROUND(I224*H224,2)</f>
        <v>0</v>
      </c>
      <c r="K224" s="194" t="s">
        <v>136</v>
      </c>
      <c r="L224" s="60"/>
      <c r="M224" s="199" t="s">
        <v>22</v>
      </c>
      <c r="N224" s="200" t="s">
        <v>46</v>
      </c>
      <c r="O224" s="41"/>
      <c r="P224" s="201">
        <f>O224*H224</f>
        <v>0</v>
      </c>
      <c r="Q224" s="201">
        <v>0.00018</v>
      </c>
      <c r="R224" s="201">
        <f>Q224*H224</f>
        <v>0.00072</v>
      </c>
      <c r="S224" s="201">
        <v>0</v>
      </c>
      <c r="T224" s="202">
        <f>S224*H224</f>
        <v>0</v>
      </c>
      <c r="AR224" s="23" t="s">
        <v>137</v>
      </c>
      <c r="AT224" s="23" t="s">
        <v>132</v>
      </c>
      <c r="AU224" s="23" t="s">
        <v>84</v>
      </c>
      <c r="AY224" s="23" t="s">
        <v>129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24</v>
      </c>
      <c r="BK224" s="203">
        <f>ROUND(I224*H224,2)</f>
        <v>0</v>
      </c>
      <c r="BL224" s="23" t="s">
        <v>137</v>
      </c>
      <c r="BM224" s="23" t="s">
        <v>453</v>
      </c>
    </row>
    <row r="225" spans="2:51" s="11" customFormat="1" ht="13.5">
      <c r="B225" s="209"/>
      <c r="C225" s="210"/>
      <c r="D225" s="207" t="s">
        <v>144</v>
      </c>
      <c r="E225" s="220" t="s">
        <v>22</v>
      </c>
      <c r="F225" s="221" t="s">
        <v>454</v>
      </c>
      <c r="G225" s="210"/>
      <c r="H225" s="222">
        <v>3.689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144</v>
      </c>
      <c r="AU225" s="219" t="s">
        <v>84</v>
      </c>
      <c r="AV225" s="11" t="s">
        <v>84</v>
      </c>
      <c r="AW225" s="11" t="s">
        <v>39</v>
      </c>
      <c r="AX225" s="11" t="s">
        <v>75</v>
      </c>
      <c r="AY225" s="219" t="s">
        <v>129</v>
      </c>
    </row>
    <row r="226" spans="2:51" s="11" customFormat="1" ht="13.5">
      <c r="B226" s="209"/>
      <c r="C226" s="210"/>
      <c r="D226" s="204" t="s">
        <v>144</v>
      </c>
      <c r="E226" s="211" t="s">
        <v>22</v>
      </c>
      <c r="F226" s="212" t="s">
        <v>455</v>
      </c>
      <c r="G226" s="210"/>
      <c r="H226" s="213">
        <v>4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144</v>
      </c>
      <c r="AU226" s="219" t="s">
        <v>84</v>
      </c>
      <c r="AV226" s="11" t="s">
        <v>84</v>
      </c>
      <c r="AW226" s="11" t="s">
        <v>39</v>
      </c>
      <c r="AX226" s="11" t="s">
        <v>24</v>
      </c>
      <c r="AY226" s="219" t="s">
        <v>129</v>
      </c>
    </row>
    <row r="227" spans="2:65" s="1" customFormat="1" ht="22.5" customHeight="1">
      <c r="B227" s="40"/>
      <c r="C227" s="234" t="s">
        <v>456</v>
      </c>
      <c r="D227" s="234" t="s">
        <v>154</v>
      </c>
      <c r="E227" s="235" t="s">
        <v>457</v>
      </c>
      <c r="F227" s="236" t="s">
        <v>458</v>
      </c>
      <c r="G227" s="237" t="s">
        <v>135</v>
      </c>
      <c r="H227" s="238">
        <v>4</v>
      </c>
      <c r="I227" s="239"/>
      <c r="J227" s="240">
        <f>ROUND(I227*H227,2)</f>
        <v>0</v>
      </c>
      <c r="K227" s="236" t="s">
        <v>136</v>
      </c>
      <c r="L227" s="241"/>
      <c r="M227" s="242" t="s">
        <v>22</v>
      </c>
      <c r="N227" s="243" t="s">
        <v>46</v>
      </c>
      <c r="O227" s="41"/>
      <c r="P227" s="201">
        <f>O227*H227</f>
        <v>0</v>
      </c>
      <c r="Q227" s="201">
        <v>0.0004</v>
      </c>
      <c r="R227" s="201">
        <f>Q227*H227</f>
        <v>0.0016</v>
      </c>
      <c r="S227" s="201">
        <v>0</v>
      </c>
      <c r="T227" s="202">
        <f>S227*H227</f>
        <v>0</v>
      </c>
      <c r="AR227" s="23" t="s">
        <v>157</v>
      </c>
      <c r="AT227" s="23" t="s">
        <v>154</v>
      </c>
      <c r="AU227" s="23" t="s">
        <v>84</v>
      </c>
      <c r="AY227" s="23" t="s">
        <v>129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24</v>
      </c>
      <c r="BK227" s="203">
        <f>ROUND(I227*H227,2)</f>
        <v>0</v>
      </c>
      <c r="BL227" s="23" t="s">
        <v>137</v>
      </c>
      <c r="BM227" s="23" t="s">
        <v>459</v>
      </c>
    </row>
    <row r="228" spans="2:47" s="1" customFormat="1" ht="27">
      <c r="B228" s="40"/>
      <c r="C228" s="62"/>
      <c r="D228" s="204" t="s">
        <v>139</v>
      </c>
      <c r="E228" s="62"/>
      <c r="F228" s="205" t="s">
        <v>460</v>
      </c>
      <c r="G228" s="62"/>
      <c r="H228" s="62"/>
      <c r="I228" s="162"/>
      <c r="J228" s="62"/>
      <c r="K228" s="62"/>
      <c r="L228" s="60"/>
      <c r="M228" s="206"/>
      <c r="N228" s="41"/>
      <c r="O228" s="41"/>
      <c r="P228" s="41"/>
      <c r="Q228" s="41"/>
      <c r="R228" s="41"/>
      <c r="S228" s="41"/>
      <c r="T228" s="77"/>
      <c r="AT228" s="23" t="s">
        <v>139</v>
      </c>
      <c r="AU228" s="23" t="s">
        <v>84</v>
      </c>
    </row>
    <row r="229" spans="2:65" s="1" customFormat="1" ht="22.5" customHeight="1">
      <c r="B229" s="40"/>
      <c r="C229" s="192" t="s">
        <v>461</v>
      </c>
      <c r="D229" s="192" t="s">
        <v>132</v>
      </c>
      <c r="E229" s="193" t="s">
        <v>462</v>
      </c>
      <c r="F229" s="194" t="s">
        <v>463</v>
      </c>
      <c r="G229" s="195" t="s">
        <v>370</v>
      </c>
      <c r="H229" s="196">
        <v>64.5</v>
      </c>
      <c r="I229" s="197"/>
      <c r="J229" s="198">
        <f>ROUND(I229*H229,2)</f>
        <v>0</v>
      </c>
      <c r="K229" s="194" t="s">
        <v>136</v>
      </c>
      <c r="L229" s="60"/>
      <c r="M229" s="199" t="s">
        <v>22</v>
      </c>
      <c r="N229" s="200" t="s">
        <v>46</v>
      </c>
      <c r="O229" s="41"/>
      <c r="P229" s="201">
        <f>O229*H229</f>
        <v>0</v>
      </c>
      <c r="Q229" s="201">
        <v>1E-05</v>
      </c>
      <c r="R229" s="201">
        <f>Q229*H229</f>
        <v>0.0006450000000000001</v>
      </c>
      <c r="S229" s="201">
        <v>0</v>
      </c>
      <c r="T229" s="202">
        <f>S229*H229</f>
        <v>0</v>
      </c>
      <c r="AR229" s="23" t="s">
        <v>137</v>
      </c>
      <c r="AT229" s="23" t="s">
        <v>132</v>
      </c>
      <c r="AU229" s="23" t="s">
        <v>84</v>
      </c>
      <c r="AY229" s="23" t="s">
        <v>129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24</v>
      </c>
      <c r="BK229" s="203">
        <f>ROUND(I229*H229,2)</f>
        <v>0</v>
      </c>
      <c r="BL229" s="23" t="s">
        <v>137</v>
      </c>
      <c r="BM229" s="23" t="s">
        <v>464</v>
      </c>
    </row>
    <row r="230" spans="2:51" s="11" customFormat="1" ht="13.5">
      <c r="B230" s="209"/>
      <c r="C230" s="210"/>
      <c r="D230" s="204" t="s">
        <v>144</v>
      </c>
      <c r="E230" s="211" t="s">
        <v>22</v>
      </c>
      <c r="F230" s="212" t="s">
        <v>465</v>
      </c>
      <c r="G230" s="210"/>
      <c r="H230" s="213">
        <v>64.5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144</v>
      </c>
      <c r="AU230" s="219" t="s">
        <v>84</v>
      </c>
      <c r="AV230" s="11" t="s">
        <v>84</v>
      </c>
      <c r="AW230" s="11" t="s">
        <v>39</v>
      </c>
      <c r="AX230" s="11" t="s">
        <v>24</v>
      </c>
      <c r="AY230" s="219" t="s">
        <v>129</v>
      </c>
    </row>
    <row r="231" spans="2:65" s="1" customFormat="1" ht="22.5" customHeight="1">
      <c r="B231" s="40"/>
      <c r="C231" s="192" t="s">
        <v>466</v>
      </c>
      <c r="D231" s="192" t="s">
        <v>132</v>
      </c>
      <c r="E231" s="193" t="s">
        <v>467</v>
      </c>
      <c r="F231" s="194" t="s">
        <v>468</v>
      </c>
      <c r="G231" s="195" t="s">
        <v>370</v>
      </c>
      <c r="H231" s="196">
        <v>64.5</v>
      </c>
      <c r="I231" s="197"/>
      <c r="J231" s="198">
        <f>ROUND(I231*H231,2)</f>
        <v>0</v>
      </c>
      <c r="K231" s="194" t="s">
        <v>136</v>
      </c>
      <c r="L231" s="60"/>
      <c r="M231" s="199" t="s">
        <v>22</v>
      </c>
      <c r="N231" s="200" t="s">
        <v>46</v>
      </c>
      <c r="O231" s="41"/>
      <c r="P231" s="201">
        <f>O231*H231</f>
        <v>0</v>
      </c>
      <c r="Q231" s="201">
        <v>0.00011</v>
      </c>
      <c r="R231" s="201">
        <f>Q231*H231</f>
        <v>0.007095000000000001</v>
      </c>
      <c r="S231" s="201">
        <v>0</v>
      </c>
      <c r="T231" s="202">
        <f>S231*H231</f>
        <v>0</v>
      </c>
      <c r="AR231" s="23" t="s">
        <v>137</v>
      </c>
      <c r="AT231" s="23" t="s">
        <v>132</v>
      </c>
      <c r="AU231" s="23" t="s">
        <v>84</v>
      </c>
      <c r="AY231" s="23" t="s">
        <v>129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24</v>
      </c>
      <c r="BK231" s="203">
        <f>ROUND(I231*H231,2)</f>
        <v>0</v>
      </c>
      <c r="BL231" s="23" t="s">
        <v>137</v>
      </c>
      <c r="BM231" s="23" t="s">
        <v>469</v>
      </c>
    </row>
    <row r="232" spans="2:47" s="1" customFormat="1" ht="27">
      <c r="B232" s="40"/>
      <c r="C232" s="62"/>
      <c r="D232" s="204" t="s">
        <v>139</v>
      </c>
      <c r="E232" s="62"/>
      <c r="F232" s="205" t="s">
        <v>470</v>
      </c>
      <c r="G232" s="62"/>
      <c r="H232" s="62"/>
      <c r="I232" s="162"/>
      <c r="J232" s="62"/>
      <c r="K232" s="62"/>
      <c r="L232" s="60"/>
      <c r="M232" s="206"/>
      <c r="N232" s="41"/>
      <c r="O232" s="41"/>
      <c r="P232" s="41"/>
      <c r="Q232" s="41"/>
      <c r="R232" s="41"/>
      <c r="S232" s="41"/>
      <c r="T232" s="77"/>
      <c r="AT232" s="23" t="s">
        <v>139</v>
      </c>
      <c r="AU232" s="23" t="s">
        <v>84</v>
      </c>
    </row>
    <row r="233" spans="2:65" s="1" customFormat="1" ht="22.5" customHeight="1">
      <c r="B233" s="40"/>
      <c r="C233" s="192" t="s">
        <v>471</v>
      </c>
      <c r="D233" s="192" t="s">
        <v>132</v>
      </c>
      <c r="E233" s="193" t="s">
        <v>472</v>
      </c>
      <c r="F233" s="194" t="s">
        <v>473</v>
      </c>
      <c r="G233" s="195" t="s">
        <v>370</v>
      </c>
      <c r="H233" s="196">
        <v>10</v>
      </c>
      <c r="I233" s="197"/>
      <c r="J233" s="198">
        <f>ROUND(I233*H233,2)</f>
        <v>0</v>
      </c>
      <c r="K233" s="194" t="s">
        <v>136</v>
      </c>
      <c r="L233" s="60"/>
      <c r="M233" s="199" t="s">
        <v>22</v>
      </c>
      <c r="N233" s="200" t="s">
        <v>46</v>
      </c>
      <c r="O233" s="41"/>
      <c r="P233" s="201">
        <f>O233*H233</f>
        <v>0</v>
      </c>
      <c r="Q233" s="201">
        <v>0.61348</v>
      </c>
      <c r="R233" s="201">
        <f>Q233*H233</f>
        <v>6.1348</v>
      </c>
      <c r="S233" s="201">
        <v>0</v>
      </c>
      <c r="T233" s="202">
        <f>S233*H233</f>
        <v>0</v>
      </c>
      <c r="AR233" s="23" t="s">
        <v>137</v>
      </c>
      <c r="AT233" s="23" t="s">
        <v>132</v>
      </c>
      <c r="AU233" s="23" t="s">
        <v>84</v>
      </c>
      <c r="AY233" s="23" t="s">
        <v>129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3" t="s">
        <v>24</v>
      </c>
      <c r="BK233" s="203">
        <f>ROUND(I233*H233,2)</f>
        <v>0</v>
      </c>
      <c r="BL233" s="23" t="s">
        <v>137</v>
      </c>
      <c r="BM233" s="23" t="s">
        <v>474</v>
      </c>
    </row>
    <row r="234" spans="2:47" s="1" customFormat="1" ht="40.5">
      <c r="B234" s="40"/>
      <c r="C234" s="62"/>
      <c r="D234" s="204" t="s">
        <v>139</v>
      </c>
      <c r="E234" s="62"/>
      <c r="F234" s="205" t="s">
        <v>475</v>
      </c>
      <c r="G234" s="62"/>
      <c r="H234" s="62"/>
      <c r="I234" s="162"/>
      <c r="J234" s="62"/>
      <c r="K234" s="62"/>
      <c r="L234" s="60"/>
      <c r="M234" s="206"/>
      <c r="N234" s="41"/>
      <c r="O234" s="41"/>
      <c r="P234" s="41"/>
      <c r="Q234" s="41"/>
      <c r="R234" s="41"/>
      <c r="S234" s="41"/>
      <c r="T234" s="77"/>
      <c r="AT234" s="23" t="s">
        <v>139</v>
      </c>
      <c r="AU234" s="23" t="s">
        <v>84</v>
      </c>
    </row>
    <row r="235" spans="2:65" s="1" customFormat="1" ht="22.5" customHeight="1">
      <c r="B235" s="40"/>
      <c r="C235" s="234" t="s">
        <v>476</v>
      </c>
      <c r="D235" s="234" t="s">
        <v>154</v>
      </c>
      <c r="E235" s="235" t="s">
        <v>477</v>
      </c>
      <c r="F235" s="236" t="s">
        <v>478</v>
      </c>
      <c r="G235" s="237" t="s">
        <v>135</v>
      </c>
      <c r="H235" s="238">
        <v>4</v>
      </c>
      <c r="I235" s="239"/>
      <c r="J235" s="240">
        <f>ROUND(I235*H235,2)</f>
        <v>0</v>
      </c>
      <c r="K235" s="236" t="s">
        <v>136</v>
      </c>
      <c r="L235" s="241"/>
      <c r="M235" s="242" t="s">
        <v>22</v>
      </c>
      <c r="N235" s="243" t="s">
        <v>46</v>
      </c>
      <c r="O235" s="41"/>
      <c r="P235" s="201">
        <f>O235*H235</f>
        <v>0</v>
      </c>
      <c r="Q235" s="201">
        <v>0.76</v>
      </c>
      <c r="R235" s="201">
        <f>Q235*H235</f>
        <v>3.04</v>
      </c>
      <c r="S235" s="201">
        <v>0</v>
      </c>
      <c r="T235" s="202">
        <f>S235*H235</f>
        <v>0</v>
      </c>
      <c r="AR235" s="23" t="s">
        <v>157</v>
      </c>
      <c r="AT235" s="23" t="s">
        <v>154</v>
      </c>
      <c r="AU235" s="23" t="s">
        <v>84</v>
      </c>
      <c r="AY235" s="23" t="s">
        <v>129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3" t="s">
        <v>24</v>
      </c>
      <c r="BK235" s="203">
        <f>ROUND(I235*H235,2)</f>
        <v>0</v>
      </c>
      <c r="BL235" s="23" t="s">
        <v>137</v>
      </c>
      <c r="BM235" s="23" t="s">
        <v>479</v>
      </c>
    </row>
    <row r="236" spans="2:51" s="11" customFormat="1" ht="13.5">
      <c r="B236" s="209"/>
      <c r="C236" s="210"/>
      <c r="D236" s="204" t="s">
        <v>144</v>
      </c>
      <c r="E236" s="211" t="s">
        <v>22</v>
      </c>
      <c r="F236" s="212" t="s">
        <v>480</v>
      </c>
      <c r="G236" s="210"/>
      <c r="H236" s="213">
        <v>4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144</v>
      </c>
      <c r="AU236" s="219" t="s">
        <v>84</v>
      </c>
      <c r="AV236" s="11" t="s">
        <v>84</v>
      </c>
      <c r="AW236" s="11" t="s">
        <v>39</v>
      </c>
      <c r="AX236" s="11" t="s">
        <v>24</v>
      </c>
      <c r="AY236" s="219" t="s">
        <v>129</v>
      </c>
    </row>
    <row r="237" spans="2:65" s="1" customFormat="1" ht="22.5" customHeight="1">
      <c r="B237" s="40"/>
      <c r="C237" s="192" t="s">
        <v>481</v>
      </c>
      <c r="D237" s="192" t="s">
        <v>132</v>
      </c>
      <c r="E237" s="193" t="s">
        <v>482</v>
      </c>
      <c r="F237" s="194" t="s">
        <v>483</v>
      </c>
      <c r="G237" s="195" t="s">
        <v>207</v>
      </c>
      <c r="H237" s="196">
        <v>2</v>
      </c>
      <c r="I237" s="197"/>
      <c r="J237" s="198">
        <f>ROUND(I237*H237,2)</f>
        <v>0</v>
      </c>
      <c r="K237" s="194" t="s">
        <v>136</v>
      </c>
      <c r="L237" s="60"/>
      <c r="M237" s="199" t="s">
        <v>22</v>
      </c>
      <c r="N237" s="200" t="s">
        <v>46</v>
      </c>
      <c r="O237" s="41"/>
      <c r="P237" s="201">
        <f>O237*H237</f>
        <v>0</v>
      </c>
      <c r="Q237" s="201">
        <v>2.46367</v>
      </c>
      <c r="R237" s="201">
        <f>Q237*H237</f>
        <v>4.92734</v>
      </c>
      <c r="S237" s="201">
        <v>0</v>
      </c>
      <c r="T237" s="202">
        <f>S237*H237</f>
        <v>0</v>
      </c>
      <c r="AR237" s="23" t="s">
        <v>137</v>
      </c>
      <c r="AT237" s="23" t="s">
        <v>132</v>
      </c>
      <c r="AU237" s="23" t="s">
        <v>84</v>
      </c>
      <c r="AY237" s="23" t="s">
        <v>129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24</v>
      </c>
      <c r="BK237" s="203">
        <f>ROUND(I237*H237,2)</f>
        <v>0</v>
      </c>
      <c r="BL237" s="23" t="s">
        <v>137</v>
      </c>
      <c r="BM237" s="23" t="s">
        <v>484</v>
      </c>
    </row>
    <row r="238" spans="2:51" s="11" customFormat="1" ht="13.5">
      <c r="B238" s="209"/>
      <c r="C238" s="210"/>
      <c r="D238" s="204" t="s">
        <v>144</v>
      </c>
      <c r="E238" s="211" t="s">
        <v>22</v>
      </c>
      <c r="F238" s="212" t="s">
        <v>485</v>
      </c>
      <c r="G238" s="210"/>
      <c r="H238" s="213">
        <v>2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144</v>
      </c>
      <c r="AU238" s="219" t="s">
        <v>84</v>
      </c>
      <c r="AV238" s="11" t="s">
        <v>84</v>
      </c>
      <c r="AW238" s="11" t="s">
        <v>39</v>
      </c>
      <c r="AX238" s="11" t="s">
        <v>24</v>
      </c>
      <c r="AY238" s="219" t="s">
        <v>129</v>
      </c>
    </row>
    <row r="239" spans="2:65" s="1" customFormat="1" ht="31.5" customHeight="1">
      <c r="B239" s="40"/>
      <c r="C239" s="192" t="s">
        <v>486</v>
      </c>
      <c r="D239" s="192" t="s">
        <v>132</v>
      </c>
      <c r="E239" s="193" t="s">
        <v>487</v>
      </c>
      <c r="F239" s="194" t="s">
        <v>488</v>
      </c>
      <c r="G239" s="195" t="s">
        <v>370</v>
      </c>
      <c r="H239" s="196">
        <v>27</v>
      </c>
      <c r="I239" s="197"/>
      <c r="J239" s="198">
        <f>ROUND(I239*H239,2)</f>
        <v>0</v>
      </c>
      <c r="K239" s="194" t="s">
        <v>136</v>
      </c>
      <c r="L239" s="60"/>
      <c r="M239" s="199" t="s">
        <v>22</v>
      </c>
      <c r="N239" s="200" t="s">
        <v>46</v>
      </c>
      <c r="O239" s="41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3" t="s">
        <v>137</v>
      </c>
      <c r="AT239" s="23" t="s">
        <v>132</v>
      </c>
      <c r="AU239" s="23" t="s">
        <v>84</v>
      </c>
      <c r="AY239" s="23" t="s">
        <v>129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24</v>
      </c>
      <c r="BK239" s="203">
        <f>ROUND(I239*H239,2)</f>
        <v>0</v>
      </c>
      <c r="BL239" s="23" t="s">
        <v>137</v>
      </c>
      <c r="BM239" s="23" t="s">
        <v>489</v>
      </c>
    </row>
    <row r="240" spans="2:47" s="1" customFormat="1" ht="40.5">
      <c r="B240" s="40"/>
      <c r="C240" s="62"/>
      <c r="D240" s="204" t="s">
        <v>139</v>
      </c>
      <c r="E240" s="62"/>
      <c r="F240" s="205" t="s">
        <v>490</v>
      </c>
      <c r="G240" s="62"/>
      <c r="H240" s="62"/>
      <c r="I240" s="162"/>
      <c r="J240" s="62"/>
      <c r="K240" s="62"/>
      <c r="L240" s="60"/>
      <c r="M240" s="206"/>
      <c r="N240" s="41"/>
      <c r="O240" s="41"/>
      <c r="P240" s="41"/>
      <c r="Q240" s="41"/>
      <c r="R240" s="41"/>
      <c r="S240" s="41"/>
      <c r="T240" s="77"/>
      <c r="AT240" s="23" t="s">
        <v>139</v>
      </c>
      <c r="AU240" s="23" t="s">
        <v>84</v>
      </c>
    </row>
    <row r="241" spans="2:65" s="1" customFormat="1" ht="22.5" customHeight="1">
      <c r="B241" s="40"/>
      <c r="C241" s="234" t="s">
        <v>491</v>
      </c>
      <c r="D241" s="234" t="s">
        <v>154</v>
      </c>
      <c r="E241" s="235" t="s">
        <v>492</v>
      </c>
      <c r="F241" s="236" t="s">
        <v>493</v>
      </c>
      <c r="G241" s="237" t="s">
        <v>370</v>
      </c>
      <c r="H241" s="238">
        <v>27</v>
      </c>
      <c r="I241" s="239"/>
      <c r="J241" s="240">
        <f>ROUND(I241*H241,2)</f>
        <v>0</v>
      </c>
      <c r="K241" s="236" t="s">
        <v>136</v>
      </c>
      <c r="L241" s="241"/>
      <c r="M241" s="242" t="s">
        <v>22</v>
      </c>
      <c r="N241" s="243" t="s">
        <v>46</v>
      </c>
      <c r="O241" s="41"/>
      <c r="P241" s="201">
        <f>O241*H241</f>
        <v>0</v>
      </c>
      <c r="Q241" s="201">
        <v>0.0087</v>
      </c>
      <c r="R241" s="201">
        <f>Q241*H241</f>
        <v>0.2349</v>
      </c>
      <c r="S241" s="201">
        <v>0</v>
      </c>
      <c r="T241" s="202">
        <f>S241*H241</f>
        <v>0</v>
      </c>
      <c r="AR241" s="23" t="s">
        <v>157</v>
      </c>
      <c r="AT241" s="23" t="s">
        <v>154</v>
      </c>
      <c r="AU241" s="23" t="s">
        <v>84</v>
      </c>
      <c r="AY241" s="23" t="s">
        <v>129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24</v>
      </c>
      <c r="BK241" s="203">
        <f>ROUND(I241*H241,2)</f>
        <v>0</v>
      </c>
      <c r="BL241" s="23" t="s">
        <v>137</v>
      </c>
      <c r="BM241" s="23" t="s">
        <v>494</v>
      </c>
    </row>
    <row r="242" spans="2:47" s="1" customFormat="1" ht="27">
      <c r="B242" s="40"/>
      <c r="C242" s="62"/>
      <c r="D242" s="204" t="s">
        <v>139</v>
      </c>
      <c r="E242" s="62"/>
      <c r="F242" s="205" t="s">
        <v>495</v>
      </c>
      <c r="G242" s="62"/>
      <c r="H242" s="62"/>
      <c r="I242" s="162"/>
      <c r="J242" s="62"/>
      <c r="K242" s="62"/>
      <c r="L242" s="60"/>
      <c r="M242" s="206"/>
      <c r="N242" s="41"/>
      <c r="O242" s="41"/>
      <c r="P242" s="41"/>
      <c r="Q242" s="41"/>
      <c r="R242" s="41"/>
      <c r="S242" s="41"/>
      <c r="T242" s="77"/>
      <c r="AT242" s="23" t="s">
        <v>139</v>
      </c>
      <c r="AU242" s="23" t="s">
        <v>84</v>
      </c>
    </row>
    <row r="243" spans="2:65" s="1" customFormat="1" ht="22.5" customHeight="1">
      <c r="B243" s="40"/>
      <c r="C243" s="192" t="s">
        <v>496</v>
      </c>
      <c r="D243" s="192" t="s">
        <v>132</v>
      </c>
      <c r="E243" s="193" t="s">
        <v>497</v>
      </c>
      <c r="F243" s="194" t="s">
        <v>498</v>
      </c>
      <c r="G243" s="195" t="s">
        <v>200</v>
      </c>
      <c r="H243" s="196">
        <v>8122.992</v>
      </c>
      <c r="I243" s="197"/>
      <c r="J243" s="198">
        <f>ROUND(I243*H243,2)</f>
        <v>0</v>
      </c>
      <c r="K243" s="194" t="s">
        <v>22</v>
      </c>
      <c r="L243" s="60"/>
      <c r="M243" s="199" t="s">
        <v>22</v>
      </c>
      <c r="N243" s="200" t="s">
        <v>46</v>
      </c>
      <c r="O243" s="41"/>
      <c r="P243" s="201">
        <f>O243*H243</f>
        <v>0</v>
      </c>
      <c r="Q243" s="201">
        <v>0.01375</v>
      </c>
      <c r="R243" s="201">
        <f>Q243*H243</f>
        <v>111.69114</v>
      </c>
      <c r="S243" s="201">
        <v>0</v>
      </c>
      <c r="T243" s="202">
        <f>S243*H243</f>
        <v>0</v>
      </c>
      <c r="AR243" s="23" t="s">
        <v>137</v>
      </c>
      <c r="AT243" s="23" t="s">
        <v>132</v>
      </c>
      <c r="AU243" s="23" t="s">
        <v>84</v>
      </c>
      <c r="AY243" s="23" t="s">
        <v>129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24</v>
      </c>
      <c r="BK243" s="203">
        <f>ROUND(I243*H243,2)</f>
        <v>0</v>
      </c>
      <c r="BL243" s="23" t="s">
        <v>137</v>
      </c>
      <c r="BM243" s="23" t="s">
        <v>499</v>
      </c>
    </row>
    <row r="244" spans="2:47" s="1" customFormat="1" ht="27">
      <c r="B244" s="40"/>
      <c r="C244" s="62"/>
      <c r="D244" s="207" t="s">
        <v>139</v>
      </c>
      <c r="E244" s="62"/>
      <c r="F244" s="208" t="s">
        <v>500</v>
      </c>
      <c r="G244" s="62"/>
      <c r="H244" s="62"/>
      <c r="I244" s="162"/>
      <c r="J244" s="62"/>
      <c r="K244" s="62"/>
      <c r="L244" s="60"/>
      <c r="M244" s="206"/>
      <c r="N244" s="41"/>
      <c r="O244" s="41"/>
      <c r="P244" s="41"/>
      <c r="Q244" s="41"/>
      <c r="R244" s="41"/>
      <c r="S244" s="41"/>
      <c r="T244" s="77"/>
      <c r="AT244" s="23" t="s">
        <v>139</v>
      </c>
      <c r="AU244" s="23" t="s">
        <v>84</v>
      </c>
    </row>
    <row r="245" spans="2:51" s="11" customFormat="1" ht="13.5">
      <c r="B245" s="209"/>
      <c r="C245" s="210"/>
      <c r="D245" s="204" t="s">
        <v>144</v>
      </c>
      <c r="E245" s="211" t="s">
        <v>22</v>
      </c>
      <c r="F245" s="212" t="s">
        <v>501</v>
      </c>
      <c r="G245" s="210"/>
      <c r="H245" s="213">
        <v>8122.992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144</v>
      </c>
      <c r="AU245" s="219" t="s">
        <v>84</v>
      </c>
      <c r="AV245" s="11" t="s">
        <v>84</v>
      </c>
      <c r="AW245" s="11" t="s">
        <v>39</v>
      </c>
      <c r="AX245" s="11" t="s">
        <v>24</v>
      </c>
      <c r="AY245" s="219" t="s">
        <v>129</v>
      </c>
    </row>
    <row r="246" spans="2:65" s="1" customFormat="1" ht="22.5" customHeight="1">
      <c r="B246" s="40"/>
      <c r="C246" s="192" t="s">
        <v>502</v>
      </c>
      <c r="D246" s="192" t="s">
        <v>132</v>
      </c>
      <c r="E246" s="193" t="s">
        <v>503</v>
      </c>
      <c r="F246" s="194" t="s">
        <v>504</v>
      </c>
      <c r="G246" s="195" t="s">
        <v>200</v>
      </c>
      <c r="H246" s="196">
        <v>24154.53</v>
      </c>
      <c r="I246" s="197"/>
      <c r="J246" s="198">
        <f>ROUND(I246*H246,2)</f>
        <v>0</v>
      </c>
      <c r="K246" s="194" t="s">
        <v>22</v>
      </c>
      <c r="L246" s="60"/>
      <c r="M246" s="199" t="s">
        <v>22</v>
      </c>
      <c r="N246" s="200" t="s">
        <v>46</v>
      </c>
      <c r="O246" s="41"/>
      <c r="P246" s="201">
        <f>O246*H246</f>
        <v>0</v>
      </c>
      <c r="Q246" s="201">
        <v>0.01386</v>
      </c>
      <c r="R246" s="201">
        <f>Q246*H246</f>
        <v>334.7817858</v>
      </c>
      <c r="S246" s="201">
        <v>0</v>
      </c>
      <c r="T246" s="202">
        <f>S246*H246</f>
        <v>0</v>
      </c>
      <c r="AR246" s="23" t="s">
        <v>137</v>
      </c>
      <c r="AT246" s="23" t="s">
        <v>132</v>
      </c>
      <c r="AU246" s="23" t="s">
        <v>84</v>
      </c>
      <c r="AY246" s="23" t="s">
        <v>129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24</v>
      </c>
      <c r="BK246" s="203">
        <f>ROUND(I246*H246,2)</f>
        <v>0</v>
      </c>
      <c r="BL246" s="23" t="s">
        <v>137</v>
      </c>
      <c r="BM246" s="23" t="s">
        <v>505</v>
      </c>
    </row>
    <row r="247" spans="2:47" s="1" customFormat="1" ht="54">
      <c r="B247" s="40"/>
      <c r="C247" s="62"/>
      <c r="D247" s="207" t="s">
        <v>139</v>
      </c>
      <c r="E247" s="62"/>
      <c r="F247" s="208" t="s">
        <v>506</v>
      </c>
      <c r="G247" s="62"/>
      <c r="H247" s="62"/>
      <c r="I247" s="162"/>
      <c r="J247" s="62"/>
      <c r="K247" s="62"/>
      <c r="L247" s="60"/>
      <c r="M247" s="206"/>
      <c r="N247" s="41"/>
      <c r="O247" s="41"/>
      <c r="P247" s="41"/>
      <c r="Q247" s="41"/>
      <c r="R247" s="41"/>
      <c r="S247" s="41"/>
      <c r="T247" s="77"/>
      <c r="AT247" s="23" t="s">
        <v>139</v>
      </c>
      <c r="AU247" s="23" t="s">
        <v>84</v>
      </c>
    </row>
    <row r="248" spans="2:51" s="11" customFormat="1" ht="13.5">
      <c r="B248" s="209"/>
      <c r="C248" s="210"/>
      <c r="D248" s="207" t="s">
        <v>144</v>
      </c>
      <c r="E248" s="220" t="s">
        <v>22</v>
      </c>
      <c r="F248" s="221" t="s">
        <v>507</v>
      </c>
      <c r="G248" s="210"/>
      <c r="H248" s="222">
        <v>13538.32</v>
      </c>
      <c r="I248" s="214"/>
      <c r="J248" s="210"/>
      <c r="K248" s="210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144</v>
      </c>
      <c r="AU248" s="219" t="s">
        <v>84</v>
      </c>
      <c r="AV248" s="11" t="s">
        <v>84</v>
      </c>
      <c r="AW248" s="11" t="s">
        <v>39</v>
      </c>
      <c r="AX248" s="11" t="s">
        <v>75</v>
      </c>
      <c r="AY248" s="219" t="s">
        <v>129</v>
      </c>
    </row>
    <row r="249" spans="2:51" s="11" customFormat="1" ht="13.5">
      <c r="B249" s="209"/>
      <c r="C249" s="210"/>
      <c r="D249" s="207" t="s">
        <v>144</v>
      </c>
      <c r="E249" s="220" t="s">
        <v>22</v>
      </c>
      <c r="F249" s="221" t="s">
        <v>508</v>
      </c>
      <c r="G249" s="210"/>
      <c r="H249" s="222">
        <v>10616.21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144</v>
      </c>
      <c r="AU249" s="219" t="s">
        <v>84</v>
      </c>
      <c r="AV249" s="11" t="s">
        <v>84</v>
      </c>
      <c r="AW249" s="11" t="s">
        <v>39</v>
      </c>
      <c r="AX249" s="11" t="s">
        <v>75</v>
      </c>
      <c r="AY249" s="219" t="s">
        <v>129</v>
      </c>
    </row>
    <row r="250" spans="2:51" s="12" customFormat="1" ht="13.5">
      <c r="B250" s="223"/>
      <c r="C250" s="224"/>
      <c r="D250" s="204" t="s">
        <v>144</v>
      </c>
      <c r="E250" s="225" t="s">
        <v>22</v>
      </c>
      <c r="F250" s="226" t="s">
        <v>153</v>
      </c>
      <c r="G250" s="224"/>
      <c r="H250" s="227">
        <v>24154.53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AT250" s="233" t="s">
        <v>144</v>
      </c>
      <c r="AU250" s="233" t="s">
        <v>84</v>
      </c>
      <c r="AV250" s="12" t="s">
        <v>137</v>
      </c>
      <c r="AW250" s="12" t="s">
        <v>39</v>
      </c>
      <c r="AX250" s="12" t="s">
        <v>24</v>
      </c>
      <c r="AY250" s="233" t="s">
        <v>129</v>
      </c>
    </row>
    <row r="251" spans="2:65" s="1" customFormat="1" ht="22.5" customHeight="1">
      <c r="B251" s="40"/>
      <c r="C251" s="192" t="s">
        <v>509</v>
      </c>
      <c r="D251" s="192" t="s">
        <v>132</v>
      </c>
      <c r="E251" s="193" t="s">
        <v>510</v>
      </c>
      <c r="F251" s="194" t="s">
        <v>511</v>
      </c>
      <c r="G251" s="195" t="s">
        <v>370</v>
      </c>
      <c r="H251" s="196">
        <v>962</v>
      </c>
      <c r="I251" s="197"/>
      <c r="J251" s="198">
        <f>ROUND(I251*H251,2)</f>
        <v>0</v>
      </c>
      <c r="K251" s="194" t="s">
        <v>136</v>
      </c>
      <c r="L251" s="60"/>
      <c r="M251" s="199" t="s">
        <v>22</v>
      </c>
      <c r="N251" s="200" t="s">
        <v>46</v>
      </c>
      <c r="O251" s="41"/>
      <c r="P251" s="201">
        <f>O251*H251</f>
        <v>0</v>
      </c>
      <c r="Q251" s="201">
        <v>0</v>
      </c>
      <c r="R251" s="201">
        <f>Q251*H251</f>
        <v>0</v>
      </c>
      <c r="S251" s="201">
        <v>0.097</v>
      </c>
      <c r="T251" s="202">
        <f>S251*H251</f>
        <v>93.31400000000001</v>
      </c>
      <c r="AR251" s="23" t="s">
        <v>137</v>
      </c>
      <c r="AT251" s="23" t="s">
        <v>132</v>
      </c>
      <c r="AU251" s="23" t="s">
        <v>84</v>
      </c>
      <c r="AY251" s="23" t="s">
        <v>129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24</v>
      </c>
      <c r="BK251" s="203">
        <f>ROUND(I251*H251,2)</f>
        <v>0</v>
      </c>
      <c r="BL251" s="23" t="s">
        <v>137</v>
      </c>
      <c r="BM251" s="23" t="s">
        <v>512</v>
      </c>
    </row>
    <row r="252" spans="2:47" s="1" customFormat="1" ht="40.5">
      <c r="B252" s="40"/>
      <c r="C252" s="62"/>
      <c r="D252" s="207" t="s">
        <v>139</v>
      </c>
      <c r="E252" s="62"/>
      <c r="F252" s="208" t="s">
        <v>513</v>
      </c>
      <c r="G252" s="62"/>
      <c r="H252" s="62"/>
      <c r="I252" s="162"/>
      <c r="J252" s="62"/>
      <c r="K252" s="62"/>
      <c r="L252" s="60"/>
      <c r="M252" s="206"/>
      <c r="N252" s="41"/>
      <c r="O252" s="41"/>
      <c r="P252" s="41"/>
      <c r="Q252" s="41"/>
      <c r="R252" s="41"/>
      <c r="S252" s="41"/>
      <c r="T252" s="77"/>
      <c r="AT252" s="23" t="s">
        <v>139</v>
      </c>
      <c r="AU252" s="23" t="s">
        <v>84</v>
      </c>
    </row>
    <row r="253" spans="2:51" s="11" customFormat="1" ht="13.5">
      <c r="B253" s="209"/>
      <c r="C253" s="210"/>
      <c r="D253" s="204" t="s">
        <v>144</v>
      </c>
      <c r="E253" s="211" t="s">
        <v>22</v>
      </c>
      <c r="F253" s="212" t="s">
        <v>514</v>
      </c>
      <c r="G253" s="210"/>
      <c r="H253" s="213">
        <v>962</v>
      </c>
      <c r="I253" s="214"/>
      <c r="J253" s="210"/>
      <c r="K253" s="210"/>
      <c r="L253" s="215"/>
      <c r="M253" s="216"/>
      <c r="N253" s="217"/>
      <c r="O253" s="217"/>
      <c r="P253" s="217"/>
      <c r="Q253" s="217"/>
      <c r="R253" s="217"/>
      <c r="S253" s="217"/>
      <c r="T253" s="218"/>
      <c r="AT253" s="219" t="s">
        <v>144</v>
      </c>
      <c r="AU253" s="219" t="s">
        <v>84</v>
      </c>
      <c r="AV253" s="11" t="s">
        <v>84</v>
      </c>
      <c r="AW253" s="11" t="s">
        <v>39</v>
      </c>
      <c r="AX253" s="11" t="s">
        <v>24</v>
      </c>
      <c r="AY253" s="219" t="s">
        <v>129</v>
      </c>
    </row>
    <row r="254" spans="2:65" s="1" customFormat="1" ht="22.5" customHeight="1">
      <c r="B254" s="40"/>
      <c r="C254" s="192" t="s">
        <v>515</v>
      </c>
      <c r="D254" s="192" t="s">
        <v>132</v>
      </c>
      <c r="E254" s="193" t="s">
        <v>516</v>
      </c>
      <c r="F254" s="194" t="s">
        <v>517</v>
      </c>
      <c r="G254" s="195" t="s">
        <v>370</v>
      </c>
      <c r="H254" s="196">
        <v>67</v>
      </c>
      <c r="I254" s="197"/>
      <c r="J254" s="198">
        <f>ROUND(I254*H254,2)</f>
        <v>0</v>
      </c>
      <c r="K254" s="194" t="s">
        <v>136</v>
      </c>
      <c r="L254" s="60"/>
      <c r="M254" s="199" t="s">
        <v>22</v>
      </c>
      <c r="N254" s="200" t="s">
        <v>46</v>
      </c>
      <c r="O254" s="41"/>
      <c r="P254" s="201">
        <f>O254*H254</f>
        <v>0</v>
      </c>
      <c r="Q254" s="201">
        <v>0</v>
      </c>
      <c r="R254" s="201">
        <f>Q254*H254</f>
        <v>0</v>
      </c>
      <c r="S254" s="201">
        <v>0.129</v>
      </c>
      <c r="T254" s="202">
        <f>S254*H254</f>
        <v>8.643</v>
      </c>
      <c r="AR254" s="23" t="s">
        <v>137</v>
      </c>
      <c r="AT254" s="23" t="s">
        <v>132</v>
      </c>
      <c r="AU254" s="23" t="s">
        <v>84</v>
      </c>
      <c r="AY254" s="23" t="s">
        <v>129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24</v>
      </c>
      <c r="BK254" s="203">
        <f>ROUND(I254*H254,2)</f>
        <v>0</v>
      </c>
      <c r="BL254" s="23" t="s">
        <v>137</v>
      </c>
      <c r="BM254" s="23" t="s">
        <v>518</v>
      </c>
    </row>
    <row r="255" spans="2:47" s="1" customFormat="1" ht="40.5">
      <c r="B255" s="40"/>
      <c r="C255" s="62"/>
      <c r="D255" s="207" t="s">
        <v>139</v>
      </c>
      <c r="E255" s="62"/>
      <c r="F255" s="208" t="s">
        <v>519</v>
      </c>
      <c r="G255" s="62"/>
      <c r="H255" s="62"/>
      <c r="I255" s="162"/>
      <c r="J255" s="62"/>
      <c r="K255" s="62"/>
      <c r="L255" s="60"/>
      <c r="M255" s="206"/>
      <c r="N255" s="41"/>
      <c r="O255" s="41"/>
      <c r="P255" s="41"/>
      <c r="Q255" s="41"/>
      <c r="R255" s="41"/>
      <c r="S255" s="41"/>
      <c r="T255" s="77"/>
      <c r="AT255" s="23" t="s">
        <v>139</v>
      </c>
      <c r="AU255" s="23" t="s">
        <v>84</v>
      </c>
    </row>
    <row r="256" spans="2:51" s="13" customFormat="1" ht="13.5">
      <c r="B256" s="248"/>
      <c r="C256" s="249"/>
      <c r="D256" s="207" t="s">
        <v>144</v>
      </c>
      <c r="E256" s="259" t="s">
        <v>22</v>
      </c>
      <c r="F256" s="260" t="s">
        <v>520</v>
      </c>
      <c r="G256" s="249"/>
      <c r="H256" s="261" t="s">
        <v>22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144</v>
      </c>
      <c r="AU256" s="258" t="s">
        <v>84</v>
      </c>
      <c r="AV256" s="13" t="s">
        <v>24</v>
      </c>
      <c r="AW256" s="13" t="s">
        <v>39</v>
      </c>
      <c r="AX256" s="13" t="s">
        <v>75</v>
      </c>
      <c r="AY256" s="258" t="s">
        <v>129</v>
      </c>
    </row>
    <row r="257" spans="2:51" s="11" customFormat="1" ht="13.5">
      <c r="B257" s="209"/>
      <c r="C257" s="210"/>
      <c r="D257" s="207" t="s">
        <v>144</v>
      </c>
      <c r="E257" s="220" t="s">
        <v>22</v>
      </c>
      <c r="F257" s="221" t="s">
        <v>521</v>
      </c>
      <c r="G257" s="210"/>
      <c r="H257" s="222">
        <v>5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144</v>
      </c>
      <c r="AU257" s="219" t="s">
        <v>84</v>
      </c>
      <c r="AV257" s="11" t="s">
        <v>84</v>
      </c>
      <c r="AW257" s="11" t="s">
        <v>39</v>
      </c>
      <c r="AX257" s="11" t="s">
        <v>75</v>
      </c>
      <c r="AY257" s="219" t="s">
        <v>129</v>
      </c>
    </row>
    <row r="258" spans="2:51" s="11" customFormat="1" ht="13.5">
      <c r="B258" s="209"/>
      <c r="C258" s="210"/>
      <c r="D258" s="207" t="s">
        <v>144</v>
      </c>
      <c r="E258" s="220" t="s">
        <v>22</v>
      </c>
      <c r="F258" s="221" t="s">
        <v>522</v>
      </c>
      <c r="G258" s="210"/>
      <c r="H258" s="222">
        <v>10</v>
      </c>
      <c r="I258" s="214"/>
      <c r="J258" s="210"/>
      <c r="K258" s="210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144</v>
      </c>
      <c r="AU258" s="219" t="s">
        <v>84</v>
      </c>
      <c r="AV258" s="11" t="s">
        <v>84</v>
      </c>
      <c r="AW258" s="11" t="s">
        <v>39</v>
      </c>
      <c r="AX258" s="11" t="s">
        <v>75</v>
      </c>
      <c r="AY258" s="219" t="s">
        <v>129</v>
      </c>
    </row>
    <row r="259" spans="2:51" s="11" customFormat="1" ht="13.5">
      <c r="B259" s="209"/>
      <c r="C259" s="210"/>
      <c r="D259" s="207" t="s">
        <v>144</v>
      </c>
      <c r="E259" s="220" t="s">
        <v>22</v>
      </c>
      <c r="F259" s="221" t="s">
        <v>523</v>
      </c>
      <c r="G259" s="210"/>
      <c r="H259" s="222">
        <v>22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144</v>
      </c>
      <c r="AU259" s="219" t="s">
        <v>84</v>
      </c>
      <c r="AV259" s="11" t="s">
        <v>84</v>
      </c>
      <c r="AW259" s="11" t="s">
        <v>39</v>
      </c>
      <c r="AX259" s="11" t="s">
        <v>75</v>
      </c>
      <c r="AY259" s="219" t="s">
        <v>129</v>
      </c>
    </row>
    <row r="260" spans="2:51" s="11" customFormat="1" ht="13.5">
      <c r="B260" s="209"/>
      <c r="C260" s="210"/>
      <c r="D260" s="207" t="s">
        <v>144</v>
      </c>
      <c r="E260" s="220" t="s">
        <v>22</v>
      </c>
      <c r="F260" s="221" t="s">
        <v>524</v>
      </c>
      <c r="G260" s="210"/>
      <c r="H260" s="222">
        <v>20.5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144</v>
      </c>
      <c r="AU260" s="219" t="s">
        <v>84</v>
      </c>
      <c r="AV260" s="11" t="s">
        <v>84</v>
      </c>
      <c r="AW260" s="11" t="s">
        <v>39</v>
      </c>
      <c r="AX260" s="11" t="s">
        <v>75</v>
      </c>
      <c r="AY260" s="219" t="s">
        <v>129</v>
      </c>
    </row>
    <row r="261" spans="2:51" s="11" customFormat="1" ht="13.5">
      <c r="B261" s="209"/>
      <c r="C261" s="210"/>
      <c r="D261" s="207" t="s">
        <v>144</v>
      </c>
      <c r="E261" s="220" t="s">
        <v>22</v>
      </c>
      <c r="F261" s="221" t="s">
        <v>525</v>
      </c>
      <c r="G261" s="210"/>
      <c r="H261" s="222">
        <v>9.5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144</v>
      </c>
      <c r="AU261" s="219" t="s">
        <v>84</v>
      </c>
      <c r="AV261" s="11" t="s">
        <v>84</v>
      </c>
      <c r="AW261" s="11" t="s">
        <v>39</v>
      </c>
      <c r="AX261" s="11" t="s">
        <v>75</v>
      </c>
      <c r="AY261" s="219" t="s">
        <v>129</v>
      </c>
    </row>
    <row r="262" spans="2:51" s="12" customFormat="1" ht="13.5">
      <c r="B262" s="223"/>
      <c r="C262" s="224"/>
      <c r="D262" s="204" t="s">
        <v>144</v>
      </c>
      <c r="E262" s="225" t="s">
        <v>22</v>
      </c>
      <c r="F262" s="226" t="s">
        <v>153</v>
      </c>
      <c r="G262" s="224"/>
      <c r="H262" s="227">
        <v>67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144</v>
      </c>
      <c r="AU262" s="233" t="s">
        <v>84</v>
      </c>
      <c r="AV262" s="12" t="s">
        <v>137</v>
      </c>
      <c r="AW262" s="12" t="s">
        <v>39</v>
      </c>
      <c r="AX262" s="12" t="s">
        <v>24</v>
      </c>
      <c r="AY262" s="233" t="s">
        <v>129</v>
      </c>
    </row>
    <row r="263" spans="2:65" s="1" customFormat="1" ht="22.5" customHeight="1">
      <c r="B263" s="40"/>
      <c r="C263" s="192" t="s">
        <v>526</v>
      </c>
      <c r="D263" s="192" t="s">
        <v>132</v>
      </c>
      <c r="E263" s="193" t="s">
        <v>527</v>
      </c>
      <c r="F263" s="194" t="s">
        <v>528</v>
      </c>
      <c r="G263" s="195" t="s">
        <v>370</v>
      </c>
      <c r="H263" s="196">
        <v>30</v>
      </c>
      <c r="I263" s="197"/>
      <c r="J263" s="198">
        <f>ROUND(I263*H263,2)</f>
        <v>0</v>
      </c>
      <c r="K263" s="194" t="s">
        <v>136</v>
      </c>
      <c r="L263" s="60"/>
      <c r="M263" s="199" t="s">
        <v>22</v>
      </c>
      <c r="N263" s="200" t="s">
        <v>46</v>
      </c>
      <c r="O263" s="41"/>
      <c r="P263" s="201">
        <f>O263*H263</f>
        <v>0</v>
      </c>
      <c r="Q263" s="201">
        <v>0</v>
      </c>
      <c r="R263" s="201">
        <f>Q263*H263</f>
        <v>0</v>
      </c>
      <c r="S263" s="201">
        <v>0.043</v>
      </c>
      <c r="T263" s="202">
        <f>S263*H263</f>
        <v>1.2899999999999998</v>
      </c>
      <c r="AR263" s="23" t="s">
        <v>137</v>
      </c>
      <c r="AT263" s="23" t="s">
        <v>132</v>
      </c>
      <c r="AU263" s="23" t="s">
        <v>84</v>
      </c>
      <c r="AY263" s="23" t="s">
        <v>129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3" t="s">
        <v>24</v>
      </c>
      <c r="BK263" s="203">
        <f>ROUND(I263*H263,2)</f>
        <v>0</v>
      </c>
      <c r="BL263" s="23" t="s">
        <v>137</v>
      </c>
      <c r="BM263" s="23" t="s">
        <v>529</v>
      </c>
    </row>
    <row r="264" spans="2:51" s="13" customFormat="1" ht="13.5">
      <c r="B264" s="248"/>
      <c r="C264" s="249"/>
      <c r="D264" s="207" t="s">
        <v>144</v>
      </c>
      <c r="E264" s="259" t="s">
        <v>22</v>
      </c>
      <c r="F264" s="260" t="s">
        <v>530</v>
      </c>
      <c r="G264" s="249"/>
      <c r="H264" s="261" t="s">
        <v>22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144</v>
      </c>
      <c r="AU264" s="258" t="s">
        <v>84</v>
      </c>
      <c r="AV264" s="13" t="s">
        <v>24</v>
      </c>
      <c r="AW264" s="13" t="s">
        <v>39</v>
      </c>
      <c r="AX264" s="13" t="s">
        <v>75</v>
      </c>
      <c r="AY264" s="258" t="s">
        <v>129</v>
      </c>
    </row>
    <row r="265" spans="2:51" s="11" customFormat="1" ht="13.5">
      <c r="B265" s="209"/>
      <c r="C265" s="210"/>
      <c r="D265" s="207" t="s">
        <v>144</v>
      </c>
      <c r="E265" s="220" t="s">
        <v>22</v>
      </c>
      <c r="F265" s="221" t="s">
        <v>531</v>
      </c>
      <c r="G265" s="210"/>
      <c r="H265" s="222">
        <v>2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144</v>
      </c>
      <c r="AU265" s="219" t="s">
        <v>84</v>
      </c>
      <c r="AV265" s="11" t="s">
        <v>84</v>
      </c>
      <c r="AW265" s="11" t="s">
        <v>39</v>
      </c>
      <c r="AX265" s="11" t="s">
        <v>75</v>
      </c>
      <c r="AY265" s="219" t="s">
        <v>129</v>
      </c>
    </row>
    <row r="266" spans="2:51" s="11" customFormat="1" ht="13.5">
      <c r="B266" s="209"/>
      <c r="C266" s="210"/>
      <c r="D266" s="207" t="s">
        <v>144</v>
      </c>
      <c r="E266" s="220" t="s">
        <v>22</v>
      </c>
      <c r="F266" s="221" t="s">
        <v>532</v>
      </c>
      <c r="G266" s="210"/>
      <c r="H266" s="222">
        <v>14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144</v>
      </c>
      <c r="AU266" s="219" t="s">
        <v>84</v>
      </c>
      <c r="AV266" s="11" t="s">
        <v>84</v>
      </c>
      <c r="AW266" s="11" t="s">
        <v>39</v>
      </c>
      <c r="AX266" s="11" t="s">
        <v>75</v>
      </c>
      <c r="AY266" s="219" t="s">
        <v>129</v>
      </c>
    </row>
    <row r="267" spans="2:51" s="11" customFormat="1" ht="13.5">
      <c r="B267" s="209"/>
      <c r="C267" s="210"/>
      <c r="D267" s="207" t="s">
        <v>144</v>
      </c>
      <c r="E267" s="220" t="s">
        <v>22</v>
      </c>
      <c r="F267" s="221" t="s">
        <v>533</v>
      </c>
      <c r="G267" s="210"/>
      <c r="H267" s="222">
        <v>12.5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144</v>
      </c>
      <c r="AU267" s="219" t="s">
        <v>84</v>
      </c>
      <c r="AV267" s="11" t="s">
        <v>84</v>
      </c>
      <c r="AW267" s="11" t="s">
        <v>39</v>
      </c>
      <c r="AX267" s="11" t="s">
        <v>75</v>
      </c>
      <c r="AY267" s="219" t="s">
        <v>129</v>
      </c>
    </row>
    <row r="268" spans="2:51" s="11" customFormat="1" ht="13.5">
      <c r="B268" s="209"/>
      <c r="C268" s="210"/>
      <c r="D268" s="207" t="s">
        <v>144</v>
      </c>
      <c r="E268" s="220" t="s">
        <v>22</v>
      </c>
      <c r="F268" s="221" t="s">
        <v>534</v>
      </c>
      <c r="G268" s="210"/>
      <c r="H268" s="222">
        <v>1.5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144</v>
      </c>
      <c r="AU268" s="219" t="s">
        <v>84</v>
      </c>
      <c r="AV268" s="11" t="s">
        <v>84</v>
      </c>
      <c r="AW268" s="11" t="s">
        <v>39</v>
      </c>
      <c r="AX268" s="11" t="s">
        <v>75</v>
      </c>
      <c r="AY268" s="219" t="s">
        <v>129</v>
      </c>
    </row>
    <row r="269" spans="2:51" s="12" customFormat="1" ht="13.5">
      <c r="B269" s="223"/>
      <c r="C269" s="224"/>
      <c r="D269" s="204" t="s">
        <v>144</v>
      </c>
      <c r="E269" s="225" t="s">
        <v>22</v>
      </c>
      <c r="F269" s="226" t="s">
        <v>153</v>
      </c>
      <c r="G269" s="224"/>
      <c r="H269" s="227">
        <v>30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AT269" s="233" t="s">
        <v>144</v>
      </c>
      <c r="AU269" s="233" t="s">
        <v>84</v>
      </c>
      <c r="AV269" s="12" t="s">
        <v>137</v>
      </c>
      <c r="AW269" s="12" t="s">
        <v>39</v>
      </c>
      <c r="AX269" s="12" t="s">
        <v>24</v>
      </c>
      <c r="AY269" s="233" t="s">
        <v>129</v>
      </c>
    </row>
    <row r="270" spans="2:65" s="1" customFormat="1" ht="22.5" customHeight="1">
      <c r="B270" s="40"/>
      <c r="C270" s="192" t="s">
        <v>535</v>
      </c>
      <c r="D270" s="192" t="s">
        <v>132</v>
      </c>
      <c r="E270" s="193" t="s">
        <v>536</v>
      </c>
      <c r="F270" s="194" t="s">
        <v>537</v>
      </c>
      <c r="G270" s="195" t="s">
        <v>370</v>
      </c>
      <c r="H270" s="196">
        <v>738</v>
      </c>
      <c r="I270" s="197"/>
      <c r="J270" s="198">
        <f>ROUND(I270*H270,2)</f>
        <v>0</v>
      </c>
      <c r="K270" s="194" t="s">
        <v>136</v>
      </c>
      <c r="L270" s="60"/>
      <c r="M270" s="199" t="s">
        <v>22</v>
      </c>
      <c r="N270" s="200" t="s">
        <v>46</v>
      </c>
      <c r="O270" s="41"/>
      <c r="P270" s="201">
        <f>O270*H270</f>
        <v>0</v>
      </c>
      <c r="Q270" s="201">
        <v>9E-05</v>
      </c>
      <c r="R270" s="201">
        <f>Q270*H270</f>
        <v>0.06642</v>
      </c>
      <c r="S270" s="201">
        <v>0</v>
      </c>
      <c r="T270" s="202">
        <f>S270*H270</f>
        <v>0</v>
      </c>
      <c r="AR270" s="23" t="s">
        <v>137</v>
      </c>
      <c r="AT270" s="23" t="s">
        <v>132</v>
      </c>
      <c r="AU270" s="23" t="s">
        <v>84</v>
      </c>
      <c r="AY270" s="23" t="s">
        <v>129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3" t="s">
        <v>24</v>
      </c>
      <c r="BK270" s="203">
        <f>ROUND(I270*H270,2)</f>
        <v>0</v>
      </c>
      <c r="BL270" s="23" t="s">
        <v>137</v>
      </c>
      <c r="BM270" s="23" t="s">
        <v>538</v>
      </c>
    </row>
    <row r="271" spans="2:47" s="1" customFormat="1" ht="40.5">
      <c r="B271" s="40"/>
      <c r="C271" s="62"/>
      <c r="D271" s="207" t="s">
        <v>139</v>
      </c>
      <c r="E271" s="62"/>
      <c r="F271" s="208" t="s">
        <v>539</v>
      </c>
      <c r="G271" s="62"/>
      <c r="H271" s="62"/>
      <c r="I271" s="162"/>
      <c r="J271" s="62"/>
      <c r="K271" s="62"/>
      <c r="L271" s="60"/>
      <c r="M271" s="206"/>
      <c r="N271" s="41"/>
      <c r="O271" s="41"/>
      <c r="P271" s="41"/>
      <c r="Q271" s="41"/>
      <c r="R271" s="41"/>
      <c r="S271" s="41"/>
      <c r="T271" s="77"/>
      <c r="AT271" s="23" t="s">
        <v>139</v>
      </c>
      <c r="AU271" s="23" t="s">
        <v>84</v>
      </c>
    </row>
    <row r="272" spans="2:51" s="11" customFormat="1" ht="13.5">
      <c r="B272" s="209"/>
      <c r="C272" s="210"/>
      <c r="D272" s="204" t="s">
        <v>144</v>
      </c>
      <c r="E272" s="211" t="s">
        <v>22</v>
      </c>
      <c r="F272" s="212" t="s">
        <v>540</v>
      </c>
      <c r="G272" s="210"/>
      <c r="H272" s="213">
        <v>738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144</v>
      </c>
      <c r="AU272" s="219" t="s">
        <v>84</v>
      </c>
      <c r="AV272" s="11" t="s">
        <v>84</v>
      </c>
      <c r="AW272" s="11" t="s">
        <v>39</v>
      </c>
      <c r="AX272" s="11" t="s">
        <v>24</v>
      </c>
      <c r="AY272" s="219" t="s">
        <v>129</v>
      </c>
    </row>
    <row r="273" spans="2:65" s="1" customFormat="1" ht="22.5" customHeight="1">
      <c r="B273" s="40"/>
      <c r="C273" s="192" t="s">
        <v>541</v>
      </c>
      <c r="D273" s="192" t="s">
        <v>132</v>
      </c>
      <c r="E273" s="193" t="s">
        <v>542</v>
      </c>
      <c r="F273" s="194" t="s">
        <v>543</v>
      </c>
      <c r="G273" s="195" t="s">
        <v>200</v>
      </c>
      <c r="H273" s="196">
        <v>13144</v>
      </c>
      <c r="I273" s="197"/>
      <c r="J273" s="198">
        <f>ROUND(I273*H273,2)</f>
        <v>0</v>
      </c>
      <c r="K273" s="194" t="s">
        <v>136</v>
      </c>
      <c r="L273" s="60"/>
      <c r="M273" s="199" t="s">
        <v>22</v>
      </c>
      <c r="N273" s="200" t="s">
        <v>46</v>
      </c>
      <c r="O273" s="41"/>
      <c r="P273" s="201">
        <f>O273*H273</f>
        <v>0</v>
      </c>
      <c r="Q273" s="201">
        <v>0</v>
      </c>
      <c r="R273" s="201">
        <f>Q273*H273</f>
        <v>0</v>
      </c>
      <c r="S273" s="201">
        <v>0.02</v>
      </c>
      <c r="T273" s="202">
        <f>S273*H273</f>
        <v>262.88</v>
      </c>
      <c r="AR273" s="23" t="s">
        <v>137</v>
      </c>
      <c r="AT273" s="23" t="s">
        <v>132</v>
      </c>
      <c r="AU273" s="23" t="s">
        <v>84</v>
      </c>
      <c r="AY273" s="23" t="s">
        <v>129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24</v>
      </c>
      <c r="BK273" s="203">
        <f>ROUND(I273*H273,2)</f>
        <v>0</v>
      </c>
      <c r="BL273" s="23" t="s">
        <v>137</v>
      </c>
      <c r="BM273" s="23" t="s">
        <v>544</v>
      </c>
    </row>
    <row r="274" spans="2:47" s="1" customFormat="1" ht="27">
      <c r="B274" s="40"/>
      <c r="C274" s="62"/>
      <c r="D274" s="207" t="s">
        <v>139</v>
      </c>
      <c r="E274" s="62"/>
      <c r="F274" s="208" t="s">
        <v>545</v>
      </c>
      <c r="G274" s="62"/>
      <c r="H274" s="62"/>
      <c r="I274" s="162"/>
      <c r="J274" s="62"/>
      <c r="K274" s="62"/>
      <c r="L274" s="60"/>
      <c r="M274" s="206"/>
      <c r="N274" s="41"/>
      <c r="O274" s="41"/>
      <c r="P274" s="41"/>
      <c r="Q274" s="41"/>
      <c r="R274" s="41"/>
      <c r="S274" s="41"/>
      <c r="T274" s="77"/>
      <c r="AT274" s="23" t="s">
        <v>139</v>
      </c>
      <c r="AU274" s="23" t="s">
        <v>84</v>
      </c>
    </row>
    <row r="275" spans="2:51" s="11" customFormat="1" ht="13.5">
      <c r="B275" s="209"/>
      <c r="C275" s="210"/>
      <c r="D275" s="204" t="s">
        <v>144</v>
      </c>
      <c r="E275" s="211" t="s">
        <v>22</v>
      </c>
      <c r="F275" s="212" t="s">
        <v>203</v>
      </c>
      <c r="G275" s="210"/>
      <c r="H275" s="213">
        <v>13144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144</v>
      </c>
      <c r="AU275" s="219" t="s">
        <v>84</v>
      </c>
      <c r="AV275" s="11" t="s">
        <v>84</v>
      </c>
      <c r="AW275" s="11" t="s">
        <v>39</v>
      </c>
      <c r="AX275" s="11" t="s">
        <v>24</v>
      </c>
      <c r="AY275" s="219" t="s">
        <v>129</v>
      </c>
    </row>
    <row r="276" spans="2:65" s="1" customFormat="1" ht="22.5" customHeight="1">
      <c r="B276" s="40"/>
      <c r="C276" s="192" t="s">
        <v>546</v>
      </c>
      <c r="D276" s="192" t="s">
        <v>132</v>
      </c>
      <c r="E276" s="193" t="s">
        <v>547</v>
      </c>
      <c r="F276" s="194" t="s">
        <v>548</v>
      </c>
      <c r="G276" s="195" t="s">
        <v>200</v>
      </c>
      <c r="H276" s="196">
        <v>1626</v>
      </c>
      <c r="I276" s="197"/>
      <c r="J276" s="198">
        <f>ROUND(I276*H276,2)</f>
        <v>0</v>
      </c>
      <c r="K276" s="194" t="s">
        <v>136</v>
      </c>
      <c r="L276" s="60"/>
      <c r="M276" s="199" t="s">
        <v>22</v>
      </c>
      <c r="N276" s="200" t="s">
        <v>46</v>
      </c>
      <c r="O276" s="41"/>
      <c r="P276" s="201">
        <f>O276*H276</f>
        <v>0</v>
      </c>
      <c r="Q276" s="201">
        <v>0</v>
      </c>
      <c r="R276" s="201">
        <f>Q276*H276</f>
        <v>0</v>
      </c>
      <c r="S276" s="201">
        <v>0.252</v>
      </c>
      <c r="T276" s="202">
        <f>S276*H276</f>
        <v>409.752</v>
      </c>
      <c r="AR276" s="23" t="s">
        <v>137</v>
      </c>
      <c r="AT276" s="23" t="s">
        <v>132</v>
      </c>
      <c r="AU276" s="23" t="s">
        <v>84</v>
      </c>
      <c r="AY276" s="23" t="s">
        <v>129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24</v>
      </c>
      <c r="BK276" s="203">
        <f>ROUND(I276*H276,2)</f>
        <v>0</v>
      </c>
      <c r="BL276" s="23" t="s">
        <v>137</v>
      </c>
      <c r="BM276" s="23" t="s">
        <v>549</v>
      </c>
    </row>
    <row r="277" spans="2:47" s="1" customFormat="1" ht="40.5">
      <c r="B277" s="40"/>
      <c r="C277" s="62"/>
      <c r="D277" s="207" t="s">
        <v>139</v>
      </c>
      <c r="E277" s="62"/>
      <c r="F277" s="208" t="s">
        <v>550</v>
      </c>
      <c r="G277" s="62"/>
      <c r="H277" s="62"/>
      <c r="I277" s="162"/>
      <c r="J277" s="62"/>
      <c r="K277" s="62"/>
      <c r="L277" s="60"/>
      <c r="M277" s="206"/>
      <c r="N277" s="41"/>
      <c r="O277" s="41"/>
      <c r="P277" s="41"/>
      <c r="Q277" s="41"/>
      <c r="R277" s="41"/>
      <c r="S277" s="41"/>
      <c r="T277" s="77"/>
      <c r="AT277" s="23" t="s">
        <v>139</v>
      </c>
      <c r="AU277" s="23" t="s">
        <v>84</v>
      </c>
    </row>
    <row r="278" spans="2:51" s="11" customFormat="1" ht="27">
      <c r="B278" s="209"/>
      <c r="C278" s="210"/>
      <c r="D278" s="207" t="s">
        <v>144</v>
      </c>
      <c r="E278" s="220" t="s">
        <v>22</v>
      </c>
      <c r="F278" s="221" t="s">
        <v>551</v>
      </c>
      <c r="G278" s="210"/>
      <c r="H278" s="222">
        <v>1626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144</v>
      </c>
      <c r="AU278" s="219" t="s">
        <v>84</v>
      </c>
      <c r="AV278" s="11" t="s">
        <v>84</v>
      </c>
      <c r="AW278" s="11" t="s">
        <v>39</v>
      </c>
      <c r="AX278" s="11" t="s">
        <v>24</v>
      </c>
      <c r="AY278" s="219" t="s">
        <v>129</v>
      </c>
    </row>
    <row r="279" spans="2:63" s="10" customFormat="1" ht="29.85" customHeight="1">
      <c r="B279" s="175"/>
      <c r="C279" s="176"/>
      <c r="D279" s="189" t="s">
        <v>74</v>
      </c>
      <c r="E279" s="190" t="s">
        <v>552</v>
      </c>
      <c r="F279" s="190" t="s">
        <v>553</v>
      </c>
      <c r="G279" s="176"/>
      <c r="H279" s="176"/>
      <c r="I279" s="179"/>
      <c r="J279" s="191">
        <f>BK279</f>
        <v>0</v>
      </c>
      <c r="K279" s="176"/>
      <c r="L279" s="181"/>
      <c r="M279" s="182"/>
      <c r="N279" s="183"/>
      <c r="O279" s="183"/>
      <c r="P279" s="184">
        <f>SUM(P280:P296)</f>
        <v>0</v>
      </c>
      <c r="Q279" s="183"/>
      <c r="R279" s="184">
        <f>SUM(R280:R296)</f>
        <v>0</v>
      </c>
      <c r="S279" s="183"/>
      <c r="T279" s="185">
        <f>SUM(T280:T296)</f>
        <v>0</v>
      </c>
      <c r="AR279" s="186" t="s">
        <v>24</v>
      </c>
      <c r="AT279" s="187" t="s">
        <v>74</v>
      </c>
      <c r="AU279" s="187" t="s">
        <v>24</v>
      </c>
      <c r="AY279" s="186" t="s">
        <v>129</v>
      </c>
      <c r="BK279" s="188">
        <f>SUM(BK280:BK296)</f>
        <v>0</v>
      </c>
    </row>
    <row r="280" spans="2:65" s="1" customFormat="1" ht="22.5" customHeight="1">
      <c r="B280" s="40"/>
      <c r="C280" s="192" t="s">
        <v>554</v>
      </c>
      <c r="D280" s="192" t="s">
        <v>132</v>
      </c>
      <c r="E280" s="193" t="s">
        <v>555</v>
      </c>
      <c r="F280" s="194" t="s">
        <v>556</v>
      </c>
      <c r="G280" s="195" t="s">
        <v>258</v>
      </c>
      <c r="H280" s="196">
        <v>652.536</v>
      </c>
      <c r="I280" s="197"/>
      <c r="J280" s="198">
        <f>ROUND(I280*H280,2)</f>
        <v>0</v>
      </c>
      <c r="K280" s="194" t="s">
        <v>136</v>
      </c>
      <c r="L280" s="60"/>
      <c r="M280" s="199" t="s">
        <v>22</v>
      </c>
      <c r="N280" s="200" t="s">
        <v>46</v>
      </c>
      <c r="O280" s="41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137</v>
      </c>
      <c r="AT280" s="23" t="s">
        <v>132</v>
      </c>
      <c r="AU280" s="23" t="s">
        <v>84</v>
      </c>
      <c r="AY280" s="23" t="s">
        <v>129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24</v>
      </c>
      <c r="BK280" s="203">
        <f>ROUND(I280*H280,2)</f>
        <v>0</v>
      </c>
      <c r="BL280" s="23" t="s">
        <v>137</v>
      </c>
      <c r="BM280" s="23" t="s">
        <v>557</v>
      </c>
    </row>
    <row r="281" spans="2:51" s="11" customFormat="1" ht="27">
      <c r="B281" s="209"/>
      <c r="C281" s="210"/>
      <c r="D281" s="207" t="s">
        <v>144</v>
      </c>
      <c r="E281" s="220" t="s">
        <v>22</v>
      </c>
      <c r="F281" s="221" t="s">
        <v>558</v>
      </c>
      <c r="G281" s="210"/>
      <c r="H281" s="222">
        <v>192.4</v>
      </c>
      <c r="I281" s="214"/>
      <c r="J281" s="210"/>
      <c r="K281" s="210"/>
      <c r="L281" s="215"/>
      <c r="M281" s="216"/>
      <c r="N281" s="217"/>
      <c r="O281" s="217"/>
      <c r="P281" s="217"/>
      <c r="Q281" s="217"/>
      <c r="R281" s="217"/>
      <c r="S281" s="217"/>
      <c r="T281" s="218"/>
      <c r="AT281" s="219" t="s">
        <v>144</v>
      </c>
      <c r="AU281" s="219" t="s">
        <v>84</v>
      </c>
      <c r="AV281" s="11" t="s">
        <v>84</v>
      </c>
      <c r="AW281" s="11" t="s">
        <v>39</v>
      </c>
      <c r="AX281" s="11" t="s">
        <v>75</v>
      </c>
      <c r="AY281" s="219" t="s">
        <v>129</v>
      </c>
    </row>
    <row r="282" spans="2:51" s="11" customFormat="1" ht="27">
      <c r="B282" s="209"/>
      <c r="C282" s="210"/>
      <c r="D282" s="207" t="s">
        <v>144</v>
      </c>
      <c r="E282" s="220" t="s">
        <v>22</v>
      </c>
      <c r="F282" s="221" t="s">
        <v>559</v>
      </c>
      <c r="G282" s="210"/>
      <c r="H282" s="222">
        <v>422.76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144</v>
      </c>
      <c r="AU282" s="219" t="s">
        <v>84</v>
      </c>
      <c r="AV282" s="11" t="s">
        <v>84</v>
      </c>
      <c r="AW282" s="11" t="s">
        <v>39</v>
      </c>
      <c r="AX282" s="11" t="s">
        <v>75</v>
      </c>
      <c r="AY282" s="219" t="s">
        <v>129</v>
      </c>
    </row>
    <row r="283" spans="2:51" s="11" customFormat="1" ht="27">
      <c r="B283" s="209"/>
      <c r="C283" s="210"/>
      <c r="D283" s="207" t="s">
        <v>144</v>
      </c>
      <c r="E283" s="220" t="s">
        <v>22</v>
      </c>
      <c r="F283" s="221" t="s">
        <v>560</v>
      </c>
      <c r="G283" s="210"/>
      <c r="H283" s="222">
        <v>7.821</v>
      </c>
      <c r="I283" s="214"/>
      <c r="J283" s="210"/>
      <c r="K283" s="210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144</v>
      </c>
      <c r="AU283" s="219" t="s">
        <v>84</v>
      </c>
      <c r="AV283" s="11" t="s">
        <v>84</v>
      </c>
      <c r="AW283" s="11" t="s">
        <v>39</v>
      </c>
      <c r="AX283" s="11" t="s">
        <v>75</v>
      </c>
      <c r="AY283" s="219" t="s">
        <v>129</v>
      </c>
    </row>
    <row r="284" spans="2:51" s="13" customFormat="1" ht="27">
      <c r="B284" s="248"/>
      <c r="C284" s="249"/>
      <c r="D284" s="207" t="s">
        <v>144</v>
      </c>
      <c r="E284" s="259" t="s">
        <v>22</v>
      </c>
      <c r="F284" s="260" t="s">
        <v>561</v>
      </c>
      <c r="G284" s="249"/>
      <c r="H284" s="261" t="s">
        <v>22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144</v>
      </c>
      <c r="AU284" s="258" t="s">
        <v>84</v>
      </c>
      <c r="AV284" s="13" t="s">
        <v>24</v>
      </c>
      <c r="AW284" s="13" t="s">
        <v>39</v>
      </c>
      <c r="AX284" s="13" t="s">
        <v>75</v>
      </c>
      <c r="AY284" s="258" t="s">
        <v>129</v>
      </c>
    </row>
    <row r="285" spans="2:51" s="11" customFormat="1" ht="27">
      <c r="B285" s="209"/>
      <c r="C285" s="210"/>
      <c r="D285" s="207" t="s">
        <v>144</v>
      </c>
      <c r="E285" s="220" t="s">
        <v>22</v>
      </c>
      <c r="F285" s="221" t="s">
        <v>562</v>
      </c>
      <c r="G285" s="210"/>
      <c r="H285" s="222">
        <v>29.555</v>
      </c>
      <c r="I285" s="214"/>
      <c r="J285" s="210"/>
      <c r="K285" s="210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144</v>
      </c>
      <c r="AU285" s="219" t="s">
        <v>84</v>
      </c>
      <c r="AV285" s="11" t="s">
        <v>84</v>
      </c>
      <c r="AW285" s="11" t="s">
        <v>39</v>
      </c>
      <c r="AX285" s="11" t="s">
        <v>75</v>
      </c>
      <c r="AY285" s="219" t="s">
        <v>129</v>
      </c>
    </row>
    <row r="286" spans="2:51" s="12" customFormat="1" ht="13.5">
      <c r="B286" s="223"/>
      <c r="C286" s="224"/>
      <c r="D286" s="204" t="s">
        <v>144</v>
      </c>
      <c r="E286" s="225" t="s">
        <v>22</v>
      </c>
      <c r="F286" s="226" t="s">
        <v>153</v>
      </c>
      <c r="G286" s="224"/>
      <c r="H286" s="227">
        <v>652.536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AT286" s="233" t="s">
        <v>144</v>
      </c>
      <c r="AU286" s="233" t="s">
        <v>84</v>
      </c>
      <c r="AV286" s="12" t="s">
        <v>137</v>
      </c>
      <c r="AW286" s="12" t="s">
        <v>39</v>
      </c>
      <c r="AX286" s="12" t="s">
        <v>24</v>
      </c>
      <c r="AY286" s="233" t="s">
        <v>129</v>
      </c>
    </row>
    <row r="287" spans="2:65" s="1" customFormat="1" ht="22.5" customHeight="1">
      <c r="B287" s="40"/>
      <c r="C287" s="192" t="s">
        <v>563</v>
      </c>
      <c r="D287" s="192" t="s">
        <v>132</v>
      </c>
      <c r="E287" s="193" t="s">
        <v>564</v>
      </c>
      <c r="F287" s="194" t="s">
        <v>565</v>
      </c>
      <c r="G287" s="195" t="s">
        <v>258</v>
      </c>
      <c r="H287" s="196">
        <v>15660.864</v>
      </c>
      <c r="I287" s="197"/>
      <c r="J287" s="198">
        <f>ROUND(I287*H287,2)</f>
        <v>0</v>
      </c>
      <c r="K287" s="194" t="s">
        <v>136</v>
      </c>
      <c r="L287" s="60"/>
      <c r="M287" s="199" t="s">
        <v>22</v>
      </c>
      <c r="N287" s="200" t="s">
        <v>46</v>
      </c>
      <c r="O287" s="41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3" t="s">
        <v>137</v>
      </c>
      <c r="AT287" s="23" t="s">
        <v>132</v>
      </c>
      <c r="AU287" s="23" t="s">
        <v>84</v>
      </c>
      <c r="AY287" s="23" t="s">
        <v>129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3" t="s">
        <v>24</v>
      </c>
      <c r="BK287" s="203">
        <f>ROUND(I287*H287,2)</f>
        <v>0</v>
      </c>
      <c r="BL287" s="23" t="s">
        <v>137</v>
      </c>
      <c r="BM287" s="23" t="s">
        <v>566</v>
      </c>
    </row>
    <row r="288" spans="2:47" s="1" customFormat="1" ht="27">
      <c r="B288" s="40"/>
      <c r="C288" s="62"/>
      <c r="D288" s="207" t="s">
        <v>139</v>
      </c>
      <c r="E288" s="62"/>
      <c r="F288" s="208" t="s">
        <v>567</v>
      </c>
      <c r="G288" s="62"/>
      <c r="H288" s="62"/>
      <c r="I288" s="162"/>
      <c r="J288" s="62"/>
      <c r="K288" s="62"/>
      <c r="L288" s="60"/>
      <c r="M288" s="206"/>
      <c r="N288" s="41"/>
      <c r="O288" s="41"/>
      <c r="P288" s="41"/>
      <c r="Q288" s="41"/>
      <c r="R288" s="41"/>
      <c r="S288" s="41"/>
      <c r="T288" s="77"/>
      <c r="AT288" s="23" t="s">
        <v>139</v>
      </c>
      <c r="AU288" s="23" t="s">
        <v>84</v>
      </c>
    </row>
    <row r="289" spans="2:51" s="11" customFormat="1" ht="13.5">
      <c r="B289" s="209"/>
      <c r="C289" s="210"/>
      <c r="D289" s="204" t="s">
        <v>144</v>
      </c>
      <c r="E289" s="210"/>
      <c r="F289" s="212" t="s">
        <v>568</v>
      </c>
      <c r="G289" s="210"/>
      <c r="H289" s="213">
        <v>15660.864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144</v>
      </c>
      <c r="AU289" s="219" t="s">
        <v>84</v>
      </c>
      <c r="AV289" s="11" t="s">
        <v>84</v>
      </c>
      <c r="AW289" s="11" t="s">
        <v>6</v>
      </c>
      <c r="AX289" s="11" t="s">
        <v>24</v>
      </c>
      <c r="AY289" s="219" t="s">
        <v>129</v>
      </c>
    </row>
    <row r="290" spans="2:65" s="1" customFormat="1" ht="22.5" customHeight="1">
      <c r="B290" s="40"/>
      <c r="C290" s="192" t="s">
        <v>569</v>
      </c>
      <c r="D290" s="192" t="s">
        <v>132</v>
      </c>
      <c r="E290" s="193" t="s">
        <v>570</v>
      </c>
      <c r="F290" s="194" t="s">
        <v>571</v>
      </c>
      <c r="G290" s="195" t="s">
        <v>258</v>
      </c>
      <c r="H290" s="196">
        <v>652.536</v>
      </c>
      <c r="I290" s="197"/>
      <c r="J290" s="198">
        <f>ROUND(I290*H290,2)</f>
        <v>0</v>
      </c>
      <c r="K290" s="194" t="s">
        <v>136</v>
      </c>
      <c r="L290" s="60"/>
      <c r="M290" s="199" t="s">
        <v>22</v>
      </c>
      <c r="N290" s="200" t="s">
        <v>46</v>
      </c>
      <c r="O290" s="41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3" t="s">
        <v>137</v>
      </c>
      <c r="AT290" s="23" t="s">
        <v>132</v>
      </c>
      <c r="AU290" s="23" t="s">
        <v>84</v>
      </c>
      <c r="AY290" s="23" t="s">
        <v>129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24</v>
      </c>
      <c r="BK290" s="203">
        <f>ROUND(I290*H290,2)</f>
        <v>0</v>
      </c>
      <c r="BL290" s="23" t="s">
        <v>137</v>
      </c>
      <c r="BM290" s="23" t="s">
        <v>572</v>
      </c>
    </row>
    <row r="291" spans="2:51" s="11" customFormat="1" ht="27">
      <c r="B291" s="209"/>
      <c r="C291" s="210"/>
      <c r="D291" s="207" t="s">
        <v>144</v>
      </c>
      <c r="E291" s="220" t="s">
        <v>22</v>
      </c>
      <c r="F291" s="221" t="s">
        <v>558</v>
      </c>
      <c r="G291" s="210"/>
      <c r="H291" s="222">
        <v>192.4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144</v>
      </c>
      <c r="AU291" s="219" t="s">
        <v>84</v>
      </c>
      <c r="AV291" s="11" t="s">
        <v>84</v>
      </c>
      <c r="AW291" s="11" t="s">
        <v>39</v>
      </c>
      <c r="AX291" s="11" t="s">
        <v>75</v>
      </c>
      <c r="AY291" s="219" t="s">
        <v>129</v>
      </c>
    </row>
    <row r="292" spans="2:51" s="11" customFormat="1" ht="27">
      <c r="B292" s="209"/>
      <c r="C292" s="210"/>
      <c r="D292" s="207" t="s">
        <v>144</v>
      </c>
      <c r="E292" s="220" t="s">
        <v>22</v>
      </c>
      <c r="F292" s="221" t="s">
        <v>559</v>
      </c>
      <c r="G292" s="210"/>
      <c r="H292" s="222">
        <v>422.76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144</v>
      </c>
      <c r="AU292" s="219" t="s">
        <v>84</v>
      </c>
      <c r="AV292" s="11" t="s">
        <v>84</v>
      </c>
      <c r="AW292" s="11" t="s">
        <v>39</v>
      </c>
      <c r="AX292" s="11" t="s">
        <v>75</v>
      </c>
      <c r="AY292" s="219" t="s">
        <v>129</v>
      </c>
    </row>
    <row r="293" spans="2:51" s="11" customFormat="1" ht="27">
      <c r="B293" s="209"/>
      <c r="C293" s="210"/>
      <c r="D293" s="207" t="s">
        <v>144</v>
      </c>
      <c r="E293" s="220" t="s">
        <v>22</v>
      </c>
      <c r="F293" s="221" t="s">
        <v>560</v>
      </c>
      <c r="G293" s="210"/>
      <c r="H293" s="222">
        <v>7.821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144</v>
      </c>
      <c r="AU293" s="219" t="s">
        <v>84</v>
      </c>
      <c r="AV293" s="11" t="s">
        <v>84</v>
      </c>
      <c r="AW293" s="11" t="s">
        <v>39</v>
      </c>
      <c r="AX293" s="11" t="s">
        <v>75</v>
      </c>
      <c r="AY293" s="219" t="s">
        <v>129</v>
      </c>
    </row>
    <row r="294" spans="2:51" s="13" customFormat="1" ht="27">
      <c r="B294" s="248"/>
      <c r="C294" s="249"/>
      <c r="D294" s="207" t="s">
        <v>144</v>
      </c>
      <c r="E294" s="259" t="s">
        <v>22</v>
      </c>
      <c r="F294" s="260" t="s">
        <v>561</v>
      </c>
      <c r="G294" s="249"/>
      <c r="H294" s="261" t="s">
        <v>22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144</v>
      </c>
      <c r="AU294" s="258" t="s">
        <v>84</v>
      </c>
      <c r="AV294" s="13" t="s">
        <v>24</v>
      </c>
      <c r="AW294" s="13" t="s">
        <v>39</v>
      </c>
      <c r="AX294" s="13" t="s">
        <v>75</v>
      </c>
      <c r="AY294" s="258" t="s">
        <v>129</v>
      </c>
    </row>
    <row r="295" spans="2:51" s="11" customFormat="1" ht="27">
      <c r="B295" s="209"/>
      <c r="C295" s="210"/>
      <c r="D295" s="207" t="s">
        <v>144</v>
      </c>
      <c r="E295" s="220" t="s">
        <v>22</v>
      </c>
      <c r="F295" s="221" t="s">
        <v>562</v>
      </c>
      <c r="G295" s="210"/>
      <c r="H295" s="222">
        <v>29.555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144</v>
      </c>
      <c r="AU295" s="219" t="s">
        <v>84</v>
      </c>
      <c r="AV295" s="11" t="s">
        <v>84</v>
      </c>
      <c r="AW295" s="11" t="s">
        <v>39</v>
      </c>
      <c r="AX295" s="11" t="s">
        <v>75</v>
      </c>
      <c r="AY295" s="219" t="s">
        <v>129</v>
      </c>
    </row>
    <row r="296" spans="2:51" s="12" customFormat="1" ht="13.5">
      <c r="B296" s="223"/>
      <c r="C296" s="224"/>
      <c r="D296" s="207" t="s">
        <v>144</v>
      </c>
      <c r="E296" s="262" t="s">
        <v>22</v>
      </c>
      <c r="F296" s="263" t="s">
        <v>153</v>
      </c>
      <c r="G296" s="224"/>
      <c r="H296" s="264">
        <v>652.536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AT296" s="233" t="s">
        <v>144</v>
      </c>
      <c r="AU296" s="233" t="s">
        <v>84</v>
      </c>
      <c r="AV296" s="12" t="s">
        <v>137</v>
      </c>
      <c r="AW296" s="12" t="s">
        <v>39</v>
      </c>
      <c r="AX296" s="12" t="s">
        <v>24</v>
      </c>
      <c r="AY296" s="233" t="s">
        <v>129</v>
      </c>
    </row>
    <row r="297" spans="2:63" s="10" customFormat="1" ht="29.85" customHeight="1">
      <c r="B297" s="175"/>
      <c r="C297" s="176"/>
      <c r="D297" s="189" t="s">
        <v>74</v>
      </c>
      <c r="E297" s="190" t="s">
        <v>573</v>
      </c>
      <c r="F297" s="190" t="s">
        <v>574</v>
      </c>
      <c r="G297" s="176"/>
      <c r="H297" s="176"/>
      <c r="I297" s="179"/>
      <c r="J297" s="191">
        <f>BK297</f>
        <v>0</v>
      </c>
      <c r="K297" s="176"/>
      <c r="L297" s="181"/>
      <c r="M297" s="182"/>
      <c r="N297" s="183"/>
      <c r="O297" s="183"/>
      <c r="P297" s="184">
        <f>SUM(P298:P301)</f>
        <v>0</v>
      </c>
      <c r="Q297" s="183"/>
      <c r="R297" s="184">
        <f>SUM(R298:R301)</f>
        <v>0</v>
      </c>
      <c r="S297" s="183"/>
      <c r="T297" s="185">
        <f>SUM(T298:T301)</f>
        <v>0</v>
      </c>
      <c r="AR297" s="186" t="s">
        <v>24</v>
      </c>
      <c r="AT297" s="187" t="s">
        <v>74</v>
      </c>
      <c r="AU297" s="187" t="s">
        <v>24</v>
      </c>
      <c r="AY297" s="186" t="s">
        <v>129</v>
      </c>
      <c r="BK297" s="188">
        <f>SUM(BK298:BK301)</f>
        <v>0</v>
      </c>
    </row>
    <row r="298" spans="2:65" s="1" customFormat="1" ht="31.5" customHeight="1">
      <c r="B298" s="40"/>
      <c r="C298" s="192" t="s">
        <v>575</v>
      </c>
      <c r="D298" s="192" t="s">
        <v>132</v>
      </c>
      <c r="E298" s="193" t="s">
        <v>576</v>
      </c>
      <c r="F298" s="194" t="s">
        <v>577</v>
      </c>
      <c r="G298" s="195" t="s">
        <v>258</v>
      </c>
      <c r="H298" s="196">
        <v>3543.669</v>
      </c>
      <c r="I298" s="197"/>
      <c r="J298" s="198">
        <f>ROUND(I298*H298,2)</f>
        <v>0</v>
      </c>
      <c r="K298" s="194" t="s">
        <v>136</v>
      </c>
      <c r="L298" s="60"/>
      <c r="M298" s="199" t="s">
        <v>22</v>
      </c>
      <c r="N298" s="200" t="s">
        <v>46</v>
      </c>
      <c r="O298" s="41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137</v>
      </c>
      <c r="AT298" s="23" t="s">
        <v>132</v>
      </c>
      <c r="AU298" s="23" t="s">
        <v>84</v>
      </c>
      <c r="AY298" s="23" t="s">
        <v>129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24</v>
      </c>
      <c r="BK298" s="203">
        <f>ROUND(I298*H298,2)</f>
        <v>0</v>
      </c>
      <c r="BL298" s="23" t="s">
        <v>137</v>
      </c>
      <c r="BM298" s="23" t="s">
        <v>578</v>
      </c>
    </row>
    <row r="299" spans="2:65" s="1" customFormat="1" ht="31.5" customHeight="1">
      <c r="B299" s="40"/>
      <c r="C299" s="192" t="s">
        <v>579</v>
      </c>
      <c r="D299" s="192" t="s">
        <v>132</v>
      </c>
      <c r="E299" s="193" t="s">
        <v>580</v>
      </c>
      <c r="F299" s="194" t="s">
        <v>581</v>
      </c>
      <c r="G299" s="195" t="s">
        <v>258</v>
      </c>
      <c r="H299" s="196">
        <v>7087.338</v>
      </c>
      <c r="I299" s="197"/>
      <c r="J299" s="198">
        <f>ROUND(I299*H299,2)</f>
        <v>0</v>
      </c>
      <c r="K299" s="194" t="s">
        <v>136</v>
      </c>
      <c r="L299" s="60"/>
      <c r="M299" s="199" t="s">
        <v>22</v>
      </c>
      <c r="N299" s="200" t="s">
        <v>46</v>
      </c>
      <c r="O299" s="41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3" t="s">
        <v>137</v>
      </c>
      <c r="AT299" s="23" t="s">
        <v>132</v>
      </c>
      <c r="AU299" s="23" t="s">
        <v>84</v>
      </c>
      <c r="AY299" s="23" t="s">
        <v>129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3" t="s">
        <v>24</v>
      </c>
      <c r="BK299" s="203">
        <f>ROUND(I299*H299,2)</f>
        <v>0</v>
      </c>
      <c r="BL299" s="23" t="s">
        <v>137</v>
      </c>
      <c r="BM299" s="23" t="s">
        <v>582</v>
      </c>
    </row>
    <row r="300" spans="2:47" s="1" customFormat="1" ht="27">
      <c r="B300" s="40"/>
      <c r="C300" s="62"/>
      <c r="D300" s="207" t="s">
        <v>139</v>
      </c>
      <c r="E300" s="62"/>
      <c r="F300" s="208" t="s">
        <v>583</v>
      </c>
      <c r="G300" s="62"/>
      <c r="H300" s="62"/>
      <c r="I300" s="162"/>
      <c r="J300" s="62"/>
      <c r="K300" s="62"/>
      <c r="L300" s="60"/>
      <c r="M300" s="206"/>
      <c r="N300" s="41"/>
      <c r="O300" s="41"/>
      <c r="P300" s="41"/>
      <c r="Q300" s="41"/>
      <c r="R300" s="41"/>
      <c r="S300" s="41"/>
      <c r="T300" s="77"/>
      <c r="AT300" s="23" t="s">
        <v>139</v>
      </c>
      <c r="AU300" s="23" t="s">
        <v>84</v>
      </c>
    </row>
    <row r="301" spans="2:51" s="11" customFormat="1" ht="13.5">
      <c r="B301" s="209"/>
      <c r="C301" s="210"/>
      <c r="D301" s="207" t="s">
        <v>144</v>
      </c>
      <c r="E301" s="210"/>
      <c r="F301" s="221" t="s">
        <v>584</v>
      </c>
      <c r="G301" s="210"/>
      <c r="H301" s="222">
        <v>7087.338</v>
      </c>
      <c r="I301" s="214"/>
      <c r="J301" s="210"/>
      <c r="K301" s="210"/>
      <c r="L301" s="215"/>
      <c r="M301" s="265"/>
      <c r="N301" s="266"/>
      <c r="O301" s="266"/>
      <c r="P301" s="266"/>
      <c r="Q301" s="266"/>
      <c r="R301" s="266"/>
      <c r="S301" s="266"/>
      <c r="T301" s="267"/>
      <c r="AT301" s="219" t="s">
        <v>144</v>
      </c>
      <c r="AU301" s="219" t="s">
        <v>84</v>
      </c>
      <c r="AV301" s="11" t="s">
        <v>84</v>
      </c>
      <c r="AW301" s="11" t="s">
        <v>6</v>
      </c>
      <c r="AX301" s="11" t="s">
        <v>24</v>
      </c>
      <c r="AY301" s="219" t="s">
        <v>129</v>
      </c>
    </row>
    <row r="302" spans="2:12" s="1" customFormat="1" ht="6.95" customHeight="1">
      <c r="B302" s="55"/>
      <c r="C302" s="56"/>
      <c r="D302" s="56"/>
      <c r="E302" s="56"/>
      <c r="F302" s="56"/>
      <c r="G302" s="56"/>
      <c r="H302" s="56"/>
      <c r="I302" s="138"/>
      <c r="J302" s="56"/>
      <c r="K302" s="56"/>
      <c r="L302" s="60"/>
    </row>
  </sheetData>
  <sheetProtection password="CC35" sheet="1" objects="1" scenarios="1" formatCells="0" formatColumns="0" formatRows="0" sort="0" autoFilter="0"/>
  <autoFilter ref="C82:K301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93" t="s">
        <v>95</v>
      </c>
      <c r="H1" s="393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6" t="str">
        <f>'Rekapitulace stavby'!K6</f>
        <v>II/272 Kounice - Bříství, ověření nové technologie</v>
      </c>
      <c r="F7" s="387"/>
      <c r="G7" s="387"/>
      <c r="H7" s="387"/>
      <c r="I7" s="116"/>
      <c r="J7" s="28"/>
      <c r="K7" s="30"/>
    </row>
    <row r="8" spans="2:11" s="1" customFormat="1" ht="13.5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8" t="s">
        <v>585</v>
      </c>
      <c r="F9" s="389"/>
      <c r="G9" s="389"/>
      <c r="H9" s="38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6. 1. 2017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34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5" t="s">
        <v>22</v>
      </c>
      <c r="F24" s="355"/>
      <c r="G24" s="355"/>
      <c r="H24" s="355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ROUND(SUM(BE78:BE82),2)</f>
        <v>0</v>
      </c>
      <c r="G30" s="41"/>
      <c r="H30" s="41"/>
      <c r="I30" s="130">
        <v>0.21</v>
      </c>
      <c r="J30" s="129">
        <f>ROUND(ROUND((SUM(BE78:BE82)),2)*I30,2)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ROUND(SUM(BF78:BF82),2)</f>
        <v>0</v>
      </c>
      <c r="G31" s="41"/>
      <c r="H31" s="41"/>
      <c r="I31" s="130">
        <v>0.15</v>
      </c>
      <c r="J31" s="129">
        <f>ROUND(ROUND((SUM(BF78:BF82)),2)*I31,2)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ROUND(SUM(BG78:BG82),2)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ROUND(SUM(BH78:BH82),2)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ROUND(SUM(BI78:BI82),2)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II/272 Kounice - Bříství, ověření nové technologie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SO 180 - Přechodné dopravní značení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Středočeský kraj</v>
      </c>
      <c r="G49" s="41"/>
      <c r="H49" s="41"/>
      <c r="I49" s="118" t="s">
        <v>27</v>
      </c>
      <c r="J49" s="119" t="str">
        <f>IF(J12="","",J12)</f>
        <v>6. 1. 2017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37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106</v>
      </c>
    </row>
    <row r="57" spans="2:11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108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113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90" t="str">
        <f>E7</f>
        <v>II/272 Kounice - Bříství, ověření nové technologie</v>
      </c>
      <c r="F68" s="391"/>
      <c r="G68" s="391"/>
      <c r="H68" s="391"/>
      <c r="I68" s="162"/>
      <c r="J68" s="62"/>
      <c r="K68" s="62"/>
      <c r="L68" s="60"/>
    </row>
    <row r="69" spans="2:12" s="1" customFormat="1" ht="14.45" customHeight="1">
      <c r="B69" s="40"/>
      <c r="C69" s="64" t="s">
        <v>100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6" t="str">
        <f>E9</f>
        <v>SO 180 - Přechodné dopravní značení</v>
      </c>
      <c r="F70" s="392"/>
      <c r="G70" s="392"/>
      <c r="H70" s="392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Středočeský kraj</v>
      </c>
      <c r="G72" s="62"/>
      <c r="H72" s="62"/>
      <c r="I72" s="164" t="s">
        <v>27</v>
      </c>
      <c r="J72" s="72" t="str">
        <f>IF(J12="","",J12)</f>
        <v>6. 1. 2017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Krajská správa a údržba silnic Středočeského kraje</v>
      </c>
      <c r="G74" s="62"/>
      <c r="H74" s="62"/>
      <c r="I74" s="164" t="s">
        <v>37</v>
      </c>
      <c r="J74" s="163" t="str">
        <f>E21</f>
        <v xml:space="preserve"> 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114</v>
      </c>
      <c r="D77" s="167" t="s">
        <v>60</v>
      </c>
      <c r="E77" s="167" t="s">
        <v>56</v>
      </c>
      <c r="F77" s="167" t="s">
        <v>115</v>
      </c>
      <c r="G77" s="167" t="s">
        <v>116</v>
      </c>
      <c r="H77" s="167" t="s">
        <v>117</v>
      </c>
      <c r="I77" s="168" t="s">
        <v>118</v>
      </c>
      <c r="J77" s="167" t="s">
        <v>104</v>
      </c>
      <c r="K77" s="169" t="s">
        <v>119</v>
      </c>
      <c r="L77" s="170"/>
      <c r="M77" s="80" t="s">
        <v>120</v>
      </c>
      <c r="N77" s="81" t="s">
        <v>45</v>
      </c>
      <c r="O77" s="81" t="s">
        <v>121</v>
      </c>
      <c r="P77" s="81" t="s">
        <v>122</v>
      </c>
      <c r="Q77" s="81" t="s">
        <v>123</v>
      </c>
      <c r="R77" s="81" t="s">
        <v>124</v>
      </c>
      <c r="S77" s="81" t="s">
        <v>125</v>
      </c>
      <c r="T77" s="82" t="s">
        <v>126</v>
      </c>
    </row>
    <row r="78" spans="2:63" s="1" customFormat="1" ht="29.25" customHeight="1">
      <c r="B78" s="40"/>
      <c r="C78" s="86" t="s">
        <v>105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106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127</v>
      </c>
      <c r="F79" s="178" t="s">
        <v>128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24</v>
      </c>
      <c r="AT79" s="187" t="s">
        <v>74</v>
      </c>
      <c r="AU79" s="187" t="s">
        <v>75</v>
      </c>
      <c r="AY79" s="186" t="s">
        <v>129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130</v>
      </c>
      <c r="F80" s="190" t="s">
        <v>131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SUM(P81:P82)</f>
        <v>0</v>
      </c>
      <c r="Q80" s="183"/>
      <c r="R80" s="184">
        <f>SUM(R81:R82)</f>
        <v>0</v>
      </c>
      <c r="S80" s="183"/>
      <c r="T80" s="185">
        <f>SUM(T81:T82)</f>
        <v>0</v>
      </c>
      <c r="AR80" s="186" t="s">
        <v>24</v>
      </c>
      <c r="AT80" s="187" t="s">
        <v>74</v>
      </c>
      <c r="AU80" s="187" t="s">
        <v>24</v>
      </c>
      <c r="AY80" s="186" t="s">
        <v>129</v>
      </c>
      <c r="BK80" s="188">
        <f>SUM(BK81:BK82)</f>
        <v>0</v>
      </c>
    </row>
    <row r="81" spans="2:65" s="1" customFormat="1" ht="22.5" customHeight="1">
      <c r="B81" s="40"/>
      <c r="C81" s="192" t="s">
        <v>24</v>
      </c>
      <c r="D81" s="192" t="s">
        <v>132</v>
      </c>
      <c r="E81" s="193" t="s">
        <v>586</v>
      </c>
      <c r="F81" s="194" t="s">
        <v>587</v>
      </c>
      <c r="G81" s="195" t="s">
        <v>588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41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3" t="s">
        <v>137</v>
      </c>
      <c r="AT81" s="23" t="s">
        <v>132</v>
      </c>
      <c r="AU81" s="23" t="s">
        <v>84</v>
      </c>
      <c r="AY81" s="23" t="s">
        <v>129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3" t="s">
        <v>24</v>
      </c>
      <c r="BK81" s="203">
        <f>ROUND(I81*H81,2)</f>
        <v>0</v>
      </c>
      <c r="BL81" s="23" t="s">
        <v>137</v>
      </c>
      <c r="BM81" s="23" t="s">
        <v>589</v>
      </c>
    </row>
    <row r="82" spans="2:47" s="1" customFormat="1" ht="40.5">
      <c r="B82" s="40"/>
      <c r="C82" s="62"/>
      <c r="D82" s="207" t="s">
        <v>139</v>
      </c>
      <c r="E82" s="62"/>
      <c r="F82" s="208" t="s">
        <v>590</v>
      </c>
      <c r="G82" s="62"/>
      <c r="H82" s="62"/>
      <c r="I82" s="162"/>
      <c r="J82" s="62"/>
      <c r="K82" s="62"/>
      <c r="L82" s="60"/>
      <c r="M82" s="268"/>
      <c r="N82" s="245"/>
      <c r="O82" s="245"/>
      <c r="P82" s="245"/>
      <c r="Q82" s="245"/>
      <c r="R82" s="245"/>
      <c r="S82" s="245"/>
      <c r="T82" s="269"/>
      <c r="AT82" s="23" t="s">
        <v>139</v>
      </c>
      <c r="AU82" s="23" t="s">
        <v>84</v>
      </c>
    </row>
    <row r="83" spans="2:12" s="1" customFormat="1" ht="6.95" customHeight="1">
      <c r="B83" s="55"/>
      <c r="C83" s="56"/>
      <c r="D83" s="56"/>
      <c r="E83" s="56"/>
      <c r="F83" s="56"/>
      <c r="G83" s="56"/>
      <c r="H83" s="56"/>
      <c r="I83" s="138"/>
      <c r="J83" s="56"/>
      <c r="K83" s="56"/>
      <c r="L83" s="60"/>
    </row>
  </sheetData>
  <sheetProtection password="CC35" sheet="1" objects="1" scenarios="1" formatCells="0" formatColumns="0" formatRows="0" sort="0" autoFilter="0"/>
  <autoFilter ref="C77:K82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93" t="s">
        <v>95</v>
      </c>
      <c r="H1" s="393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6" t="str">
        <f>'Rekapitulace stavby'!K6</f>
        <v>II/272 Kounice - Bříství, ověření nové technologie</v>
      </c>
      <c r="F7" s="387"/>
      <c r="G7" s="387"/>
      <c r="H7" s="387"/>
      <c r="I7" s="116"/>
      <c r="J7" s="28"/>
      <c r="K7" s="30"/>
    </row>
    <row r="8" spans="2:11" s="1" customFormat="1" ht="13.5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8" t="s">
        <v>591</v>
      </c>
      <c r="F9" s="389"/>
      <c r="G9" s="389"/>
      <c r="H9" s="38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6. 1. 2017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34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5" t="s">
        <v>22</v>
      </c>
      <c r="F24" s="355"/>
      <c r="G24" s="355"/>
      <c r="H24" s="355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ROUND(SUM(BE79:BE147),2)</f>
        <v>0</v>
      </c>
      <c r="G30" s="41"/>
      <c r="H30" s="41"/>
      <c r="I30" s="130">
        <v>0.21</v>
      </c>
      <c r="J30" s="129">
        <f>ROUND(ROUND((SUM(BE79:BE147)),2)*I30,2)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ROUND(SUM(BF79:BF147),2)</f>
        <v>0</v>
      </c>
      <c r="G31" s="41"/>
      <c r="H31" s="41"/>
      <c r="I31" s="130">
        <v>0.15</v>
      </c>
      <c r="J31" s="129">
        <f>ROUND(ROUND((SUM(BF79:BF147)),2)*I31,2)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ROUND(SUM(BG79:BG147),2)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ROUND(SUM(BH79:BH147),2)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ROUND(SUM(BI79:BI147),2)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II/272 Kounice - Bříství, ověření nové technologie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 xml:space="preserve">SO 190 - Stálé dopravní značení 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Středočeský kraj</v>
      </c>
      <c r="G49" s="41"/>
      <c r="H49" s="41"/>
      <c r="I49" s="118" t="s">
        <v>27</v>
      </c>
      <c r="J49" s="119" t="str">
        <f>IF(J12="","",J12)</f>
        <v>6. 1. 2017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37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106</v>
      </c>
    </row>
    <row r="57" spans="2:11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8" customFormat="1" ht="19.9" customHeight="1">
      <c r="B58" s="155"/>
      <c r="C58" s="156"/>
      <c r="D58" s="157" t="s">
        <v>108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11" s="8" customFormat="1" ht="19.9" customHeight="1">
      <c r="B59" s="155"/>
      <c r="C59" s="156"/>
      <c r="D59" s="157" t="s">
        <v>192</v>
      </c>
      <c r="E59" s="158"/>
      <c r="F59" s="158"/>
      <c r="G59" s="158"/>
      <c r="H59" s="158"/>
      <c r="I59" s="159"/>
      <c r="J59" s="160">
        <f>J144</f>
        <v>0</v>
      </c>
      <c r="K59" s="16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95" customHeight="1">
      <c r="B66" s="40"/>
      <c r="C66" s="61" t="s">
        <v>113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22.5" customHeight="1">
      <c r="B69" s="40"/>
      <c r="C69" s="62"/>
      <c r="D69" s="62"/>
      <c r="E69" s="390" t="str">
        <f>E7</f>
        <v>II/272 Kounice - Bříství, ověření nové technologie</v>
      </c>
      <c r="F69" s="391"/>
      <c r="G69" s="391"/>
      <c r="H69" s="391"/>
      <c r="I69" s="162"/>
      <c r="J69" s="62"/>
      <c r="K69" s="62"/>
      <c r="L69" s="60"/>
    </row>
    <row r="70" spans="2:12" s="1" customFormat="1" ht="14.45" customHeight="1">
      <c r="B70" s="40"/>
      <c r="C70" s="64" t="s">
        <v>100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23.25" customHeight="1">
      <c r="B71" s="40"/>
      <c r="C71" s="62"/>
      <c r="D71" s="62"/>
      <c r="E71" s="366" t="str">
        <f>E9</f>
        <v xml:space="preserve">SO 190 - Stálé dopravní značení </v>
      </c>
      <c r="F71" s="392"/>
      <c r="G71" s="392"/>
      <c r="H71" s="39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25</v>
      </c>
      <c r="D73" s="62"/>
      <c r="E73" s="62"/>
      <c r="F73" s="163" t="str">
        <f>F12</f>
        <v>Středočeský kraj</v>
      </c>
      <c r="G73" s="62"/>
      <c r="H73" s="62"/>
      <c r="I73" s="164" t="s">
        <v>27</v>
      </c>
      <c r="J73" s="72" t="str">
        <f>IF(J12="","",J12)</f>
        <v>6. 1. 2017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3.5">
      <c r="B75" s="40"/>
      <c r="C75" s="64" t="s">
        <v>31</v>
      </c>
      <c r="D75" s="62"/>
      <c r="E75" s="62"/>
      <c r="F75" s="163" t="str">
        <f>E15</f>
        <v>Krajská správa a údržba silnic Středočeského kraje</v>
      </c>
      <c r="G75" s="62"/>
      <c r="H75" s="62"/>
      <c r="I75" s="164" t="s">
        <v>37</v>
      </c>
      <c r="J75" s="163" t="str">
        <f>E21</f>
        <v xml:space="preserve"> </v>
      </c>
      <c r="K75" s="62"/>
      <c r="L75" s="60"/>
    </row>
    <row r="76" spans="2:12" s="1" customFormat="1" ht="14.45" customHeight="1">
      <c r="B76" s="40"/>
      <c r="C76" s="64" t="s">
        <v>35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114</v>
      </c>
      <c r="D78" s="167" t="s">
        <v>60</v>
      </c>
      <c r="E78" s="167" t="s">
        <v>56</v>
      </c>
      <c r="F78" s="167" t="s">
        <v>115</v>
      </c>
      <c r="G78" s="167" t="s">
        <v>116</v>
      </c>
      <c r="H78" s="167" t="s">
        <v>117</v>
      </c>
      <c r="I78" s="168" t="s">
        <v>118</v>
      </c>
      <c r="J78" s="167" t="s">
        <v>104</v>
      </c>
      <c r="K78" s="169" t="s">
        <v>119</v>
      </c>
      <c r="L78" s="170"/>
      <c r="M78" s="80" t="s">
        <v>120</v>
      </c>
      <c r="N78" s="81" t="s">
        <v>45</v>
      </c>
      <c r="O78" s="81" t="s">
        <v>121</v>
      </c>
      <c r="P78" s="81" t="s">
        <v>122</v>
      </c>
      <c r="Q78" s="81" t="s">
        <v>123</v>
      </c>
      <c r="R78" s="81" t="s">
        <v>124</v>
      </c>
      <c r="S78" s="81" t="s">
        <v>125</v>
      </c>
      <c r="T78" s="82" t="s">
        <v>126</v>
      </c>
    </row>
    <row r="79" spans="2:63" s="1" customFormat="1" ht="29.25" customHeight="1">
      <c r="B79" s="40"/>
      <c r="C79" s="86" t="s">
        <v>105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6.261356</v>
      </c>
      <c r="S79" s="84"/>
      <c r="T79" s="173">
        <f>T80</f>
        <v>470.496</v>
      </c>
      <c r="AT79" s="23" t="s">
        <v>74</v>
      </c>
      <c r="AU79" s="23" t="s">
        <v>106</v>
      </c>
      <c r="BK79" s="174">
        <f>BK80</f>
        <v>0</v>
      </c>
    </row>
    <row r="80" spans="2:63" s="10" customFormat="1" ht="37.35" customHeight="1">
      <c r="B80" s="175"/>
      <c r="C80" s="176"/>
      <c r="D80" s="177" t="s">
        <v>74</v>
      </c>
      <c r="E80" s="178" t="s">
        <v>127</v>
      </c>
      <c r="F80" s="178" t="s">
        <v>128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P81+P144</f>
        <v>0</v>
      </c>
      <c r="Q80" s="183"/>
      <c r="R80" s="184">
        <f>R81+R144</f>
        <v>6.261356</v>
      </c>
      <c r="S80" s="183"/>
      <c r="T80" s="185">
        <f>T81+T144</f>
        <v>470.496</v>
      </c>
      <c r="AR80" s="186" t="s">
        <v>24</v>
      </c>
      <c r="AT80" s="187" t="s">
        <v>74</v>
      </c>
      <c r="AU80" s="187" t="s">
        <v>75</v>
      </c>
      <c r="AY80" s="186" t="s">
        <v>129</v>
      </c>
      <c r="BK80" s="188">
        <f>BK81+BK144</f>
        <v>0</v>
      </c>
    </row>
    <row r="81" spans="2:63" s="10" customFormat="1" ht="19.9" customHeight="1">
      <c r="B81" s="175"/>
      <c r="C81" s="176"/>
      <c r="D81" s="189" t="s">
        <v>74</v>
      </c>
      <c r="E81" s="190" t="s">
        <v>130</v>
      </c>
      <c r="F81" s="190" t="s">
        <v>131</v>
      </c>
      <c r="G81" s="176"/>
      <c r="H81" s="176"/>
      <c r="I81" s="179"/>
      <c r="J81" s="191">
        <f>BK81</f>
        <v>0</v>
      </c>
      <c r="K81" s="176"/>
      <c r="L81" s="181"/>
      <c r="M81" s="182"/>
      <c r="N81" s="183"/>
      <c r="O81" s="183"/>
      <c r="P81" s="184">
        <f>SUM(P82:P143)</f>
        <v>0</v>
      </c>
      <c r="Q81" s="183"/>
      <c r="R81" s="184">
        <f>SUM(R82:R143)</f>
        <v>6.261356</v>
      </c>
      <c r="S81" s="183"/>
      <c r="T81" s="185">
        <f>SUM(T82:T143)</f>
        <v>470.496</v>
      </c>
      <c r="AR81" s="186" t="s">
        <v>24</v>
      </c>
      <c r="AT81" s="187" t="s">
        <v>74</v>
      </c>
      <c r="AU81" s="187" t="s">
        <v>24</v>
      </c>
      <c r="AY81" s="186" t="s">
        <v>129</v>
      </c>
      <c r="BK81" s="188">
        <f>SUM(BK82:BK143)</f>
        <v>0</v>
      </c>
    </row>
    <row r="82" spans="2:65" s="1" customFormat="1" ht="22.5" customHeight="1">
      <c r="B82" s="40"/>
      <c r="C82" s="192" t="s">
        <v>24</v>
      </c>
      <c r="D82" s="192" t="s">
        <v>132</v>
      </c>
      <c r="E82" s="193" t="s">
        <v>592</v>
      </c>
      <c r="F82" s="194" t="s">
        <v>593</v>
      </c>
      <c r="G82" s="195" t="s">
        <v>135</v>
      </c>
      <c r="H82" s="196">
        <v>2</v>
      </c>
      <c r="I82" s="197"/>
      <c r="J82" s="198">
        <f>ROUND(I82*H82,2)</f>
        <v>0</v>
      </c>
      <c r="K82" s="194" t="s">
        <v>22</v>
      </c>
      <c r="L82" s="60"/>
      <c r="M82" s="199" t="s">
        <v>22</v>
      </c>
      <c r="N82" s="200" t="s">
        <v>46</v>
      </c>
      <c r="O82" s="41"/>
      <c r="P82" s="201">
        <f>O82*H82</f>
        <v>0</v>
      </c>
      <c r="Q82" s="201">
        <v>0.0007</v>
      </c>
      <c r="R82" s="201">
        <f>Q82*H82</f>
        <v>0.0014</v>
      </c>
      <c r="S82" s="201">
        <v>0</v>
      </c>
      <c r="T82" s="202">
        <f>S82*H82</f>
        <v>0</v>
      </c>
      <c r="AR82" s="23" t="s">
        <v>137</v>
      </c>
      <c r="AT82" s="23" t="s">
        <v>132</v>
      </c>
      <c r="AU82" s="23" t="s">
        <v>84</v>
      </c>
      <c r="AY82" s="23" t="s">
        <v>129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3" t="s">
        <v>24</v>
      </c>
      <c r="BK82" s="203">
        <f>ROUND(I82*H82,2)</f>
        <v>0</v>
      </c>
      <c r="BL82" s="23" t="s">
        <v>137</v>
      </c>
      <c r="BM82" s="23" t="s">
        <v>594</v>
      </c>
    </row>
    <row r="83" spans="2:47" s="1" customFormat="1" ht="54">
      <c r="B83" s="40"/>
      <c r="C83" s="62"/>
      <c r="D83" s="204" t="s">
        <v>139</v>
      </c>
      <c r="E83" s="62"/>
      <c r="F83" s="205" t="s">
        <v>595</v>
      </c>
      <c r="G83" s="62"/>
      <c r="H83" s="62"/>
      <c r="I83" s="162"/>
      <c r="J83" s="62"/>
      <c r="K83" s="62"/>
      <c r="L83" s="60"/>
      <c r="M83" s="206"/>
      <c r="N83" s="41"/>
      <c r="O83" s="41"/>
      <c r="P83" s="41"/>
      <c r="Q83" s="41"/>
      <c r="R83" s="41"/>
      <c r="S83" s="41"/>
      <c r="T83" s="77"/>
      <c r="AT83" s="23" t="s">
        <v>139</v>
      </c>
      <c r="AU83" s="23" t="s">
        <v>84</v>
      </c>
    </row>
    <row r="84" spans="2:65" s="1" customFormat="1" ht="22.5" customHeight="1">
      <c r="B84" s="40"/>
      <c r="C84" s="192" t="s">
        <v>84</v>
      </c>
      <c r="D84" s="192" t="s">
        <v>132</v>
      </c>
      <c r="E84" s="193" t="s">
        <v>596</v>
      </c>
      <c r="F84" s="194" t="s">
        <v>597</v>
      </c>
      <c r="G84" s="195" t="s">
        <v>135</v>
      </c>
      <c r="H84" s="196">
        <v>16</v>
      </c>
      <c r="I84" s="197"/>
      <c r="J84" s="198">
        <f>ROUND(I84*H84,2)</f>
        <v>0</v>
      </c>
      <c r="K84" s="194" t="s">
        <v>136</v>
      </c>
      <c r="L84" s="60"/>
      <c r="M84" s="199" t="s">
        <v>22</v>
      </c>
      <c r="N84" s="200" t="s">
        <v>46</v>
      </c>
      <c r="O84" s="41"/>
      <c r="P84" s="201">
        <f>O84*H84</f>
        <v>0</v>
      </c>
      <c r="Q84" s="201">
        <v>0.0007</v>
      </c>
      <c r="R84" s="201">
        <f>Q84*H84</f>
        <v>0.0112</v>
      </c>
      <c r="S84" s="201">
        <v>0</v>
      </c>
      <c r="T84" s="202">
        <f>S84*H84</f>
        <v>0</v>
      </c>
      <c r="AR84" s="23" t="s">
        <v>137</v>
      </c>
      <c r="AT84" s="23" t="s">
        <v>132</v>
      </c>
      <c r="AU84" s="23" t="s">
        <v>84</v>
      </c>
      <c r="AY84" s="23" t="s">
        <v>129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24</v>
      </c>
      <c r="BK84" s="203">
        <f>ROUND(I84*H84,2)</f>
        <v>0</v>
      </c>
      <c r="BL84" s="23" t="s">
        <v>137</v>
      </c>
      <c r="BM84" s="23" t="s">
        <v>598</v>
      </c>
    </row>
    <row r="85" spans="2:47" s="1" customFormat="1" ht="27">
      <c r="B85" s="40"/>
      <c r="C85" s="62"/>
      <c r="D85" s="207" t="s">
        <v>139</v>
      </c>
      <c r="E85" s="62"/>
      <c r="F85" s="208" t="s">
        <v>599</v>
      </c>
      <c r="G85" s="62"/>
      <c r="H85" s="62"/>
      <c r="I85" s="162"/>
      <c r="J85" s="62"/>
      <c r="K85" s="62"/>
      <c r="L85" s="60"/>
      <c r="M85" s="206"/>
      <c r="N85" s="41"/>
      <c r="O85" s="41"/>
      <c r="P85" s="41"/>
      <c r="Q85" s="41"/>
      <c r="R85" s="41"/>
      <c r="S85" s="41"/>
      <c r="T85" s="77"/>
      <c r="AT85" s="23" t="s">
        <v>139</v>
      </c>
      <c r="AU85" s="23" t="s">
        <v>84</v>
      </c>
    </row>
    <row r="86" spans="2:51" s="13" customFormat="1" ht="13.5">
      <c r="B86" s="248"/>
      <c r="C86" s="249"/>
      <c r="D86" s="207" t="s">
        <v>144</v>
      </c>
      <c r="E86" s="259" t="s">
        <v>22</v>
      </c>
      <c r="F86" s="260" t="s">
        <v>600</v>
      </c>
      <c r="G86" s="249"/>
      <c r="H86" s="261" t="s">
        <v>22</v>
      </c>
      <c r="I86" s="253"/>
      <c r="J86" s="249"/>
      <c r="K86" s="249"/>
      <c r="L86" s="254"/>
      <c r="M86" s="255"/>
      <c r="N86" s="256"/>
      <c r="O86" s="256"/>
      <c r="P86" s="256"/>
      <c r="Q86" s="256"/>
      <c r="R86" s="256"/>
      <c r="S86" s="256"/>
      <c r="T86" s="257"/>
      <c r="AT86" s="258" t="s">
        <v>144</v>
      </c>
      <c r="AU86" s="258" t="s">
        <v>84</v>
      </c>
      <c r="AV86" s="13" t="s">
        <v>24</v>
      </c>
      <c r="AW86" s="13" t="s">
        <v>39</v>
      </c>
      <c r="AX86" s="13" t="s">
        <v>75</v>
      </c>
      <c r="AY86" s="258" t="s">
        <v>129</v>
      </c>
    </row>
    <row r="87" spans="2:51" s="11" customFormat="1" ht="13.5">
      <c r="B87" s="209"/>
      <c r="C87" s="210"/>
      <c r="D87" s="207" t="s">
        <v>144</v>
      </c>
      <c r="E87" s="220" t="s">
        <v>22</v>
      </c>
      <c r="F87" s="221" t="s">
        <v>601</v>
      </c>
      <c r="G87" s="210"/>
      <c r="H87" s="222">
        <v>12</v>
      </c>
      <c r="I87" s="214"/>
      <c r="J87" s="210"/>
      <c r="K87" s="210"/>
      <c r="L87" s="215"/>
      <c r="M87" s="216"/>
      <c r="N87" s="217"/>
      <c r="O87" s="217"/>
      <c r="P87" s="217"/>
      <c r="Q87" s="217"/>
      <c r="R87" s="217"/>
      <c r="S87" s="217"/>
      <c r="T87" s="218"/>
      <c r="AT87" s="219" t="s">
        <v>144</v>
      </c>
      <c r="AU87" s="219" t="s">
        <v>84</v>
      </c>
      <c r="AV87" s="11" t="s">
        <v>84</v>
      </c>
      <c r="AW87" s="11" t="s">
        <v>39</v>
      </c>
      <c r="AX87" s="11" t="s">
        <v>75</v>
      </c>
      <c r="AY87" s="219" t="s">
        <v>129</v>
      </c>
    </row>
    <row r="88" spans="2:51" s="11" customFormat="1" ht="13.5">
      <c r="B88" s="209"/>
      <c r="C88" s="210"/>
      <c r="D88" s="207" t="s">
        <v>144</v>
      </c>
      <c r="E88" s="220" t="s">
        <v>22</v>
      </c>
      <c r="F88" s="221" t="s">
        <v>602</v>
      </c>
      <c r="G88" s="210"/>
      <c r="H88" s="222">
        <v>3</v>
      </c>
      <c r="I88" s="214"/>
      <c r="J88" s="210"/>
      <c r="K88" s="210"/>
      <c r="L88" s="215"/>
      <c r="M88" s="216"/>
      <c r="N88" s="217"/>
      <c r="O88" s="217"/>
      <c r="P88" s="217"/>
      <c r="Q88" s="217"/>
      <c r="R88" s="217"/>
      <c r="S88" s="217"/>
      <c r="T88" s="218"/>
      <c r="AT88" s="219" t="s">
        <v>144</v>
      </c>
      <c r="AU88" s="219" t="s">
        <v>84</v>
      </c>
      <c r="AV88" s="11" t="s">
        <v>84</v>
      </c>
      <c r="AW88" s="11" t="s">
        <v>39</v>
      </c>
      <c r="AX88" s="11" t="s">
        <v>75</v>
      </c>
      <c r="AY88" s="219" t="s">
        <v>129</v>
      </c>
    </row>
    <row r="89" spans="2:51" s="11" customFormat="1" ht="13.5">
      <c r="B89" s="209"/>
      <c r="C89" s="210"/>
      <c r="D89" s="207" t="s">
        <v>144</v>
      </c>
      <c r="E89" s="220" t="s">
        <v>22</v>
      </c>
      <c r="F89" s="221" t="s">
        <v>603</v>
      </c>
      <c r="G89" s="210"/>
      <c r="H89" s="222">
        <v>1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144</v>
      </c>
      <c r="AU89" s="219" t="s">
        <v>84</v>
      </c>
      <c r="AV89" s="11" t="s">
        <v>84</v>
      </c>
      <c r="AW89" s="11" t="s">
        <v>39</v>
      </c>
      <c r="AX89" s="11" t="s">
        <v>75</v>
      </c>
      <c r="AY89" s="219" t="s">
        <v>129</v>
      </c>
    </row>
    <row r="90" spans="2:51" s="12" customFormat="1" ht="13.5">
      <c r="B90" s="223"/>
      <c r="C90" s="224"/>
      <c r="D90" s="204" t="s">
        <v>144</v>
      </c>
      <c r="E90" s="225" t="s">
        <v>22</v>
      </c>
      <c r="F90" s="226" t="s">
        <v>153</v>
      </c>
      <c r="G90" s="224"/>
      <c r="H90" s="227">
        <v>16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AT90" s="233" t="s">
        <v>144</v>
      </c>
      <c r="AU90" s="233" t="s">
        <v>84</v>
      </c>
      <c r="AV90" s="12" t="s">
        <v>137</v>
      </c>
      <c r="AW90" s="12" t="s">
        <v>39</v>
      </c>
      <c r="AX90" s="12" t="s">
        <v>24</v>
      </c>
      <c r="AY90" s="233" t="s">
        <v>129</v>
      </c>
    </row>
    <row r="91" spans="2:65" s="1" customFormat="1" ht="22.5" customHeight="1">
      <c r="B91" s="40"/>
      <c r="C91" s="192" t="s">
        <v>146</v>
      </c>
      <c r="D91" s="192" t="s">
        <v>132</v>
      </c>
      <c r="E91" s="193" t="s">
        <v>604</v>
      </c>
      <c r="F91" s="194" t="s">
        <v>605</v>
      </c>
      <c r="G91" s="195" t="s">
        <v>135</v>
      </c>
      <c r="H91" s="196">
        <v>16</v>
      </c>
      <c r="I91" s="197"/>
      <c r="J91" s="198">
        <f>ROUND(I91*H91,2)</f>
        <v>0</v>
      </c>
      <c r="K91" s="194" t="s">
        <v>136</v>
      </c>
      <c r="L91" s="60"/>
      <c r="M91" s="199" t="s">
        <v>22</v>
      </c>
      <c r="N91" s="200" t="s">
        <v>46</v>
      </c>
      <c r="O91" s="41"/>
      <c r="P91" s="201">
        <f>O91*H91</f>
        <v>0</v>
      </c>
      <c r="Q91" s="201">
        <v>0.11241</v>
      </c>
      <c r="R91" s="201">
        <f>Q91*H91</f>
        <v>1.79856</v>
      </c>
      <c r="S91" s="201">
        <v>0</v>
      </c>
      <c r="T91" s="202">
        <f>S91*H91</f>
        <v>0</v>
      </c>
      <c r="AR91" s="23" t="s">
        <v>137</v>
      </c>
      <c r="AT91" s="23" t="s">
        <v>132</v>
      </c>
      <c r="AU91" s="23" t="s">
        <v>84</v>
      </c>
      <c r="AY91" s="23" t="s">
        <v>129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24</v>
      </c>
      <c r="BK91" s="203">
        <f>ROUND(I91*H91,2)</f>
        <v>0</v>
      </c>
      <c r="BL91" s="23" t="s">
        <v>137</v>
      </c>
      <c r="BM91" s="23" t="s">
        <v>606</v>
      </c>
    </row>
    <row r="92" spans="2:47" s="1" customFormat="1" ht="27">
      <c r="B92" s="40"/>
      <c r="C92" s="62"/>
      <c r="D92" s="204" t="s">
        <v>139</v>
      </c>
      <c r="E92" s="62"/>
      <c r="F92" s="205" t="s">
        <v>607</v>
      </c>
      <c r="G92" s="62"/>
      <c r="H92" s="62"/>
      <c r="I92" s="162"/>
      <c r="J92" s="62"/>
      <c r="K92" s="62"/>
      <c r="L92" s="60"/>
      <c r="M92" s="206"/>
      <c r="N92" s="41"/>
      <c r="O92" s="41"/>
      <c r="P92" s="41"/>
      <c r="Q92" s="41"/>
      <c r="R92" s="41"/>
      <c r="S92" s="41"/>
      <c r="T92" s="77"/>
      <c r="AT92" s="23" t="s">
        <v>139</v>
      </c>
      <c r="AU92" s="23" t="s">
        <v>84</v>
      </c>
    </row>
    <row r="93" spans="2:65" s="1" customFormat="1" ht="22.5" customHeight="1">
      <c r="B93" s="40"/>
      <c r="C93" s="192" t="s">
        <v>137</v>
      </c>
      <c r="D93" s="192" t="s">
        <v>132</v>
      </c>
      <c r="E93" s="193" t="s">
        <v>608</v>
      </c>
      <c r="F93" s="194" t="s">
        <v>609</v>
      </c>
      <c r="G93" s="195" t="s">
        <v>370</v>
      </c>
      <c r="H93" s="196">
        <v>4490</v>
      </c>
      <c r="I93" s="197"/>
      <c r="J93" s="198">
        <f>ROUND(I93*H93,2)</f>
        <v>0</v>
      </c>
      <c r="K93" s="194" t="s">
        <v>136</v>
      </c>
      <c r="L93" s="60"/>
      <c r="M93" s="199" t="s">
        <v>22</v>
      </c>
      <c r="N93" s="200" t="s">
        <v>46</v>
      </c>
      <c r="O93" s="41"/>
      <c r="P93" s="201">
        <f>O93*H93</f>
        <v>0</v>
      </c>
      <c r="Q93" s="201">
        <v>0.00011</v>
      </c>
      <c r="R93" s="201">
        <f>Q93*H93</f>
        <v>0.4939</v>
      </c>
      <c r="S93" s="201">
        <v>0</v>
      </c>
      <c r="T93" s="202">
        <f>S93*H93</f>
        <v>0</v>
      </c>
      <c r="AR93" s="23" t="s">
        <v>137</v>
      </c>
      <c r="AT93" s="23" t="s">
        <v>132</v>
      </c>
      <c r="AU93" s="23" t="s">
        <v>84</v>
      </c>
      <c r="AY93" s="23" t="s">
        <v>129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24</v>
      </c>
      <c r="BK93" s="203">
        <f>ROUND(I93*H93,2)</f>
        <v>0</v>
      </c>
      <c r="BL93" s="23" t="s">
        <v>137</v>
      </c>
      <c r="BM93" s="23" t="s">
        <v>610</v>
      </c>
    </row>
    <row r="94" spans="2:47" s="1" customFormat="1" ht="27">
      <c r="B94" s="40"/>
      <c r="C94" s="62"/>
      <c r="D94" s="207" t="s">
        <v>139</v>
      </c>
      <c r="E94" s="62"/>
      <c r="F94" s="208" t="s">
        <v>611</v>
      </c>
      <c r="G94" s="62"/>
      <c r="H94" s="62"/>
      <c r="I94" s="162"/>
      <c r="J94" s="62"/>
      <c r="K94" s="62"/>
      <c r="L94" s="60"/>
      <c r="M94" s="206"/>
      <c r="N94" s="41"/>
      <c r="O94" s="41"/>
      <c r="P94" s="41"/>
      <c r="Q94" s="41"/>
      <c r="R94" s="41"/>
      <c r="S94" s="41"/>
      <c r="T94" s="77"/>
      <c r="AT94" s="23" t="s">
        <v>139</v>
      </c>
      <c r="AU94" s="23" t="s">
        <v>84</v>
      </c>
    </row>
    <row r="95" spans="2:51" s="11" customFormat="1" ht="13.5">
      <c r="B95" s="209"/>
      <c r="C95" s="210"/>
      <c r="D95" s="204" t="s">
        <v>144</v>
      </c>
      <c r="E95" s="211" t="s">
        <v>22</v>
      </c>
      <c r="F95" s="212" t="s">
        <v>612</v>
      </c>
      <c r="G95" s="210"/>
      <c r="H95" s="213">
        <v>4490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144</v>
      </c>
      <c r="AU95" s="219" t="s">
        <v>84</v>
      </c>
      <c r="AV95" s="11" t="s">
        <v>84</v>
      </c>
      <c r="AW95" s="11" t="s">
        <v>39</v>
      </c>
      <c r="AX95" s="11" t="s">
        <v>24</v>
      </c>
      <c r="AY95" s="219" t="s">
        <v>129</v>
      </c>
    </row>
    <row r="96" spans="2:65" s="1" customFormat="1" ht="31.5" customHeight="1">
      <c r="B96" s="40"/>
      <c r="C96" s="192" t="s">
        <v>161</v>
      </c>
      <c r="D96" s="192" t="s">
        <v>132</v>
      </c>
      <c r="E96" s="193" t="s">
        <v>613</v>
      </c>
      <c r="F96" s="194" t="s">
        <v>614</v>
      </c>
      <c r="G96" s="195" t="s">
        <v>370</v>
      </c>
      <c r="H96" s="196">
        <v>992</v>
      </c>
      <c r="I96" s="197"/>
      <c r="J96" s="198">
        <f>ROUND(I96*H96,2)</f>
        <v>0</v>
      </c>
      <c r="K96" s="194" t="s">
        <v>136</v>
      </c>
      <c r="L96" s="60"/>
      <c r="M96" s="199" t="s">
        <v>22</v>
      </c>
      <c r="N96" s="200" t="s">
        <v>46</v>
      </c>
      <c r="O96" s="41"/>
      <c r="P96" s="201">
        <f>O96*H96</f>
        <v>0</v>
      </c>
      <c r="Q96" s="201">
        <v>4E-05</v>
      </c>
      <c r="R96" s="201">
        <f>Q96*H96</f>
        <v>0.03968</v>
      </c>
      <c r="S96" s="201">
        <v>0</v>
      </c>
      <c r="T96" s="202">
        <f>S96*H96</f>
        <v>0</v>
      </c>
      <c r="AR96" s="23" t="s">
        <v>137</v>
      </c>
      <c r="AT96" s="23" t="s">
        <v>132</v>
      </c>
      <c r="AU96" s="23" t="s">
        <v>84</v>
      </c>
      <c r="AY96" s="23" t="s">
        <v>129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24</v>
      </c>
      <c r="BK96" s="203">
        <f>ROUND(I96*H96,2)</f>
        <v>0</v>
      </c>
      <c r="BL96" s="23" t="s">
        <v>137</v>
      </c>
      <c r="BM96" s="23" t="s">
        <v>615</v>
      </c>
    </row>
    <row r="97" spans="2:47" s="1" customFormat="1" ht="27">
      <c r="B97" s="40"/>
      <c r="C97" s="62"/>
      <c r="D97" s="207" t="s">
        <v>139</v>
      </c>
      <c r="E97" s="62"/>
      <c r="F97" s="208" t="s">
        <v>611</v>
      </c>
      <c r="G97" s="62"/>
      <c r="H97" s="62"/>
      <c r="I97" s="162"/>
      <c r="J97" s="62"/>
      <c r="K97" s="62"/>
      <c r="L97" s="60"/>
      <c r="M97" s="206"/>
      <c r="N97" s="41"/>
      <c r="O97" s="41"/>
      <c r="P97" s="41"/>
      <c r="Q97" s="41"/>
      <c r="R97" s="41"/>
      <c r="S97" s="41"/>
      <c r="T97" s="77"/>
      <c r="AT97" s="23" t="s">
        <v>139</v>
      </c>
      <c r="AU97" s="23" t="s">
        <v>84</v>
      </c>
    </row>
    <row r="98" spans="2:51" s="11" customFormat="1" ht="13.5">
      <c r="B98" s="209"/>
      <c r="C98" s="210"/>
      <c r="D98" s="207" t="s">
        <v>144</v>
      </c>
      <c r="E98" s="220" t="s">
        <v>22</v>
      </c>
      <c r="F98" s="221" t="s">
        <v>616</v>
      </c>
      <c r="G98" s="210"/>
      <c r="H98" s="222">
        <v>594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144</v>
      </c>
      <c r="AU98" s="219" t="s">
        <v>84</v>
      </c>
      <c r="AV98" s="11" t="s">
        <v>84</v>
      </c>
      <c r="AW98" s="11" t="s">
        <v>39</v>
      </c>
      <c r="AX98" s="11" t="s">
        <v>75</v>
      </c>
      <c r="AY98" s="219" t="s">
        <v>129</v>
      </c>
    </row>
    <row r="99" spans="2:51" s="11" customFormat="1" ht="13.5">
      <c r="B99" s="209"/>
      <c r="C99" s="210"/>
      <c r="D99" s="207" t="s">
        <v>144</v>
      </c>
      <c r="E99" s="220" t="s">
        <v>22</v>
      </c>
      <c r="F99" s="221" t="s">
        <v>617</v>
      </c>
      <c r="G99" s="210"/>
      <c r="H99" s="222">
        <v>398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144</v>
      </c>
      <c r="AU99" s="219" t="s">
        <v>84</v>
      </c>
      <c r="AV99" s="11" t="s">
        <v>84</v>
      </c>
      <c r="AW99" s="11" t="s">
        <v>39</v>
      </c>
      <c r="AX99" s="11" t="s">
        <v>75</v>
      </c>
      <c r="AY99" s="219" t="s">
        <v>129</v>
      </c>
    </row>
    <row r="100" spans="2:51" s="12" customFormat="1" ht="13.5">
      <c r="B100" s="223"/>
      <c r="C100" s="224"/>
      <c r="D100" s="204" t="s">
        <v>144</v>
      </c>
      <c r="E100" s="225" t="s">
        <v>22</v>
      </c>
      <c r="F100" s="226" t="s">
        <v>153</v>
      </c>
      <c r="G100" s="224"/>
      <c r="H100" s="227">
        <v>992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144</v>
      </c>
      <c r="AU100" s="233" t="s">
        <v>84</v>
      </c>
      <c r="AV100" s="12" t="s">
        <v>137</v>
      </c>
      <c r="AW100" s="12" t="s">
        <v>39</v>
      </c>
      <c r="AX100" s="12" t="s">
        <v>24</v>
      </c>
      <c r="AY100" s="233" t="s">
        <v>129</v>
      </c>
    </row>
    <row r="101" spans="2:65" s="1" customFormat="1" ht="22.5" customHeight="1">
      <c r="B101" s="40"/>
      <c r="C101" s="192" t="s">
        <v>170</v>
      </c>
      <c r="D101" s="192" t="s">
        <v>132</v>
      </c>
      <c r="E101" s="193" t="s">
        <v>618</v>
      </c>
      <c r="F101" s="194" t="s">
        <v>619</v>
      </c>
      <c r="G101" s="195" t="s">
        <v>370</v>
      </c>
      <c r="H101" s="196">
        <v>1837</v>
      </c>
      <c r="I101" s="197"/>
      <c r="J101" s="198">
        <f>ROUND(I101*H101,2)</f>
        <v>0</v>
      </c>
      <c r="K101" s="194" t="s">
        <v>136</v>
      </c>
      <c r="L101" s="60"/>
      <c r="M101" s="199" t="s">
        <v>22</v>
      </c>
      <c r="N101" s="200" t="s">
        <v>46</v>
      </c>
      <c r="O101" s="41"/>
      <c r="P101" s="201">
        <f>O101*H101</f>
        <v>0</v>
      </c>
      <c r="Q101" s="201">
        <v>0.00021</v>
      </c>
      <c r="R101" s="201">
        <f>Q101*H101</f>
        <v>0.38577</v>
      </c>
      <c r="S101" s="201">
        <v>0</v>
      </c>
      <c r="T101" s="202">
        <f>S101*H101</f>
        <v>0</v>
      </c>
      <c r="AR101" s="23" t="s">
        <v>137</v>
      </c>
      <c r="AT101" s="23" t="s">
        <v>132</v>
      </c>
      <c r="AU101" s="23" t="s">
        <v>84</v>
      </c>
      <c r="AY101" s="23" t="s">
        <v>129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24</v>
      </c>
      <c r="BK101" s="203">
        <f>ROUND(I101*H101,2)</f>
        <v>0</v>
      </c>
      <c r="BL101" s="23" t="s">
        <v>137</v>
      </c>
      <c r="BM101" s="23" t="s">
        <v>620</v>
      </c>
    </row>
    <row r="102" spans="2:47" s="1" customFormat="1" ht="27">
      <c r="B102" s="40"/>
      <c r="C102" s="62"/>
      <c r="D102" s="207" t="s">
        <v>139</v>
      </c>
      <c r="E102" s="62"/>
      <c r="F102" s="208" t="s">
        <v>611</v>
      </c>
      <c r="G102" s="62"/>
      <c r="H102" s="62"/>
      <c r="I102" s="162"/>
      <c r="J102" s="62"/>
      <c r="K102" s="62"/>
      <c r="L102" s="60"/>
      <c r="M102" s="206"/>
      <c r="N102" s="41"/>
      <c r="O102" s="41"/>
      <c r="P102" s="41"/>
      <c r="Q102" s="41"/>
      <c r="R102" s="41"/>
      <c r="S102" s="41"/>
      <c r="T102" s="77"/>
      <c r="AT102" s="23" t="s">
        <v>139</v>
      </c>
      <c r="AU102" s="23" t="s">
        <v>84</v>
      </c>
    </row>
    <row r="103" spans="2:51" s="11" customFormat="1" ht="13.5">
      <c r="B103" s="209"/>
      <c r="C103" s="210"/>
      <c r="D103" s="207" t="s">
        <v>144</v>
      </c>
      <c r="E103" s="220" t="s">
        <v>22</v>
      </c>
      <c r="F103" s="221" t="s">
        <v>621</v>
      </c>
      <c r="G103" s="210"/>
      <c r="H103" s="222">
        <v>1664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144</v>
      </c>
      <c r="AU103" s="219" t="s">
        <v>84</v>
      </c>
      <c r="AV103" s="11" t="s">
        <v>84</v>
      </c>
      <c r="AW103" s="11" t="s">
        <v>39</v>
      </c>
      <c r="AX103" s="11" t="s">
        <v>75</v>
      </c>
      <c r="AY103" s="219" t="s">
        <v>129</v>
      </c>
    </row>
    <row r="104" spans="2:51" s="11" customFormat="1" ht="13.5">
      <c r="B104" s="209"/>
      <c r="C104" s="210"/>
      <c r="D104" s="207" t="s">
        <v>144</v>
      </c>
      <c r="E104" s="220" t="s">
        <v>22</v>
      </c>
      <c r="F104" s="221" t="s">
        <v>622</v>
      </c>
      <c r="G104" s="210"/>
      <c r="H104" s="222">
        <v>166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144</v>
      </c>
      <c r="AU104" s="219" t="s">
        <v>84</v>
      </c>
      <c r="AV104" s="11" t="s">
        <v>84</v>
      </c>
      <c r="AW104" s="11" t="s">
        <v>39</v>
      </c>
      <c r="AX104" s="11" t="s">
        <v>75</v>
      </c>
      <c r="AY104" s="219" t="s">
        <v>129</v>
      </c>
    </row>
    <row r="105" spans="2:51" s="11" customFormat="1" ht="13.5">
      <c r="B105" s="209"/>
      <c r="C105" s="210"/>
      <c r="D105" s="207" t="s">
        <v>144</v>
      </c>
      <c r="E105" s="220" t="s">
        <v>22</v>
      </c>
      <c r="F105" s="221" t="s">
        <v>623</v>
      </c>
      <c r="G105" s="210"/>
      <c r="H105" s="222">
        <v>7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144</v>
      </c>
      <c r="AU105" s="219" t="s">
        <v>84</v>
      </c>
      <c r="AV105" s="11" t="s">
        <v>84</v>
      </c>
      <c r="AW105" s="11" t="s">
        <v>39</v>
      </c>
      <c r="AX105" s="11" t="s">
        <v>75</v>
      </c>
      <c r="AY105" s="219" t="s">
        <v>129</v>
      </c>
    </row>
    <row r="106" spans="2:51" s="12" customFormat="1" ht="13.5">
      <c r="B106" s="223"/>
      <c r="C106" s="224"/>
      <c r="D106" s="204" t="s">
        <v>144</v>
      </c>
      <c r="E106" s="225" t="s">
        <v>22</v>
      </c>
      <c r="F106" s="226" t="s">
        <v>153</v>
      </c>
      <c r="G106" s="224"/>
      <c r="H106" s="227">
        <v>1837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AT106" s="233" t="s">
        <v>144</v>
      </c>
      <c r="AU106" s="233" t="s">
        <v>84</v>
      </c>
      <c r="AV106" s="12" t="s">
        <v>137</v>
      </c>
      <c r="AW106" s="12" t="s">
        <v>39</v>
      </c>
      <c r="AX106" s="12" t="s">
        <v>24</v>
      </c>
      <c r="AY106" s="233" t="s">
        <v>129</v>
      </c>
    </row>
    <row r="107" spans="2:65" s="1" customFormat="1" ht="31.5" customHeight="1">
      <c r="B107" s="40"/>
      <c r="C107" s="192" t="s">
        <v>174</v>
      </c>
      <c r="D107" s="192" t="s">
        <v>132</v>
      </c>
      <c r="E107" s="193" t="s">
        <v>624</v>
      </c>
      <c r="F107" s="194" t="s">
        <v>625</v>
      </c>
      <c r="G107" s="195" t="s">
        <v>200</v>
      </c>
      <c r="H107" s="196">
        <v>215.6</v>
      </c>
      <c r="I107" s="197"/>
      <c r="J107" s="198">
        <f>ROUND(I107*H107,2)</f>
        <v>0</v>
      </c>
      <c r="K107" s="194" t="s">
        <v>136</v>
      </c>
      <c r="L107" s="60"/>
      <c r="M107" s="199" t="s">
        <v>22</v>
      </c>
      <c r="N107" s="200" t="s">
        <v>46</v>
      </c>
      <c r="O107" s="41"/>
      <c r="P107" s="201">
        <f>O107*H107</f>
        <v>0</v>
      </c>
      <c r="Q107" s="201">
        <v>0.00085</v>
      </c>
      <c r="R107" s="201">
        <f>Q107*H107</f>
        <v>0.18325999999999998</v>
      </c>
      <c r="S107" s="201">
        <v>0</v>
      </c>
      <c r="T107" s="202">
        <f>S107*H107</f>
        <v>0</v>
      </c>
      <c r="AR107" s="23" t="s">
        <v>137</v>
      </c>
      <c r="AT107" s="23" t="s">
        <v>132</v>
      </c>
      <c r="AU107" s="23" t="s">
        <v>84</v>
      </c>
      <c r="AY107" s="23" t="s">
        <v>129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24</v>
      </c>
      <c r="BK107" s="203">
        <f>ROUND(I107*H107,2)</f>
        <v>0</v>
      </c>
      <c r="BL107" s="23" t="s">
        <v>137</v>
      </c>
      <c r="BM107" s="23" t="s">
        <v>626</v>
      </c>
    </row>
    <row r="108" spans="2:47" s="1" customFormat="1" ht="27">
      <c r="B108" s="40"/>
      <c r="C108" s="62"/>
      <c r="D108" s="207" t="s">
        <v>139</v>
      </c>
      <c r="E108" s="62"/>
      <c r="F108" s="208" t="s">
        <v>611</v>
      </c>
      <c r="G108" s="62"/>
      <c r="H108" s="62"/>
      <c r="I108" s="162"/>
      <c r="J108" s="62"/>
      <c r="K108" s="62"/>
      <c r="L108" s="60"/>
      <c r="M108" s="206"/>
      <c r="N108" s="41"/>
      <c r="O108" s="41"/>
      <c r="P108" s="41"/>
      <c r="Q108" s="41"/>
      <c r="R108" s="41"/>
      <c r="S108" s="41"/>
      <c r="T108" s="77"/>
      <c r="AT108" s="23" t="s">
        <v>139</v>
      </c>
      <c r="AU108" s="23" t="s">
        <v>84</v>
      </c>
    </row>
    <row r="109" spans="2:51" s="13" customFormat="1" ht="13.5">
      <c r="B109" s="248"/>
      <c r="C109" s="249"/>
      <c r="D109" s="207" t="s">
        <v>144</v>
      </c>
      <c r="E109" s="259" t="s">
        <v>22</v>
      </c>
      <c r="F109" s="260" t="s">
        <v>627</v>
      </c>
      <c r="G109" s="249"/>
      <c r="H109" s="261" t="s">
        <v>22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144</v>
      </c>
      <c r="AU109" s="258" t="s">
        <v>84</v>
      </c>
      <c r="AV109" s="13" t="s">
        <v>24</v>
      </c>
      <c r="AW109" s="13" t="s">
        <v>39</v>
      </c>
      <c r="AX109" s="13" t="s">
        <v>75</v>
      </c>
      <c r="AY109" s="258" t="s">
        <v>129</v>
      </c>
    </row>
    <row r="110" spans="2:51" s="11" customFormat="1" ht="13.5">
      <c r="B110" s="209"/>
      <c r="C110" s="210"/>
      <c r="D110" s="207" t="s">
        <v>144</v>
      </c>
      <c r="E110" s="220" t="s">
        <v>22</v>
      </c>
      <c r="F110" s="221" t="s">
        <v>628</v>
      </c>
      <c r="G110" s="210"/>
      <c r="H110" s="222">
        <v>25.5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144</v>
      </c>
      <c r="AU110" s="219" t="s">
        <v>84</v>
      </c>
      <c r="AV110" s="11" t="s">
        <v>84</v>
      </c>
      <c r="AW110" s="11" t="s">
        <v>39</v>
      </c>
      <c r="AX110" s="11" t="s">
        <v>75</v>
      </c>
      <c r="AY110" s="219" t="s">
        <v>129</v>
      </c>
    </row>
    <row r="111" spans="2:51" s="11" customFormat="1" ht="13.5">
      <c r="B111" s="209"/>
      <c r="C111" s="210"/>
      <c r="D111" s="207" t="s">
        <v>144</v>
      </c>
      <c r="E111" s="220" t="s">
        <v>22</v>
      </c>
      <c r="F111" s="221" t="s">
        <v>629</v>
      </c>
      <c r="G111" s="210"/>
      <c r="H111" s="222">
        <v>4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144</v>
      </c>
      <c r="AU111" s="219" t="s">
        <v>84</v>
      </c>
      <c r="AV111" s="11" t="s">
        <v>84</v>
      </c>
      <c r="AW111" s="11" t="s">
        <v>39</v>
      </c>
      <c r="AX111" s="11" t="s">
        <v>75</v>
      </c>
      <c r="AY111" s="219" t="s">
        <v>129</v>
      </c>
    </row>
    <row r="112" spans="2:51" s="11" customFormat="1" ht="13.5">
      <c r="B112" s="209"/>
      <c r="C112" s="210"/>
      <c r="D112" s="207" t="s">
        <v>144</v>
      </c>
      <c r="E112" s="220" t="s">
        <v>22</v>
      </c>
      <c r="F112" s="221" t="s">
        <v>630</v>
      </c>
      <c r="G112" s="210"/>
      <c r="H112" s="222">
        <v>94.25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144</v>
      </c>
      <c r="AU112" s="219" t="s">
        <v>84</v>
      </c>
      <c r="AV112" s="11" t="s">
        <v>84</v>
      </c>
      <c r="AW112" s="11" t="s">
        <v>39</v>
      </c>
      <c r="AX112" s="11" t="s">
        <v>75</v>
      </c>
      <c r="AY112" s="219" t="s">
        <v>129</v>
      </c>
    </row>
    <row r="113" spans="2:51" s="11" customFormat="1" ht="13.5">
      <c r="B113" s="209"/>
      <c r="C113" s="210"/>
      <c r="D113" s="207" t="s">
        <v>144</v>
      </c>
      <c r="E113" s="220" t="s">
        <v>22</v>
      </c>
      <c r="F113" s="221" t="s">
        <v>631</v>
      </c>
      <c r="G113" s="210"/>
      <c r="H113" s="222">
        <v>91.85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144</v>
      </c>
      <c r="AU113" s="219" t="s">
        <v>84</v>
      </c>
      <c r="AV113" s="11" t="s">
        <v>84</v>
      </c>
      <c r="AW113" s="11" t="s">
        <v>39</v>
      </c>
      <c r="AX113" s="11" t="s">
        <v>75</v>
      </c>
      <c r="AY113" s="219" t="s">
        <v>129</v>
      </c>
    </row>
    <row r="114" spans="2:51" s="12" customFormat="1" ht="13.5">
      <c r="B114" s="223"/>
      <c r="C114" s="224"/>
      <c r="D114" s="204" t="s">
        <v>144</v>
      </c>
      <c r="E114" s="225" t="s">
        <v>22</v>
      </c>
      <c r="F114" s="226" t="s">
        <v>153</v>
      </c>
      <c r="G114" s="224"/>
      <c r="H114" s="227">
        <v>215.6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AT114" s="233" t="s">
        <v>144</v>
      </c>
      <c r="AU114" s="233" t="s">
        <v>84</v>
      </c>
      <c r="AV114" s="12" t="s">
        <v>137</v>
      </c>
      <c r="AW114" s="12" t="s">
        <v>39</v>
      </c>
      <c r="AX114" s="12" t="s">
        <v>24</v>
      </c>
      <c r="AY114" s="233" t="s">
        <v>129</v>
      </c>
    </row>
    <row r="115" spans="2:65" s="1" customFormat="1" ht="31.5" customHeight="1">
      <c r="B115" s="40"/>
      <c r="C115" s="192" t="s">
        <v>157</v>
      </c>
      <c r="D115" s="192" t="s">
        <v>132</v>
      </c>
      <c r="E115" s="193" t="s">
        <v>632</v>
      </c>
      <c r="F115" s="194" t="s">
        <v>633</v>
      </c>
      <c r="G115" s="195" t="s">
        <v>370</v>
      </c>
      <c r="H115" s="196">
        <v>4490</v>
      </c>
      <c r="I115" s="197"/>
      <c r="J115" s="198">
        <f>ROUND(I115*H115,2)</f>
        <v>0</v>
      </c>
      <c r="K115" s="194" t="s">
        <v>136</v>
      </c>
      <c r="L115" s="60"/>
      <c r="M115" s="199" t="s">
        <v>22</v>
      </c>
      <c r="N115" s="200" t="s">
        <v>46</v>
      </c>
      <c r="O115" s="41"/>
      <c r="P115" s="201">
        <f>O115*H115</f>
        <v>0</v>
      </c>
      <c r="Q115" s="201">
        <v>0.00033</v>
      </c>
      <c r="R115" s="201">
        <f>Q115*H115</f>
        <v>1.4817</v>
      </c>
      <c r="S115" s="201">
        <v>0</v>
      </c>
      <c r="T115" s="202">
        <f>S115*H115</f>
        <v>0</v>
      </c>
      <c r="AR115" s="23" t="s">
        <v>137</v>
      </c>
      <c r="AT115" s="23" t="s">
        <v>132</v>
      </c>
      <c r="AU115" s="23" t="s">
        <v>84</v>
      </c>
      <c r="AY115" s="23" t="s">
        <v>129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24</v>
      </c>
      <c r="BK115" s="203">
        <f>ROUND(I115*H115,2)</f>
        <v>0</v>
      </c>
      <c r="BL115" s="23" t="s">
        <v>137</v>
      </c>
      <c r="BM115" s="23" t="s">
        <v>634</v>
      </c>
    </row>
    <row r="116" spans="2:47" s="1" customFormat="1" ht="27">
      <c r="B116" s="40"/>
      <c r="C116" s="62"/>
      <c r="D116" s="204" t="s">
        <v>139</v>
      </c>
      <c r="E116" s="62"/>
      <c r="F116" s="205" t="s">
        <v>635</v>
      </c>
      <c r="G116" s="62"/>
      <c r="H116" s="62"/>
      <c r="I116" s="162"/>
      <c r="J116" s="62"/>
      <c r="K116" s="62"/>
      <c r="L116" s="60"/>
      <c r="M116" s="206"/>
      <c r="N116" s="41"/>
      <c r="O116" s="41"/>
      <c r="P116" s="41"/>
      <c r="Q116" s="41"/>
      <c r="R116" s="41"/>
      <c r="S116" s="41"/>
      <c r="T116" s="77"/>
      <c r="AT116" s="23" t="s">
        <v>139</v>
      </c>
      <c r="AU116" s="23" t="s">
        <v>84</v>
      </c>
    </row>
    <row r="117" spans="2:65" s="1" customFormat="1" ht="31.5" customHeight="1">
      <c r="B117" s="40"/>
      <c r="C117" s="192" t="s">
        <v>130</v>
      </c>
      <c r="D117" s="192" t="s">
        <v>132</v>
      </c>
      <c r="E117" s="193" t="s">
        <v>636</v>
      </c>
      <c r="F117" s="194" t="s">
        <v>637</v>
      </c>
      <c r="G117" s="195" t="s">
        <v>370</v>
      </c>
      <c r="H117" s="196">
        <v>992</v>
      </c>
      <c r="I117" s="197"/>
      <c r="J117" s="198">
        <f>ROUND(I117*H117,2)</f>
        <v>0</v>
      </c>
      <c r="K117" s="194" t="s">
        <v>136</v>
      </c>
      <c r="L117" s="60"/>
      <c r="M117" s="199" t="s">
        <v>22</v>
      </c>
      <c r="N117" s="200" t="s">
        <v>46</v>
      </c>
      <c r="O117" s="41"/>
      <c r="P117" s="201">
        <f>O117*H117</f>
        <v>0</v>
      </c>
      <c r="Q117" s="201">
        <v>0.00011</v>
      </c>
      <c r="R117" s="201">
        <f>Q117*H117</f>
        <v>0.10912000000000001</v>
      </c>
      <c r="S117" s="201">
        <v>0</v>
      </c>
      <c r="T117" s="202">
        <f>S117*H117</f>
        <v>0</v>
      </c>
      <c r="AR117" s="23" t="s">
        <v>137</v>
      </c>
      <c r="AT117" s="23" t="s">
        <v>132</v>
      </c>
      <c r="AU117" s="23" t="s">
        <v>84</v>
      </c>
      <c r="AY117" s="23" t="s">
        <v>129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24</v>
      </c>
      <c r="BK117" s="203">
        <f>ROUND(I117*H117,2)</f>
        <v>0</v>
      </c>
      <c r="BL117" s="23" t="s">
        <v>137</v>
      </c>
      <c r="BM117" s="23" t="s">
        <v>638</v>
      </c>
    </row>
    <row r="118" spans="2:47" s="1" customFormat="1" ht="27">
      <c r="B118" s="40"/>
      <c r="C118" s="62"/>
      <c r="D118" s="204" t="s">
        <v>139</v>
      </c>
      <c r="E118" s="62"/>
      <c r="F118" s="205" t="s">
        <v>639</v>
      </c>
      <c r="G118" s="62"/>
      <c r="H118" s="62"/>
      <c r="I118" s="162"/>
      <c r="J118" s="62"/>
      <c r="K118" s="62"/>
      <c r="L118" s="60"/>
      <c r="M118" s="206"/>
      <c r="N118" s="41"/>
      <c r="O118" s="41"/>
      <c r="P118" s="41"/>
      <c r="Q118" s="41"/>
      <c r="R118" s="41"/>
      <c r="S118" s="41"/>
      <c r="T118" s="77"/>
      <c r="AT118" s="23" t="s">
        <v>139</v>
      </c>
      <c r="AU118" s="23" t="s">
        <v>84</v>
      </c>
    </row>
    <row r="119" spans="2:65" s="1" customFormat="1" ht="22.5" customHeight="1">
      <c r="B119" s="40"/>
      <c r="C119" s="192" t="s">
        <v>283</v>
      </c>
      <c r="D119" s="192" t="s">
        <v>132</v>
      </c>
      <c r="E119" s="193" t="s">
        <v>640</v>
      </c>
      <c r="F119" s="194" t="s">
        <v>641</v>
      </c>
      <c r="G119" s="195" t="s">
        <v>370</v>
      </c>
      <c r="H119" s="196">
        <v>1837</v>
      </c>
      <c r="I119" s="197"/>
      <c r="J119" s="198">
        <f>ROUND(I119*H119,2)</f>
        <v>0</v>
      </c>
      <c r="K119" s="194" t="s">
        <v>136</v>
      </c>
      <c r="L119" s="60"/>
      <c r="M119" s="199" t="s">
        <v>22</v>
      </c>
      <c r="N119" s="200" t="s">
        <v>46</v>
      </c>
      <c r="O119" s="41"/>
      <c r="P119" s="201">
        <f>O119*H119</f>
        <v>0</v>
      </c>
      <c r="Q119" s="201">
        <v>0.00065</v>
      </c>
      <c r="R119" s="201">
        <f>Q119*H119</f>
        <v>1.19405</v>
      </c>
      <c r="S119" s="201">
        <v>0</v>
      </c>
      <c r="T119" s="202">
        <f>S119*H119</f>
        <v>0</v>
      </c>
      <c r="AR119" s="23" t="s">
        <v>137</v>
      </c>
      <c r="AT119" s="23" t="s">
        <v>132</v>
      </c>
      <c r="AU119" s="23" t="s">
        <v>84</v>
      </c>
      <c r="AY119" s="23" t="s">
        <v>129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24</v>
      </c>
      <c r="BK119" s="203">
        <f>ROUND(I119*H119,2)</f>
        <v>0</v>
      </c>
      <c r="BL119" s="23" t="s">
        <v>137</v>
      </c>
      <c r="BM119" s="23" t="s">
        <v>642</v>
      </c>
    </row>
    <row r="120" spans="2:47" s="1" customFormat="1" ht="27">
      <c r="B120" s="40"/>
      <c r="C120" s="62"/>
      <c r="D120" s="204" t="s">
        <v>139</v>
      </c>
      <c r="E120" s="62"/>
      <c r="F120" s="205" t="s">
        <v>643</v>
      </c>
      <c r="G120" s="62"/>
      <c r="H120" s="62"/>
      <c r="I120" s="162"/>
      <c r="J120" s="62"/>
      <c r="K120" s="62"/>
      <c r="L120" s="60"/>
      <c r="M120" s="206"/>
      <c r="N120" s="41"/>
      <c r="O120" s="41"/>
      <c r="P120" s="41"/>
      <c r="Q120" s="41"/>
      <c r="R120" s="41"/>
      <c r="S120" s="41"/>
      <c r="T120" s="77"/>
      <c r="AT120" s="23" t="s">
        <v>139</v>
      </c>
      <c r="AU120" s="23" t="s">
        <v>84</v>
      </c>
    </row>
    <row r="121" spans="2:65" s="1" customFormat="1" ht="31.5" customHeight="1">
      <c r="B121" s="40"/>
      <c r="C121" s="192" t="s">
        <v>245</v>
      </c>
      <c r="D121" s="192" t="s">
        <v>132</v>
      </c>
      <c r="E121" s="193" t="s">
        <v>644</v>
      </c>
      <c r="F121" s="194" t="s">
        <v>645</v>
      </c>
      <c r="G121" s="195" t="s">
        <v>200</v>
      </c>
      <c r="H121" s="196">
        <v>215.6</v>
      </c>
      <c r="I121" s="197"/>
      <c r="J121" s="198">
        <f>ROUND(I121*H121,2)</f>
        <v>0</v>
      </c>
      <c r="K121" s="194" t="s">
        <v>136</v>
      </c>
      <c r="L121" s="60"/>
      <c r="M121" s="199" t="s">
        <v>22</v>
      </c>
      <c r="N121" s="200" t="s">
        <v>46</v>
      </c>
      <c r="O121" s="41"/>
      <c r="P121" s="201">
        <f>O121*H121</f>
        <v>0</v>
      </c>
      <c r="Q121" s="201">
        <v>0.0026</v>
      </c>
      <c r="R121" s="201">
        <f>Q121*H121</f>
        <v>0.56056</v>
      </c>
      <c r="S121" s="201">
        <v>0</v>
      </c>
      <c r="T121" s="202">
        <f>S121*H121</f>
        <v>0</v>
      </c>
      <c r="AR121" s="23" t="s">
        <v>137</v>
      </c>
      <c r="AT121" s="23" t="s">
        <v>132</v>
      </c>
      <c r="AU121" s="23" t="s">
        <v>84</v>
      </c>
      <c r="AY121" s="23" t="s">
        <v>129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24</v>
      </c>
      <c r="BK121" s="203">
        <f>ROUND(I121*H121,2)</f>
        <v>0</v>
      </c>
      <c r="BL121" s="23" t="s">
        <v>137</v>
      </c>
      <c r="BM121" s="23" t="s">
        <v>646</v>
      </c>
    </row>
    <row r="122" spans="2:47" s="1" customFormat="1" ht="27">
      <c r="B122" s="40"/>
      <c r="C122" s="62"/>
      <c r="D122" s="204" t="s">
        <v>139</v>
      </c>
      <c r="E122" s="62"/>
      <c r="F122" s="205" t="s">
        <v>647</v>
      </c>
      <c r="G122" s="62"/>
      <c r="H122" s="62"/>
      <c r="I122" s="162"/>
      <c r="J122" s="62"/>
      <c r="K122" s="62"/>
      <c r="L122" s="60"/>
      <c r="M122" s="206"/>
      <c r="N122" s="41"/>
      <c r="O122" s="41"/>
      <c r="P122" s="41"/>
      <c r="Q122" s="41"/>
      <c r="R122" s="41"/>
      <c r="S122" s="41"/>
      <c r="T122" s="77"/>
      <c r="AT122" s="23" t="s">
        <v>139</v>
      </c>
      <c r="AU122" s="23" t="s">
        <v>84</v>
      </c>
    </row>
    <row r="123" spans="2:65" s="1" customFormat="1" ht="22.5" customHeight="1">
      <c r="B123" s="40"/>
      <c r="C123" s="192" t="s">
        <v>250</v>
      </c>
      <c r="D123" s="192" t="s">
        <v>132</v>
      </c>
      <c r="E123" s="193" t="s">
        <v>648</v>
      </c>
      <c r="F123" s="194" t="s">
        <v>649</v>
      </c>
      <c r="G123" s="195" t="s">
        <v>370</v>
      </c>
      <c r="H123" s="196">
        <v>7319</v>
      </c>
      <c r="I123" s="197"/>
      <c r="J123" s="198">
        <f>ROUND(I123*H123,2)</f>
        <v>0</v>
      </c>
      <c r="K123" s="194" t="s">
        <v>136</v>
      </c>
      <c r="L123" s="60"/>
      <c r="M123" s="199" t="s">
        <v>22</v>
      </c>
      <c r="N123" s="200" t="s">
        <v>46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137</v>
      </c>
      <c r="AT123" s="23" t="s">
        <v>132</v>
      </c>
      <c r="AU123" s="23" t="s">
        <v>84</v>
      </c>
      <c r="AY123" s="23" t="s">
        <v>129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24</v>
      </c>
      <c r="BK123" s="203">
        <f>ROUND(I123*H123,2)</f>
        <v>0</v>
      </c>
      <c r="BL123" s="23" t="s">
        <v>137</v>
      </c>
      <c r="BM123" s="23" t="s">
        <v>650</v>
      </c>
    </row>
    <row r="124" spans="2:51" s="11" customFormat="1" ht="13.5">
      <c r="B124" s="209"/>
      <c r="C124" s="210"/>
      <c r="D124" s="207" t="s">
        <v>144</v>
      </c>
      <c r="E124" s="220" t="s">
        <v>22</v>
      </c>
      <c r="F124" s="221" t="s">
        <v>651</v>
      </c>
      <c r="G124" s="210"/>
      <c r="H124" s="222">
        <v>4490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144</v>
      </c>
      <c r="AU124" s="219" t="s">
        <v>84</v>
      </c>
      <c r="AV124" s="11" t="s">
        <v>84</v>
      </c>
      <c r="AW124" s="11" t="s">
        <v>39</v>
      </c>
      <c r="AX124" s="11" t="s">
        <v>75</v>
      </c>
      <c r="AY124" s="219" t="s">
        <v>129</v>
      </c>
    </row>
    <row r="125" spans="2:51" s="11" customFormat="1" ht="13.5">
      <c r="B125" s="209"/>
      <c r="C125" s="210"/>
      <c r="D125" s="207" t="s">
        <v>144</v>
      </c>
      <c r="E125" s="220" t="s">
        <v>22</v>
      </c>
      <c r="F125" s="221" t="s">
        <v>652</v>
      </c>
      <c r="G125" s="210"/>
      <c r="H125" s="222">
        <v>992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144</v>
      </c>
      <c r="AU125" s="219" t="s">
        <v>84</v>
      </c>
      <c r="AV125" s="11" t="s">
        <v>84</v>
      </c>
      <c r="AW125" s="11" t="s">
        <v>39</v>
      </c>
      <c r="AX125" s="11" t="s">
        <v>75</v>
      </c>
      <c r="AY125" s="219" t="s">
        <v>129</v>
      </c>
    </row>
    <row r="126" spans="2:51" s="11" customFormat="1" ht="13.5">
      <c r="B126" s="209"/>
      <c r="C126" s="210"/>
      <c r="D126" s="207" t="s">
        <v>144</v>
      </c>
      <c r="E126" s="220" t="s">
        <v>22</v>
      </c>
      <c r="F126" s="221" t="s">
        <v>653</v>
      </c>
      <c r="G126" s="210"/>
      <c r="H126" s="222">
        <v>1837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144</v>
      </c>
      <c r="AU126" s="219" t="s">
        <v>84</v>
      </c>
      <c r="AV126" s="11" t="s">
        <v>84</v>
      </c>
      <c r="AW126" s="11" t="s">
        <v>39</v>
      </c>
      <c r="AX126" s="11" t="s">
        <v>75</v>
      </c>
      <c r="AY126" s="219" t="s">
        <v>129</v>
      </c>
    </row>
    <row r="127" spans="2:51" s="12" customFormat="1" ht="13.5">
      <c r="B127" s="223"/>
      <c r="C127" s="224"/>
      <c r="D127" s="204" t="s">
        <v>144</v>
      </c>
      <c r="E127" s="225" t="s">
        <v>22</v>
      </c>
      <c r="F127" s="226" t="s">
        <v>153</v>
      </c>
      <c r="G127" s="224"/>
      <c r="H127" s="227">
        <v>7319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144</v>
      </c>
      <c r="AU127" s="233" t="s">
        <v>84</v>
      </c>
      <c r="AV127" s="12" t="s">
        <v>137</v>
      </c>
      <c r="AW127" s="12" t="s">
        <v>39</v>
      </c>
      <c r="AX127" s="12" t="s">
        <v>24</v>
      </c>
      <c r="AY127" s="233" t="s">
        <v>129</v>
      </c>
    </row>
    <row r="128" spans="2:65" s="1" customFormat="1" ht="22.5" customHeight="1">
      <c r="B128" s="40"/>
      <c r="C128" s="192" t="s">
        <v>255</v>
      </c>
      <c r="D128" s="192" t="s">
        <v>132</v>
      </c>
      <c r="E128" s="193" t="s">
        <v>654</v>
      </c>
      <c r="F128" s="194" t="s">
        <v>655</v>
      </c>
      <c r="G128" s="195" t="s">
        <v>200</v>
      </c>
      <c r="H128" s="196">
        <v>215.6</v>
      </c>
      <c r="I128" s="197"/>
      <c r="J128" s="198">
        <f>ROUND(I128*H128,2)</f>
        <v>0</v>
      </c>
      <c r="K128" s="194" t="s">
        <v>136</v>
      </c>
      <c r="L128" s="60"/>
      <c r="M128" s="199" t="s">
        <v>22</v>
      </c>
      <c r="N128" s="200" t="s">
        <v>46</v>
      </c>
      <c r="O128" s="41"/>
      <c r="P128" s="201">
        <f>O128*H128</f>
        <v>0</v>
      </c>
      <c r="Q128" s="201">
        <v>1E-05</v>
      </c>
      <c r="R128" s="201">
        <f>Q128*H128</f>
        <v>0.002156</v>
      </c>
      <c r="S128" s="201">
        <v>0</v>
      </c>
      <c r="T128" s="202">
        <f>S128*H128</f>
        <v>0</v>
      </c>
      <c r="AR128" s="23" t="s">
        <v>137</v>
      </c>
      <c r="AT128" s="23" t="s">
        <v>132</v>
      </c>
      <c r="AU128" s="23" t="s">
        <v>84</v>
      </c>
      <c r="AY128" s="23" t="s">
        <v>129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24</v>
      </c>
      <c r="BK128" s="203">
        <f>ROUND(I128*H128,2)</f>
        <v>0</v>
      </c>
      <c r="BL128" s="23" t="s">
        <v>137</v>
      </c>
      <c r="BM128" s="23" t="s">
        <v>656</v>
      </c>
    </row>
    <row r="129" spans="2:51" s="11" customFormat="1" ht="13.5">
      <c r="B129" s="209"/>
      <c r="C129" s="210"/>
      <c r="D129" s="204" t="s">
        <v>144</v>
      </c>
      <c r="E129" s="211" t="s">
        <v>22</v>
      </c>
      <c r="F129" s="212" t="s">
        <v>657</v>
      </c>
      <c r="G129" s="210"/>
      <c r="H129" s="213">
        <v>215.6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144</v>
      </c>
      <c r="AU129" s="219" t="s">
        <v>84</v>
      </c>
      <c r="AV129" s="11" t="s">
        <v>84</v>
      </c>
      <c r="AW129" s="11" t="s">
        <v>39</v>
      </c>
      <c r="AX129" s="11" t="s">
        <v>24</v>
      </c>
      <c r="AY129" s="219" t="s">
        <v>129</v>
      </c>
    </row>
    <row r="130" spans="2:65" s="1" customFormat="1" ht="22.5" customHeight="1">
      <c r="B130" s="40"/>
      <c r="C130" s="192" t="s">
        <v>262</v>
      </c>
      <c r="D130" s="192" t="s">
        <v>132</v>
      </c>
      <c r="E130" s="193" t="s">
        <v>658</v>
      </c>
      <c r="F130" s="194" t="s">
        <v>659</v>
      </c>
      <c r="G130" s="195" t="s">
        <v>200</v>
      </c>
      <c r="H130" s="196">
        <v>23451</v>
      </c>
      <c r="I130" s="197"/>
      <c r="J130" s="198">
        <f>ROUND(I130*H130,2)</f>
        <v>0</v>
      </c>
      <c r="K130" s="194" t="s">
        <v>136</v>
      </c>
      <c r="L130" s="60"/>
      <c r="M130" s="199" t="s">
        <v>22</v>
      </c>
      <c r="N130" s="200" t="s">
        <v>46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0.02</v>
      </c>
      <c r="T130" s="202">
        <f>S130*H130</f>
        <v>469.02</v>
      </c>
      <c r="AR130" s="23" t="s">
        <v>137</v>
      </c>
      <c r="AT130" s="23" t="s">
        <v>132</v>
      </c>
      <c r="AU130" s="23" t="s">
        <v>84</v>
      </c>
      <c r="AY130" s="23" t="s">
        <v>129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24</v>
      </c>
      <c r="BK130" s="203">
        <f>ROUND(I130*H130,2)</f>
        <v>0</v>
      </c>
      <c r="BL130" s="23" t="s">
        <v>137</v>
      </c>
      <c r="BM130" s="23" t="s">
        <v>660</v>
      </c>
    </row>
    <row r="131" spans="2:47" s="1" customFormat="1" ht="40.5">
      <c r="B131" s="40"/>
      <c r="C131" s="62"/>
      <c r="D131" s="207" t="s">
        <v>139</v>
      </c>
      <c r="E131" s="62"/>
      <c r="F131" s="208" t="s">
        <v>661</v>
      </c>
      <c r="G131" s="62"/>
      <c r="H131" s="62"/>
      <c r="I131" s="162"/>
      <c r="J131" s="62"/>
      <c r="K131" s="62"/>
      <c r="L131" s="60"/>
      <c r="M131" s="206"/>
      <c r="N131" s="41"/>
      <c r="O131" s="41"/>
      <c r="P131" s="41"/>
      <c r="Q131" s="41"/>
      <c r="R131" s="41"/>
      <c r="S131" s="41"/>
      <c r="T131" s="77"/>
      <c r="AT131" s="23" t="s">
        <v>139</v>
      </c>
      <c r="AU131" s="23" t="s">
        <v>84</v>
      </c>
    </row>
    <row r="132" spans="2:51" s="11" customFormat="1" ht="13.5">
      <c r="B132" s="209"/>
      <c r="C132" s="210"/>
      <c r="D132" s="207" t="s">
        <v>144</v>
      </c>
      <c r="E132" s="220" t="s">
        <v>22</v>
      </c>
      <c r="F132" s="221" t="s">
        <v>203</v>
      </c>
      <c r="G132" s="210"/>
      <c r="H132" s="222">
        <v>13144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144</v>
      </c>
      <c r="AU132" s="219" t="s">
        <v>84</v>
      </c>
      <c r="AV132" s="11" t="s">
        <v>84</v>
      </c>
      <c r="AW132" s="11" t="s">
        <v>39</v>
      </c>
      <c r="AX132" s="11" t="s">
        <v>75</v>
      </c>
      <c r="AY132" s="219" t="s">
        <v>129</v>
      </c>
    </row>
    <row r="133" spans="2:51" s="11" customFormat="1" ht="13.5">
      <c r="B133" s="209"/>
      <c r="C133" s="210"/>
      <c r="D133" s="207" t="s">
        <v>144</v>
      </c>
      <c r="E133" s="220" t="s">
        <v>22</v>
      </c>
      <c r="F133" s="221" t="s">
        <v>204</v>
      </c>
      <c r="G133" s="210"/>
      <c r="H133" s="222">
        <v>10307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144</v>
      </c>
      <c r="AU133" s="219" t="s">
        <v>84</v>
      </c>
      <c r="AV133" s="11" t="s">
        <v>84</v>
      </c>
      <c r="AW133" s="11" t="s">
        <v>39</v>
      </c>
      <c r="AX133" s="11" t="s">
        <v>75</v>
      </c>
      <c r="AY133" s="219" t="s">
        <v>129</v>
      </c>
    </row>
    <row r="134" spans="2:51" s="12" customFormat="1" ht="13.5">
      <c r="B134" s="223"/>
      <c r="C134" s="224"/>
      <c r="D134" s="204" t="s">
        <v>144</v>
      </c>
      <c r="E134" s="225" t="s">
        <v>22</v>
      </c>
      <c r="F134" s="226" t="s">
        <v>153</v>
      </c>
      <c r="G134" s="224"/>
      <c r="H134" s="227">
        <v>23451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144</v>
      </c>
      <c r="AU134" s="233" t="s">
        <v>84</v>
      </c>
      <c r="AV134" s="12" t="s">
        <v>137</v>
      </c>
      <c r="AW134" s="12" t="s">
        <v>39</v>
      </c>
      <c r="AX134" s="12" t="s">
        <v>24</v>
      </c>
      <c r="AY134" s="233" t="s">
        <v>129</v>
      </c>
    </row>
    <row r="135" spans="2:65" s="1" customFormat="1" ht="22.5" customHeight="1">
      <c r="B135" s="40"/>
      <c r="C135" s="192" t="s">
        <v>10</v>
      </c>
      <c r="D135" s="192" t="s">
        <v>132</v>
      </c>
      <c r="E135" s="193" t="s">
        <v>662</v>
      </c>
      <c r="F135" s="194" t="s">
        <v>663</v>
      </c>
      <c r="G135" s="195" t="s">
        <v>135</v>
      </c>
      <c r="H135" s="196">
        <v>18</v>
      </c>
      <c r="I135" s="197"/>
      <c r="J135" s="198">
        <f>ROUND(I135*H135,2)</f>
        <v>0</v>
      </c>
      <c r="K135" s="194" t="s">
        <v>136</v>
      </c>
      <c r="L135" s="60"/>
      <c r="M135" s="199" t="s">
        <v>22</v>
      </c>
      <c r="N135" s="200" t="s">
        <v>46</v>
      </c>
      <c r="O135" s="41"/>
      <c r="P135" s="201">
        <f>O135*H135</f>
        <v>0</v>
      </c>
      <c r="Q135" s="201">
        <v>0</v>
      </c>
      <c r="R135" s="201">
        <f>Q135*H135</f>
        <v>0</v>
      </c>
      <c r="S135" s="201">
        <v>0.082</v>
      </c>
      <c r="T135" s="202">
        <f>S135*H135</f>
        <v>1.476</v>
      </c>
      <c r="AR135" s="23" t="s">
        <v>137</v>
      </c>
      <c r="AT135" s="23" t="s">
        <v>132</v>
      </c>
      <c r="AU135" s="23" t="s">
        <v>84</v>
      </c>
      <c r="AY135" s="23" t="s">
        <v>129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24</v>
      </c>
      <c r="BK135" s="203">
        <f>ROUND(I135*H135,2)</f>
        <v>0</v>
      </c>
      <c r="BL135" s="23" t="s">
        <v>137</v>
      </c>
      <c r="BM135" s="23" t="s">
        <v>664</v>
      </c>
    </row>
    <row r="136" spans="2:47" s="1" customFormat="1" ht="40.5">
      <c r="B136" s="40"/>
      <c r="C136" s="62"/>
      <c r="D136" s="207" t="s">
        <v>139</v>
      </c>
      <c r="E136" s="62"/>
      <c r="F136" s="208" t="s">
        <v>665</v>
      </c>
      <c r="G136" s="62"/>
      <c r="H136" s="62"/>
      <c r="I136" s="162"/>
      <c r="J136" s="62"/>
      <c r="K136" s="62"/>
      <c r="L136" s="60"/>
      <c r="M136" s="206"/>
      <c r="N136" s="41"/>
      <c r="O136" s="41"/>
      <c r="P136" s="41"/>
      <c r="Q136" s="41"/>
      <c r="R136" s="41"/>
      <c r="S136" s="41"/>
      <c r="T136" s="77"/>
      <c r="AT136" s="23" t="s">
        <v>139</v>
      </c>
      <c r="AU136" s="23" t="s">
        <v>84</v>
      </c>
    </row>
    <row r="137" spans="2:51" s="13" customFormat="1" ht="13.5">
      <c r="B137" s="248"/>
      <c r="C137" s="249"/>
      <c r="D137" s="207" t="s">
        <v>144</v>
      </c>
      <c r="E137" s="259" t="s">
        <v>22</v>
      </c>
      <c r="F137" s="260" t="s">
        <v>600</v>
      </c>
      <c r="G137" s="249"/>
      <c r="H137" s="261" t="s">
        <v>22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144</v>
      </c>
      <c r="AU137" s="258" t="s">
        <v>84</v>
      </c>
      <c r="AV137" s="13" t="s">
        <v>24</v>
      </c>
      <c r="AW137" s="13" t="s">
        <v>39</v>
      </c>
      <c r="AX137" s="13" t="s">
        <v>75</v>
      </c>
      <c r="AY137" s="258" t="s">
        <v>129</v>
      </c>
    </row>
    <row r="138" spans="2:51" s="11" customFormat="1" ht="13.5">
      <c r="B138" s="209"/>
      <c r="C138" s="210"/>
      <c r="D138" s="207" t="s">
        <v>144</v>
      </c>
      <c r="E138" s="220" t="s">
        <v>22</v>
      </c>
      <c r="F138" s="221" t="s">
        <v>601</v>
      </c>
      <c r="G138" s="210"/>
      <c r="H138" s="222">
        <v>12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144</v>
      </c>
      <c r="AU138" s="219" t="s">
        <v>84</v>
      </c>
      <c r="AV138" s="11" t="s">
        <v>84</v>
      </c>
      <c r="AW138" s="11" t="s">
        <v>39</v>
      </c>
      <c r="AX138" s="11" t="s">
        <v>75</v>
      </c>
      <c r="AY138" s="219" t="s">
        <v>129</v>
      </c>
    </row>
    <row r="139" spans="2:51" s="11" customFormat="1" ht="13.5">
      <c r="B139" s="209"/>
      <c r="C139" s="210"/>
      <c r="D139" s="207" t="s">
        <v>144</v>
      </c>
      <c r="E139" s="220" t="s">
        <v>22</v>
      </c>
      <c r="F139" s="221" t="s">
        <v>602</v>
      </c>
      <c r="G139" s="210"/>
      <c r="H139" s="222">
        <v>3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144</v>
      </c>
      <c r="AU139" s="219" t="s">
        <v>84</v>
      </c>
      <c r="AV139" s="11" t="s">
        <v>84</v>
      </c>
      <c r="AW139" s="11" t="s">
        <v>39</v>
      </c>
      <c r="AX139" s="11" t="s">
        <v>75</v>
      </c>
      <c r="AY139" s="219" t="s">
        <v>129</v>
      </c>
    </row>
    <row r="140" spans="2:51" s="11" customFormat="1" ht="13.5">
      <c r="B140" s="209"/>
      <c r="C140" s="210"/>
      <c r="D140" s="207" t="s">
        <v>144</v>
      </c>
      <c r="E140" s="220" t="s">
        <v>22</v>
      </c>
      <c r="F140" s="221" t="s">
        <v>603</v>
      </c>
      <c r="G140" s="210"/>
      <c r="H140" s="222">
        <v>1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144</v>
      </c>
      <c r="AU140" s="219" t="s">
        <v>84</v>
      </c>
      <c r="AV140" s="11" t="s">
        <v>84</v>
      </c>
      <c r="AW140" s="11" t="s">
        <v>39</v>
      </c>
      <c r="AX140" s="11" t="s">
        <v>75</v>
      </c>
      <c r="AY140" s="219" t="s">
        <v>129</v>
      </c>
    </row>
    <row r="141" spans="2:51" s="13" customFormat="1" ht="13.5">
      <c r="B141" s="248"/>
      <c r="C141" s="249"/>
      <c r="D141" s="207" t="s">
        <v>144</v>
      </c>
      <c r="E141" s="259" t="s">
        <v>22</v>
      </c>
      <c r="F141" s="260" t="s">
        <v>666</v>
      </c>
      <c r="G141" s="249"/>
      <c r="H141" s="261" t="s">
        <v>22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144</v>
      </c>
      <c r="AU141" s="258" t="s">
        <v>84</v>
      </c>
      <c r="AV141" s="13" t="s">
        <v>24</v>
      </c>
      <c r="AW141" s="13" t="s">
        <v>39</v>
      </c>
      <c r="AX141" s="13" t="s">
        <v>75</v>
      </c>
      <c r="AY141" s="258" t="s">
        <v>129</v>
      </c>
    </row>
    <row r="142" spans="2:51" s="11" customFormat="1" ht="13.5">
      <c r="B142" s="209"/>
      <c r="C142" s="210"/>
      <c r="D142" s="207" t="s">
        <v>144</v>
      </c>
      <c r="E142" s="220" t="s">
        <v>22</v>
      </c>
      <c r="F142" s="221" t="s">
        <v>84</v>
      </c>
      <c r="G142" s="210"/>
      <c r="H142" s="222">
        <v>2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144</v>
      </c>
      <c r="AU142" s="219" t="s">
        <v>84</v>
      </c>
      <c r="AV142" s="11" t="s">
        <v>84</v>
      </c>
      <c r="AW142" s="11" t="s">
        <v>39</v>
      </c>
      <c r="AX142" s="11" t="s">
        <v>75</v>
      </c>
      <c r="AY142" s="219" t="s">
        <v>129</v>
      </c>
    </row>
    <row r="143" spans="2:51" s="12" customFormat="1" ht="13.5">
      <c r="B143" s="223"/>
      <c r="C143" s="224"/>
      <c r="D143" s="207" t="s">
        <v>144</v>
      </c>
      <c r="E143" s="262" t="s">
        <v>22</v>
      </c>
      <c r="F143" s="263" t="s">
        <v>153</v>
      </c>
      <c r="G143" s="224"/>
      <c r="H143" s="264">
        <v>18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144</v>
      </c>
      <c r="AU143" s="233" t="s">
        <v>84</v>
      </c>
      <c r="AV143" s="12" t="s">
        <v>137</v>
      </c>
      <c r="AW143" s="12" t="s">
        <v>39</v>
      </c>
      <c r="AX143" s="12" t="s">
        <v>24</v>
      </c>
      <c r="AY143" s="233" t="s">
        <v>129</v>
      </c>
    </row>
    <row r="144" spans="2:63" s="10" customFormat="1" ht="29.85" customHeight="1">
      <c r="B144" s="175"/>
      <c r="C144" s="176"/>
      <c r="D144" s="189" t="s">
        <v>74</v>
      </c>
      <c r="E144" s="190" t="s">
        <v>573</v>
      </c>
      <c r="F144" s="190" t="s">
        <v>574</v>
      </c>
      <c r="G144" s="176"/>
      <c r="H144" s="176"/>
      <c r="I144" s="179"/>
      <c r="J144" s="191">
        <f>BK144</f>
        <v>0</v>
      </c>
      <c r="K144" s="176"/>
      <c r="L144" s="181"/>
      <c r="M144" s="182"/>
      <c r="N144" s="183"/>
      <c r="O144" s="183"/>
      <c r="P144" s="184">
        <f>SUM(P145:P147)</f>
        <v>0</v>
      </c>
      <c r="Q144" s="183"/>
      <c r="R144" s="184">
        <f>SUM(R145:R147)</f>
        <v>0</v>
      </c>
      <c r="S144" s="183"/>
      <c r="T144" s="185">
        <f>SUM(T145:T147)</f>
        <v>0</v>
      </c>
      <c r="AR144" s="186" t="s">
        <v>24</v>
      </c>
      <c r="AT144" s="187" t="s">
        <v>74</v>
      </c>
      <c r="AU144" s="187" t="s">
        <v>24</v>
      </c>
      <c r="AY144" s="186" t="s">
        <v>129</v>
      </c>
      <c r="BK144" s="188">
        <f>SUM(BK145:BK147)</f>
        <v>0</v>
      </c>
    </row>
    <row r="145" spans="2:65" s="1" customFormat="1" ht="31.5" customHeight="1">
      <c r="B145" s="40"/>
      <c r="C145" s="192" t="s">
        <v>271</v>
      </c>
      <c r="D145" s="192" t="s">
        <v>132</v>
      </c>
      <c r="E145" s="193" t="s">
        <v>576</v>
      </c>
      <c r="F145" s="194" t="s">
        <v>577</v>
      </c>
      <c r="G145" s="195" t="s">
        <v>258</v>
      </c>
      <c r="H145" s="196">
        <v>6.261</v>
      </c>
      <c r="I145" s="197"/>
      <c r="J145" s="198">
        <f>ROUND(I145*H145,2)</f>
        <v>0</v>
      </c>
      <c r="K145" s="194" t="s">
        <v>136</v>
      </c>
      <c r="L145" s="60"/>
      <c r="M145" s="199" t="s">
        <v>22</v>
      </c>
      <c r="N145" s="200" t="s">
        <v>46</v>
      </c>
      <c r="O145" s="4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137</v>
      </c>
      <c r="AT145" s="23" t="s">
        <v>132</v>
      </c>
      <c r="AU145" s="23" t="s">
        <v>84</v>
      </c>
      <c r="AY145" s="23" t="s">
        <v>129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24</v>
      </c>
      <c r="BK145" s="203">
        <f>ROUND(I145*H145,2)</f>
        <v>0</v>
      </c>
      <c r="BL145" s="23" t="s">
        <v>137</v>
      </c>
      <c r="BM145" s="23" t="s">
        <v>667</v>
      </c>
    </row>
    <row r="146" spans="2:65" s="1" customFormat="1" ht="31.5" customHeight="1">
      <c r="B146" s="40"/>
      <c r="C146" s="192" t="s">
        <v>277</v>
      </c>
      <c r="D146" s="192" t="s">
        <v>132</v>
      </c>
      <c r="E146" s="193" t="s">
        <v>580</v>
      </c>
      <c r="F146" s="194" t="s">
        <v>581</v>
      </c>
      <c r="G146" s="195" t="s">
        <v>258</v>
      </c>
      <c r="H146" s="196">
        <v>12.522</v>
      </c>
      <c r="I146" s="197"/>
      <c r="J146" s="198">
        <f>ROUND(I146*H146,2)</f>
        <v>0</v>
      </c>
      <c r="K146" s="194" t="s">
        <v>136</v>
      </c>
      <c r="L146" s="60"/>
      <c r="M146" s="199" t="s">
        <v>22</v>
      </c>
      <c r="N146" s="200" t="s">
        <v>46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137</v>
      </c>
      <c r="AT146" s="23" t="s">
        <v>132</v>
      </c>
      <c r="AU146" s="23" t="s">
        <v>84</v>
      </c>
      <c r="AY146" s="23" t="s">
        <v>129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24</v>
      </c>
      <c r="BK146" s="203">
        <f>ROUND(I146*H146,2)</f>
        <v>0</v>
      </c>
      <c r="BL146" s="23" t="s">
        <v>137</v>
      </c>
      <c r="BM146" s="23" t="s">
        <v>668</v>
      </c>
    </row>
    <row r="147" spans="2:51" s="11" customFormat="1" ht="13.5">
      <c r="B147" s="209"/>
      <c r="C147" s="210"/>
      <c r="D147" s="207" t="s">
        <v>144</v>
      </c>
      <c r="E147" s="210"/>
      <c r="F147" s="221" t="s">
        <v>669</v>
      </c>
      <c r="G147" s="210"/>
      <c r="H147" s="222">
        <v>12.522</v>
      </c>
      <c r="I147" s="214"/>
      <c r="J147" s="210"/>
      <c r="K147" s="210"/>
      <c r="L147" s="215"/>
      <c r="M147" s="265"/>
      <c r="N147" s="266"/>
      <c r="O147" s="266"/>
      <c r="P147" s="266"/>
      <c r="Q147" s="266"/>
      <c r="R147" s="266"/>
      <c r="S147" s="266"/>
      <c r="T147" s="267"/>
      <c r="AT147" s="219" t="s">
        <v>144</v>
      </c>
      <c r="AU147" s="219" t="s">
        <v>84</v>
      </c>
      <c r="AV147" s="11" t="s">
        <v>84</v>
      </c>
      <c r="AW147" s="11" t="s">
        <v>6</v>
      </c>
      <c r="AX147" s="11" t="s">
        <v>24</v>
      </c>
      <c r="AY147" s="219" t="s">
        <v>129</v>
      </c>
    </row>
    <row r="148" spans="2:12" s="1" customFormat="1" ht="6.95" customHeight="1">
      <c r="B148" s="55"/>
      <c r="C148" s="56"/>
      <c r="D148" s="56"/>
      <c r="E148" s="56"/>
      <c r="F148" s="56"/>
      <c r="G148" s="56"/>
      <c r="H148" s="56"/>
      <c r="I148" s="138"/>
      <c r="J148" s="56"/>
      <c r="K148" s="56"/>
      <c r="L148" s="60"/>
    </row>
  </sheetData>
  <sheetProtection password="CC35" sheet="1" objects="1" scenarios="1" formatCells="0" formatColumns="0" formatRows="0" sort="0" autoFilter="0"/>
  <autoFilter ref="C78:K14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4" customFormat="1" ht="45" customHeight="1">
      <c r="B3" s="274"/>
      <c r="C3" s="397" t="s">
        <v>670</v>
      </c>
      <c r="D3" s="397"/>
      <c r="E3" s="397"/>
      <c r="F3" s="397"/>
      <c r="G3" s="397"/>
      <c r="H3" s="397"/>
      <c r="I3" s="397"/>
      <c r="J3" s="397"/>
      <c r="K3" s="275"/>
    </row>
    <row r="4" spans="2:11" ht="25.5" customHeight="1">
      <c r="B4" s="276"/>
      <c r="C4" s="401" t="s">
        <v>671</v>
      </c>
      <c r="D4" s="401"/>
      <c r="E4" s="401"/>
      <c r="F4" s="401"/>
      <c r="G4" s="401"/>
      <c r="H4" s="401"/>
      <c r="I4" s="401"/>
      <c r="J4" s="401"/>
      <c r="K4" s="277"/>
    </row>
    <row r="5" spans="2:1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6"/>
      <c r="C6" s="400" t="s">
        <v>672</v>
      </c>
      <c r="D6" s="400"/>
      <c r="E6" s="400"/>
      <c r="F6" s="400"/>
      <c r="G6" s="400"/>
      <c r="H6" s="400"/>
      <c r="I6" s="400"/>
      <c r="J6" s="400"/>
      <c r="K6" s="277"/>
    </row>
    <row r="7" spans="2:11" ht="15" customHeight="1">
      <c r="B7" s="280"/>
      <c r="C7" s="400" t="s">
        <v>673</v>
      </c>
      <c r="D7" s="400"/>
      <c r="E7" s="400"/>
      <c r="F7" s="400"/>
      <c r="G7" s="400"/>
      <c r="H7" s="400"/>
      <c r="I7" s="400"/>
      <c r="J7" s="400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400" t="s">
        <v>674</v>
      </c>
      <c r="D9" s="400"/>
      <c r="E9" s="400"/>
      <c r="F9" s="400"/>
      <c r="G9" s="400"/>
      <c r="H9" s="400"/>
      <c r="I9" s="400"/>
      <c r="J9" s="400"/>
      <c r="K9" s="277"/>
    </row>
    <row r="10" spans="2:11" ht="15" customHeight="1">
      <c r="B10" s="280"/>
      <c r="C10" s="279"/>
      <c r="D10" s="400" t="s">
        <v>675</v>
      </c>
      <c r="E10" s="400"/>
      <c r="F10" s="400"/>
      <c r="G10" s="400"/>
      <c r="H10" s="400"/>
      <c r="I10" s="400"/>
      <c r="J10" s="400"/>
      <c r="K10" s="277"/>
    </row>
    <row r="11" spans="2:11" ht="15" customHeight="1">
      <c r="B11" s="280"/>
      <c r="C11" s="281"/>
      <c r="D11" s="400" t="s">
        <v>676</v>
      </c>
      <c r="E11" s="400"/>
      <c r="F11" s="400"/>
      <c r="G11" s="400"/>
      <c r="H11" s="400"/>
      <c r="I11" s="400"/>
      <c r="J11" s="400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400" t="s">
        <v>677</v>
      </c>
      <c r="E13" s="400"/>
      <c r="F13" s="400"/>
      <c r="G13" s="400"/>
      <c r="H13" s="400"/>
      <c r="I13" s="400"/>
      <c r="J13" s="400"/>
      <c r="K13" s="277"/>
    </row>
    <row r="14" spans="2:11" ht="15" customHeight="1">
      <c r="B14" s="280"/>
      <c r="C14" s="281"/>
      <c r="D14" s="400" t="s">
        <v>678</v>
      </c>
      <c r="E14" s="400"/>
      <c r="F14" s="400"/>
      <c r="G14" s="400"/>
      <c r="H14" s="400"/>
      <c r="I14" s="400"/>
      <c r="J14" s="400"/>
      <c r="K14" s="277"/>
    </row>
    <row r="15" spans="2:11" ht="15" customHeight="1">
      <c r="B15" s="280"/>
      <c r="C15" s="281"/>
      <c r="D15" s="400" t="s">
        <v>679</v>
      </c>
      <c r="E15" s="400"/>
      <c r="F15" s="400"/>
      <c r="G15" s="400"/>
      <c r="H15" s="400"/>
      <c r="I15" s="400"/>
      <c r="J15" s="400"/>
      <c r="K15" s="277"/>
    </row>
    <row r="16" spans="2:11" ht="15" customHeight="1">
      <c r="B16" s="280"/>
      <c r="C16" s="281"/>
      <c r="D16" s="281"/>
      <c r="E16" s="282" t="s">
        <v>82</v>
      </c>
      <c r="F16" s="400" t="s">
        <v>680</v>
      </c>
      <c r="G16" s="400"/>
      <c r="H16" s="400"/>
      <c r="I16" s="400"/>
      <c r="J16" s="400"/>
      <c r="K16" s="277"/>
    </row>
    <row r="17" spans="2:11" ht="15" customHeight="1">
      <c r="B17" s="280"/>
      <c r="C17" s="281"/>
      <c r="D17" s="281"/>
      <c r="E17" s="282" t="s">
        <v>681</v>
      </c>
      <c r="F17" s="400" t="s">
        <v>682</v>
      </c>
      <c r="G17" s="400"/>
      <c r="H17" s="400"/>
      <c r="I17" s="400"/>
      <c r="J17" s="400"/>
      <c r="K17" s="277"/>
    </row>
    <row r="18" spans="2:11" ht="15" customHeight="1">
      <c r="B18" s="280"/>
      <c r="C18" s="281"/>
      <c r="D18" s="281"/>
      <c r="E18" s="282" t="s">
        <v>683</v>
      </c>
      <c r="F18" s="400" t="s">
        <v>684</v>
      </c>
      <c r="G18" s="400"/>
      <c r="H18" s="400"/>
      <c r="I18" s="400"/>
      <c r="J18" s="400"/>
      <c r="K18" s="277"/>
    </row>
    <row r="19" spans="2:11" ht="15" customHeight="1">
      <c r="B19" s="280"/>
      <c r="C19" s="281"/>
      <c r="D19" s="281"/>
      <c r="E19" s="282" t="s">
        <v>685</v>
      </c>
      <c r="F19" s="400" t="s">
        <v>686</v>
      </c>
      <c r="G19" s="400"/>
      <c r="H19" s="400"/>
      <c r="I19" s="400"/>
      <c r="J19" s="400"/>
      <c r="K19" s="277"/>
    </row>
    <row r="20" spans="2:11" ht="15" customHeight="1">
      <c r="B20" s="280"/>
      <c r="C20" s="281"/>
      <c r="D20" s="281"/>
      <c r="E20" s="282" t="s">
        <v>687</v>
      </c>
      <c r="F20" s="400" t="s">
        <v>688</v>
      </c>
      <c r="G20" s="400"/>
      <c r="H20" s="400"/>
      <c r="I20" s="400"/>
      <c r="J20" s="400"/>
      <c r="K20" s="277"/>
    </row>
    <row r="21" spans="2:11" ht="15" customHeight="1">
      <c r="B21" s="280"/>
      <c r="C21" s="281"/>
      <c r="D21" s="281"/>
      <c r="E21" s="282" t="s">
        <v>689</v>
      </c>
      <c r="F21" s="400" t="s">
        <v>690</v>
      </c>
      <c r="G21" s="400"/>
      <c r="H21" s="400"/>
      <c r="I21" s="400"/>
      <c r="J21" s="400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400" t="s">
        <v>691</v>
      </c>
      <c r="D23" s="400"/>
      <c r="E23" s="400"/>
      <c r="F23" s="400"/>
      <c r="G23" s="400"/>
      <c r="H23" s="400"/>
      <c r="I23" s="400"/>
      <c r="J23" s="400"/>
      <c r="K23" s="277"/>
    </row>
    <row r="24" spans="2:11" ht="15" customHeight="1">
      <c r="B24" s="280"/>
      <c r="C24" s="400" t="s">
        <v>692</v>
      </c>
      <c r="D24" s="400"/>
      <c r="E24" s="400"/>
      <c r="F24" s="400"/>
      <c r="G24" s="400"/>
      <c r="H24" s="400"/>
      <c r="I24" s="400"/>
      <c r="J24" s="400"/>
      <c r="K24" s="277"/>
    </row>
    <row r="25" spans="2:11" ht="15" customHeight="1">
      <c r="B25" s="280"/>
      <c r="C25" s="279"/>
      <c r="D25" s="400" t="s">
        <v>693</v>
      </c>
      <c r="E25" s="400"/>
      <c r="F25" s="400"/>
      <c r="G25" s="400"/>
      <c r="H25" s="400"/>
      <c r="I25" s="400"/>
      <c r="J25" s="400"/>
      <c r="K25" s="277"/>
    </row>
    <row r="26" spans="2:11" ht="15" customHeight="1">
      <c r="B26" s="280"/>
      <c r="C26" s="281"/>
      <c r="D26" s="400" t="s">
        <v>694</v>
      </c>
      <c r="E26" s="400"/>
      <c r="F26" s="400"/>
      <c r="G26" s="400"/>
      <c r="H26" s="400"/>
      <c r="I26" s="400"/>
      <c r="J26" s="400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400" t="s">
        <v>695</v>
      </c>
      <c r="E28" s="400"/>
      <c r="F28" s="400"/>
      <c r="G28" s="400"/>
      <c r="H28" s="400"/>
      <c r="I28" s="400"/>
      <c r="J28" s="400"/>
      <c r="K28" s="277"/>
    </row>
    <row r="29" spans="2:11" ht="15" customHeight="1">
      <c r="B29" s="280"/>
      <c r="C29" s="281"/>
      <c r="D29" s="400" t="s">
        <v>696</v>
      </c>
      <c r="E29" s="400"/>
      <c r="F29" s="400"/>
      <c r="G29" s="400"/>
      <c r="H29" s="400"/>
      <c r="I29" s="400"/>
      <c r="J29" s="400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400" t="s">
        <v>697</v>
      </c>
      <c r="E31" s="400"/>
      <c r="F31" s="400"/>
      <c r="G31" s="400"/>
      <c r="H31" s="400"/>
      <c r="I31" s="400"/>
      <c r="J31" s="400"/>
      <c r="K31" s="277"/>
    </row>
    <row r="32" spans="2:11" ht="15" customHeight="1">
      <c r="B32" s="280"/>
      <c r="C32" s="281"/>
      <c r="D32" s="400" t="s">
        <v>698</v>
      </c>
      <c r="E32" s="400"/>
      <c r="F32" s="400"/>
      <c r="G32" s="400"/>
      <c r="H32" s="400"/>
      <c r="I32" s="400"/>
      <c r="J32" s="400"/>
      <c r="K32" s="277"/>
    </row>
    <row r="33" spans="2:11" ht="15" customHeight="1">
      <c r="B33" s="280"/>
      <c r="C33" s="281"/>
      <c r="D33" s="400" t="s">
        <v>699</v>
      </c>
      <c r="E33" s="400"/>
      <c r="F33" s="400"/>
      <c r="G33" s="400"/>
      <c r="H33" s="400"/>
      <c r="I33" s="400"/>
      <c r="J33" s="400"/>
      <c r="K33" s="277"/>
    </row>
    <row r="34" spans="2:11" ht="15" customHeight="1">
      <c r="B34" s="280"/>
      <c r="C34" s="281"/>
      <c r="D34" s="279"/>
      <c r="E34" s="283" t="s">
        <v>114</v>
      </c>
      <c r="F34" s="279"/>
      <c r="G34" s="400" t="s">
        <v>700</v>
      </c>
      <c r="H34" s="400"/>
      <c r="I34" s="400"/>
      <c r="J34" s="400"/>
      <c r="K34" s="277"/>
    </row>
    <row r="35" spans="2:11" ht="30.75" customHeight="1">
      <c r="B35" s="280"/>
      <c r="C35" s="281"/>
      <c r="D35" s="279"/>
      <c r="E35" s="283" t="s">
        <v>701</v>
      </c>
      <c r="F35" s="279"/>
      <c r="G35" s="400" t="s">
        <v>702</v>
      </c>
      <c r="H35" s="400"/>
      <c r="I35" s="400"/>
      <c r="J35" s="400"/>
      <c r="K35" s="277"/>
    </row>
    <row r="36" spans="2:11" ht="15" customHeight="1">
      <c r="B36" s="280"/>
      <c r="C36" s="281"/>
      <c r="D36" s="279"/>
      <c r="E36" s="283" t="s">
        <v>56</v>
      </c>
      <c r="F36" s="279"/>
      <c r="G36" s="400" t="s">
        <v>703</v>
      </c>
      <c r="H36" s="400"/>
      <c r="I36" s="400"/>
      <c r="J36" s="400"/>
      <c r="K36" s="277"/>
    </row>
    <row r="37" spans="2:11" ht="15" customHeight="1">
      <c r="B37" s="280"/>
      <c r="C37" s="281"/>
      <c r="D37" s="279"/>
      <c r="E37" s="283" t="s">
        <v>115</v>
      </c>
      <c r="F37" s="279"/>
      <c r="G37" s="400" t="s">
        <v>704</v>
      </c>
      <c r="H37" s="400"/>
      <c r="I37" s="400"/>
      <c r="J37" s="400"/>
      <c r="K37" s="277"/>
    </row>
    <row r="38" spans="2:11" ht="15" customHeight="1">
      <c r="B38" s="280"/>
      <c r="C38" s="281"/>
      <c r="D38" s="279"/>
      <c r="E38" s="283" t="s">
        <v>116</v>
      </c>
      <c r="F38" s="279"/>
      <c r="G38" s="400" t="s">
        <v>705</v>
      </c>
      <c r="H38" s="400"/>
      <c r="I38" s="400"/>
      <c r="J38" s="400"/>
      <c r="K38" s="277"/>
    </row>
    <row r="39" spans="2:11" ht="15" customHeight="1">
      <c r="B39" s="280"/>
      <c r="C39" s="281"/>
      <c r="D39" s="279"/>
      <c r="E39" s="283" t="s">
        <v>117</v>
      </c>
      <c r="F39" s="279"/>
      <c r="G39" s="400" t="s">
        <v>706</v>
      </c>
      <c r="H39" s="400"/>
      <c r="I39" s="400"/>
      <c r="J39" s="400"/>
      <c r="K39" s="277"/>
    </row>
    <row r="40" spans="2:11" ht="15" customHeight="1">
      <c r="B40" s="280"/>
      <c r="C40" s="281"/>
      <c r="D40" s="279"/>
      <c r="E40" s="283" t="s">
        <v>707</v>
      </c>
      <c r="F40" s="279"/>
      <c r="G40" s="400" t="s">
        <v>708</v>
      </c>
      <c r="H40" s="400"/>
      <c r="I40" s="400"/>
      <c r="J40" s="400"/>
      <c r="K40" s="277"/>
    </row>
    <row r="41" spans="2:11" ht="15" customHeight="1">
      <c r="B41" s="280"/>
      <c r="C41" s="281"/>
      <c r="D41" s="279"/>
      <c r="E41" s="283"/>
      <c r="F41" s="279"/>
      <c r="G41" s="400" t="s">
        <v>709</v>
      </c>
      <c r="H41" s="400"/>
      <c r="I41" s="400"/>
      <c r="J41" s="400"/>
      <c r="K41" s="277"/>
    </row>
    <row r="42" spans="2:11" ht="15" customHeight="1">
      <c r="B42" s="280"/>
      <c r="C42" s="281"/>
      <c r="D42" s="279"/>
      <c r="E42" s="283" t="s">
        <v>710</v>
      </c>
      <c r="F42" s="279"/>
      <c r="G42" s="400" t="s">
        <v>711</v>
      </c>
      <c r="H42" s="400"/>
      <c r="I42" s="400"/>
      <c r="J42" s="400"/>
      <c r="K42" s="277"/>
    </row>
    <row r="43" spans="2:11" ht="15" customHeight="1">
      <c r="B43" s="280"/>
      <c r="C43" s="281"/>
      <c r="D43" s="279"/>
      <c r="E43" s="283" t="s">
        <v>119</v>
      </c>
      <c r="F43" s="279"/>
      <c r="G43" s="400" t="s">
        <v>712</v>
      </c>
      <c r="H43" s="400"/>
      <c r="I43" s="400"/>
      <c r="J43" s="400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400" t="s">
        <v>713</v>
      </c>
      <c r="E45" s="400"/>
      <c r="F45" s="400"/>
      <c r="G45" s="400"/>
      <c r="H45" s="400"/>
      <c r="I45" s="400"/>
      <c r="J45" s="400"/>
      <c r="K45" s="277"/>
    </row>
    <row r="46" spans="2:11" ht="15" customHeight="1">
      <c r="B46" s="280"/>
      <c r="C46" s="281"/>
      <c r="D46" s="281"/>
      <c r="E46" s="400" t="s">
        <v>714</v>
      </c>
      <c r="F46" s="400"/>
      <c r="G46" s="400"/>
      <c r="H46" s="400"/>
      <c r="I46" s="400"/>
      <c r="J46" s="400"/>
      <c r="K46" s="277"/>
    </row>
    <row r="47" spans="2:11" ht="15" customHeight="1">
      <c r="B47" s="280"/>
      <c r="C47" s="281"/>
      <c r="D47" s="281"/>
      <c r="E47" s="400" t="s">
        <v>715</v>
      </c>
      <c r="F47" s="400"/>
      <c r="G47" s="400"/>
      <c r="H47" s="400"/>
      <c r="I47" s="400"/>
      <c r="J47" s="400"/>
      <c r="K47" s="277"/>
    </row>
    <row r="48" spans="2:11" ht="15" customHeight="1">
      <c r="B48" s="280"/>
      <c r="C48" s="281"/>
      <c r="D48" s="281"/>
      <c r="E48" s="400" t="s">
        <v>716</v>
      </c>
      <c r="F48" s="400"/>
      <c r="G48" s="400"/>
      <c r="H48" s="400"/>
      <c r="I48" s="400"/>
      <c r="J48" s="400"/>
      <c r="K48" s="277"/>
    </row>
    <row r="49" spans="2:11" ht="15" customHeight="1">
      <c r="B49" s="280"/>
      <c r="C49" s="281"/>
      <c r="D49" s="400" t="s">
        <v>717</v>
      </c>
      <c r="E49" s="400"/>
      <c r="F49" s="400"/>
      <c r="G49" s="400"/>
      <c r="H49" s="400"/>
      <c r="I49" s="400"/>
      <c r="J49" s="400"/>
      <c r="K49" s="277"/>
    </row>
    <row r="50" spans="2:11" ht="25.5" customHeight="1">
      <c r="B50" s="276"/>
      <c r="C50" s="401" t="s">
        <v>718</v>
      </c>
      <c r="D50" s="401"/>
      <c r="E50" s="401"/>
      <c r="F50" s="401"/>
      <c r="G50" s="401"/>
      <c r="H50" s="401"/>
      <c r="I50" s="401"/>
      <c r="J50" s="401"/>
      <c r="K50" s="277"/>
    </row>
    <row r="51" spans="2:11" ht="5.25" customHeight="1">
      <c r="B51" s="276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6"/>
      <c r="C52" s="400" t="s">
        <v>719</v>
      </c>
      <c r="D52" s="400"/>
      <c r="E52" s="400"/>
      <c r="F52" s="400"/>
      <c r="G52" s="400"/>
      <c r="H52" s="400"/>
      <c r="I52" s="400"/>
      <c r="J52" s="400"/>
      <c r="K52" s="277"/>
    </row>
    <row r="53" spans="2:11" ht="15" customHeight="1">
      <c r="B53" s="276"/>
      <c r="C53" s="400" t="s">
        <v>720</v>
      </c>
      <c r="D53" s="400"/>
      <c r="E53" s="400"/>
      <c r="F53" s="400"/>
      <c r="G53" s="400"/>
      <c r="H53" s="400"/>
      <c r="I53" s="400"/>
      <c r="J53" s="400"/>
      <c r="K53" s="277"/>
    </row>
    <row r="54" spans="2:11" ht="12.75" customHeight="1">
      <c r="B54" s="276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6"/>
      <c r="C55" s="400" t="s">
        <v>721</v>
      </c>
      <c r="D55" s="400"/>
      <c r="E55" s="400"/>
      <c r="F55" s="400"/>
      <c r="G55" s="400"/>
      <c r="H55" s="400"/>
      <c r="I55" s="400"/>
      <c r="J55" s="400"/>
      <c r="K55" s="277"/>
    </row>
    <row r="56" spans="2:11" ht="15" customHeight="1">
      <c r="B56" s="276"/>
      <c r="C56" s="281"/>
      <c r="D56" s="400" t="s">
        <v>722</v>
      </c>
      <c r="E56" s="400"/>
      <c r="F56" s="400"/>
      <c r="G56" s="400"/>
      <c r="H56" s="400"/>
      <c r="I56" s="400"/>
      <c r="J56" s="400"/>
      <c r="K56" s="277"/>
    </row>
    <row r="57" spans="2:11" ht="15" customHeight="1">
      <c r="B57" s="276"/>
      <c r="C57" s="281"/>
      <c r="D57" s="400" t="s">
        <v>723</v>
      </c>
      <c r="E57" s="400"/>
      <c r="F57" s="400"/>
      <c r="G57" s="400"/>
      <c r="H57" s="400"/>
      <c r="I57" s="400"/>
      <c r="J57" s="400"/>
      <c r="K57" s="277"/>
    </row>
    <row r="58" spans="2:11" ht="15" customHeight="1">
      <c r="B58" s="276"/>
      <c r="C58" s="281"/>
      <c r="D58" s="400" t="s">
        <v>724</v>
      </c>
      <c r="E58" s="400"/>
      <c r="F58" s="400"/>
      <c r="G58" s="400"/>
      <c r="H58" s="400"/>
      <c r="I58" s="400"/>
      <c r="J58" s="400"/>
      <c r="K58" s="277"/>
    </row>
    <row r="59" spans="2:11" ht="15" customHeight="1">
      <c r="B59" s="276"/>
      <c r="C59" s="281"/>
      <c r="D59" s="400" t="s">
        <v>725</v>
      </c>
      <c r="E59" s="400"/>
      <c r="F59" s="400"/>
      <c r="G59" s="400"/>
      <c r="H59" s="400"/>
      <c r="I59" s="400"/>
      <c r="J59" s="400"/>
      <c r="K59" s="277"/>
    </row>
    <row r="60" spans="2:11" ht="15" customHeight="1">
      <c r="B60" s="276"/>
      <c r="C60" s="281"/>
      <c r="D60" s="399" t="s">
        <v>726</v>
      </c>
      <c r="E60" s="399"/>
      <c r="F60" s="399"/>
      <c r="G60" s="399"/>
      <c r="H60" s="399"/>
      <c r="I60" s="399"/>
      <c r="J60" s="399"/>
      <c r="K60" s="277"/>
    </row>
    <row r="61" spans="2:11" ht="15" customHeight="1">
      <c r="B61" s="276"/>
      <c r="C61" s="281"/>
      <c r="D61" s="400" t="s">
        <v>727</v>
      </c>
      <c r="E61" s="400"/>
      <c r="F61" s="400"/>
      <c r="G61" s="400"/>
      <c r="H61" s="400"/>
      <c r="I61" s="400"/>
      <c r="J61" s="400"/>
      <c r="K61" s="277"/>
    </row>
    <row r="62" spans="2:11" ht="12.75" customHeight="1">
      <c r="B62" s="276"/>
      <c r="C62" s="281"/>
      <c r="D62" s="281"/>
      <c r="E62" s="284"/>
      <c r="F62" s="281"/>
      <c r="G62" s="281"/>
      <c r="H62" s="281"/>
      <c r="I62" s="281"/>
      <c r="J62" s="281"/>
      <c r="K62" s="277"/>
    </row>
    <row r="63" spans="2:11" ht="15" customHeight="1">
      <c r="B63" s="276"/>
      <c r="C63" s="281"/>
      <c r="D63" s="400" t="s">
        <v>728</v>
      </c>
      <c r="E63" s="400"/>
      <c r="F63" s="400"/>
      <c r="G63" s="400"/>
      <c r="H63" s="400"/>
      <c r="I63" s="400"/>
      <c r="J63" s="400"/>
      <c r="K63" s="277"/>
    </row>
    <row r="64" spans="2:11" ht="15" customHeight="1">
      <c r="B64" s="276"/>
      <c r="C64" s="281"/>
      <c r="D64" s="399" t="s">
        <v>729</v>
      </c>
      <c r="E64" s="399"/>
      <c r="F64" s="399"/>
      <c r="G64" s="399"/>
      <c r="H64" s="399"/>
      <c r="I64" s="399"/>
      <c r="J64" s="399"/>
      <c r="K64" s="277"/>
    </row>
    <row r="65" spans="2:11" ht="15" customHeight="1">
      <c r="B65" s="276"/>
      <c r="C65" s="281"/>
      <c r="D65" s="400" t="s">
        <v>730</v>
      </c>
      <c r="E65" s="400"/>
      <c r="F65" s="400"/>
      <c r="G65" s="400"/>
      <c r="H65" s="400"/>
      <c r="I65" s="400"/>
      <c r="J65" s="400"/>
      <c r="K65" s="277"/>
    </row>
    <row r="66" spans="2:11" ht="15" customHeight="1">
      <c r="B66" s="276"/>
      <c r="C66" s="281"/>
      <c r="D66" s="400" t="s">
        <v>731</v>
      </c>
      <c r="E66" s="400"/>
      <c r="F66" s="400"/>
      <c r="G66" s="400"/>
      <c r="H66" s="400"/>
      <c r="I66" s="400"/>
      <c r="J66" s="400"/>
      <c r="K66" s="277"/>
    </row>
    <row r="67" spans="2:11" ht="15" customHeight="1">
      <c r="B67" s="276"/>
      <c r="C67" s="281"/>
      <c r="D67" s="400" t="s">
        <v>732</v>
      </c>
      <c r="E67" s="400"/>
      <c r="F67" s="400"/>
      <c r="G67" s="400"/>
      <c r="H67" s="400"/>
      <c r="I67" s="400"/>
      <c r="J67" s="400"/>
      <c r="K67" s="277"/>
    </row>
    <row r="68" spans="2:11" ht="15" customHeight="1">
      <c r="B68" s="276"/>
      <c r="C68" s="281"/>
      <c r="D68" s="400" t="s">
        <v>733</v>
      </c>
      <c r="E68" s="400"/>
      <c r="F68" s="400"/>
      <c r="G68" s="400"/>
      <c r="H68" s="400"/>
      <c r="I68" s="400"/>
      <c r="J68" s="400"/>
      <c r="K68" s="277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398" t="s">
        <v>98</v>
      </c>
      <c r="D73" s="398"/>
      <c r="E73" s="398"/>
      <c r="F73" s="398"/>
      <c r="G73" s="398"/>
      <c r="H73" s="398"/>
      <c r="I73" s="398"/>
      <c r="J73" s="398"/>
      <c r="K73" s="294"/>
    </row>
    <row r="74" spans="2:11" ht="17.25" customHeight="1">
      <c r="B74" s="293"/>
      <c r="C74" s="295" t="s">
        <v>734</v>
      </c>
      <c r="D74" s="295"/>
      <c r="E74" s="295"/>
      <c r="F74" s="295" t="s">
        <v>735</v>
      </c>
      <c r="G74" s="296"/>
      <c r="H74" s="295" t="s">
        <v>115</v>
      </c>
      <c r="I74" s="295" t="s">
        <v>60</v>
      </c>
      <c r="J74" s="295" t="s">
        <v>736</v>
      </c>
      <c r="K74" s="294"/>
    </row>
    <row r="75" spans="2:11" ht="17.25" customHeight="1">
      <c r="B75" s="293"/>
      <c r="C75" s="297" t="s">
        <v>737</v>
      </c>
      <c r="D75" s="297"/>
      <c r="E75" s="297"/>
      <c r="F75" s="298" t="s">
        <v>738</v>
      </c>
      <c r="G75" s="299"/>
      <c r="H75" s="297"/>
      <c r="I75" s="297"/>
      <c r="J75" s="297" t="s">
        <v>739</v>
      </c>
      <c r="K75" s="294"/>
    </row>
    <row r="76" spans="2:11" ht="5.25" customHeight="1">
      <c r="B76" s="293"/>
      <c r="C76" s="300"/>
      <c r="D76" s="300"/>
      <c r="E76" s="300"/>
      <c r="F76" s="300"/>
      <c r="G76" s="301"/>
      <c r="H76" s="300"/>
      <c r="I76" s="300"/>
      <c r="J76" s="300"/>
      <c r="K76" s="294"/>
    </row>
    <row r="77" spans="2:11" ht="15" customHeight="1">
      <c r="B77" s="293"/>
      <c r="C77" s="283" t="s">
        <v>56</v>
      </c>
      <c r="D77" s="300"/>
      <c r="E77" s="300"/>
      <c r="F77" s="302" t="s">
        <v>740</v>
      </c>
      <c r="G77" s="301"/>
      <c r="H77" s="283" t="s">
        <v>741</v>
      </c>
      <c r="I77" s="283" t="s">
        <v>742</v>
      </c>
      <c r="J77" s="283">
        <v>20</v>
      </c>
      <c r="K77" s="294"/>
    </row>
    <row r="78" spans="2:11" ht="15" customHeight="1">
      <c r="B78" s="293"/>
      <c r="C78" s="283" t="s">
        <v>743</v>
      </c>
      <c r="D78" s="283"/>
      <c r="E78" s="283"/>
      <c r="F78" s="302" t="s">
        <v>740</v>
      </c>
      <c r="G78" s="301"/>
      <c r="H78" s="283" t="s">
        <v>744</v>
      </c>
      <c r="I78" s="283" t="s">
        <v>742</v>
      </c>
      <c r="J78" s="283">
        <v>120</v>
      </c>
      <c r="K78" s="294"/>
    </row>
    <row r="79" spans="2:11" ht="15" customHeight="1">
      <c r="B79" s="303"/>
      <c r="C79" s="283" t="s">
        <v>745</v>
      </c>
      <c r="D79" s="283"/>
      <c r="E79" s="283"/>
      <c r="F79" s="302" t="s">
        <v>746</v>
      </c>
      <c r="G79" s="301"/>
      <c r="H79" s="283" t="s">
        <v>747</v>
      </c>
      <c r="I79" s="283" t="s">
        <v>742</v>
      </c>
      <c r="J79" s="283">
        <v>50</v>
      </c>
      <c r="K79" s="294"/>
    </row>
    <row r="80" spans="2:11" ht="15" customHeight="1">
      <c r="B80" s="303"/>
      <c r="C80" s="283" t="s">
        <v>748</v>
      </c>
      <c r="D80" s="283"/>
      <c r="E80" s="283"/>
      <c r="F80" s="302" t="s">
        <v>740</v>
      </c>
      <c r="G80" s="301"/>
      <c r="H80" s="283" t="s">
        <v>749</v>
      </c>
      <c r="I80" s="283" t="s">
        <v>750</v>
      </c>
      <c r="J80" s="283"/>
      <c r="K80" s="294"/>
    </row>
    <row r="81" spans="2:11" ht="15" customHeight="1">
      <c r="B81" s="303"/>
      <c r="C81" s="304" t="s">
        <v>751</v>
      </c>
      <c r="D81" s="304"/>
      <c r="E81" s="304"/>
      <c r="F81" s="305" t="s">
        <v>746</v>
      </c>
      <c r="G81" s="304"/>
      <c r="H81" s="304" t="s">
        <v>752</v>
      </c>
      <c r="I81" s="304" t="s">
        <v>742</v>
      </c>
      <c r="J81" s="304">
        <v>15</v>
      </c>
      <c r="K81" s="294"/>
    </row>
    <row r="82" spans="2:11" ht="15" customHeight="1">
      <c r="B82" s="303"/>
      <c r="C82" s="304" t="s">
        <v>753</v>
      </c>
      <c r="D82" s="304"/>
      <c r="E82" s="304"/>
      <c r="F82" s="305" t="s">
        <v>746</v>
      </c>
      <c r="G82" s="304"/>
      <c r="H82" s="304" t="s">
        <v>754</v>
      </c>
      <c r="I82" s="304" t="s">
        <v>742</v>
      </c>
      <c r="J82" s="304">
        <v>15</v>
      </c>
      <c r="K82" s="294"/>
    </row>
    <row r="83" spans="2:11" ht="15" customHeight="1">
      <c r="B83" s="303"/>
      <c r="C83" s="304" t="s">
        <v>755</v>
      </c>
      <c r="D83" s="304"/>
      <c r="E83" s="304"/>
      <c r="F83" s="305" t="s">
        <v>746</v>
      </c>
      <c r="G83" s="304"/>
      <c r="H83" s="304" t="s">
        <v>756</v>
      </c>
      <c r="I83" s="304" t="s">
        <v>742</v>
      </c>
      <c r="J83" s="304">
        <v>20</v>
      </c>
      <c r="K83" s="294"/>
    </row>
    <row r="84" spans="2:11" ht="15" customHeight="1">
      <c r="B84" s="303"/>
      <c r="C84" s="304" t="s">
        <v>757</v>
      </c>
      <c r="D84" s="304"/>
      <c r="E84" s="304"/>
      <c r="F84" s="305" t="s">
        <v>746</v>
      </c>
      <c r="G84" s="304"/>
      <c r="H84" s="304" t="s">
        <v>758</v>
      </c>
      <c r="I84" s="304" t="s">
        <v>742</v>
      </c>
      <c r="J84" s="304">
        <v>20</v>
      </c>
      <c r="K84" s="294"/>
    </row>
    <row r="85" spans="2:11" ht="15" customHeight="1">
      <c r="B85" s="303"/>
      <c r="C85" s="283" t="s">
        <v>759</v>
      </c>
      <c r="D85" s="283"/>
      <c r="E85" s="283"/>
      <c r="F85" s="302" t="s">
        <v>746</v>
      </c>
      <c r="G85" s="301"/>
      <c r="H85" s="283" t="s">
        <v>760</v>
      </c>
      <c r="I85" s="283" t="s">
        <v>742</v>
      </c>
      <c r="J85" s="283">
        <v>50</v>
      </c>
      <c r="K85" s="294"/>
    </row>
    <row r="86" spans="2:11" ht="15" customHeight="1">
      <c r="B86" s="303"/>
      <c r="C86" s="283" t="s">
        <v>761</v>
      </c>
      <c r="D86" s="283"/>
      <c r="E86" s="283"/>
      <c r="F86" s="302" t="s">
        <v>746</v>
      </c>
      <c r="G86" s="301"/>
      <c r="H86" s="283" t="s">
        <v>762</v>
      </c>
      <c r="I86" s="283" t="s">
        <v>742</v>
      </c>
      <c r="J86" s="283">
        <v>20</v>
      </c>
      <c r="K86" s="294"/>
    </row>
    <row r="87" spans="2:11" ht="15" customHeight="1">
      <c r="B87" s="303"/>
      <c r="C87" s="283" t="s">
        <v>763</v>
      </c>
      <c r="D87" s="283"/>
      <c r="E87" s="283"/>
      <c r="F87" s="302" t="s">
        <v>746</v>
      </c>
      <c r="G87" s="301"/>
      <c r="H87" s="283" t="s">
        <v>764</v>
      </c>
      <c r="I87" s="283" t="s">
        <v>742</v>
      </c>
      <c r="J87" s="283">
        <v>20</v>
      </c>
      <c r="K87" s="294"/>
    </row>
    <row r="88" spans="2:11" ht="15" customHeight="1">
      <c r="B88" s="303"/>
      <c r="C88" s="283" t="s">
        <v>765</v>
      </c>
      <c r="D88" s="283"/>
      <c r="E88" s="283"/>
      <c r="F88" s="302" t="s">
        <v>746</v>
      </c>
      <c r="G88" s="301"/>
      <c r="H88" s="283" t="s">
        <v>766</v>
      </c>
      <c r="I88" s="283" t="s">
        <v>742</v>
      </c>
      <c r="J88" s="283">
        <v>50</v>
      </c>
      <c r="K88" s="294"/>
    </row>
    <row r="89" spans="2:11" ht="15" customHeight="1">
      <c r="B89" s="303"/>
      <c r="C89" s="283" t="s">
        <v>767</v>
      </c>
      <c r="D89" s="283"/>
      <c r="E89" s="283"/>
      <c r="F89" s="302" t="s">
        <v>746</v>
      </c>
      <c r="G89" s="301"/>
      <c r="H89" s="283" t="s">
        <v>767</v>
      </c>
      <c r="I89" s="283" t="s">
        <v>742</v>
      </c>
      <c r="J89" s="283">
        <v>50</v>
      </c>
      <c r="K89" s="294"/>
    </row>
    <row r="90" spans="2:11" ht="15" customHeight="1">
      <c r="B90" s="303"/>
      <c r="C90" s="283" t="s">
        <v>120</v>
      </c>
      <c r="D90" s="283"/>
      <c r="E90" s="283"/>
      <c r="F90" s="302" t="s">
        <v>746</v>
      </c>
      <c r="G90" s="301"/>
      <c r="H90" s="283" t="s">
        <v>768</v>
      </c>
      <c r="I90" s="283" t="s">
        <v>742</v>
      </c>
      <c r="J90" s="283">
        <v>255</v>
      </c>
      <c r="K90" s="294"/>
    </row>
    <row r="91" spans="2:11" ht="15" customHeight="1">
      <c r="B91" s="303"/>
      <c r="C91" s="283" t="s">
        <v>769</v>
      </c>
      <c r="D91" s="283"/>
      <c r="E91" s="283"/>
      <c r="F91" s="302" t="s">
        <v>740</v>
      </c>
      <c r="G91" s="301"/>
      <c r="H91" s="283" t="s">
        <v>770</v>
      </c>
      <c r="I91" s="283" t="s">
        <v>771</v>
      </c>
      <c r="J91" s="283"/>
      <c r="K91" s="294"/>
    </row>
    <row r="92" spans="2:11" ht="15" customHeight="1">
      <c r="B92" s="303"/>
      <c r="C92" s="283" t="s">
        <v>772</v>
      </c>
      <c r="D92" s="283"/>
      <c r="E92" s="283"/>
      <c r="F92" s="302" t="s">
        <v>740</v>
      </c>
      <c r="G92" s="301"/>
      <c r="H92" s="283" t="s">
        <v>773</v>
      </c>
      <c r="I92" s="283" t="s">
        <v>774</v>
      </c>
      <c r="J92" s="283"/>
      <c r="K92" s="294"/>
    </row>
    <row r="93" spans="2:11" ht="15" customHeight="1">
      <c r="B93" s="303"/>
      <c r="C93" s="283" t="s">
        <v>775</v>
      </c>
      <c r="D93" s="283"/>
      <c r="E93" s="283"/>
      <c r="F93" s="302" t="s">
        <v>740</v>
      </c>
      <c r="G93" s="301"/>
      <c r="H93" s="283" t="s">
        <v>775</v>
      </c>
      <c r="I93" s="283" t="s">
        <v>774</v>
      </c>
      <c r="J93" s="283"/>
      <c r="K93" s="294"/>
    </row>
    <row r="94" spans="2:11" ht="15" customHeight="1">
      <c r="B94" s="303"/>
      <c r="C94" s="283" t="s">
        <v>41</v>
      </c>
      <c r="D94" s="283"/>
      <c r="E94" s="283"/>
      <c r="F94" s="302" t="s">
        <v>740</v>
      </c>
      <c r="G94" s="301"/>
      <c r="H94" s="283" t="s">
        <v>776</v>
      </c>
      <c r="I94" s="283" t="s">
        <v>774</v>
      </c>
      <c r="J94" s="283"/>
      <c r="K94" s="294"/>
    </row>
    <row r="95" spans="2:11" ht="15" customHeight="1">
      <c r="B95" s="303"/>
      <c r="C95" s="283" t="s">
        <v>51</v>
      </c>
      <c r="D95" s="283"/>
      <c r="E95" s="283"/>
      <c r="F95" s="302" t="s">
        <v>740</v>
      </c>
      <c r="G95" s="301"/>
      <c r="H95" s="283" t="s">
        <v>777</v>
      </c>
      <c r="I95" s="283" t="s">
        <v>774</v>
      </c>
      <c r="J95" s="283"/>
      <c r="K95" s="294"/>
    </row>
    <row r="96" spans="2:11" ht="15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8"/>
    </row>
    <row r="97" spans="2:11" ht="18.75" customHeight="1">
      <c r="B97" s="309"/>
      <c r="C97" s="310"/>
      <c r="D97" s="310"/>
      <c r="E97" s="310"/>
      <c r="F97" s="310"/>
      <c r="G97" s="310"/>
      <c r="H97" s="310"/>
      <c r="I97" s="310"/>
      <c r="J97" s="310"/>
      <c r="K97" s="309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398" t="s">
        <v>778</v>
      </c>
      <c r="D100" s="398"/>
      <c r="E100" s="398"/>
      <c r="F100" s="398"/>
      <c r="G100" s="398"/>
      <c r="H100" s="398"/>
      <c r="I100" s="398"/>
      <c r="J100" s="398"/>
      <c r="K100" s="294"/>
    </row>
    <row r="101" spans="2:11" ht="17.25" customHeight="1">
      <c r="B101" s="293"/>
      <c r="C101" s="295" t="s">
        <v>734</v>
      </c>
      <c r="D101" s="295"/>
      <c r="E101" s="295"/>
      <c r="F101" s="295" t="s">
        <v>735</v>
      </c>
      <c r="G101" s="296"/>
      <c r="H101" s="295" t="s">
        <v>115</v>
      </c>
      <c r="I101" s="295" t="s">
        <v>60</v>
      </c>
      <c r="J101" s="295" t="s">
        <v>736</v>
      </c>
      <c r="K101" s="294"/>
    </row>
    <row r="102" spans="2:11" ht="17.25" customHeight="1">
      <c r="B102" s="293"/>
      <c r="C102" s="297" t="s">
        <v>737</v>
      </c>
      <c r="D102" s="297"/>
      <c r="E102" s="297"/>
      <c r="F102" s="298" t="s">
        <v>738</v>
      </c>
      <c r="G102" s="299"/>
      <c r="H102" s="297"/>
      <c r="I102" s="297"/>
      <c r="J102" s="297" t="s">
        <v>739</v>
      </c>
      <c r="K102" s="294"/>
    </row>
    <row r="103" spans="2:11" ht="5.25" customHeight="1">
      <c r="B103" s="293"/>
      <c r="C103" s="295"/>
      <c r="D103" s="295"/>
      <c r="E103" s="295"/>
      <c r="F103" s="295"/>
      <c r="G103" s="311"/>
      <c r="H103" s="295"/>
      <c r="I103" s="295"/>
      <c r="J103" s="295"/>
      <c r="K103" s="294"/>
    </row>
    <row r="104" spans="2:11" ht="15" customHeight="1">
      <c r="B104" s="293"/>
      <c r="C104" s="283" t="s">
        <v>56</v>
      </c>
      <c r="D104" s="300"/>
      <c r="E104" s="300"/>
      <c r="F104" s="302" t="s">
        <v>740</v>
      </c>
      <c r="G104" s="311"/>
      <c r="H104" s="283" t="s">
        <v>779</v>
      </c>
      <c r="I104" s="283" t="s">
        <v>742</v>
      </c>
      <c r="J104" s="283">
        <v>20</v>
      </c>
      <c r="K104" s="294"/>
    </row>
    <row r="105" spans="2:11" ht="15" customHeight="1">
      <c r="B105" s="293"/>
      <c r="C105" s="283" t="s">
        <v>743</v>
      </c>
      <c r="D105" s="283"/>
      <c r="E105" s="283"/>
      <c r="F105" s="302" t="s">
        <v>740</v>
      </c>
      <c r="G105" s="283"/>
      <c r="H105" s="283" t="s">
        <v>779</v>
      </c>
      <c r="I105" s="283" t="s">
        <v>742</v>
      </c>
      <c r="J105" s="283">
        <v>120</v>
      </c>
      <c r="K105" s="294"/>
    </row>
    <row r="106" spans="2:11" ht="15" customHeight="1">
      <c r="B106" s="303"/>
      <c r="C106" s="283" t="s">
        <v>745</v>
      </c>
      <c r="D106" s="283"/>
      <c r="E106" s="283"/>
      <c r="F106" s="302" t="s">
        <v>746</v>
      </c>
      <c r="G106" s="283"/>
      <c r="H106" s="283" t="s">
        <v>779</v>
      </c>
      <c r="I106" s="283" t="s">
        <v>742</v>
      </c>
      <c r="J106" s="283">
        <v>50</v>
      </c>
      <c r="K106" s="294"/>
    </row>
    <row r="107" spans="2:11" ht="15" customHeight="1">
      <c r="B107" s="303"/>
      <c r="C107" s="283" t="s">
        <v>748</v>
      </c>
      <c r="D107" s="283"/>
      <c r="E107" s="283"/>
      <c r="F107" s="302" t="s">
        <v>740</v>
      </c>
      <c r="G107" s="283"/>
      <c r="H107" s="283" t="s">
        <v>779</v>
      </c>
      <c r="I107" s="283" t="s">
        <v>750</v>
      </c>
      <c r="J107" s="283"/>
      <c r="K107" s="294"/>
    </row>
    <row r="108" spans="2:11" ht="15" customHeight="1">
      <c r="B108" s="303"/>
      <c r="C108" s="283" t="s">
        <v>759</v>
      </c>
      <c r="D108" s="283"/>
      <c r="E108" s="283"/>
      <c r="F108" s="302" t="s">
        <v>746</v>
      </c>
      <c r="G108" s="283"/>
      <c r="H108" s="283" t="s">
        <v>779</v>
      </c>
      <c r="I108" s="283" t="s">
        <v>742</v>
      </c>
      <c r="J108" s="283">
        <v>50</v>
      </c>
      <c r="K108" s="294"/>
    </row>
    <row r="109" spans="2:11" ht="15" customHeight="1">
      <c r="B109" s="303"/>
      <c r="C109" s="283" t="s">
        <v>767</v>
      </c>
      <c r="D109" s="283"/>
      <c r="E109" s="283"/>
      <c r="F109" s="302" t="s">
        <v>746</v>
      </c>
      <c r="G109" s="283"/>
      <c r="H109" s="283" t="s">
        <v>779</v>
      </c>
      <c r="I109" s="283" t="s">
        <v>742</v>
      </c>
      <c r="J109" s="283">
        <v>50</v>
      </c>
      <c r="K109" s="294"/>
    </row>
    <row r="110" spans="2:11" ht="15" customHeight="1">
      <c r="B110" s="303"/>
      <c r="C110" s="283" t="s">
        <v>765</v>
      </c>
      <c r="D110" s="283"/>
      <c r="E110" s="283"/>
      <c r="F110" s="302" t="s">
        <v>746</v>
      </c>
      <c r="G110" s="283"/>
      <c r="H110" s="283" t="s">
        <v>779</v>
      </c>
      <c r="I110" s="283" t="s">
        <v>742</v>
      </c>
      <c r="J110" s="283">
        <v>50</v>
      </c>
      <c r="K110" s="294"/>
    </row>
    <row r="111" spans="2:11" ht="15" customHeight="1">
      <c r="B111" s="303"/>
      <c r="C111" s="283" t="s">
        <v>56</v>
      </c>
      <c r="D111" s="283"/>
      <c r="E111" s="283"/>
      <c r="F111" s="302" t="s">
        <v>740</v>
      </c>
      <c r="G111" s="283"/>
      <c r="H111" s="283" t="s">
        <v>780</v>
      </c>
      <c r="I111" s="283" t="s">
        <v>742</v>
      </c>
      <c r="J111" s="283">
        <v>20</v>
      </c>
      <c r="K111" s="294"/>
    </row>
    <row r="112" spans="2:11" ht="15" customHeight="1">
      <c r="B112" s="303"/>
      <c r="C112" s="283" t="s">
        <v>781</v>
      </c>
      <c r="D112" s="283"/>
      <c r="E112" s="283"/>
      <c r="F112" s="302" t="s">
        <v>740</v>
      </c>
      <c r="G112" s="283"/>
      <c r="H112" s="283" t="s">
        <v>782</v>
      </c>
      <c r="I112" s="283" t="s">
        <v>742</v>
      </c>
      <c r="J112" s="283">
        <v>120</v>
      </c>
      <c r="K112" s="294"/>
    </row>
    <row r="113" spans="2:11" ht="15" customHeight="1">
      <c r="B113" s="303"/>
      <c r="C113" s="283" t="s">
        <v>41</v>
      </c>
      <c r="D113" s="283"/>
      <c r="E113" s="283"/>
      <c r="F113" s="302" t="s">
        <v>740</v>
      </c>
      <c r="G113" s="283"/>
      <c r="H113" s="283" t="s">
        <v>783</v>
      </c>
      <c r="I113" s="283" t="s">
        <v>774</v>
      </c>
      <c r="J113" s="283"/>
      <c r="K113" s="294"/>
    </row>
    <row r="114" spans="2:11" ht="15" customHeight="1">
      <c r="B114" s="303"/>
      <c r="C114" s="283" t="s">
        <v>51</v>
      </c>
      <c r="D114" s="283"/>
      <c r="E114" s="283"/>
      <c r="F114" s="302" t="s">
        <v>740</v>
      </c>
      <c r="G114" s="283"/>
      <c r="H114" s="283" t="s">
        <v>784</v>
      </c>
      <c r="I114" s="283" t="s">
        <v>774</v>
      </c>
      <c r="J114" s="283"/>
      <c r="K114" s="294"/>
    </row>
    <row r="115" spans="2:11" ht="15" customHeight="1">
      <c r="B115" s="303"/>
      <c r="C115" s="283" t="s">
        <v>60</v>
      </c>
      <c r="D115" s="283"/>
      <c r="E115" s="283"/>
      <c r="F115" s="302" t="s">
        <v>740</v>
      </c>
      <c r="G115" s="283"/>
      <c r="H115" s="283" t="s">
        <v>785</v>
      </c>
      <c r="I115" s="283" t="s">
        <v>786</v>
      </c>
      <c r="J115" s="283"/>
      <c r="K115" s="294"/>
    </row>
    <row r="116" spans="2:11" ht="15" customHeight="1">
      <c r="B116" s="306"/>
      <c r="C116" s="312"/>
      <c r="D116" s="312"/>
      <c r="E116" s="312"/>
      <c r="F116" s="312"/>
      <c r="G116" s="312"/>
      <c r="H116" s="312"/>
      <c r="I116" s="312"/>
      <c r="J116" s="312"/>
      <c r="K116" s="308"/>
    </row>
    <row r="117" spans="2:11" ht="18.75" customHeight="1">
      <c r="B117" s="313"/>
      <c r="C117" s="279"/>
      <c r="D117" s="279"/>
      <c r="E117" s="279"/>
      <c r="F117" s="314"/>
      <c r="G117" s="279"/>
      <c r="H117" s="279"/>
      <c r="I117" s="279"/>
      <c r="J117" s="279"/>
      <c r="K117" s="313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5"/>
      <c r="C119" s="316"/>
      <c r="D119" s="316"/>
      <c r="E119" s="316"/>
      <c r="F119" s="316"/>
      <c r="G119" s="316"/>
      <c r="H119" s="316"/>
      <c r="I119" s="316"/>
      <c r="J119" s="316"/>
      <c r="K119" s="317"/>
    </row>
    <row r="120" spans="2:11" ht="45" customHeight="1">
      <c r="B120" s="318"/>
      <c r="C120" s="397" t="s">
        <v>787</v>
      </c>
      <c r="D120" s="397"/>
      <c r="E120" s="397"/>
      <c r="F120" s="397"/>
      <c r="G120" s="397"/>
      <c r="H120" s="397"/>
      <c r="I120" s="397"/>
      <c r="J120" s="397"/>
      <c r="K120" s="319"/>
    </row>
    <row r="121" spans="2:11" ht="17.25" customHeight="1">
      <c r="B121" s="320"/>
      <c r="C121" s="295" t="s">
        <v>734</v>
      </c>
      <c r="D121" s="295"/>
      <c r="E121" s="295"/>
      <c r="F121" s="295" t="s">
        <v>735</v>
      </c>
      <c r="G121" s="296"/>
      <c r="H121" s="295" t="s">
        <v>115</v>
      </c>
      <c r="I121" s="295" t="s">
        <v>60</v>
      </c>
      <c r="J121" s="295" t="s">
        <v>736</v>
      </c>
      <c r="K121" s="321"/>
    </row>
    <row r="122" spans="2:11" ht="17.25" customHeight="1">
      <c r="B122" s="320"/>
      <c r="C122" s="297" t="s">
        <v>737</v>
      </c>
      <c r="D122" s="297"/>
      <c r="E122" s="297"/>
      <c r="F122" s="298" t="s">
        <v>738</v>
      </c>
      <c r="G122" s="299"/>
      <c r="H122" s="297"/>
      <c r="I122" s="297"/>
      <c r="J122" s="297" t="s">
        <v>739</v>
      </c>
      <c r="K122" s="321"/>
    </row>
    <row r="123" spans="2:11" ht="5.25" customHeight="1">
      <c r="B123" s="322"/>
      <c r="C123" s="300"/>
      <c r="D123" s="300"/>
      <c r="E123" s="300"/>
      <c r="F123" s="300"/>
      <c r="G123" s="283"/>
      <c r="H123" s="300"/>
      <c r="I123" s="300"/>
      <c r="J123" s="300"/>
      <c r="K123" s="323"/>
    </row>
    <row r="124" spans="2:11" ht="15" customHeight="1">
      <c r="B124" s="322"/>
      <c r="C124" s="283" t="s">
        <v>743</v>
      </c>
      <c r="D124" s="300"/>
      <c r="E124" s="300"/>
      <c r="F124" s="302" t="s">
        <v>740</v>
      </c>
      <c r="G124" s="283"/>
      <c r="H124" s="283" t="s">
        <v>779</v>
      </c>
      <c r="I124" s="283" t="s">
        <v>742</v>
      </c>
      <c r="J124" s="283">
        <v>120</v>
      </c>
      <c r="K124" s="324"/>
    </row>
    <row r="125" spans="2:11" ht="15" customHeight="1">
      <c r="B125" s="322"/>
      <c r="C125" s="283" t="s">
        <v>788</v>
      </c>
      <c r="D125" s="283"/>
      <c r="E125" s="283"/>
      <c r="F125" s="302" t="s">
        <v>740</v>
      </c>
      <c r="G125" s="283"/>
      <c r="H125" s="283" t="s">
        <v>789</v>
      </c>
      <c r="I125" s="283" t="s">
        <v>742</v>
      </c>
      <c r="J125" s="283" t="s">
        <v>790</v>
      </c>
      <c r="K125" s="324"/>
    </row>
    <row r="126" spans="2:11" ht="15" customHeight="1">
      <c r="B126" s="322"/>
      <c r="C126" s="283" t="s">
        <v>689</v>
      </c>
      <c r="D126" s="283"/>
      <c r="E126" s="283"/>
      <c r="F126" s="302" t="s">
        <v>740</v>
      </c>
      <c r="G126" s="283"/>
      <c r="H126" s="283" t="s">
        <v>791</v>
      </c>
      <c r="I126" s="283" t="s">
        <v>742</v>
      </c>
      <c r="J126" s="283" t="s">
        <v>790</v>
      </c>
      <c r="K126" s="324"/>
    </row>
    <row r="127" spans="2:11" ht="15" customHeight="1">
      <c r="B127" s="322"/>
      <c r="C127" s="283" t="s">
        <v>751</v>
      </c>
      <c r="D127" s="283"/>
      <c r="E127" s="283"/>
      <c r="F127" s="302" t="s">
        <v>746</v>
      </c>
      <c r="G127" s="283"/>
      <c r="H127" s="283" t="s">
        <v>752</v>
      </c>
      <c r="I127" s="283" t="s">
        <v>742</v>
      </c>
      <c r="J127" s="283">
        <v>15</v>
      </c>
      <c r="K127" s="324"/>
    </row>
    <row r="128" spans="2:11" ht="15" customHeight="1">
      <c r="B128" s="322"/>
      <c r="C128" s="304" t="s">
        <v>753</v>
      </c>
      <c r="D128" s="304"/>
      <c r="E128" s="304"/>
      <c r="F128" s="305" t="s">
        <v>746</v>
      </c>
      <c r="G128" s="304"/>
      <c r="H128" s="304" t="s">
        <v>754</v>
      </c>
      <c r="I128" s="304" t="s">
        <v>742</v>
      </c>
      <c r="J128" s="304">
        <v>15</v>
      </c>
      <c r="K128" s="324"/>
    </row>
    <row r="129" spans="2:11" ht="15" customHeight="1">
      <c r="B129" s="322"/>
      <c r="C129" s="304" t="s">
        <v>755</v>
      </c>
      <c r="D129" s="304"/>
      <c r="E129" s="304"/>
      <c r="F129" s="305" t="s">
        <v>746</v>
      </c>
      <c r="G129" s="304"/>
      <c r="H129" s="304" t="s">
        <v>756</v>
      </c>
      <c r="I129" s="304" t="s">
        <v>742</v>
      </c>
      <c r="J129" s="304">
        <v>20</v>
      </c>
      <c r="K129" s="324"/>
    </row>
    <row r="130" spans="2:11" ht="15" customHeight="1">
      <c r="B130" s="322"/>
      <c r="C130" s="304" t="s">
        <v>757</v>
      </c>
      <c r="D130" s="304"/>
      <c r="E130" s="304"/>
      <c r="F130" s="305" t="s">
        <v>746</v>
      </c>
      <c r="G130" s="304"/>
      <c r="H130" s="304" t="s">
        <v>758</v>
      </c>
      <c r="I130" s="304" t="s">
        <v>742</v>
      </c>
      <c r="J130" s="304">
        <v>20</v>
      </c>
      <c r="K130" s="324"/>
    </row>
    <row r="131" spans="2:11" ht="15" customHeight="1">
      <c r="B131" s="322"/>
      <c r="C131" s="283" t="s">
        <v>745</v>
      </c>
      <c r="D131" s="283"/>
      <c r="E131" s="283"/>
      <c r="F131" s="302" t="s">
        <v>746</v>
      </c>
      <c r="G131" s="283"/>
      <c r="H131" s="283" t="s">
        <v>779</v>
      </c>
      <c r="I131" s="283" t="s">
        <v>742</v>
      </c>
      <c r="J131" s="283">
        <v>50</v>
      </c>
      <c r="K131" s="324"/>
    </row>
    <row r="132" spans="2:11" ht="15" customHeight="1">
      <c r="B132" s="322"/>
      <c r="C132" s="283" t="s">
        <v>759</v>
      </c>
      <c r="D132" s="283"/>
      <c r="E132" s="283"/>
      <c r="F132" s="302" t="s">
        <v>746</v>
      </c>
      <c r="G132" s="283"/>
      <c r="H132" s="283" t="s">
        <v>779</v>
      </c>
      <c r="I132" s="283" t="s">
        <v>742</v>
      </c>
      <c r="J132" s="283">
        <v>50</v>
      </c>
      <c r="K132" s="324"/>
    </row>
    <row r="133" spans="2:11" ht="15" customHeight="1">
      <c r="B133" s="322"/>
      <c r="C133" s="283" t="s">
        <v>765</v>
      </c>
      <c r="D133" s="283"/>
      <c r="E133" s="283"/>
      <c r="F133" s="302" t="s">
        <v>746</v>
      </c>
      <c r="G133" s="283"/>
      <c r="H133" s="283" t="s">
        <v>779</v>
      </c>
      <c r="I133" s="283" t="s">
        <v>742</v>
      </c>
      <c r="J133" s="283">
        <v>50</v>
      </c>
      <c r="K133" s="324"/>
    </row>
    <row r="134" spans="2:11" ht="15" customHeight="1">
      <c r="B134" s="322"/>
      <c r="C134" s="283" t="s">
        <v>767</v>
      </c>
      <c r="D134" s="283"/>
      <c r="E134" s="283"/>
      <c r="F134" s="302" t="s">
        <v>746</v>
      </c>
      <c r="G134" s="283"/>
      <c r="H134" s="283" t="s">
        <v>779</v>
      </c>
      <c r="I134" s="283" t="s">
        <v>742</v>
      </c>
      <c r="J134" s="283">
        <v>50</v>
      </c>
      <c r="K134" s="324"/>
    </row>
    <row r="135" spans="2:11" ht="15" customHeight="1">
      <c r="B135" s="322"/>
      <c r="C135" s="283" t="s">
        <v>120</v>
      </c>
      <c r="D135" s="283"/>
      <c r="E135" s="283"/>
      <c r="F135" s="302" t="s">
        <v>746</v>
      </c>
      <c r="G135" s="283"/>
      <c r="H135" s="283" t="s">
        <v>792</v>
      </c>
      <c r="I135" s="283" t="s">
        <v>742</v>
      </c>
      <c r="J135" s="283">
        <v>255</v>
      </c>
      <c r="K135" s="324"/>
    </row>
    <row r="136" spans="2:11" ht="15" customHeight="1">
      <c r="B136" s="322"/>
      <c r="C136" s="283" t="s">
        <v>769</v>
      </c>
      <c r="D136" s="283"/>
      <c r="E136" s="283"/>
      <c r="F136" s="302" t="s">
        <v>740</v>
      </c>
      <c r="G136" s="283"/>
      <c r="H136" s="283" t="s">
        <v>793</v>
      </c>
      <c r="I136" s="283" t="s">
        <v>771</v>
      </c>
      <c r="J136" s="283"/>
      <c r="K136" s="324"/>
    </row>
    <row r="137" spans="2:11" ht="15" customHeight="1">
      <c r="B137" s="322"/>
      <c r="C137" s="283" t="s">
        <v>772</v>
      </c>
      <c r="D137" s="283"/>
      <c r="E137" s="283"/>
      <c r="F137" s="302" t="s">
        <v>740</v>
      </c>
      <c r="G137" s="283"/>
      <c r="H137" s="283" t="s">
        <v>794</v>
      </c>
      <c r="I137" s="283" t="s">
        <v>774</v>
      </c>
      <c r="J137" s="283"/>
      <c r="K137" s="324"/>
    </row>
    <row r="138" spans="2:11" ht="15" customHeight="1">
      <c r="B138" s="322"/>
      <c r="C138" s="283" t="s">
        <v>775</v>
      </c>
      <c r="D138" s="283"/>
      <c r="E138" s="283"/>
      <c r="F138" s="302" t="s">
        <v>740</v>
      </c>
      <c r="G138" s="283"/>
      <c r="H138" s="283" t="s">
        <v>775</v>
      </c>
      <c r="I138" s="283" t="s">
        <v>774</v>
      </c>
      <c r="J138" s="283"/>
      <c r="K138" s="324"/>
    </row>
    <row r="139" spans="2:11" ht="15" customHeight="1">
      <c r="B139" s="322"/>
      <c r="C139" s="283" t="s">
        <v>41</v>
      </c>
      <c r="D139" s="283"/>
      <c r="E139" s="283"/>
      <c r="F139" s="302" t="s">
        <v>740</v>
      </c>
      <c r="G139" s="283"/>
      <c r="H139" s="283" t="s">
        <v>795</v>
      </c>
      <c r="I139" s="283" t="s">
        <v>774</v>
      </c>
      <c r="J139" s="283"/>
      <c r="K139" s="324"/>
    </row>
    <row r="140" spans="2:11" ht="15" customHeight="1">
      <c r="B140" s="322"/>
      <c r="C140" s="283" t="s">
        <v>796</v>
      </c>
      <c r="D140" s="283"/>
      <c r="E140" s="283"/>
      <c r="F140" s="302" t="s">
        <v>740</v>
      </c>
      <c r="G140" s="283"/>
      <c r="H140" s="283" t="s">
        <v>797</v>
      </c>
      <c r="I140" s="283" t="s">
        <v>774</v>
      </c>
      <c r="J140" s="283"/>
      <c r="K140" s="324"/>
    </row>
    <row r="141" spans="2:11" ht="15" customHeight="1">
      <c r="B141" s="325"/>
      <c r="C141" s="326"/>
      <c r="D141" s="326"/>
      <c r="E141" s="326"/>
      <c r="F141" s="326"/>
      <c r="G141" s="326"/>
      <c r="H141" s="326"/>
      <c r="I141" s="326"/>
      <c r="J141" s="326"/>
      <c r="K141" s="327"/>
    </row>
    <row r="142" spans="2:11" ht="18.75" customHeight="1">
      <c r="B142" s="279"/>
      <c r="C142" s="279"/>
      <c r="D142" s="279"/>
      <c r="E142" s="279"/>
      <c r="F142" s="314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398" t="s">
        <v>798</v>
      </c>
      <c r="D145" s="398"/>
      <c r="E145" s="398"/>
      <c r="F145" s="398"/>
      <c r="G145" s="398"/>
      <c r="H145" s="398"/>
      <c r="I145" s="398"/>
      <c r="J145" s="398"/>
      <c r="K145" s="294"/>
    </row>
    <row r="146" spans="2:11" ht="17.25" customHeight="1">
      <c r="B146" s="293"/>
      <c r="C146" s="295" t="s">
        <v>734</v>
      </c>
      <c r="D146" s="295"/>
      <c r="E146" s="295"/>
      <c r="F146" s="295" t="s">
        <v>735</v>
      </c>
      <c r="G146" s="296"/>
      <c r="H146" s="295" t="s">
        <v>115</v>
      </c>
      <c r="I146" s="295" t="s">
        <v>60</v>
      </c>
      <c r="J146" s="295" t="s">
        <v>736</v>
      </c>
      <c r="K146" s="294"/>
    </row>
    <row r="147" spans="2:11" ht="17.25" customHeight="1">
      <c r="B147" s="293"/>
      <c r="C147" s="297" t="s">
        <v>737</v>
      </c>
      <c r="D147" s="297"/>
      <c r="E147" s="297"/>
      <c r="F147" s="298" t="s">
        <v>738</v>
      </c>
      <c r="G147" s="299"/>
      <c r="H147" s="297"/>
      <c r="I147" s="297"/>
      <c r="J147" s="297" t="s">
        <v>739</v>
      </c>
      <c r="K147" s="294"/>
    </row>
    <row r="148" spans="2:11" ht="5.25" customHeight="1">
      <c r="B148" s="303"/>
      <c r="C148" s="300"/>
      <c r="D148" s="300"/>
      <c r="E148" s="300"/>
      <c r="F148" s="300"/>
      <c r="G148" s="301"/>
      <c r="H148" s="300"/>
      <c r="I148" s="300"/>
      <c r="J148" s="300"/>
      <c r="K148" s="324"/>
    </row>
    <row r="149" spans="2:11" ht="15" customHeight="1">
      <c r="B149" s="303"/>
      <c r="C149" s="328" t="s">
        <v>743</v>
      </c>
      <c r="D149" s="283"/>
      <c r="E149" s="283"/>
      <c r="F149" s="329" t="s">
        <v>740</v>
      </c>
      <c r="G149" s="283"/>
      <c r="H149" s="328" t="s">
        <v>779</v>
      </c>
      <c r="I149" s="328" t="s">
        <v>742</v>
      </c>
      <c r="J149" s="328">
        <v>120</v>
      </c>
      <c r="K149" s="324"/>
    </row>
    <row r="150" spans="2:11" ht="15" customHeight="1">
      <c r="B150" s="303"/>
      <c r="C150" s="328" t="s">
        <v>788</v>
      </c>
      <c r="D150" s="283"/>
      <c r="E150" s="283"/>
      <c r="F150" s="329" t="s">
        <v>740</v>
      </c>
      <c r="G150" s="283"/>
      <c r="H150" s="328" t="s">
        <v>799</v>
      </c>
      <c r="I150" s="328" t="s">
        <v>742</v>
      </c>
      <c r="J150" s="328" t="s">
        <v>790</v>
      </c>
      <c r="K150" s="324"/>
    </row>
    <row r="151" spans="2:11" ht="15" customHeight="1">
      <c r="B151" s="303"/>
      <c r="C151" s="328" t="s">
        <v>689</v>
      </c>
      <c r="D151" s="283"/>
      <c r="E151" s="283"/>
      <c r="F151" s="329" t="s">
        <v>740</v>
      </c>
      <c r="G151" s="283"/>
      <c r="H151" s="328" t="s">
        <v>800</v>
      </c>
      <c r="I151" s="328" t="s">
        <v>742</v>
      </c>
      <c r="J151" s="328" t="s">
        <v>790</v>
      </c>
      <c r="K151" s="324"/>
    </row>
    <row r="152" spans="2:11" ht="15" customHeight="1">
      <c r="B152" s="303"/>
      <c r="C152" s="328" t="s">
        <v>745</v>
      </c>
      <c r="D152" s="283"/>
      <c r="E152" s="283"/>
      <c r="F152" s="329" t="s">
        <v>746</v>
      </c>
      <c r="G152" s="283"/>
      <c r="H152" s="328" t="s">
        <v>779</v>
      </c>
      <c r="I152" s="328" t="s">
        <v>742</v>
      </c>
      <c r="J152" s="328">
        <v>50</v>
      </c>
      <c r="K152" s="324"/>
    </row>
    <row r="153" spans="2:11" ht="15" customHeight="1">
      <c r="B153" s="303"/>
      <c r="C153" s="328" t="s">
        <v>748</v>
      </c>
      <c r="D153" s="283"/>
      <c r="E153" s="283"/>
      <c r="F153" s="329" t="s">
        <v>740</v>
      </c>
      <c r="G153" s="283"/>
      <c r="H153" s="328" t="s">
        <v>779</v>
      </c>
      <c r="I153" s="328" t="s">
        <v>750</v>
      </c>
      <c r="J153" s="328"/>
      <c r="K153" s="324"/>
    </row>
    <row r="154" spans="2:11" ht="15" customHeight="1">
      <c r="B154" s="303"/>
      <c r="C154" s="328" t="s">
        <v>759</v>
      </c>
      <c r="D154" s="283"/>
      <c r="E154" s="283"/>
      <c r="F154" s="329" t="s">
        <v>746</v>
      </c>
      <c r="G154" s="283"/>
      <c r="H154" s="328" t="s">
        <v>779</v>
      </c>
      <c r="I154" s="328" t="s">
        <v>742</v>
      </c>
      <c r="J154" s="328">
        <v>50</v>
      </c>
      <c r="K154" s="324"/>
    </row>
    <row r="155" spans="2:11" ht="15" customHeight="1">
      <c r="B155" s="303"/>
      <c r="C155" s="328" t="s">
        <v>767</v>
      </c>
      <c r="D155" s="283"/>
      <c r="E155" s="283"/>
      <c r="F155" s="329" t="s">
        <v>746</v>
      </c>
      <c r="G155" s="283"/>
      <c r="H155" s="328" t="s">
        <v>779</v>
      </c>
      <c r="I155" s="328" t="s">
        <v>742</v>
      </c>
      <c r="J155" s="328">
        <v>50</v>
      </c>
      <c r="K155" s="324"/>
    </row>
    <row r="156" spans="2:11" ht="15" customHeight="1">
      <c r="B156" s="303"/>
      <c r="C156" s="328" t="s">
        <v>765</v>
      </c>
      <c r="D156" s="283"/>
      <c r="E156" s="283"/>
      <c r="F156" s="329" t="s">
        <v>746</v>
      </c>
      <c r="G156" s="283"/>
      <c r="H156" s="328" t="s">
        <v>779</v>
      </c>
      <c r="I156" s="328" t="s">
        <v>742</v>
      </c>
      <c r="J156" s="328">
        <v>50</v>
      </c>
      <c r="K156" s="324"/>
    </row>
    <row r="157" spans="2:11" ht="15" customHeight="1">
      <c r="B157" s="303"/>
      <c r="C157" s="328" t="s">
        <v>103</v>
      </c>
      <c r="D157" s="283"/>
      <c r="E157" s="283"/>
      <c r="F157" s="329" t="s">
        <v>740</v>
      </c>
      <c r="G157" s="283"/>
      <c r="H157" s="328" t="s">
        <v>801</v>
      </c>
      <c r="I157" s="328" t="s">
        <v>742</v>
      </c>
      <c r="J157" s="328" t="s">
        <v>802</v>
      </c>
      <c r="K157" s="324"/>
    </row>
    <row r="158" spans="2:11" ht="15" customHeight="1">
      <c r="B158" s="303"/>
      <c r="C158" s="328" t="s">
        <v>803</v>
      </c>
      <c r="D158" s="283"/>
      <c r="E158" s="283"/>
      <c r="F158" s="329" t="s">
        <v>740</v>
      </c>
      <c r="G158" s="283"/>
      <c r="H158" s="328" t="s">
        <v>804</v>
      </c>
      <c r="I158" s="328" t="s">
        <v>774</v>
      </c>
      <c r="J158" s="328"/>
      <c r="K158" s="324"/>
    </row>
    <row r="159" spans="2:11" ht="15" customHeight="1">
      <c r="B159" s="330"/>
      <c r="C159" s="312"/>
      <c r="D159" s="312"/>
      <c r="E159" s="312"/>
      <c r="F159" s="312"/>
      <c r="G159" s="312"/>
      <c r="H159" s="312"/>
      <c r="I159" s="312"/>
      <c r="J159" s="312"/>
      <c r="K159" s="331"/>
    </row>
    <row r="160" spans="2:11" ht="18.75" customHeight="1">
      <c r="B160" s="279"/>
      <c r="C160" s="283"/>
      <c r="D160" s="283"/>
      <c r="E160" s="283"/>
      <c r="F160" s="302"/>
      <c r="G160" s="283"/>
      <c r="H160" s="283"/>
      <c r="I160" s="283"/>
      <c r="J160" s="283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7" t="s">
        <v>805</v>
      </c>
      <c r="D163" s="397"/>
      <c r="E163" s="397"/>
      <c r="F163" s="397"/>
      <c r="G163" s="397"/>
      <c r="H163" s="397"/>
      <c r="I163" s="397"/>
      <c r="J163" s="397"/>
      <c r="K163" s="275"/>
    </row>
    <row r="164" spans="2:11" ht="17.25" customHeight="1">
      <c r="B164" s="274"/>
      <c r="C164" s="295" t="s">
        <v>734</v>
      </c>
      <c r="D164" s="295"/>
      <c r="E164" s="295"/>
      <c r="F164" s="295" t="s">
        <v>735</v>
      </c>
      <c r="G164" s="332"/>
      <c r="H164" s="333" t="s">
        <v>115</v>
      </c>
      <c r="I164" s="333" t="s">
        <v>60</v>
      </c>
      <c r="J164" s="295" t="s">
        <v>736</v>
      </c>
      <c r="K164" s="275"/>
    </row>
    <row r="165" spans="2:11" ht="17.25" customHeight="1">
      <c r="B165" s="276"/>
      <c r="C165" s="297" t="s">
        <v>737</v>
      </c>
      <c r="D165" s="297"/>
      <c r="E165" s="297"/>
      <c r="F165" s="298" t="s">
        <v>738</v>
      </c>
      <c r="G165" s="334"/>
      <c r="H165" s="335"/>
      <c r="I165" s="335"/>
      <c r="J165" s="297" t="s">
        <v>739</v>
      </c>
      <c r="K165" s="277"/>
    </row>
    <row r="166" spans="2:11" ht="5.25" customHeight="1">
      <c r="B166" s="303"/>
      <c r="C166" s="300"/>
      <c r="D166" s="300"/>
      <c r="E166" s="300"/>
      <c r="F166" s="300"/>
      <c r="G166" s="301"/>
      <c r="H166" s="300"/>
      <c r="I166" s="300"/>
      <c r="J166" s="300"/>
      <c r="K166" s="324"/>
    </row>
    <row r="167" spans="2:11" ht="15" customHeight="1">
      <c r="B167" s="303"/>
      <c r="C167" s="283" t="s">
        <v>743</v>
      </c>
      <c r="D167" s="283"/>
      <c r="E167" s="283"/>
      <c r="F167" s="302" t="s">
        <v>740</v>
      </c>
      <c r="G167" s="283"/>
      <c r="H167" s="283" t="s">
        <v>779</v>
      </c>
      <c r="I167" s="283" t="s">
        <v>742</v>
      </c>
      <c r="J167" s="283">
        <v>120</v>
      </c>
      <c r="K167" s="324"/>
    </row>
    <row r="168" spans="2:11" ht="15" customHeight="1">
      <c r="B168" s="303"/>
      <c r="C168" s="283" t="s">
        <v>788</v>
      </c>
      <c r="D168" s="283"/>
      <c r="E168" s="283"/>
      <c r="F168" s="302" t="s">
        <v>740</v>
      </c>
      <c r="G168" s="283"/>
      <c r="H168" s="283" t="s">
        <v>789</v>
      </c>
      <c r="I168" s="283" t="s">
        <v>742</v>
      </c>
      <c r="J168" s="283" t="s">
        <v>790</v>
      </c>
      <c r="K168" s="324"/>
    </row>
    <row r="169" spans="2:11" ht="15" customHeight="1">
      <c r="B169" s="303"/>
      <c r="C169" s="283" t="s">
        <v>689</v>
      </c>
      <c r="D169" s="283"/>
      <c r="E169" s="283"/>
      <c r="F169" s="302" t="s">
        <v>740</v>
      </c>
      <c r="G169" s="283"/>
      <c r="H169" s="283" t="s">
        <v>806</v>
      </c>
      <c r="I169" s="283" t="s">
        <v>742</v>
      </c>
      <c r="J169" s="283" t="s">
        <v>790</v>
      </c>
      <c r="K169" s="324"/>
    </row>
    <row r="170" spans="2:11" ht="15" customHeight="1">
      <c r="B170" s="303"/>
      <c r="C170" s="283" t="s">
        <v>745</v>
      </c>
      <c r="D170" s="283"/>
      <c r="E170" s="283"/>
      <c r="F170" s="302" t="s">
        <v>746</v>
      </c>
      <c r="G170" s="283"/>
      <c r="H170" s="283" t="s">
        <v>806</v>
      </c>
      <c r="I170" s="283" t="s">
        <v>742</v>
      </c>
      <c r="J170" s="283">
        <v>50</v>
      </c>
      <c r="K170" s="324"/>
    </row>
    <row r="171" spans="2:11" ht="15" customHeight="1">
      <c r="B171" s="303"/>
      <c r="C171" s="283" t="s">
        <v>748</v>
      </c>
      <c r="D171" s="283"/>
      <c r="E171" s="283"/>
      <c r="F171" s="302" t="s">
        <v>740</v>
      </c>
      <c r="G171" s="283"/>
      <c r="H171" s="283" t="s">
        <v>806</v>
      </c>
      <c r="I171" s="283" t="s">
        <v>750</v>
      </c>
      <c r="J171" s="283"/>
      <c r="K171" s="324"/>
    </row>
    <row r="172" spans="2:11" ht="15" customHeight="1">
      <c r="B172" s="303"/>
      <c r="C172" s="283" t="s">
        <v>759</v>
      </c>
      <c r="D172" s="283"/>
      <c r="E172" s="283"/>
      <c r="F172" s="302" t="s">
        <v>746</v>
      </c>
      <c r="G172" s="283"/>
      <c r="H172" s="283" t="s">
        <v>806</v>
      </c>
      <c r="I172" s="283" t="s">
        <v>742</v>
      </c>
      <c r="J172" s="283">
        <v>50</v>
      </c>
      <c r="K172" s="324"/>
    </row>
    <row r="173" spans="2:11" ht="15" customHeight="1">
      <c r="B173" s="303"/>
      <c r="C173" s="283" t="s">
        <v>767</v>
      </c>
      <c r="D173" s="283"/>
      <c r="E173" s="283"/>
      <c r="F173" s="302" t="s">
        <v>746</v>
      </c>
      <c r="G173" s="283"/>
      <c r="H173" s="283" t="s">
        <v>806</v>
      </c>
      <c r="I173" s="283" t="s">
        <v>742</v>
      </c>
      <c r="J173" s="283">
        <v>50</v>
      </c>
      <c r="K173" s="324"/>
    </row>
    <row r="174" spans="2:11" ht="15" customHeight="1">
      <c r="B174" s="303"/>
      <c r="C174" s="283" t="s">
        <v>765</v>
      </c>
      <c r="D174" s="283"/>
      <c r="E174" s="283"/>
      <c r="F174" s="302" t="s">
        <v>746</v>
      </c>
      <c r="G174" s="283"/>
      <c r="H174" s="283" t="s">
        <v>806</v>
      </c>
      <c r="I174" s="283" t="s">
        <v>742</v>
      </c>
      <c r="J174" s="283">
        <v>50</v>
      </c>
      <c r="K174" s="324"/>
    </row>
    <row r="175" spans="2:11" ht="15" customHeight="1">
      <c r="B175" s="303"/>
      <c r="C175" s="283" t="s">
        <v>114</v>
      </c>
      <c r="D175" s="283"/>
      <c r="E175" s="283"/>
      <c r="F175" s="302" t="s">
        <v>740</v>
      </c>
      <c r="G175" s="283"/>
      <c r="H175" s="283" t="s">
        <v>807</v>
      </c>
      <c r="I175" s="283" t="s">
        <v>808</v>
      </c>
      <c r="J175" s="283"/>
      <c r="K175" s="324"/>
    </row>
    <row r="176" spans="2:11" ht="15" customHeight="1">
      <c r="B176" s="303"/>
      <c r="C176" s="283" t="s">
        <v>60</v>
      </c>
      <c r="D176" s="283"/>
      <c r="E176" s="283"/>
      <c r="F176" s="302" t="s">
        <v>740</v>
      </c>
      <c r="G176" s="283"/>
      <c r="H176" s="283" t="s">
        <v>809</v>
      </c>
      <c r="I176" s="283" t="s">
        <v>810</v>
      </c>
      <c r="J176" s="283">
        <v>1</v>
      </c>
      <c r="K176" s="324"/>
    </row>
    <row r="177" spans="2:11" ht="15" customHeight="1">
      <c r="B177" s="303"/>
      <c r="C177" s="283" t="s">
        <v>56</v>
      </c>
      <c r="D177" s="283"/>
      <c r="E177" s="283"/>
      <c r="F177" s="302" t="s">
        <v>740</v>
      </c>
      <c r="G177" s="283"/>
      <c r="H177" s="283" t="s">
        <v>811</v>
      </c>
      <c r="I177" s="283" t="s">
        <v>742</v>
      </c>
      <c r="J177" s="283">
        <v>20</v>
      </c>
      <c r="K177" s="324"/>
    </row>
    <row r="178" spans="2:11" ht="15" customHeight="1">
      <c r="B178" s="303"/>
      <c r="C178" s="283" t="s">
        <v>115</v>
      </c>
      <c r="D178" s="283"/>
      <c r="E178" s="283"/>
      <c r="F178" s="302" t="s">
        <v>740</v>
      </c>
      <c r="G178" s="283"/>
      <c r="H178" s="283" t="s">
        <v>812</v>
      </c>
      <c r="I178" s="283" t="s">
        <v>742</v>
      </c>
      <c r="J178" s="283">
        <v>255</v>
      </c>
      <c r="K178" s="324"/>
    </row>
    <row r="179" spans="2:11" ht="15" customHeight="1">
      <c r="B179" s="303"/>
      <c r="C179" s="283" t="s">
        <v>116</v>
      </c>
      <c r="D179" s="283"/>
      <c r="E179" s="283"/>
      <c r="F179" s="302" t="s">
        <v>740</v>
      </c>
      <c r="G179" s="283"/>
      <c r="H179" s="283" t="s">
        <v>705</v>
      </c>
      <c r="I179" s="283" t="s">
        <v>742</v>
      </c>
      <c r="J179" s="283">
        <v>10</v>
      </c>
      <c r="K179" s="324"/>
    </row>
    <row r="180" spans="2:11" ht="15" customHeight="1">
      <c r="B180" s="303"/>
      <c r="C180" s="283" t="s">
        <v>117</v>
      </c>
      <c r="D180" s="283"/>
      <c r="E180" s="283"/>
      <c r="F180" s="302" t="s">
        <v>740</v>
      </c>
      <c r="G180" s="283"/>
      <c r="H180" s="283" t="s">
        <v>813</v>
      </c>
      <c r="I180" s="283" t="s">
        <v>774</v>
      </c>
      <c r="J180" s="283"/>
      <c r="K180" s="324"/>
    </row>
    <row r="181" spans="2:11" ht="15" customHeight="1">
      <c r="B181" s="303"/>
      <c r="C181" s="283" t="s">
        <v>814</v>
      </c>
      <c r="D181" s="283"/>
      <c r="E181" s="283"/>
      <c r="F181" s="302" t="s">
        <v>740</v>
      </c>
      <c r="G181" s="283"/>
      <c r="H181" s="283" t="s">
        <v>815</v>
      </c>
      <c r="I181" s="283" t="s">
        <v>774</v>
      </c>
      <c r="J181" s="283"/>
      <c r="K181" s="324"/>
    </row>
    <row r="182" spans="2:11" ht="15" customHeight="1">
      <c r="B182" s="303"/>
      <c r="C182" s="283" t="s">
        <v>803</v>
      </c>
      <c r="D182" s="283"/>
      <c r="E182" s="283"/>
      <c r="F182" s="302" t="s">
        <v>740</v>
      </c>
      <c r="G182" s="283"/>
      <c r="H182" s="283" t="s">
        <v>816</v>
      </c>
      <c r="I182" s="283" t="s">
        <v>774</v>
      </c>
      <c r="J182" s="283"/>
      <c r="K182" s="324"/>
    </row>
    <row r="183" spans="2:11" ht="15" customHeight="1">
      <c r="B183" s="303"/>
      <c r="C183" s="283" t="s">
        <v>119</v>
      </c>
      <c r="D183" s="283"/>
      <c r="E183" s="283"/>
      <c r="F183" s="302" t="s">
        <v>746</v>
      </c>
      <c r="G183" s="283"/>
      <c r="H183" s="283" t="s">
        <v>817</v>
      </c>
      <c r="I183" s="283" t="s">
        <v>742</v>
      </c>
      <c r="J183" s="283">
        <v>50</v>
      </c>
      <c r="K183" s="324"/>
    </row>
    <row r="184" spans="2:11" ht="15" customHeight="1">
      <c r="B184" s="303"/>
      <c r="C184" s="283" t="s">
        <v>818</v>
      </c>
      <c r="D184" s="283"/>
      <c r="E184" s="283"/>
      <c r="F184" s="302" t="s">
        <v>746</v>
      </c>
      <c r="G184" s="283"/>
      <c r="H184" s="283" t="s">
        <v>819</v>
      </c>
      <c r="I184" s="283" t="s">
        <v>820</v>
      </c>
      <c r="J184" s="283"/>
      <c r="K184" s="324"/>
    </row>
    <row r="185" spans="2:11" ht="15" customHeight="1">
      <c r="B185" s="303"/>
      <c r="C185" s="283" t="s">
        <v>821</v>
      </c>
      <c r="D185" s="283"/>
      <c r="E185" s="283"/>
      <c r="F185" s="302" t="s">
        <v>746</v>
      </c>
      <c r="G185" s="283"/>
      <c r="H185" s="283" t="s">
        <v>822</v>
      </c>
      <c r="I185" s="283" t="s">
        <v>820</v>
      </c>
      <c r="J185" s="283"/>
      <c r="K185" s="324"/>
    </row>
    <row r="186" spans="2:11" ht="15" customHeight="1">
      <c r="B186" s="303"/>
      <c r="C186" s="283" t="s">
        <v>823</v>
      </c>
      <c r="D186" s="283"/>
      <c r="E186" s="283"/>
      <c r="F186" s="302" t="s">
        <v>746</v>
      </c>
      <c r="G186" s="283"/>
      <c r="H186" s="283" t="s">
        <v>824</v>
      </c>
      <c r="I186" s="283" t="s">
        <v>820</v>
      </c>
      <c r="J186" s="283"/>
      <c r="K186" s="324"/>
    </row>
    <row r="187" spans="2:11" ht="15" customHeight="1">
      <c r="B187" s="303"/>
      <c r="C187" s="336" t="s">
        <v>825</v>
      </c>
      <c r="D187" s="283"/>
      <c r="E187" s="283"/>
      <c r="F187" s="302" t="s">
        <v>746</v>
      </c>
      <c r="G187" s="283"/>
      <c r="H187" s="283" t="s">
        <v>826</v>
      </c>
      <c r="I187" s="283" t="s">
        <v>827</v>
      </c>
      <c r="J187" s="337" t="s">
        <v>828</v>
      </c>
      <c r="K187" s="324"/>
    </row>
    <row r="188" spans="2:11" ht="15" customHeight="1">
      <c r="B188" s="303"/>
      <c r="C188" s="288" t="s">
        <v>45</v>
      </c>
      <c r="D188" s="283"/>
      <c r="E188" s="283"/>
      <c r="F188" s="302" t="s">
        <v>740</v>
      </c>
      <c r="G188" s="283"/>
      <c r="H188" s="279" t="s">
        <v>829</v>
      </c>
      <c r="I188" s="283" t="s">
        <v>830</v>
      </c>
      <c r="J188" s="283"/>
      <c r="K188" s="324"/>
    </row>
    <row r="189" spans="2:11" ht="15" customHeight="1">
      <c r="B189" s="303"/>
      <c r="C189" s="288" t="s">
        <v>831</v>
      </c>
      <c r="D189" s="283"/>
      <c r="E189" s="283"/>
      <c r="F189" s="302" t="s">
        <v>740</v>
      </c>
      <c r="G189" s="283"/>
      <c r="H189" s="283" t="s">
        <v>832</v>
      </c>
      <c r="I189" s="283" t="s">
        <v>774</v>
      </c>
      <c r="J189" s="283"/>
      <c r="K189" s="324"/>
    </row>
    <row r="190" spans="2:11" ht="15" customHeight="1">
      <c r="B190" s="303"/>
      <c r="C190" s="288" t="s">
        <v>833</v>
      </c>
      <c r="D190" s="283"/>
      <c r="E190" s="283"/>
      <c r="F190" s="302" t="s">
        <v>740</v>
      </c>
      <c r="G190" s="283"/>
      <c r="H190" s="283" t="s">
        <v>834</v>
      </c>
      <c r="I190" s="283" t="s">
        <v>774</v>
      </c>
      <c r="J190" s="283"/>
      <c r="K190" s="324"/>
    </row>
    <row r="191" spans="2:11" ht="15" customHeight="1">
      <c r="B191" s="303"/>
      <c r="C191" s="288" t="s">
        <v>835</v>
      </c>
      <c r="D191" s="283"/>
      <c r="E191" s="283"/>
      <c r="F191" s="302" t="s">
        <v>746</v>
      </c>
      <c r="G191" s="283"/>
      <c r="H191" s="283" t="s">
        <v>836</v>
      </c>
      <c r="I191" s="283" t="s">
        <v>774</v>
      </c>
      <c r="J191" s="283"/>
      <c r="K191" s="324"/>
    </row>
    <row r="192" spans="2:11" ht="15" customHeight="1">
      <c r="B192" s="330"/>
      <c r="C192" s="338"/>
      <c r="D192" s="312"/>
      <c r="E192" s="312"/>
      <c r="F192" s="312"/>
      <c r="G192" s="312"/>
      <c r="H192" s="312"/>
      <c r="I192" s="312"/>
      <c r="J192" s="312"/>
      <c r="K192" s="331"/>
    </row>
    <row r="193" spans="2:11" ht="18.75" customHeight="1">
      <c r="B193" s="279"/>
      <c r="C193" s="283"/>
      <c r="D193" s="283"/>
      <c r="E193" s="283"/>
      <c r="F193" s="302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2"/>
      <c r="G194" s="283"/>
      <c r="H194" s="283"/>
      <c r="I194" s="283"/>
      <c r="J194" s="283"/>
      <c r="K194" s="279"/>
    </row>
    <row r="195" spans="2:11" ht="18.75" customHeight="1"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397" t="s">
        <v>837</v>
      </c>
      <c r="D197" s="397"/>
      <c r="E197" s="397"/>
      <c r="F197" s="397"/>
      <c r="G197" s="397"/>
      <c r="H197" s="397"/>
      <c r="I197" s="397"/>
      <c r="J197" s="397"/>
      <c r="K197" s="275"/>
    </row>
    <row r="198" spans="2:11" ht="25.5" customHeight="1">
      <c r="B198" s="274"/>
      <c r="C198" s="339" t="s">
        <v>838</v>
      </c>
      <c r="D198" s="339"/>
      <c r="E198" s="339"/>
      <c r="F198" s="339" t="s">
        <v>839</v>
      </c>
      <c r="G198" s="340"/>
      <c r="H198" s="396" t="s">
        <v>840</v>
      </c>
      <c r="I198" s="396"/>
      <c r="J198" s="396"/>
      <c r="K198" s="275"/>
    </row>
    <row r="199" spans="2:11" ht="5.25" customHeight="1">
      <c r="B199" s="303"/>
      <c r="C199" s="300"/>
      <c r="D199" s="300"/>
      <c r="E199" s="300"/>
      <c r="F199" s="300"/>
      <c r="G199" s="283"/>
      <c r="H199" s="300"/>
      <c r="I199" s="300"/>
      <c r="J199" s="300"/>
      <c r="K199" s="324"/>
    </row>
    <row r="200" spans="2:11" ht="15" customHeight="1">
      <c r="B200" s="303"/>
      <c r="C200" s="283" t="s">
        <v>830</v>
      </c>
      <c r="D200" s="283"/>
      <c r="E200" s="283"/>
      <c r="F200" s="302" t="s">
        <v>46</v>
      </c>
      <c r="G200" s="283"/>
      <c r="H200" s="394" t="s">
        <v>841</v>
      </c>
      <c r="I200" s="394"/>
      <c r="J200" s="394"/>
      <c r="K200" s="324"/>
    </row>
    <row r="201" spans="2:11" ht="15" customHeight="1">
      <c r="B201" s="303"/>
      <c r="C201" s="309"/>
      <c r="D201" s="283"/>
      <c r="E201" s="283"/>
      <c r="F201" s="302" t="s">
        <v>47</v>
      </c>
      <c r="G201" s="283"/>
      <c r="H201" s="394" t="s">
        <v>842</v>
      </c>
      <c r="I201" s="394"/>
      <c r="J201" s="394"/>
      <c r="K201" s="324"/>
    </row>
    <row r="202" spans="2:11" ht="15" customHeight="1">
      <c r="B202" s="303"/>
      <c r="C202" s="309"/>
      <c r="D202" s="283"/>
      <c r="E202" s="283"/>
      <c r="F202" s="302" t="s">
        <v>50</v>
      </c>
      <c r="G202" s="283"/>
      <c r="H202" s="394" t="s">
        <v>843</v>
      </c>
      <c r="I202" s="394"/>
      <c r="J202" s="394"/>
      <c r="K202" s="324"/>
    </row>
    <row r="203" spans="2:11" ht="15" customHeight="1">
      <c r="B203" s="303"/>
      <c r="C203" s="283"/>
      <c r="D203" s="283"/>
      <c r="E203" s="283"/>
      <c r="F203" s="302" t="s">
        <v>48</v>
      </c>
      <c r="G203" s="283"/>
      <c r="H203" s="394" t="s">
        <v>844</v>
      </c>
      <c r="I203" s="394"/>
      <c r="J203" s="394"/>
      <c r="K203" s="324"/>
    </row>
    <row r="204" spans="2:11" ht="15" customHeight="1">
      <c r="B204" s="303"/>
      <c r="C204" s="283"/>
      <c r="D204" s="283"/>
      <c r="E204" s="283"/>
      <c r="F204" s="302" t="s">
        <v>49</v>
      </c>
      <c r="G204" s="283"/>
      <c r="H204" s="394" t="s">
        <v>845</v>
      </c>
      <c r="I204" s="394"/>
      <c r="J204" s="394"/>
      <c r="K204" s="324"/>
    </row>
    <row r="205" spans="2:11" ht="15" customHeight="1">
      <c r="B205" s="303"/>
      <c r="C205" s="283"/>
      <c r="D205" s="283"/>
      <c r="E205" s="283"/>
      <c r="F205" s="302"/>
      <c r="G205" s="283"/>
      <c r="H205" s="283"/>
      <c r="I205" s="283"/>
      <c r="J205" s="283"/>
      <c r="K205" s="324"/>
    </row>
    <row r="206" spans="2:11" ht="15" customHeight="1">
      <c r="B206" s="303"/>
      <c r="C206" s="283" t="s">
        <v>786</v>
      </c>
      <c r="D206" s="283"/>
      <c r="E206" s="283"/>
      <c r="F206" s="302" t="s">
        <v>82</v>
      </c>
      <c r="G206" s="283"/>
      <c r="H206" s="394" t="s">
        <v>846</v>
      </c>
      <c r="I206" s="394"/>
      <c r="J206" s="394"/>
      <c r="K206" s="324"/>
    </row>
    <row r="207" spans="2:11" ht="15" customHeight="1">
      <c r="B207" s="303"/>
      <c r="C207" s="309"/>
      <c r="D207" s="283"/>
      <c r="E207" s="283"/>
      <c r="F207" s="302" t="s">
        <v>683</v>
      </c>
      <c r="G207" s="283"/>
      <c r="H207" s="394" t="s">
        <v>684</v>
      </c>
      <c r="I207" s="394"/>
      <c r="J207" s="394"/>
      <c r="K207" s="324"/>
    </row>
    <row r="208" spans="2:11" ht="15" customHeight="1">
      <c r="B208" s="303"/>
      <c r="C208" s="283"/>
      <c r="D208" s="283"/>
      <c r="E208" s="283"/>
      <c r="F208" s="302" t="s">
        <v>681</v>
      </c>
      <c r="G208" s="283"/>
      <c r="H208" s="394" t="s">
        <v>847</v>
      </c>
      <c r="I208" s="394"/>
      <c r="J208" s="394"/>
      <c r="K208" s="324"/>
    </row>
    <row r="209" spans="2:11" ht="15" customHeight="1">
      <c r="B209" s="341"/>
      <c r="C209" s="309"/>
      <c r="D209" s="309"/>
      <c r="E209" s="309"/>
      <c r="F209" s="302" t="s">
        <v>685</v>
      </c>
      <c r="G209" s="288"/>
      <c r="H209" s="395" t="s">
        <v>686</v>
      </c>
      <c r="I209" s="395"/>
      <c r="J209" s="395"/>
      <c r="K209" s="342"/>
    </row>
    <row r="210" spans="2:11" ht="15" customHeight="1">
      <c r="B210" s="341"/>
      <c r="C210" s="309"/>
      <c r="D210" s="309"/>
      <c r="E210" s="309"/>
      <c r="F210" s="302" t="s">
        <v>687</v>
      </c>
      <c r="G210" s="288"/>
      <c r="H210" s="395" t="s">
        <v>183</v>
      </c>
      <c r="I210" s="395"/>
      <c r="J210" s="395"/>
      <c r="K210" s="342"/>
    </row>
    <row r="211" spans="2:11" ht="15" customHeight="1">
      <c r="B211" s="341"/>
      <c r="C211" s="309"/>
      <c r="D211" s="309"/>
      <c r="E211" s="309"/>
      <c r="F211" s="343"/>
      <c r="G211" s="288"/>
      <c r="H211" s="344"/>
      <c r="I211" s="344"/>
      <c r="J211" s="344"/>
      <c r="K211" s="342"/>
    </row>
    <row r="212" spans="2:11" ht="15" customHeight="1">
      <c r="B212" s="341"/>
      <c r="C212" s="283" t="s">
        <v>810</v>
      </c>
      <c r="D212" s="309"/>
      <c r="E212" s="309"/>
      <c r="F212" s="302">
        <v>1</v>
      </c>
      <c r="G212" s="288"/>
      <c r="H212" s="395" t="s">
        <v>848</v>
      </c>
      <c r="I212" s="395"/>
      <c r="J212" s="395"/>
      <c r="K212" s="342"/>
    </row>
    <row r="213" spans="2:11" ht="15" customHeight="1">
      <c r="B213" s="341"/>
      <c r="C213" s="309"/>
      <c r="D213" s="309"/>
      <c r="E213" s="309"/>
      <c r="F213" s="302">
        <v>2</v>
      </c>
      <c r="G213" s="288"/>
      <c r="H213" s="395" t="s">
        <v>849</v>
      </c>
      <c r="I213" s="395"/>
      <c r="J213" s="395"/>
      <c r="K213" s="342"/>
    </row>
    <row r="214" spans="2:11" ht="15" customHeight="1">
      <c r="B214" s="341"/>
      <c r="C214" s="309"/>
      <c r="D214" s="309"/>
      <c r="E214" s="309"/>
      <c r="F214" s="302">
        <v>3</v>
      </c>
      <c r="G214" s="288"/>
      <c r="H214" s="395" t="s">
        <v>850</v>
      </c>
      <c r="I214" s="395"/>
      <c r="J214" s="395"/>
      <c r="K214" s="342"/>
    </row>
    <row r="215" spans="2:11" ht="15" customHeight="1">
      <c r="B215" s="341"/>
      <c r="C215" s="309"/>
      <c r="D215" s="309"/>
      <c r="E215" s="309"/>
      <c r="F215" s="302">
        <v>4</v>
      </c>
      <c r="G215" s="288"/>
      <c r="H215" s="395" t="s">
        <v>851</v>
      </c>
      <c r="I215" s="395"/>
      <c r="J215" s="395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Axmanova</dc:creator>
  <cp:keywords/>
  <dc:description/>
  <cp:lastModifiedBy>Pavla Axmanova</cp:lastModifiedBy>
  <dcterms:created xsi:type="dcterms:W3CDTF">2017-02-01T13:52:36Z</dcterms:created>
  <dcterms:modified xsi:type="dcterms:W3CDTF">2017-02-01T13:52:41Z</dcterms:modified>
  <cp:category/>
  <cp:version/>
  <cp:contentType/>
  <cp:contentStatus/>
</cp:coreProperties>
</file>