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ik\Documents\Veřejné zakázky\2020\Výměna PVC\"/>
    </mc:Choice>
  </mc:AlternateContent>
  <xr:revisionPtr revIDLastSave="0" documentId="13_ncr:1_{24288242-577B-441F-8BCA-5E6F9317B3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list'!$G$2</definedName>
    <definedName name="MJ">'Krycí list'!$G$5</definedName>
    <definedName name="Mont">Rekapitulace!$H$9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Položky!$A$1:$G$24</definedName>
    <definedName name="_xlnm.Print_Area" localSheetId="1">Rekapitulace!$A$1:$I$23</definedName>
    <definedName name="PocetMJ">'Krycí list'!$G$6</definedName>
    <definedName name="Poznamka">'Krycí list'!$B$37</definedName>
    <definedName name="Projektant">'Krycí list'!$C$8</definedName>
    <definedName name="PSV">Rekapitulace!$F$9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23" i="3"/>
  <c r="BD23" i="3"/>
  <c r="BC23" i="3"/>
  <c r="BA23" i="3"/>
  <c r="G23" i="3"/>
  <c r="BB23" i="3" s="1"/>
  <c r="BE22" i="3"/>
  <c r="BD22" i="3"/>
  <c r="BC22" i="3"/>
  <c r="BA22" i="3"/>
  <c r="G22" i="3"/>
  <c r="BB22" i="3" s="1"/>
  <c r="BE21" i="3"/>
  <c r="BD21" i="3"/>
  <c r="BC21" i="3"/>
  <c r="BA21" i="3"/>
  <c r="G21" i="3"/>
  <c r="BB21" i="3" s="1"/>
  <c r="BE20" i="3"/>
  <c r="BD20" i="3"/>
  <c r="BC20" i="3"/>
  <c r="BA20" i="3"/>
  <c r="G20" i="3"/>
  <c r="BB20" i="3" s="1"/>
  <c r="BE19" i="3"/>
  <c r="BE24" i="3" s="1"/>
  <c r="I8" i="2" s="1"/>
  <c r="BD19" i="3"/>
  <c r="BC19" i="3"/>
  <c r="BA19" i="3"/>
  <c r="G19" i="3"/>
  <c r="BB19" i="3" s="1"/>
  <c r="BE18" i="3"/>
  <c r="BD18" i="3"/>
  <c r="BC18" i="3"/>
  <c r="BA18" i="3"/>
  <c r="G18" i="3"/>
  <c r="BE17" i="3"/>
  <c r="BD17" i="3"/>
  <c r="BC17" i="3"/>
  <c r="BC24" i="3" s="1"/>
  <c r="G8" i="2" s="1"/>
  <c r="BB17" i="3"/>
  <c r="BA17" i="3"/>
  <c r="G17" i="3"/>
  <c r="B8" i="2"/>
  <c r="A8" i="2"/>
  <c r="C24" i="3"/>
  <c r="BD14" i="3"/>
  <c r="BC14" i="3"/>
  <c r="BB14" i="3"/>
  <c r="BA14" i="3"/>
  <c r="G14" i="3"/>
  <c r="BE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5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24" i="3" l="1"/>
  <c r="E8" i="2" s="1"/>
  <c r="BD24" i="3"/>
  <c r="H8" i="2" s="1"/>
  <c r="BB15" i="3"/>
  <c r="F7" i="2" s="1"/>
  <c r="BC15" i="3"/>
  <c r="G7" i="2" s="1"/>
  <c r="G9" i="2" s="1"/>
  <c r="C18" i="1" s="1"/>
  <c r="BD15" i="3"/>
  <c r="H7" i="2" s="1"/>
  <c r="H9" i="2" s="1"/>
  <c r="C17" i="1" s="1"/>
  <c r="BE15" i="3"/>
  <c r="I7" i="2" s="1"/>
  <c r="I9" i="2" s="1"/>
  <c r="C21" i="1" s="1"/>
  <c r="BA15" i="3"/>
  <c r="E7" i="2" s="1"/>
  <c r="G24" i="3"/>
  <c r="BB18" i="3"/>
  <c r="BB24" i="3" s="1"/>
  <c r="F8" i="2" s="1"/>
  <c r="F9" i="2" s="1"/>
  <c r="G15" i="3"/>
  <c r="E9" i="2" l="1"/>
  <c r="C15" i="1" s="1"/>
  <c r="C16" i="1"/>
  <c r="G20" i="2" l="1"/>
  <c r="I20" i="2" s="1"/>
  <c r="G21" i="1" s="1"/>
  <c r="G17" i="2"/>
  <c r="I17" i="2" s="1"/>
  <c r="G18" i="1" s="1"/>
  <c r="G14" i="2"/>
  <c r="I14" i="2" s="1"/>
  <c r="G15" i="1" s="1"/>
  <c r="G16" i="2"/>
  <c r="I16" i="2" s="1"/>
  <c r="G17" i="1" s="1"/>
  <c r="C19" i="1"/>
  <c r="C22" i="1" s="1"/>
  <c r="G18" i="2"/>
  <c r="I18" i="2" s="1"/>
  <c r="G19" i="1" s="1"/>
  <c r="G19" i="2"/>
  <c r="I19" i="2" s="1"/>
  <c r="G20" i="1" s="1"/>
  <c r="G21" i="2"/>
  <c r="I21" i="2" s="1"/>
  <c r="G15" i="2"/>
  <c r="I15" i="2" s="1"/>
  <c r="G16" i="1" s="1"/>
  <c r="H22" i="2" l="1"/>
  <c r="G23" i="1" s="1"/>
  <c r="C23" i="1" s="1"/>
  <c r="F30" i="1" s="1"/>
  <c r="G22" i="1" l="1"/>
  <c r="F31" i="1"/>
  <c r="F34" i="1" s="1"/>
</calcChain>
</file>

<file path=xl/sharedStrings.xml><?xml version="1.0" encoding="utf-8"?>
<sst xmlns="http://schemas.openxmlformats.org/spreadsheetml/2006/main" count="157" uniqueCount="124">
  <si>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</si>
  <si>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</si>
  <si>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</si>
  <si>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</si>
  <si>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</si>
  <si>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</si>
  <si>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</si>
  <si>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</si>
  <si>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</si>
  <si>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</si>
  <si>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</si>
  <si>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</si>
  <si>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</si>
  <si>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</si>
  <si>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</si>
  <si>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</si>
  <si>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</si>
  <si>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</si>
  <si>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</si>
  <si>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</si>
  <si>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</si>
  <si>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</si>
  <si>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</si>
  <si>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</si>
  <si>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</si>
  <si>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</si>
  <si>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</si>
  <si>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</si>
  <si>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</si>
  <si>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</si>
  <si>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</si>
  <si>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</si>
  <si>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</si>
  <si>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</si>
  <si>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</si>
  <si>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</si>
  <si>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</si>
  <si>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</si>
  <si>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</si>
  <si>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</si>
  <si>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</si>
  <si>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</si>
  <si>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</si>
  <si>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</si>
  <si>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</si>
  <si>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</si>
  <si>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</si>
  <si>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</si>
  <si>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</si>
  <si>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</si>
  <si>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</si>
  <si>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</si>
  <si>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</si>
  <si>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</si>
  <si>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</si>
  <si>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</si>
  <si>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</si>
  <si>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</si>
  <si>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</si>
  <si>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</si>
  <si>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</si>
  <si>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</si>
  <si>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</si>
  <si>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</si>
  <si>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</si>
  <si>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</si>
  <si>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</si>
  <si>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</si>
  <si>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</si>
  <si>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</si>
  <si>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</si>
  <si>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</si>
  <si>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</si>
  <si>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</si>
  <si>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</si>
  <si>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</si>
  <si>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</si>
  <si>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DS Dobříš - Opravy PVC podlah</t>
  </si>
  <si>
    <t>Opravy PVC podlah</t>
  </si>
  <si>
    <t>Opravy PVC podlah - pokoje klientů</t>
  </si>
  <si>
    <t>96</t>
  </si>
  <si>
    <t>Bourání konstrukcí</t>
  </si>
  <si>
    <t>776511820R00</t>
  </si>
  <si>
    <t xml:space="preserve">Odstranění PVC podlah lepených s podložkou </t>
  </si>
  <si>
    <t>m2</t>
  </si>
  <si>
    <t>979981000R00</t>
  </si>
  <si>
    <t xml:space="preserve">Kontejner, pronájem a  odvoz  3 t </t>
  </si>
  <si>
    <t>979082111R00</t>
  </si>
  <si>
    <t xml:space="preserve">Vnitrostaveništní doprava suti do 10 m </t>
  </si>
  <si>
    <t>t</t>
  </si>
  <si>
    <t>979082121R00</t>
  </si>
  <si>
    <t xml:space="preserve">Příplatek k vnitrost. dopravě suti za dalších 5 m </t>
  </si>
  <si>
    <t>979087213R00</t>
  </si>
  <si>
    <t xml:space="preserve">Nakládání vybouraných hmot na dopravní prostředky </t>
  </si>
  <si>
    <t>979990001R00</t>
  </si>
  <si>
    <t xml:space="preserve">Poplatek za skládku stavební suti </t>
  </si>
  <si>
    <t>900      RT1</t>
  </si>
  <si>
    <t>Hzs - nezmeřitelné práce   čl.17-1a ůklid stavby</t>
  </si>
  <si>
    <t>hod</t>
  </si>
  <si>
    <t>776</t>
  </si>
  <si>
    <t>Podlahy povlakové</t>
  </si>
  <si>
    <t>776101121R00</t>
  </si>
  <si>
    <t xml:space="preserve">Provedení penetrace podkladu </t>
  </si>
  <si>
    <t>776421100RU1</t>
  </si>
  <si>
    <t>Lepení podlahových soklíků z měkčeného PVC včetně dodávky soklíku PVC</t>
  </si>
  <si>
    <t>m</t>
  </si>
  <si>
    <t>776491112U00</t>
  </si>
  <si>
    <t xml:space="preserve">Podlaha lepení   AL lišty přechod dl.100cm </t>
  </si>
  <si>
    <t>776491112U01</t>
  </si>
  <si>
    <t xml:space="preserve">Podlaha lepení   AL lišty přechod dl.125cm </t>
  </si>
  <si>
    <t>776521100RU2</t>
  </si>
  <si>
    <t>Lepení povlakových podlah z pásů PVC na Chemopren včetně podlahoviny , tl. 2,0 mm</t>
  </si>
  <si>
    <t>776590100U00</t>
  </si>
  <si>
    <t xml:space="preserve">Broušení a vysátí podkladu nášlap ploch podlah </t>
  </si>
  <si>
    <t>776990112U00</t>
  </si>
  <si>
    <t xml:space="preserve">Vyrovnání samoniv stěrkou tl3 30MPa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</si>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</sst>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workbookViewId="0">
      <selection activeCell="P26" sqref="P26"/>
    </sheetView>
  </sheetViews>
  <sheetFormatPr defaultRowHeight="12.75" x14ac:dyDescent="0.2"/>
  <cols>
    <col min="1" max="1" width="2" customWidth="1"/>
    <col min="2" max="2" width="15" customWidth="1"/>
    <col min="3" max="3" width="13.85546875" customWidth="1"/>
    <col min="4" max="5" width="14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0</v>
      </c>
      <c r="D2" s="5" t="str">
        <f>Rekapitulace!G2</f>
        <v>Opravy PVC podlah - pokoje klientů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3.15" customHeight="1" x14ac:dyDescent="0.2">
      <c r="A5" s="15"/>
      <c r="B5" s="16"/>
      <c r="C5" s="17" t="s">
        <v>78</v>
      </c>
      <c r="D5" s="18"/>
      <c r="E5" s="19"/>
      <c r="F5" s="11" t="s">
        <v>7</v>
      </c>
      <c r="G5" s="12"/>
    </row>
    <row r="6" spans="1:57" ht="13.1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3.15" customHeight="1" x14ac:dyDescent="0.2">
      <c r="A7" s="23"/>
      <c r="B7" s="24"/>
      <c r="C7" s="25" t="s">
        <v>77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196"/>
      <c r="D8" s="196"/>
      <c r="E8" s="197"/>
      <c r="F8" s="29" t="s">
        <v>13</v>
      </c>
      <c r="G8" s="30"/>
      <c r="H8" s="31"/>
      <c r="I8" s="32"/>
    </row>
    <row r="9" spans="1:57" x14ac:dyDescent="0.2">
      <c r="A9" s="28" t="s">
        <v>14</v>
      </c>
      <c r="B9" s="11"/>
      <c r="C9" s="196">
        <f>Projektant</f>
        <v>0</v>
      </c>
      <c r="D9" s="196"/>
      <c r="E9" s="197"/>
      <c r="F9" s="11"/>
      <c r="G9" s="33"/>
      <c r="H9" s="34"/>
    </row>
    <row r="10" spans="1:57" x14ac:dyDescent="0.2">
      <c r="A10" s="28" t="s">
        <v>15</v>
      </c>
      <c r="B10" s="11"/>
      <c r="C10" s="196"/>
      <c r="D10" s="196"/>
      <c r="E10" s="196"/>
      <c r="F10" s="35"/>
      <c r="G10" s="36"/>
      <c r="H10" s="37"/>
    </row>
    <row r="11" spans="1:57" ht="13.7" customHeight="1" x14ac:dyDescent="0.2">
      <c r="A11" s="28" t="s">
        <v>16</v>
      </c>
      <c r="B11" s="11"/>
      <c r="C11" s="196"/>
      <c r="D11" s="196"/>
      <c r="E11" s="196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9"/>
      <c r="C12" s="198"/>
      <c r="D12" s="198"/>
      <c r="E12" s="198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4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 t="str">
        <f>Rekapitulace!A14</f>
        <v>Ztížené výrobní podmínky</v>
      </c>
      <c r="E15" s="57"/>
      <c r="F15" s="58"/>
      <c r="G15" s="55">
        <f>Rekapitulace!I14</f>
        <v>0</v>
      </c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8" t="str">
        <f>Rekapitulace!A15</f>
        <v>Oborová přirážka</v>
      </c>
      <c r="E16" s="59"/>
      <c r="F16" s="60"/>
      <c r="G16" s="55">
        <f>Rekapitulace!I15</f>
        <v>0</v>
      </c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8" t="str">
        <f>Rekapitulace!A16</f>
        <v>Přesun stavebních kapacit</v>
      </c>
      <c r="E17" s="59"/>
      <c r="F17" s="60"/>
      <c r="G17" s="55">
        <f>Rekapitulace!I16</f>
        <v>0</v>
      </c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8" t="str">
        <f>Rekapitulace!A17</f>
        <v>Mimostaveništní doprava</v>
      </c>
      <c r="E18" s="59"/>
      <c r="F18" s="60"/>
      <c r="G18" s="55">
        <f>Rekapitulace!I17</f>
        <v>0</v>
      </c>
    </row>
    <row r="19" spans="1:7" ht="15.95" customHeight="1" x14ac:dyDescent="0.2">
      <c r="A19" s="63" t="s">
        <v>30</v>
      </c>
      <c r="B19" s="54"/>
      <c r="C19" s="55">
        <f>SUM(C15:C18)</f>
        <v>0</v>
      </c>
      <c r="D19" s="8" t="str">
        <f>Rekapitulace!A18</f>
        <v>Zařízení staveniště</v>
      </c>
      <c r="E19" s="59"/>
      <c r="F19" s="60"/>
      <c r="G19" s="55">
        <f>Rekapitulace!I18</f>
        <v>0</v>
      </c>
    </row>
    <row r="20" spans="1:7" ht="15.95" customHeight="1" x14ac:dyDescent="0.2">
      <c r="A20" s="63"/>
      <c r="B20" s="54"/>
      <c r="C20" s="55"/>
      <c r="D20" s="8" t="str">
        <f>Rekapitulace!A19</f>
        <v>Provoz investora</v>
      </c>
      <c r="E20" s="59"/>
      <c r="F20" s="60"/>
      <c r="G20" s="55">
        <f>Rekapitulace!I19</f>
        <v>0</v>
      </c>
    </row>
    <row r="21" spans="1:7" ht="15.95" customHeight="1" x14ac:dyDescent="0.2">
      <c r="A21" s="63" t="s">
        <v>31</v>
      </c>
      <c r="B21" s="54"/>
      <c r="C21" s="55">
        <f>HZS</f>
        <v>0</v>
      </c>
      <c r="D21" s="8" t="str">
        <f>Rekapitulace!A20</f>
        <v>Kompletační činnost (IČD)</v>
      </c>
      <c r="E21" s="59"/>
      <c r="F21" s="60"/>
      <c r="G21" s="55">
        <f>Rekapitulace!I20</f>
        <v>0</v>
      </c>
    </row>
    <row r="22" spans="1:7" ht="15.95" customHeight="1" x14ac:dyDescent="0.2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199" t="s">
        <v>34</v>
      </c>
      <c r="B23" s="200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15</v>
      </c>
      <c r="D30" s="85" t="s">
        <v>44</v>
      </c>
      <c r="E30" s="87"/>
      <c r="F30" s="201">
        <f>C23-F32</f>
        <v>0</v>
      </c>
      <c r="G30" s="202"/>
    </row>
    <row r="31" spans="1:7" x14ac:dyDescent="0.2">
      <c r="A31" s="84" t="s">
        <v>45</v>
      </c>
      <c r="B31" s="85"/>
      <c r="C31" s="86">
        <f>SazbaDPH1</f>
        <v>15</v>
      </c>
      <c r="D31" s="85" t="s">
        <v>46</v>
      </c>
      <c r="E31" s="87"/>
      <c r="F31" s="201">
        <f>ROUND(PRODUCT(F30,C31/100),0)</f>
        <v>0</v>
      </c>
      <c r="G31" s="202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1">
        <v>0</v>
      </c>
      <c r="G32" s="202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1">
        <f>ROUND(PRODUCT(F32,C33/100),0)</f>
        <v>0</v>
      </c>
      <c r="G33" s="202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03">
        <f>ROUND(SUM(F30:F33),0)</f>
        <v>0</v>
      </c>
      <c r="G34" s="204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195"/>
      <c r="C37" s="195"/>
      <c r="D37" s="195"/>
      <c r="E37" s="195"/>
      <c r="F37" s="195"/>
      <c r="G37" s="195"/>
      <c r="H37" t="s">
        <v>6</v>
      </c>
    </row>
    <row r="38" spans="1:8" ht="12.75" customHeight="1" x14ac:dyDescent="0.2">
      <c r="A38" s="95"/>
      <c r="B38" s="195"/>
      <c r="C38" s="195"/>
      <c r="D38" s="195"/>
      <c r="E38" s="195"/>
      <c r="F38" s="195"/>
      <c r="G38" s="195"/>
      <c r="H38" t="s">
        <v>6</v>
      </c>
    </row>
    <row r="39" spans="1:8" x14ac:dyDescent="0.2">
      <c r="A39" s="95"/>
      <c r="B39" s="195"/>
      <c r="C39" s="195"/>
      <c r="D39" s="195"/>
      <c r="E39" s="195"/>
      <c r="F39" s="195"/>
      <c r="G39" s="195"/>
      <c r="H39" t="s">
        <v>6</v>
      </c>
    </row>
    <row r="40" spans="1:8" x14ac:dyDescent="0.2">
      <c r="A40" s="95"/>
      <c r="B40" s="195"/>
      <c r="C40" s="195"/>
      <c r="D40" s="195"/>
      <c r="E40" s="195"/>
      <c r="F40" s="195"/>
      <c r="G40" s="195"/>
      <c r="H40" t="s">
        <v>6</v>
      </c>
    </row>
    <row r="41" spans="1:8" x14ac:dyDescent="0.2">
      <c r="A41" s="95"/>
      <c r="B41" s="195"/>
      <c r="C41" s="195"/>
      <c r="D41" s="195"/>
      <c r="E41" s="195"/>
      <c r="F41" s="195"/>
      <c r="G41" s="195"/>
      <c r="H41" t="s">
        <v>6</v>
      </c>
    </row>
    <row r="42" spans="1:8" x14ac:dyDescent="0.2">
      <c r="A42" s="95"/>
      <c r="B42" s="195"/>
      <c r="C42" s="195"/>
      <c r="D42" s="195"/>
      <c r="E42" s="195"/>
      <c r="F42" s="195"/>
      <c r="G42" s="195"/>
      <c r="H42" t="s">
        <v>6</v>
      </c>
    </row>
    <row r="43" spans="1:8" x14ac:dyDescent="0.2">
      <c r="A43" s="95"/>
      <c r="B43" s="195"/>
      <c r="C43" s="195"/>
      <c r="D43" s="195"/>
      <c r="E43" s="195"/>
      <c r="F43" s="195"/>
      <c r="G43" s="195"/>
      <c r="H43" t="s">
        <v>6</v>
      </c>
    </row>
    <row r="44" spans="1:8" x14ac:dyDescent="0.2">
      <c r="A44" s="95"/>
      <c r="B44" s="195"/>
      <c r="C44" s="195"/>
      <c r="D44" s="195"/>
      <c r="E44" s="195"/>
      <c r="F44" s="195"/>
      <c r="G44" s="195"/>
      <c r="H44" t="s">
        <v>6</v>
      </c>
    </row>
    <row r="45" spans="1:8" ht="0.75" customHeight="1" x14ac:dyDescent="0.2">
      <c r="A45" s="95"/>
      <c r="B45" s="195"/>
      <c r="C45" s="195"/>
      <c r="D45" s="195"/>
      <c r="E45" s="195"/>
      <c r="F45" s="195"/>
      <c r="G45" s="195"/>
      <c r="H45" t="s">
        <v>6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3"/>
  <sheetViews>
    <sheetView workbookViewId="0">
      <selection activeCell="J5" sqref="J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6" t="s">
        <v>49</v>
      </c>
      <c r="B1" s="207"/>
      <c r="C1" s="96" t="str">
        <f>CONCATENATE(cislostavby," ",nazevstavby)</f>
        <v xml:space="preserve"> DS Dobříš - Opravy PVC podlah</v>
      </c>
      <c r="D1" s="97"/>
      <c r="E1" s="98"/>
      <c r="F1" s="97"/>
      <c r="G1" s="99" t="s">
        <v>50</v>
      </c>
      <c r="H1" s="100"/>
      <c r="I1" s="101"/>
    </row>
    <row r="2" spans="1:57" ht="13.5" thickBot="1" x14ac:dyDescent="0.25">
      <c r="A2" s="208" t="s">
        <v>51</v>
      </c>
      <c r="B2" s="209"/>
      <c r="C2" s="102" t="str">
        <f>CONCATENATE(cisloobjektu," ",nazevobjektu)</f>
        <v xml:space="preserve"> Opravy PVC podlah</v>
      </c>
      <c r="D2" s="103"/>
      <c r="E2" s="104"/>
      <c r="F2" s="103"/>
      <c r="G2" s="210" t="s">
        <v>79</v>
      </c>
      <c r="H2" s="211"/>
      <c r="I2" s="212"/>
    </row>
    <row r="3" spans="1:57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57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57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57" s="34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57" s="34" customFormat="1" x14ac:dyDescent="0.2">
      <c r="A7" s="191" t="str">
        <f>Položky!B7</f>
        <v>96</v>
      </c>
      <c r="B7" s="114" t="str">
        <f>Položky!C7</f>
        <v>Bourání konstrukcí</v>
      </c>
      <c r="C7" s="65"/>
      <c r="D7" s="115"/>
      <c r="E7" s="192">
        <f>Položky!BA15</f>
        <v>0</v>
      </c>
      <c r="F7" s="193">
        <f>Položky!BB15</f>
        <v>0</v>
      </c>
      <c r="G7" s="193">
        <f>Položky!BC15</f>
        <v>0</v>
      </c>
      <c r="H7" s="193">
        <f>Položky!BD15</f>
        <v>0</v>
      </c>
      <c r="I7" s="194">
        <f>Položky!BE15</f>
        <v>0</v>
      </c>
    </row>
    <row r="8" spans="1:57" s="34" customFormat="1" ht="13.5" thickBot="1" x14ac:dyDescent="0.25">
      <c r="A8" s="191" t="str">
        <f>Položky!B16</f>
        <v>776</v>
      </c>
      <c r="B8" s="114" t="str">
        <f>Položky!C16</f>
        <v>Podlahy povlakové</v>
      </c>
      <c r="C8" s="65"/>
      <c r="D8" s="115"/>
      <c r="E8" s="192">
        <f>Položky!BA24</f>
        <v>0</v>
      </c>
      <c r="F8" s="193">
        <f>Položky!BB24</f>
        <v>0</v>
      </c>
      <c r="G8" s="193">
        <f>Položky!BC24</f>
        <v>0</v>
      </c>
      <c r="H8" s="193">
        <f>Položky!BD24</f>
        <v>0</v>
      </c>
      <c r="I8" s="194">
        <f>Položky!BE24</f>
        <v>0</v>
      </c>
    </row>
    <row r="9" spans="1:57" s="122" customFormat="1" ht="13.5" thickBot="1" x14ac:dyDescent="0.25">
      <c r="A9" s="116"/>
      <c r="B9" s="117" t="s">
        <v>58</v>
      </c>
      <c r="C9" s="117"/>
      <c r="D9" s="118"/>
      <c r="E9" s="119">
        <f>SUM(E7:E8)</f>
        <v>0</v>
      </c>
      <c r="F9" s="120">
        <f>SUM(F7:F8)</f>
        <v>0</v>
      </c>
      <c r="G9" s="120">
        <f>SUM(G7:G8)</f>
        <v>0</v>
      </c>
      <c r="H9" s="120">
        <f>SUM(H7:H8)</f>
        <v>0</v>
      </c>
      <c r="I9" s="121">
        <f>SUM(I7:I8)</f>
        <v>0</v>
      </c>
    </row>
    <row r="10" spans="1:57" x14ac:dyDescent="0.2">
      <c r="A10" s="65"/>
      <c r="B10" s="65"/>
      <c r="C10" s="65"/>
      <c r="D10" s="65"/>
      <c r="E10" s="65"/>
      <c r="F10" s="65"/>
      <c r="G10" s="65"/>
      <c r="H10" s="65"/>
      <c r="I10" s="65"/>
    </row>
    <row r="11" spans="1:57" ht="19.5" customHeight="1" x14ac:dyDescent="0.25">
      <c r="A11" s="106" t="s">
        <v>59</v>
      </c>
      <c r="B11" s="106"/>
      <c r="C11" s="106"/>
      <c r="D11" s="106"/>
      <c r="E11" s="106"/>
      <c r="F11" s="106"/>
      <c r="G11" s="123"/>
      <c r="H11" s="106"/>
      <c r="I11" s="106"/>
      <c r="BA11" s="40"/>
      <c r="BB11" s="40"/>
      <c r="BC11" s="40"/>
      <c r="BD11" s="40"/>
      <c r="BE11" s="40"/>
    </row>
    <row r="12" spans="1:57" ht="13.5" thickBo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57" x14ac:dyDescent="0.2">
      <c r="A13" s="70" t="s">
        <v>60</v>
      </c>
      <c r="B13" s="71"/>
      <c r="C13" s="71"/>
      <c r="D13" s="124"/>
      <c r="E13" s="125" t="s">
        <v>61</v>
      </c>
      <c r="F13" s="126" t="s">
        <v>62</v>
      </c>
      <c r="G13" s="127" t="s">
        <v>63</v>
      </c>
      <c r="H13" s="128"/>
      <c r="I13" s="129" t="s">
        <v>61</v>
      </c>
    </row>
    <row r="14" spans="1:57" x14ac:dyDescent="0.2">
      <c r="A14" s="63" t="s">
        <v>116</v>
      </c>
      <c r="B14" s="54"/>
      <c r="C14" s="54"/>
      <c r="D14" s="130"/>
      <c r="E14" s="131">
        <v>0</v>
      </c>
      <c r="F14" s="132">
        <v>0</v>
      </c>
      <c r="G14" s="133">
        <f t="shared" ref="G14:G21" si="0">CHOOSE(BA14+1,HSV+PSV,HSV+PSV+Mont,HSV+PSV+Dodavka+Mont,HSV,PSV,Mont,Dodavka,Mont+Dodavka,0)</f>
        <v>0</v>
      </c>
      <c r="H14" s="134"/>
      <c r="I14" s="135">
        <f t="shared" ref="I14:I21" si="1">E14+F14*G14/100</f>
        <v>0</v>
      </c>
      <c r="BA14">
        <v>0</v>
      </c>
    </row>
    <row r="15" spans="1:57" x14ac:dyDescent="0.2">
      <c r="A15" s="63" t="s">
        <v>117</v>
      </c>
      <c r="B15" s="54"/>
      <c r="C15" s="54"/>
      <c r="D15" s="130"/>
      <c r="E15" s="131">
        <v>0</v>
      </c>
      <c r="F15" s="132">
        <v>0</v>
      </c>
      <c r="G15" s="133">
        <f t="shared" si="0"/>
        <v>0</v>
      </c>
      <c r="H15" s="134"/>
      <c r="I15" s="135">
        <f t="shared" si="1"/>
        <v>0</v>
      </c>
      <c r="BA15">
        <v>0</v>
      </c>
    </row>
    <row r="16" spans="1:57" x14ac:dyDescent="0.2">
      <c r="A16" s="63" t="s">
        <v>118</v>
      </c>
      <c r="B16" s="54"/>
      <c r="C16" s="54"/>
      <c r="D16" s="130"/>
      <c r="E16" s="131">
        <v>0</v>
      </c>
      <c r="F16" s="132">
        <v>0</v>
      </c>
      <c r="G16" s="133">
        <f t="shared" si="0"/>
        <v>0</v>
      </c>
      <c r="H16" s="134"/>
      <c r="I16" s="135">
        <f t="shared" si="1"/>
        <v>0</v>
      </c>
      <c r="BA16">
        <v>0</v>
      </c>
    </row>
    <row r="17" spans="1:53" x14ac:dyDescent="0.2">
      <c r="A17" s="63" t="s">
        <v>119</v>
      </c>
      <c r="B17" s="54"/>
      <c r="C17" s="54"/>
      <c r="D17" s="130"/>
      <c r="E17" s="131">
        <v>0</v>
      </c>
      <c r="F17" s="132">
        <v>0</v>
      </c>
      <c r="G17" s="133">
        <f t="shared" si="0"/>
        <v>0</v>
      </c>
      <c r="H17" s="134"/>
      <c r="I17" s="135">
        <f t="shared" si="1"/>
        <v>0</v>
      </c>
      <c r="BA17">
        <v>0</v>
      </c>
    </row>
    <row r="18" spans="1:53" x14ac:dyDescent="0.2">
      <c r="A18" s="63" t="s">
        <v>120</v>
      </c>
      <c r="B18" s="54"/>
      <c r="C18" s="54"/>
      <c r="D18" s="130"/>
      <c r="E18" s="131">
        <v>0</v>
      </c>
      <c r="F18" s="132">
        <v>0</v>
      </c>
      <c r="G18" s="133">
        <f t="shared" si="0"/>
        <v>0</v>
      </c>
      <c r="H18" s="134"/>
      <c r="I18" s="135">
        <f t="shared" si="1"/>
        <v>0</v>
      </c>
      <c r="BA18">
        <v>1</v>
      </c>
    </row>
    <row r="19" spans="1:53" x14ac:dyDescent="0.2">
      <c r="A19" s="63" t="s">
        <v>121</v>
      </c>
      <c r="B19" s="54"/>
      <c r="C19" s="54"/>
      <c r="D19" s="130"/>
      <c r="E19" s="131">
        <v>0</v>
      </c>
      <c r="F19" s="132">
        <v>0</v>
      </c>
      <c r="G19" s="133">
        <f t="shared" si="0"/>
        <v>0</v>
      </c>
      <c r="H19" s="134"/>
      <c r="I19" s="135">
        <f t="shared" si="1"/>
        <v>0</v>
      </c>
      <c r="BA19">
        <v>1</v>
      </c>
    </row>
    <row r="20" spans="1:53" x14ac:dyDescent="0.2">
      <c r="A20" s="63" t="s">
        <v>122</v>
      </c>
      <c r="B20" s="54"/>
      <c r="C20" s="54"/>
      <c r="D20" s="130"/>
      <c r="E20" s="131">
        <v>0</v>
      </c>
      <c r="F20" s="132">
        <v>0</v>
      </c>
      <c r="G20" s="133">
        <f t="shared" si="0"/>
        <v>0</v>
      </c>
      <c r="H20" s="134"/>
      <c r="I20" s="135">
        <f t="shared" si="1"/>
        <v>0</v>
      </c>
      <c r="BA20">
        <v>2</v>
      </c>
    </row>
    <row r="21" spans="1:53" x14ac:dyDescent="0.2">
      <c r="A21" s="63" t="s">
        <v>123</v>
      </c>
      <c r="B21" s="54"/>
      <c r="C21" s="54"/>
      <c r="D21" s="130"/>
      <c r="E21" s="131">
        <v>0</v>
      </c>
      <c r="F21" s="132">
        <v>0</v>
      </c>
      <c r="G21" s="133">
        <f t="shared" si="0"/>
        <v>0</v>
      </c>
      <c r="H21" s="134"/>
      <c r="I21" s="135">
        <f t="shared" si="1"/>
        <v>0</v>
      </c>
      <c r="BA21">
        <v>2</v>
      </c>
    </row>
    <row r="22" spans="1:53" ht="13.5" thickBot="1" x14ac:dyDescent="0.25">
      <c r="A22" s="136"/>
      <c r="B22" s="137" t="s">
        <v>64</v>
      </c>
      <c r="C22" s="138"/>
      <c r="D22" s="139"/>
      <c r="E22" s="140"/>
      <c r="F22" s="141"/>
      <c r="G22" s="141"/>
      <c r="H22" s="213">
        <f>SUM(I14:I21)</f>
        <v>0</v>
      </c>
      <c r="I22" s="214"/>
    </row>
    <row r="24" spans="1:53" x14ac:dyDescent="0.2">
      <c r="B24" s="122"/>
      <c r="F24" s="142"/>
      <c r="G24" s="143"/>
      <c r="H24" s="143"/>
      <c r="I24" s="144"/>
    </row>
    <row r="25" spans="1:53" x14ac:dyDescent="0.2">
      <c r="F25" s="142"/>
      <c r="G25" s="143"/>
      <c r="H25" s="143"/>
      <c r="I25" s="144"/>
    </row>
    <row r="26" spans="1:53" x14ac:dyDescent="0.2">
      <c r="F26" s="142"/>
      <c r="G26" s="143"/>
      <c r="H26" s="143"/>
      <c r="I26" s="144"/>
    </row>
    <row r="27" spans="1:53" x14ac:dyDescent="0.2">
      <c r="F27" s="142"/>
      <c r="G27" s="143"/>
      <c r="H27" s="143"/>
      <c r="I27" s="144"/>
    </row>
    <row r="28" spans="1:53" x14ac:dyDescent="0.2">
      <c r="F28" s="142"/>
      <c r="G28" s="143"/>
      <c r="H28" s="143"/>
      <c r="I28" s="144"/>
    </row>
    <row r="29" spans="1:53" x14ac:dyDescent="0.2">
      <c r="F29" s="142"/>
      <c r="G29" s="143"/>
      <c r="H29" s="143"/>
      <c r="I29" s="144"/>
    </row>
    <row r="30" spans="1:53" x14ac:dyDescent="0.2">
      <c r="F30" s="142"/>
      <c r="G30" s="143"/>
      <c r="H30" s="143"/>
      <c r="I30" s="144"/>
    </row>
    <row r="31" spans="1:53" x14ac:dyDescent="0.2">
      <c r="F31" s="142"/>
      <c r="G31" s="143"/>
      <c r="H31" s="143"/>
      <c r="I31" s="144"/>
    </row>
    <row r="32" spans="1:53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97"/>
  <sheetViews>
    <sheetView showGridLines="0" showZeros="0" workbookViewId="0">
      <selection activeCell="H24" sqref="H24"/>
    </sheetView>
  </sheetViews>
  <sheetFormatPr defaultColWidth="9.140625"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5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15" t="s">
        <v>65</v>
      </c>
      <c r="B1" s="215"/>
      <c r="C1" s="215"/>
      <c r="D1" s="215"/>
      <c r="E1" s="215"/>
      <c r="F1" s="215"/>
      <c r="G1" s="215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06" t="s">
        <v>49</v>
      </c>
      <c r="B3" s="207"/>
      <c r="C3" s="96" t="str">
        <f>CONCATENATE(cislostavby," ",nazevstavby)</f>
        <v xml:space="preserve"> DS Dobříš - Opravy PVC podlah</v>
      </c>
      <c r="D3" s="97"/>
      <c r="E3" s="150" t="s">
        <v>66</v>
      </c>
      <c r="F3" s="151">
        <f>Rekapitulace!H1</f>
        <v>0</v>
      </c>
      <c r="G3" s="152"/>
    </row>
    <row r="4" spans="1:104" ht="13.5" thickBot="1" x14ac:dyDescent="0.25">
      <c r="A4" s="216" t="s">
        <v>51</v>
      </c>
      <c r="B4" s="209"/>
      <c r="C4" s="102" t="str">
        <f>CONCATENATE(cisloobjektu," ",nazevobjektu)</f>
        <v xml:space="preserve"> Opravy PVC podlah</v>
      </c>
      <c r="D4" s="103"/>
      <c r="E4" s="217" t="str">
        <f>Rekapitulace!G2</f>
        <v>Opravy PVC podlah - pokoje klientů</v>
      </c>
      <c r="F4" s="218"/>
      <c r="G4" s="219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67</v>
      </c>
      <c r="B6" s="157" t="s">
        <v>68</v>
      </c>
      <c r="C6" s="157" t="s">
        <v>69</v>
      </c>
      <c r="D6" s="157" t="s">
        <v>70</v>
      </c>
      <c r="E6" s="158" t="s">
        <v>71</v>
      </c>
      <c r="F6" s="157" t="s">
        <v>72</v>
      </c>
      <c r="G6" s="159" t="s">
        <v>73</v>
      </c>
    </row>
    <row r="7" spans="1:104" x14ac:dyDescent="0.2">
      <c r="A7" s="160" t="s">
        <v>74</v>
      </c>
      <c r="B7" s="161" t="s">
        <v>80</v>
      </c>
      <c r="C7" s="162" t="s">
        <v>81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82</v>
      </c>
      <c r="C8" s="170" t="s">
        <v>83</v>
      </c>
      <c r="D8" s="171" t="s">
        <v>84</v>
      </c>
      <c r="E8" s="172">
        <v>567.11</v>
      </c>
      <c r="F8" s="172"/>
      <c r="G8" s="173">
        <f t="shared" ref="G8:G14" si="0">E8*F8</f>
        <v>0</v>
      </c>
      <c r="O8" s="167">
        <v>2</v>
      </c>
      <c r="AA8" s="145">
        <v>1</v>
      </c>
      <c r="AB8" s="145">
        <v>7</v>
      </c>
      <c r="AC8" s="145">
        <v>7</v>
      </c>
      <c r="AZ8" s="145">
        <v>1</v>
      </c>
      <c r="BA8" s="145">
        <f t="shared" ref="BA8:BA14" si="1">IF(AZ8=1,G8,0)</f>
        <v>0</v>
      </c>
      <c r="BB8" s="145">
        <f t="shared" ref="BB8:BB14" si="2">IF(AZ8=2,G8,0)</f>
        <v>0</v>
      </c>
      <c r="BC8" s="145">
        <f t="shared" ref="BC8:BC14" si="3">IF(AZ8=3,G8,0)</f>
        <v>0</v>
      </c>
      <c r="BD8" s="145">
        <f t="shared" ref="BD8:BD14" si="4">IF(AZ8=4,G8,0)</f>
        <v>0</v>
      </c>
      <c r="BE8" s="145">
        <f t="shared" ref="BE8:BE14" si="5">IF(AZ8=5,G8,0)</f>
        <v>0</v>
      </c>
      <c r="CA8" s="174">
        <v>1</v>
      </c>
      <c r="CB8" s="174">
        <v>7</v>
      </c>
      <c r="CZ8" s="145">
        <v>0</v>
      </c>
    </row>
    <row r="9" spans="1:104" x14ac:dyDescent="0.2">
      <c r="A9" s="168">
        <v>2</v>
      </c>
      <c r="B9" s="169" t="s">
        <v>85</v>
      </c>
      <c r="C9" s="170" t="s">
        <v>86</v>
      </c>
      <c r="D9" s="171" t="s">
        <v>75</v>
      </c>
      <c r="E9" s="172">
        <v>1</v>
      </c>
      <c r="F9" s="172"/>
      <c r="G9" s="173">
        <f t="shared" si="0"/>
        <v>0</v>
      </c>
      <c r="O9" s="167">
        <v>2</v>
      </c>
      <c r="AA9" s="145">
        <v>1</v>
      </c>
      <c r="AB9" s="145">
        <v>3</v>
      </c>
      <c r="AC9" s="145">
        <v>3</v>
      </c>
      <c r="AZ9" s="145">
        <v>1</v>
      </c>
      <c r="BA9" s="145">
        <f t="shared" si="1"/>
        <v>0</v>
      </c>
      <c r="BB9" s="145">
        <f t="shared" si="2"/>
        <v>0</v>
      </c>
      <c r="BC9" s="145">
        <f t="shared" si="3"/>
        <v>0</v>
      </c>
      <c r="BD9" s="145">
        <f t="shared" si="4"/>
        <v>0</v>
      </c>
      <c r="BE9" s="145">
        <f t="shared" si="5"/>
        <v>0</v>
      </c>
      <c r="CA9" s="174">
        <v>1</v>
      </c>
      <c r="CB9" s="174">
        <v>3</v>
      </c>
      <c r="CZ9" s="145">
        <v>0</v>
      </c>
    </row>
    <row r="10" spans="1:104" x14ac:dyDescent="0.2">
      <c r="A10" s="168">
        <v>3</v>
      </c>
      <c r="B10" s="169" t="s">
        <v>87</v>
      </c>
      <c r="C10" s="170" t="s">
        <v>88</v>
      </c>
      <c r="D10" s="171" t="s">
        <v>89</v>
      </c>
      <c r="E10" s="172">
        <v>0.56711</v>
      </c>
      <c r="F10" s="172"/>
      <c r="G10" s="173">
        <f t="shared" si="0"/>
        <v>0</v>
      </c>
      <c r="O10" s="167">
        <v>2</v>
      </c>
      <c r="AA10" s="145">
        <v>8</v>
      </c>
      <c r="AB10" s="145">
        <v>0</v>
      </c>
      <c r="AC10" s="145">
        <v>3</v>
      </c>
      <c r="AZ10" s="145">
        <v>1</v>
      </c>
      <c r="BA10" s="145">
        <f t="shared" si="1"/>
        <v>0</v>
      </c>
      <c r="BB10" s="145">
        <f t="shared" si="2"/>
        <v>0</v>
      </c>
      <c r="BC10" s="145">
        <f t="shared" si="3"/>
        <v>0</v>
      </c>
      <c r="BD10" s="145">
        <f t="shared" si="4"/>
        <v>0</v>
      </c>
      <c r="BE10" s="145">
        <f t="shared" si="5"/>
        <v>0</v>
      </c>
      <c r="CA10" s="174">
        <v>8</v>
      </c>
      <c r="CB10" s="174">
        <v>0</v>
      </c>
      <c r="CZ10" s="145">
        <v>0</v>
      </c>
    </row>
    <row r="11" spans="1:104" x14ac:dyDescent="0.2">
      <c r="A11" s="168">
        <v>4</v>
      </c>
      <c r="B11" s="169" t="s">
        <v>90</v>
      </c>
      <c r="C11" s="170" t="s">
        <v>91</v>
      </c>
      <c r="D11" s="171" t="s">
        <v>89</v>
      </c>
      <c r="E11" s="172">
        <v>0.56711</v>
      </c>
      <c r="F11" s="172"/>
      <c r="G11" s="173">
        <f t="shared" si="0"/>
        <v>0</v>
      </c>
      <c r="O11" s="167">
        <v>2</v>
      </c>
      <c r="AA11" s="145">
        <v>8</v>
      </c>
      <c r="AB11" s="145">
        <v>0</v>
      </c>
      <c r="AC11" s="145">
        <v>3</v>
      </c>
      <c r="AZ11" s="145">
        <v>1</v>
      </c>
      <c r="BA11" s="145">
        <f t="shared" si="1"/>
        <v>0</v>
      </c>
      <c r="BB11" s="145">
        <f t="shared" si="2"/>
        <v>0</v>
      </c>
      <c r="BC11" s="145">
        <f t="shared" si="3"/>
        <v>0</v>
      </c>
      <c r="BD11" s="145">
        <f t="shared" si="4"/>
        <v>0</v>
      </c>
      <c r="BE11" s="145">
        <f t="shared" si="5"/>
        <v>0</v>
      </c>
      <c r="CA11" s="174">
        <v>8</v>
      </c>
      <c r="CB11" s="174">
        <v>0</v>
      </c>
      <c r="CZ11" s="145">
        <v>0</v>
      </c>
    </row>
    <row r="12" spans="1:104" x14ac:dyDescent="0.2">
      <c r="A12" s="168">
        <v>5</v>
      </c>
      <c r="B12" s="169" t="s">
        <v>92</v>
      </c>
      <c r="C12" s="170" t="s">
        <v>93</v>
      </c>
      <c r="D12" s="171" t="s">
        <v>89</v>
      </c>
      <c r="E12" s="172">
        <v>0.56711</v>
      </c>
      <c r="F12" s="172"/>
      <c r="G12" s="173">
        <f t="shared" si="0"/>
        <v>0</v>
      </c>
      <c r="O12" s="167">
        <v>2</v>
      </c>
      <c r="AA12" s="145">
        <v>8</v>
      </c>
      <c r="AB12" s="145">
        <v>0</v>
      </c>
      <c r="AC12" s="145">
        <v>3</v>
      </c>
      <c r="AZ12" s="145">
        <v>1</v>
      </c>
      <c r="BA12" s="145">
        <f t="shared" si="1"/>
        <v>0</v>
      </c>
      <c r="BB12" s="145">
        <f t="shared" si="2"/>
        <v>0</v>
      </c>
      <c r="BC12" s="145">
        <f t="shared" si="3"/>
        <v>0</v>
      </c>
      <c r="BD12" s="145">
        <f t="shared" si="4"/>
        <v>0</v>
      </c>
      <c r="BE12" s="145">
        <f t="shared" si="5"/>
        <v>0</v>
      </c>
      <c r="CA12" s="174">
        <v>8</v>
      </c>
      <c r="CB12" s="174">
        <v>0</v>
      </c>
      <c r="CZ12" s="145">
        <v>0</v>
      </c>
    </row>
    <row r="13" spans="1:104" x14ac:dyDescent="0.2">
      <c r="A13" s="168">
        <v>6</v>
      </c>
      <c r="B13" s="169" t="s">
        <v>94</v>
      </c>
      <c r="C13" s="170" t="s">
        <v>95</v>
      </c>
      <c r="D13" s="171" t="s">
        <v>89</v>
      </c>
      <c r="E13" s="172">
        <v>0.56711</v>
      </c>
      <c r="F13" s="172"/>
      <c r="G13" s="173">
        <f t="shared" si="0"/>
        <v>0</v>
      </c>
      <c r="O13" s="167">
        <v>2</v>
      </c>
      <c r="AA13" s="145">
        <v>8</v>
      </c>
      <c r="AB13" s="145">
        <v>0</v>
      </c>
      <c r="AC13" s="145">
        <v>3</v>
      </c>
      <c r="AZ13" s="145">
        <v>1</v>
      </c>
      <c r="BA13" s="145">
        <f t="shared" si="1"/>
        <v>0</v>
      </c>
      <c r="BB13" s="145">
        <f t="shared" si="2"/>
        <v>0</v>
      </c>
      <c r="BC13" s="145">
        <f t="shared" si="3"/>
        <v>0</v>
      </c>
      <c r="BD13" s="145">
        <f t="shared" si="4"/>
        <v>0</v>
      </c>
      <c r="BE13" s="145">
        <f t="shared" si="5"/>
        <v>0</v>
      </c>
      <c r="CA13" s="174">
        <v>8</v>
      </c>
      <c r="CB13" s="174">
        <v>0</v>
      </c>
      <c r="CZ13" s="145">
        <v>0</v>
      </c>
    </row>
    <row r="14" spans="1:104" x14ac:dyDescent="0.2">
      <c r="A14" s="168">
        <v>7</v>
      </c>
      <c r="B14" s="169" t="s">
        <v>96</v>
      </c>
      <c r="C14" s="170" t="s">
        <v>97</v>
      </c>
      <c r="D14" s="171" t="s">
        <v>98</v>
      </c>
      <c r="E14" s="172">
        <v>40</v>
      </c>
      <c r="F14" s="172"/>
      <c r="G14" s="173">
        <f t="shared" si="0"/>
        <v>0</v>
      </c>
      <c r="O14" s="167">
        <v>2</v>
      </c>
      <c r="AA14" s="145">
        <v>10</v>
      </c>
      <c r="AB14" s="145">
        <v>0</v>
      </c>
      <c r="AC14" s="145">
        <v>8</v>
      </c>
      <c r="AZ14" s="145">
        <v>5</v>
      </c>
      <c r="BA14" s="145">
        <f t="shared" si="1"/>
        <v>0</v>
      </c>
      <c r="BB14" s="145">
        <f t="shared" si="2"/>
        <v>0</v>
      </c>
      <c r="BC14" s="145">
        <f t="shared" si="3"/>
        <v>0</v>
      </c>
      <c r="BD14" s="145">
        <f t="shared" si="4"/>
        <v>0</v>
      </c>
      <c r="BE14" s="145">
        <f t="shared" si="5"/>
        <v>0</v>
      </c>
      <c r="CA14" s="174">
        <v>10</v>
      </c>
      <c r="CB14" s="174">
        <v>0</v>
      </c>
      <c r="CZ14" s="145">
        <v>0</v>
      </c>
    </row>
    <row r="15" spans="1:104" x14ac:dyDescent="0.2">
      <c r="A15" s="175"/>
      <c r="B15" s="176" t="s">
        <v>76</v>
      </c>
      <c r="C15" s="177" t="str">
        <f>CONCATENATE(B7," ",C7)</f>
        <v>96 Bourání konstrukcí</v>
      </c>
      <c r="D15" s="178"/>
      <c r="E15" s="179"/>
      <c r="F15" s="180"/>
      <c r="G15" s="181">
        <f>SUM(G7:G14)</f>
        <v>0</v>
      </c>
      <c r="O15" s="167">
        <v>4</v>
      </c>
      <c r="BA15" s="182">
        <f>SUM(BA7:BA14)</f>
        <v>0</v>
      </c>
      <c r="BB15" s="182">
        <f>SUM(BB7:BB14)</f>
        <v>0</v>
      </c>
      <c r="BC15" s="182">
        <f>SUM(BC7:BC14)</f>
        <v>0</v>
      </c>
      <c r="BD15" s="182">
        <f>SUM(BD7:BD14)</f>
        <v>0</v>
      </c>
      <c r="BE15" s="182">
        <f>SUM(BE7:BE14)</f>
        <v>0</v>
      </c>
    </row>
    <row r="16" spans="1:104" x14ac:dyDescent="0.2">
      <c r="A16" s="160" t="s">
        <v>74</v>
      </c>
      <c r="B16" s="161" t="s">
        <v>99</v>
      </c>
      <c r="C16" s="162" t="s">
        <v>100</v>
      </c>
      <c r="D16" s="163"/>
      <c r="E16" s="164"/>
      <c r="F16" s="164"/>
      <c r="G16" s="165"/>
      <c r="H16" s="166"/>
      <c r="I16" s="166"/>
      <c r="O16" s="167">
        <v>1</v>
      </c>
    </row>
    <row r="17" spans="1:104" x14ac:dyDescent="0.2">
      <c r="A17" s="168">
        <v>8</v>
      </c>
      <c r="B17" s="169" t="s">
        <v>101</v>
      </c>
      <c r="C17" s="170" t="s">
        <v>102</v>
      </c>
      <c r="D17" s="171" t="s">
        <v>84</v>
      </c>
      <c r="E17" s="172">
        <v>567.11</v>
      </c>
      <c r="F17" s="172"/>
      <c r="G17" s="173">
        <f t="shared" ref="G17:G23" si="6">E17*F17</f>
        <v>0</v>
      </c>
      <c r="O17" s="167">
        <v>2</v>
      </c>
      <c r="AA17" s="145">
        <v>1</v>
      </c>
      <c r="AB17" s="145">
        <v>7</v>
      </c>
      <c r="AC17" s="145">
        <v>7</v>
      </c>
      <c r="AZ17" s="145">
        <v>2</v>
      </c>
      <c r="BA17" s="145">
        <f t="shared" ref="BA17:BA23" si="7">IF(AZ17=1,G17,0)</f>
        <v>0</v>
      </c>
      <c r="BB17" s="145">
        <f t="shared" ref="BB17:BB23" si="8">IF(AZ17=2,G17,0)</f>
        <v>0</v>
      </c>
      <c r="BC17" s="145">
        <f t="shared" ref="BC17:BC23" si="9">IF(AZ17=3,G17,0)</f>
        <v>0</v>
      </c>
      <c r="BD17" s="145">
        <f t="shared" ref="BD17:BD23" si="10">IF(AZ17=4,G17,0)</f>
        <v>0</v>
      </c>
      <c r="BE17" s="145">
        <f t="shared" ref="BE17:BE23" si="11">IF(AZ17=5,G17,0)</f>
        <v>0</v>
      </c>
      <c r="CA17" s="174">
        <v>1</v>
      </c>
      <c r="CB17" s="174">
        <v>7</v>
      </c>
      <c r="CZ17" s="145">
        <v>0</v>
      </c>
    </row>
    <row r="18" spans="1:104" ht="22.5" x14ac:dyDescent="0.2">
      <c r="A18" s="168">
        <v>9</v>
      </c>
      <c r="B18" s="169" t="s">
        <v>103</v>
      </c>
      <c r="C18" s="170" t="s">
        <v>104</v>
      </c>
      <c r="D18" s="171" t="s">
        <v>105</v>
      </c>
      <c r="E18" s="172">
        <v>552</v>
      </c>
      <c r="F18" s="172"/>
      <c r="G18" s="173">
        <f t="shared" si="6"/>
        <v>0</v>
      </c>
      <c r="O18" s="167">
        <v>2</v>
      </c>
      <c r="AA18" s="145">
        <v>1</v>
      </c>
      <c r="AB18" s="145">
        <v>7</v>
      </c>
      <c r="AC18" s="145">
        <v>7</v>
      </c>
      <c r="AZ18" s="145">
        <v>2</v>
      </c>
      <c r="BA18" s="145">
        <f t="shared" si="7"/>
        <v>0</v>
      </c>
      <c r="BB18" s="145">
        <f t="shared" si="8"/>
        <v>0</v>
      </c>
      <c r="BC18" s="145">
        <f t="shared" si="9"/>
        <v>0</v>
      </c>
      <c r="BD18" s="145">
        <f t="shared" si="10"/>
        <v>0</v>
      </c>
      <c r="BE18" s="145">
        <f t="shared" si="11"/>
        <v>0</v>
      </c>
      <c r="CA18" s="174">
        <v>1</v>
      </c>
      <c r="CB18" s="174">
        <v>7</v>
      </c>
      <c r="CZ18" s="145">
        <v>5.9000000000000003E-4</v>
      </c>
    </row>
    <row r="19" spans="1:104" x14ac:dyDescent="0.2">
      <c r="A19" s="168">
        <v>10</v>
      </c>
      <c r="B19" s="169" t="s">
        <v>106</v>
      </c>
      <c r="C19" s="170" t="s">
        <v>107</v>
      </c>
      <c r="D19" s="171" t="s">
        <v>75</v>
      </c>
      <c r="E19" s="172">
        <v>24</v>
      </c>
      <c r="F19" s="172"/>
      <c r="G19" s="173">
        <f t="shared" si="6"/>
        <v>0</v>
      </c>
      <c r="O19" s="167">
        <v>2</v>
      </c>
      <c r="AA19" s="145">
        <v>1</v>
      </c>
      <c r="AB19" s="145">
        <v>7</v>
      </c>
      <c r="AC19" s="145">
        <v>7</v>
      </c>
      <c r="AZ19" s="145">
        <v>2</v>
      </c>
      <c r="BA19" s="145">
        <f t="shared" si="7"/>
        <v>0</v>
      </c>
      <c r="BB19" s="145">
        <f t="shared" si="8"/>
        <v>0</v>
      </c>
      <c r="BC19" s="145">
        <f t="shared" si="9"/>
        <v>0</v>
      </c>
      <c r="BD19" s="145">
        <f t="shared" si="10"/>
        <v>0</v>
      </c>
      <c r="BE19" s="145">
        <f t="shared" si="11"/>
        <v>0</v>
      </c>
      <c r="CA19" s="174">
        <v>1</v>
      </c>
      <c r="CB19" s="174">
        <v>7</v>
      </c>
      <c r="CZ19" s="145">
        <v>2.0000000000000001E-4</v>
      </c>
    </row>
    <row r="20" spans="1:104" x14ac:dyDescent="0.2">
      <c r="A20" s="168">
        <v>11</v>
      </c>
      <c r="B20" s="169" t="s">
        <v>108</v>
      </c>
      <c r="C20" s="170" t="s">
        <v>109</v>
      </c>
      <c r="D20" s="171" t="s">
        <v>75</v>
      </c>
      <c r="E20" s="172">
        <v>24</v>
      </c>
      <c r="F20" s="172"/>
      <c r="G20" s="173">
        <f t="shared" si="6"/>
        <v>0</v>
      </c>
      <c r="O20" s="167">
        <v>2</v>
      </c>
      <c r="AA20" s="145">
        <v>1</v>
      </c>
      <c r="AB20" s="145">
        <v>7</v>
      </c>
      <c r="AC20" s="145">
        <v>7</v>
      </c>
      <c r="AZ20" s="145">
        <v>2</v>
      </c>
      <c r="BA20" s="145">
        <f t="shared" si="7"/>
        <v>0</v>
      </c>
      <c r="BB20" s="145">
        <f t="shared" si="8"/>
        <v>0</v>
      </c>
      <c r="BC20" s="145">
        <f t="shared" si="9"/>
        <v>0</v>
      </c>
      <c r="BD20" s="145">
        <f t="shared" si="10"/>
        <v>0</v>
      </c>
      <c r="BE20" s="145">
        <f t="shared" si="11"/>
        <v>0</v>
      </c>
      <c r="CA20" s="174">
        <v>1</v>
      </c>
      <c r="CB20" s="174">
        <v>7</v>
      </c>
      <c r="CZ20" s="145">
        <v>2.0000000000000001E-4</v>
      </c>
    </row>
    <row r="21" spans="1:104" ht="22.5" x14ac:dyDescent="0.2">
      <c r="A21" s="168">
        <v>12</v>
      </c>
      <c r="B21" s="169" t="s">
        <v>110</v>
      </c>
      <c r="C21" s="170" t="s">
        <v>111</v>
      </c>
      <c r="D21" s="171" t="s">
        <v>84</v>
      </c>
      <c r="E21" s="172">
        <v>567.11</v>
      </c>
      <c r="F21" s="172"/>
      <c r="G21" s="173">
        <f t="shared" si="6"/>
        <v>0</v>
      </c>
      <c r="O21" s="167">
        <v>2</v>
      </c>
      <c r="AA21" s="145">
        <v>1</v>
      </c>
      <c r="AB21" s="145">
        <v>7</v>
      </c>
      <c r="AC21" s="145">
        <v>7</v>
      </c>
      <c r="AZ21" s="145">
        <v>2</v>
      </c>
      <c r="BA21" s="145">
        <f t="shared" si="7"/>
        <v>0</v>
      </c>
      <c r="BB21" s="145">
        <f t="shared" si="8"/>
        <v>0</v>
      </c>
      <c r="BC21" s="145">
        <f t="shared" si="9"/>
        <v>0</v>
      </c>
      <c r="BD21" s="145">
        <f t="shared" si="10"/>
        <v>0</v>
      </c>
      <c r="BE21" s="145">
        <f t="shared" si="11"/>
        <v>0</v>
      </c>
      <c r="CA21" s="174">
        <v>1</v>
      </c>
      <c r="CB21" s="174">
        <v>7</v>
      </c>
      <c r="CZ21" s="145">
        <v>3.5699999999999998E-3</v>
      </c>
    </row>
    <row r="22" spans="1:104" x14ac:dyDescent="0.2">
      <c r="A22" s="168">
        <v>13</v>
      </c>
      <c r="B22" s="169" t="s">
        <v>112</v>
      </c>
      <c r="C22" s="170" t="s">
        <v>113</v>
      </c>
      <c r="D22" s="171" t="s">
        <v>84</v>
      </c>
      <c r="E22" s="172">
        <v>567.11</v>
      </c>
      <c r="F22" s="172"/>
      <c r="G22" s="173">
        <f t="shared" si="6"/>
        <v>0</v>
      </c>
      <c r="O22" s="167">
        <v>2</v>
      </c>
      <c r="AA22" s="145">
        <v>1</v>
      </c>
      <c r="AB22" s="145">
        <v>7</v>
      </c>
      <c r="AC22" s="145">
        <v>7</v>
      </c>
      <c r="AZ22" s="145">
        <v>2</v>
      </c>
      <c r="BA22" s="145">
        <f t="shared" si="7"/>
        <v>0</v>
      </c>
      <c r="BB22" s="145">
        <f t="shared" si="8"/>
        <v>0</v>
      </c>
      <c r="BC22" s="145">
        <f t="shared" si="9"/>
        <v>0</v>
      </c>
      <c r="BD22" s="145">
        <f t="shared" si="10"/>
        <v>0</v>
      </c>
      <c r="BE22" s="145">
        <f t="shared" si="11"/>
        <v>0</v>
      </c>
      <c r="CA22" s="174">
        <v>1</v>
      </c>
      <c r="CB22" s="174">
        <v>7</v>
      </c>
      <c r="CZ22" s="145">
        <v>0</v>
      </c>
    </row>
    <row r="23" spans="1:104" x14ac:dyDescent="0.2">
      <c r="A23" s="168">
        <v>14</v>
      </c>
      <c r="B23" s="169" t="s">
        <v>114</v>
      </c>
      <c r="C23" s="170" t="s">
        <v>115</v>
      </c>
      <c r="D23" s="171" t="s">
        <v>84</v>
      </c>
      <c r="E23" s="172">
        <v>567.11</v>
      </c>
      <c r="F23" s="172"/>
      <c r="G23" s="173">
        <f t="shared" si="6"/>
        <v>0</v>
      </c>
      <c r="O23" s="167">
        <v>2</v>
      </c>
      <c r="AA23" s="145">
        <v>1</v>
      </c>
      <c r="AB23" s="145">
        <v>7</v>
      </c>
      <c r="AC23" s="145">
        <v>7</v>
      </c>
      <c r="AZ23" s="145">
        <v>2</v>
      </c>
      <c r="BA23" s="145">
        <f t="shared" si="7"/>
        <v>0</v>
      </c>
      <c r="BB23" s="145">
        <f t="shared" si="8"/>
        <v>0</v>
      </c>
      <c r="BC23" s="145">
        <f t="shared" si="9"/>
        <v>0</v>
      </c>
      <c r="BD23" s="145">
        <f t="shared" si="10"/>
        <v>0</v>
      </c>
      <c r="BE23" s="145">
        <f t="shared" si="11"/>
        <v>0</v>
      </c>
      <c r="CA23" s="174">
        <v>1</v>
      </c>
      <c r="CB23" s="174">
        <v>7</v>
      </c>
      <c r="CZ23" s="145">
        <v>5.7800000000000004E-3</v>
      </c>
    </row>
    <row r="24" spans="1:104" x14ac:dyDescent="0.2">
      <c r="A24" s="175"/>
      <c r="B24" s="176" t="s">
        <v>76</v>
      </c>
      <c r="C24" s="177" t="str">
        <f>CONCATENATE(B16," ",C16)</f>
        <v>776 Podlahy povlakové</v>
      </c>
      <c r="D24" s="178"/>
      <c r="E24" s="179"/>
      <c r="F24" s="180"/>
      <c r="G24" s="181">
        <f>SUM(G16:G23)</f>
        <v>0</v>
      </c>
      <c r="O24" s="167">
        <v>4</v>
      </c>
      <c r="BA24" s="182">
        <f>SUM(BA16:BA23)</f>
        <v>0</v>
      </c>
      <c r="BB24" s="182">
        <f>SUM(BB16:BB23)</f>
        <v>0</v>
      </c>
      <c r="BC24" s="182">
        <f>SUM(BC16:BC23)</f>
        <v>0</v>
      </c>
      <c r="BD24" s="182">
        <f>SUM(BD16:BD23)</f>
        <v>0</v>
      </c>
      <c r="BE24" s="182">
        <f>SUM(BE16:BE23)</f>
        <v>0</v>
      </c>
    </row>
    <row r="25" spans="1:104" x14ac:dyDescent="0.2">
      <c r="E25" s="145"/>
    </row>
    <row r="26" spans="1:104" x14ac:dyDescent="0.2">
      <c r="E26" s="145"/>
    </row>
    <row r="27" spans="1:104" x14ac:dyDescent="0.2">
      <c r="E27" s="145"/>
    </row>
    <row r="28" spans="1:104" x14ac:dyDescent="0.2">
      <c r="E28" s="145"/>
    </row>
    <row r="29" spans="1:104" x14ac:dyDescent="0.2">
      <c r="E29" s="145"/>
    </row>
    <row r="30" spans="1:104" x14ac:dyDescent="0.2">
      <c r="E30" s="145"/>
    </row>
    <row r="31" spans="1:104" x14ac:dyDescent="0.2">
      <c r="E31" s="145"/>
    </row>
    <row r="32" spans="1:104" x14ac:dyDescent="0.2">
      <c r="E32" s="145"/>
    </row>
    <row r="33" spans="1:7" x14ac:dyDescent="0.2">
      <c r="E33" s="145"/>
    </row>
    <row r="34" spans="1:7" x14ac:dyDescent="0.2">
      <c r="E34" s="145"/>
    </row>
    <row r="35" spans="1:7" x14ac:dyDescent="0.2">
      <c r="E35" s="145"/>
    </row>
    <row r="36" spans="1:7" x14ac:dyDescent="0.2">
      <c r="E36" s="145"/>
    </row>
    <row r="37" spans="1:7" x14ac:dyDescent="0.2">
      <c r="E37" s="145"/>
    </row>
    <row r="38" spans="1:7" x14ac:dyDescent="0.2">
      <c r="E38" s="145"/>
    </row>
    <row r="39" spans="1:7" x14ac:dyDescent="0.2">
      <c r="E39" s="145"/>
    </row>
    <row r="40" spans="1:7" x14ac:dyDescent="0.2">
      <c r="E40" s="145"/>
    </row>
    <row r="41" spans="1:7" x14ac:dyDescent="0.2">
      <c r="E41" s="145"/>
    </row>
    <row r="42" spans="1:7" x14ac:dyDescent="0.2">
      <c r="E42" s="145"/>
    </row>
    <row r="43" spans="1:7" x14ac:dyDescent="0.2">
      <c r="E43" s="145"/>
    </row>
    <row r="44" spans="1:7" x14ac:dyDescent="0.2">
      <c r="E44" s="145"/>
    </row>
    <row r="45" spans="1:7" x14ac:dyDescent="0.2">
      <c r="E45" s="145"/>
    </row>
    <row r="46" spans="1:7" x14ac:dyDescent="0.2">
      <c r="E46" s="145"/>
    </row>
    <row r="47" spans="1:7" x14ac:dyDescent="0.2">
      <c r="E47" s="145"/>
    </row>
    <row r="48" spans="1:7" x14ac:dyDescent="0.2">
      <c r="A48" s="183"/>
      <c r="B48" s="183"/>
      <c r="C48" s="183"/>
      <c r="D48" s="183"/>
      <c r="E48" s="183"/>
      <c r="F48" s="183"/>
      <c r="G48" s="183"/>
    </row>
    <row r="49" spans="1:7" x14ac:dyDescent="0.2">
      <c r="A49" s="183"/>
      <c r="B49" s="183"/>
      <c r="C49" s="183"/>
      <c r="D49" s="183"/>
      <c r="E49" s="183"/>
      <c r="F49" s="183"/>
      <c r="G49" s="183"/>
    </row>
    <row r="50" spans="1:7" x14ac:dyDescent="0.2">
      <c r="A50" s="183"/>
      <c r="B50" s="183"/>
      <c r="C50" s="183"/>
      <c r="D50" s="183"/>
      <c r="E50" s="183"/>
      <c r="F50" s="183"/>
      <c r="G50" s="183"/>
    </row>
    <row r="51" spans="1:7" x14ac:dyDescent="0.2">
      <c r="A51" s="183"/>
      <c r="B51" s="183"/>
      <c r="C51" s="183"/>
      <c r="D51" s="183"/>
      <c r="E51" s="183"/>
      <c r="F51" s="183"/>
      <c r="G51" s="183"/>
    </row>
    <row r="52" spans="1:7" x14ac:dyDescent="0.2">
      <c r="E52" s="145"/>
    </row>
    <row r="53" spans="1:7" x14ac:dyDescent="0.2">
      <c r="E53" s="145"/>
    </row>
    <row r="54" spans="1:7" x14ac:dyDescent="0.2">
      <c r="E54" s="145"/>
    </row>
    <row r="55" spans="1:7" x14ac:dyDescent="0.2">
      <c r="E55" s="145"/>
    </row>
    <row r="56" spans="1:7" x14ac:dyDescent="0.2">
      <c r="E56" s="145"/>
    </row>
    <row r="57" spans="1:7" x14ac:dyDescent="0.2">
      <c r="E57" s="145"/>
    </row>
    <row r="58" spans="1:7" x14ac:dyDescent="0.2">
      <c r="E58" s="145"/>
    </row>
    <row r="59" spans="1:7" x14ac:dyDescent="0.2">
      <c r="E59" s="145"/>
    </row>
    <row r="60" spans="1:7" x14ac:dyDescent="0.2">
      <c r="E60" s="145"/>
    </row>
    <row r="61" spans="1:7" x14ac:dyDescent="0.2">
      <c r="E61" s="145"/>
    </row>
    <row r="62" spans="1:7" x14ac:dyDescent="0.2">
      <c r="E62" s="145"/>
    </row>
    <row r="63" spans="1:7" x14ac:dyDescent="0.2">
      <c r="E63" s="145"/>
    </row>
    <row r="64" spans="1:7" x14ac:dyDescent="0.2">
      <c r="E64" s="145"/>
    </row>
    <row r="65" spans="5:5" x14ac:dyDescent="0.2">
      <c r="E65" s="145"/>
    </row>
    <row r="66" spans="5:5" x14ac:dyDescent="0.2">
      <c r="E66" s="145"/>
    </row>
    <row r="67" spans="5:5" x14ac:dyDescent="0.2">
      <c r="E67" s="145"/>
    </row>
    <row r="68" spans="5:5" x14ac:dyDescent="0.2">
      <c r="E68" s="145"/>
    </row>
    <row r="69" spans="5:5" x14ac:dyDescent="0.2">
      <c r="E69" s="145"/>
    </row>
    <row r="70" spans="5:5" x14ac:dyDescent="0.2">
      <c r="E70" s="145"/>
    </row>
    <row r="71" spans="5:5" x14ac:dyDescent="0.2">
      <c r="E71" s="145"/>
    </row>
    <row r="72" spans="5:5" x14ac:dyDescent="0.2">
      <c r="E72" s="145"/>
    </row>
    <row r="73" spans="5:5" x14ac:dyDescent="0.2">
      <c r="E73" s="145"/>
    </row>
    <row r="74" spans="5:5" x14ac:dyDescent="0.2">
      <c r="E74" s="145"/>
    </row>
    <row r="75" spans="5:5" x14ac:dyDescent="0.2">
      <c r="E75" s="145"/>
    </row>
    <row r="76" spans="5:5" x14ac:dyDescent="0.2">
      <c r="E76" s="145"/>
    </row>
    <row r="77" spans="5:5" x14ac:dyDescent="0.2">
      <c r="E77" s="145"/>
    </row>
    <row r="78" spans="5:5" x14ac:dyDescent="0.2">
      <c r="E78" s="145"/>
    </row>
    <row r="79" spans="5:5" x14ac:dyDescent="0.2">
      <c r="E79" s="145"/>
    </row>
    <row r="80" spans="5:5" x14ac:dyDescent="0.2">
      <c r="E80" s="145"/>
    </row>
    <row r="81" spans="1:7" x14ac:dyDescent="0.2">
      <c r="E81" s="145"/>
    </row>
    <row r="82" spans="1:7" x14ac:dyDescent="0.2">
      <c r="E82" s="145"/>
    </row>
    <row r="83" spans="1:7" x14ac:dyDescent="0.2">
      <c r="A83" s="184"/>
      <c r="B83" s="184"/>
    </row>
    <row r="84" spans="1:7" x14ac:dyDescent="0.2">
      <c r="A84" s="183"/>
      <c r="B84" s="183"/>
      <c r="C84" s="186"/>
      <c r="D84" s="186"/>
      <c r="E84" s="187"/>
      <c r="F84" s="186"/>
      <c r="G84" s="188"/>
    </row>
    <row r="85" spans="1:7" x14ac:dyDescent="0.2">
      <c r="A85" s="189"/>
      <c r="B85" s="189"/>
      <c r="C85" s="183"/>
      <c r="D85" s="183"/>
      <c r="E85" s="190"/>
      <c r="F85" s="183"/>
      <c r="G85" s="183"/>
    </row>
    <row r="86" spans="1:7" x14ac:dyDescent="0.2">
      <c r="A86" s="183"/>
      <c r="B86" s="183"/>
      <c r="C86" s="183"/>
      <c r="D86" s="183"/>
      <c r="E86" s="190"/>
      <c r="F86" s="183"/>
      <c r="G86" s="183"/>
    </row>
    <row r="87" spans="1:7" x14ac:dyDescent="0.2">
      <c r="A87" s="183"/>
      <c r="B87" s="183"/>
      <c r="C87" s="183"/>
      <c r="D87" s="183"/>
      <c r="E87" s="190"/>
      <c r="F87" s="183"/>
      <c r="G87" s="183"/>
    </row>
    <row r="88" spans="1:7" x14ac:dyDescent="0.2">
      <c r="A88" s="183"/>
      <c r="B88" s="183"/>
      <c r="C88" s="183"/>
      <c r="D88" s="183"/>
      <c r="E88" s="190"/>
      <c r="F88" s="183"/>
      <c r="G88" s="183"/>
    </row>
    <row r="89" spans="1:7" x14ac:dyDescent="0.2">
      <c r="A89" s="183"/>
      <c r="B89" s="183"/>
      <c r="C89" s="183"/>
      <c r="D89" s="183"/>
      <c r="E89" s="190"/>
      <c r="F89" s="183"/>
      <c r="G89" s="183"/>
    </row>
    <row r="90" spans="1:7" x14ac:dyDescent="0.2">
      <c r="A90" s="183"/>
      <c r="B90" s="183"/>
      <c r="C90" s="183"/>
      <c r="D90" s="183"/>
      <c r="E90" s="190"/>
      <c r="F90" s="183"/>
      <c r="G90" s="183"/>
    </row>
    <row r="91" spans="1:7" x14ac:dyDescent="0.2">
      <c r="A91" s="183"/>
      <c r="B91" s="183"/>
      <c r="C91" s="183"/>
      <c r="D91" s="183"/>
      <c r="E91" s="190"/>
      <c r="F91" s="183"/>
      <c r="G91" s="183"/>
    </row>
    <row r="92" spans="1:7" x14ac:dyDescent="0.2">
      <c r="A92" s="183"/>
      <c r="B92" s="183"/>
      <c r="C92" s="183"/>
      <c r="D92" s="183"/>
      <c r="E92" s="190"/>
      <c r="F92" s="183"/>
      <c r="G92" s="183"/>
    </row>
    <row r="93" spans="1:7" x14ac:dyDescent="0.2">
      <c r="A93" s="183"/>
      <c r="B93" s="183"/>
      <c r="C93" s="183"/>
      <c r="D93" s="183"/>
      <c r="E93" s="190"/>
      <c r="F93" s="183"/>
      <c r="G93" s="183"/>
    </row>
    <row r="94" spans="1:7" x14ac:dyDescent="0.2">
      <c r="A94" s="183"/>
      <c r="B94" s="183"/>
      <c r="C94" s="183"/>
      <c r="D94" s="183"/>
      <c r="E94" s="190"/>
      <c r="F94" s="183"/>
      <c r="G94" s="183"/>
    </row>
    <row r="95" spans="1:7" x14ac:dyDescent="0.2">
      <c r="A95" s="183"/>
      <c r="B95" s="183"/>
      <c r="C95" s="183"/>
      <c r="D95" s="183"/>
      <c r="E95" s="190"/>
      <c r="F95" s="183"/>
      <c r="G95" s="183"/>
    </row>
    <row r="96" spans="1:7" x14ac:dyDescent="0.2">
      <c r="A96" s="183"/>
      <c r="B96" s="183"/>
      <c r="C96" s="183"/>
      <c r="D96" s="183"/>
      <c r="E96" s="190"/>
      <c r="F96" s="183"/>
      <c r="G96" s="183"/>
    </row>
    <row r="97" spans="1:7" x14ac:dyDescent="0.2">
      <c r="A97" s="183"/>
      <c r="B97" s="183"/>
      <c r="C97" s="183"/>
      <c r="D97" s="183"/>
      <c r="E97" s="190"/>
      <c r="F97" s="183"/>
      <c r="G97" s="18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Technik</cp:lastModifiedBy>
  <dcterms:created xsi:type="dcterms:W3CDTF">2020-09-24T12:06:43Z</dcterms:created>
  <dcterms:modified xsi:type="dcterms:W3CDTF">2020-10-06T06:54:15Z</dcterms:modified>
</cp:coreProperties>
</file>